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V:\NOVA REDE\DIVULGAÇÕES TRIMESTRAIS\2020\1T20\"/>
    </mc:Choice>
  </mc:AlternateContent>
  <xr:revisionPtr revIDLastSave="0" documentId="13_ncr:1_{50320744-0756-4451-9A1F-304D7EB3CB6E}" xr6:coauthVersionLast="45" xr6:coauthVersionMax="45" xr10:uidLastSave="{00000000-0000-0000-0000-000000000000}"/>
  <bookViews>
    <workbookView xWindow="-120" yWindow="-120" windowWidth="20730" windowHeight="11160" tabRatio="888" activeTab="8" xr2:uid="{00000000-000D-0000-FFFF-FFFF00000000}"/>
  </bookViews>
  <sheets>
    <sheet name="DRE Reg" sheetId="8" r:id="rId1"/>
    <sheet name="Balanço Reg" sheetId="15" r:id="rId2"/>
    <sheet name="Fluxo de Caixa Reg" sheetId="19" r:id="rId3"/>
    <sheet name="Dívida" sheetId="21" r:id="rId4"/>
    <sheet name="Dívida (não 100%)" sheetId="25" r:id="rId5"/>
    <sheet name="Madeira e Garanhuns" sheetId="10" r:id="rId6"/>
    <sheet name="Balanço IFRS" sheetId="35" r:id="rId7"/>
    <sheet name="DRE IFRS" sheetId="26" r:id="rId8"/>
    <sheet name="Fluxo de Caixa IFRS" sheetId="44" r:id="rId9"/>
    <sheet name="DRE" sheetId="1" state="hidden" r:id="rId10"/>
    <sheet name="Result (2)" sheetId="12" state="hidden" r:id="rId11"/>
    <sheet name="Custos e Despesas (2)" sheetId="13" state="hidden" r:id="rId12"/>
    <sheet name="Equity" sheetId="9" state="hidden" r:id="rId13"/>
    <sheet name="Equivalência." sheetId="11" state="hidden" r:id="rId14"/>
    <sheet name="Geração de Caixa" sheetId="39" state="hidden" r:id="rId15"/>
    <sheet name="Ciclo 2018.2019" sheetId="57" state="hidden" r:id="rId16"/>
    <sheet name="Capital Social" sheetId="58" state="hidden" r:id="rId17"/>
    <sheet name="RBSE" sheetId="17" state="hidden" r:id="rId18"/>
    <sheet name="Plan1" sheetId="18" state="hidden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\0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k">#REF!</definedName>
    <definedName name="\L">#REF!</definedName>
    <definedName name="\M">#REF!</definedName>
    <definedName name="\N">#REF!</definedName>
    <definedName name="\P">#REF!</definedName>
    <definedName name="\S">#REF!</definedName>
    <definedName name="\T">#REF!</definedName>
    <definedName name="\u">#REF!</definedName>
    <definedName name="\x">#REF!</definedName>
    <definedName name="\y">#REF!</definedName>
    <definedName name="\Z">#REF!</definedName>
    <definedName name="__DTF2005">[1]Escenarios!$C$7</definedName>
    <definedName name="__IPC2005">[1]Escenarios!$B$7</definedName>
    <definedName name="__TitleTemp">#NAME?</definedName>
    <definedName name="_10__123Graph_CCHART_1" hidden="1">#REF!</definedName>
    <definedName name="_12__123Graph_LBL_ACHART_1" hidden="1">#REF!</definedName>
    <definedName name="_19__123Graph_XCHART_4" hidden="1">#REF!</definedName>
    <definedName name="_20__123Graph_XCHART_5" hidden="1">#REF!</definedName>
    <definedName name="_21__123Graph_XCHART_6" hidden="1">#REF!</definedName>
    <definedName name="_22__123Graph_XCHART_7" hidden="1">#REF!</definedName>
    <definedName name="_3__123Graph_ACHART_4" hidden="1">#REF!</definedName>
    <definedName name="_4__123Graph_ACHART_5" hidden="1">#REF!</definedName>
    <definedName name="_5__123Graph_ACHART_6" hidden="1">#REF!</definedName>
    <definedName name="_6__123Graph_ACHART_7" hidden="1">#REF!</definedName>
    <definedName name="_8__123Graph_BCHART_1" hidden="1">#REF!</definedName>
    <definedName name="_ano1">#REF!</definedName>
    <definedName name="_ano4">#REF!</definedName>
    <definedName name="_D3" localSheetId="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3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3" localSheetId="1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3" localSheetId="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3" localSheetId="1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3" localSheetId="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3" localSheetId="1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4" localSheetId="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4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4" localSheetId="1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4" localSheetId="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4" localSheetId="1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4" localSheetId="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4" localSheetId="1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4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5" localSheetId="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5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5" localSheetId="1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5" localSheetId="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5" localSheetId="1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5" localSheetId="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5" localSheetId="1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5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6" localSheetId="6">{0;0;0;0;9;#N/A;0.75;0.75;1;1;1;FALSE;FALSE;FALSE;FALSE;FALSE;#N/A;1;100;#N/A;#N/A;"&amp;A";"Page &amp;P"}</definedName>
    <definedName name="_D6" localSheetId="1">{0;0;0;0;9;#N/A;0.75;0.75;1;1;1;FALSE;FALSE;FALSE;FALSE;FALSE;#N/A;1;100;#N/A;#N/A;"&amp;A";"Page &amp;P"}</definedName>
    <definedName name="_D6" localSheetId="11">{0;0;0;0;9;#N/A;0.75;0.75;1;1;1;FALSE;FALSE;FALSE;FALSE;FALSE;#N/A;1;100;#N/A;#N/A;"&amp;A";"Page &amp;P"}</definedName>
    <definedName name="_D6" localSheetId="7">{0;0;0;0;9;#N/A;0.75;0.75;1;1;1;FALSE;FALSE;FALSE;FALSE;FALSE;#N/A;1;100;#N/A;#N/A;"&amp;A";"Page &amp;P"}</definedName>
    <definedName name="_D6" localSheetId="13">{0;0;0;0;9;#N/A;0.75;0.75;1;1;1;FALSE;FALSE;FALSE;FALSE;FALSE;#N/A;1;100;#N/A;#N/A;"&amp;A";"Page &amp;P"}</definedName>
    <definedName name="_D6" localSheetId="8">{0;0;0;0;9;#N/A;0.75;0.75;1;1;1;FALSE;FALSE;FALSE;FALSE;FALSE;#N/A;1;100;#N/A;#N/A;"&amp;A";"Page &amp;P"}</definedName>
    <definedName name="_D6" localSheetId="17">{0;0;0;0;9;#N/A;0.75;0.75;1;1;1;FALSE;FALSE;FALSE;FALSE;FALSE;#N/A;1;100;#N/A;#N/A;"&amp;A";"Page &amp;P"}</definedName>
    <definedName name="_D6">{0;0;0;0;9;#N/A;0.75;0.75;1;1;1;FALSE;FALSE;FALSE;FALSE;FALSE;#N/A;1;100;#N/A;#N/A;"&amp;A";"Page &amp;P"}</definedName>
    <definedName name="_D7" localSheetId="6">{0;0;0;0;9;#N/A;0.75;0.75;1;1;1;FALSE;FALSE;FALSE;FALSE;FALSE;#N/A;1;100;#N/A;#N/A;"&amp;A";"Page &amp;P"}</definedName>
    <definedName name="_D7" localSheetId="1">{0;0;0;0;9;#N/A;0.75;0.75;1;1;1;FALSE;FALSE;FALSE;FALSE;FALSE;#N/A;1;100;#N/A;#N/A;"&amp;A";"Page &amp;P"}</definedName>
    <definedName name="_D7" localSheetId="11">{0;0;0;0;9;#N/A;0.75;0.75;1;1;1;FALSE;FALSE;FALSE;FALSE;FALSE;#N/A;1;100;#N/A;#N/A;"&amp;A";"Page &amp;P"}</definedName>
    <definedName name="_D7" localSheetId="7">{0;0;0;0;9;#N/A;0.75;0.75;1;1;1;FALSE;FALSE;FALSE;FALSE;FALSE;#N/A;1;100;#N/A;#N/A;"&amp;A";"Page &amp;P"}</definedName>
    <definedName name="_D7" localSheetId="13">{0;0;0;0;9;#N/A;0.75;0.75;1;1;1;FALSE;FALSE;FALSE;FALSE;FALSE;#N/A;1;100;#N/A;#N/A;"&amp;A";"Page &amp;P"}</definedName>
    <definedName name="_D7" localSheetId="8">{0;0;0;0;9;#N/A;0.75;0.75;1;1;1;FALSE;FALSE;FALSE;FALSE;FALSE;#N/A;1;100;#N/A;#N/A;"&amp;A";"Page &amp;P"}</definedName>
    <definedName name="_D7" localSheetId="17">{0;0;0;0;9;#N/A;0.75;0.75;1;1;1;FALSE;FALSE;FALSE;FALSE;FALSE;#N/A;1;100;#N/A;#N/A;"&amp;A";"Page &amp;P"}</definedName>
    <definedName name="_D7">{0;0;0;0;9;#N/A;0.75;0.75;1;1;1;FALSE;FALSE;FALSE;FALSE;FALSE;#N/A;1;100;#N/A;#N/A;"&amp;A";"Page &amp;P"}</definedName>
    <definedName name="_D8" localSheetId="6">{0;0;0;0;9;#N/A;0.75;0.75;1;1;1;FALSE;FALSE;FALSE;FALSE;FALSE;#N/A;1;100;#N/A;#N/A;"&amp;A";"Page &amp;P"}</definedName>
    <definedName name="_D8" localSheetId="1">{0;0;0;0;9;#N/A;0.75;0.75;1;1;1;FALSE;FALSE;FALSE;FALSE;FALSE;#N/A;1;100;#N/A;#N/A;"&amp;A";"Page &amp;P"}</definedName>
    <definedName name="_D8" localSheetId="11">{0;0;0;0;9;#N/A;0.75;0.75;1;1;1;FALSE;FALSE;FALSE;FALSE;FALSE;#N/A;1;100;#N/A;#N/A;"&amp;A";"Page &amp;P"}</definedName>
    <definedName name="_D8" localSheetId="7">{0;0;0;0;9;#N/A;0.75;0.75;1;1;1;FALSE;FALSE;FALSE;FALSE;FALSE;#N/A;1;100;#N/A;#N/A;"&amp;A";"Page &amp;P"}</definedName>
    <definedName name="_D8" localSheetId="13">{0;0;0;0;9;#N/A;0.75;0.75;1;1;1;FALSE;FALSE;FALSE;FALSE;FALSE;#N/A;1;100;#N/A;#N/A;"&amp;A";"Page &amp;P"}</definedName>
    <definedName name="_D8" localSheetId="8">{0;0;0;0;9;#N/A;0.75;0.75;1;1;1;FALSE;FALSE;FALSE;FALSE;FALSE;#N/A;1;100;#N/A;#N/A;"&amp;A";"Page &amp;P"}</definedName>
    <definedName name="_D8" localSheetId="17">{0;0;0;0;9;#N/A;0.75;0.75;1;1;1;FALSE;FALSE;FALSE;FALSE;FALSE;#N/A;1;100;#N/A;#N/A;"&amp;A";"Page &amp;P"}</definedName>
    <definedName name="_D8">{0;0;0;0;9;#N/A;0.75;0.75;1;1;1;FALSE;FALSE;FALSE;FALSE;FALSE;#N/A;1;100;#N/A;#N/A;"&amp;A";"Page &amp;P"}</definedName>
    <definedName name="_HOJ66">#REF!</definedName>
    <definedName name="_HOJ88">#REF!</definedName>
    <definedName name="_Key1" hidden="1">#REF!</definedName>
    <definedName name="_MatInverse_In" hidden="1">#REF!</definedName>
    <definedName name="_MatInverse_Out" hidden="1">#REF!</definedName>
    <definedName name="_md1">#REF!</definedName>
    <definedName name="_MES1">#REF!</definedName>
    <definedName name="_OPC1">#REF!</definedName>
    <definedName name="_Order1" hidden="1">0</definedName>
    <definedName name="_pag1">'[2]ResGeral-NOV01'!$A$1:$I$56</definedName>
    <definedName name="_pag2">'[2]ResGeral-NOV01'!$A$1:$K$55</definedName>
    <definedName name="_pag3">'[2]ResGeral-NOV01'!$A$1:$I$51</definedName>
    <definedName name="_pag4">'[2]ResGeral-NOV01'!$A$1:$H$46</definedName>
    <definedName name="_pag5">'[2]ResGeral-NOV01'!$A$1:$L$53</definedName>
    <definedName name="_pag6">'[2]ResGeral-NOV01'!$A$1:$K$52</definedName>
    <definedName name="_qe1" localSheetId="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1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1" localSheetId="1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1" localSheetId="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1" localSheetId="1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1" localSheetId="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1" localSheetId="1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10" localSheetId="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10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10" localSheetId="1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10" localSheetId="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10" localSheetId="1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10" localSheetId="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10" localSheetId="1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10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11" localSheetId="6">{0;0;0;0;9;#N/A;0.75;0.75;1;1;1;FALSE;FALSE;FALSE;FALSE;FALSE;#N/A;1;100;#N/A;#N/A;"&amp;A";"Page &amp;P"}</definedName>
    <definedName name="_qe11" localSheetId="1">{0;0;0;0;9;#N/A;0.75;0.75;1;1;1;FALSE;FALSE;FALSE;FALSE;FALSE;#N/A;1;100;#N/A;#N/A;"&amp;A";"Page &amp;P"}</definedName>
    <definedName name="_qe11" localSheetId="11">{0;0;0;0;9;#N/A;0.75;0.75;1;1;1;FALSE;FALSE;FALSE;FALSE;FALSE;#N/A;1;100;#N/A;#N/A;"&amp;A";"Page &amp;P"}</definedName>
    <definedName name="_qe11" localSheetId="7">{0;0;0;0;9;#N/A;0.75;0.75;1;1;1;FALSE;FALSE;FALSE;FALSE;FALSE;#N/A;1;100;#N/A;#N/A;"&amp;A";"Page &amp;P"}</definedName>
    <definedName name="_qe11" localSheetId="13">{0;0;0;0;9;#N/A;0.75;0.75;1;1;1;FALSE;FALSE;FALSE;FALSE;FALSE;#N/A;1;100;#N/A;#N/A;"&amp;A";"Page &amp;P"}</definedName>
    <definedName name="_qe11" localSheetId="8">{0;0;0;0;9;#N/A;0.75;0.75;1;1;1;FALSE;FALSE;FALSE;FALSE;FALSE;#N/A;1;100;#N/A;#N/A;"&amp;A";"Page &amp;P"}</definedName>
    <definedName name="_qe11" localSheetId="17">{0;0;0;0;9;#N/A;0.75;0.75;1;1;1;FALSE;FALSE;FALSE;FALSE;FALSE;#N/A;1;100;#N/A;#N/A;"&amp;A";"Page &amp;P"}</definedName>
    <definedName name="_qe11">{0;0;0;0;9;#N/A;0.75;0.75;1;1;1;FALSE;FALSE;FALSE;FALSE;FALSE;#N/A;1;100;#N/A;#N/A;"&amp;A";"Page &amp;P"}</definedName>
    <definedName name="_qe2" localSheetId="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2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2" localSheetId="1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2" localSheetId="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2" localSheetId="1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2" localSheetId="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2" localSheetId="1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2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3" localSheetId="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3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3" localSheetId="1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3" localSheetId="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3" localSheetId="1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3" localSheetId="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3" localSheetId="1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4" localSheetId="6">{0;0;0;0;9;#N/A;0.75;0.75;1;1;1;FALSE;FALSE;FALSE;FALSE;FALSE;#N/A;1;100;#N/A;#N/A;"&amp;A";"Page &amp;P"}</definedName>
    <definedName name="_qe4" localSheetId="1">{0;0;0;0;9;#N/A;0.75;0.75;1;1;1;FALSE;FALSE;FALSE;FALSE;FALSE;#N/A;1;100;#N/A;#N/A;"&amp;A";"Page &amp;P"}</definedName>
    <definedName name="_qe4" localSheetId="11">{0;0;0;0;9;#N/A;0.75;0.75;1;1;1;FALSE;FALSE;FALSE;FALSE;FALSE;#N/A;1;100;#N/A;#N/A;"&amp;A";"Page &amp;P"}</definedName>
    <definedName name="_qe4" localSheetId="7">{0;0;0;0;9;#N/A;0.75;0.75;1;1;1;FALSE;FALSE;FALSE;FALSE;FALSE;#N/A;1;100;#N/A;#N/A;"&amp;A";"Page &amp;P"}</definedName>
    <definedName name="_qe4" localSheetId="13">{0;0;0;0;9;#N/A;0.75;0.75;1;1;1;FALSE;FALSE;FALSE;FALSE;FALSE;#N/A;1;100;#N/A;#N/A;"&amp;A";"Page &amp;P"}</definedName>
    <definedName name="_qe4" localSheetId="8">{0;0;0;0;9;#N/A;0.75;0.75;1;1;1;FALSE;FALSE;FALSE;FALSE;FALSE;#N/A;1;100;#N/A;#N/A;"&amp;A";"Page &amp;P"}</definedName>
    <definedName name="_qe4" localSheetId="17">{0;0;0;0;9;#N/A;0.75;0.75;1;1;1;FALSE;FALSE;FALSE;FALSE;FALSE;#N/A;1;100;#N/A;#N/A;"&amp;A";"Page &amp;P"}</definedName>
    <definedName name="_qe4">{0;0;0;0;9;#N/A;0.75;0.75;1;1;1;FALSE;FALSE;FALSE;FALSE;FALSE;#N/A;1;100;#N/A;#N/A;"&amp;A";"Page &amp;P"}</definedName>
    <definedName name="_qe5" localSheetId="6">{0;0;0;0;9;#N/A;0.75;0.75;1;1;1;FALSE;FALSE;FALSE;FALSE;FALSE;#N/A;1;100;#N/A;#N/A;"&amp;A";"Page &amp;P"}</definedName>
    <definedName name="_qe5" localSheetId="1">{0;0;0;0;9;#N/A;0.75;0.75;1;1;1;FALSE;FALSE;FALSE;FALSE;FALSE;#N/A;1;100;#N/A;#N/A;"&amp;A";"Page &amp;P"}</definedName>
    <definedName name="_qe5" localSheetId="11">{0;0;0;0;9;#N/A;0.75;0.75;1;1;1;FALSE;FALSE;FALSE;FALSE;FALSE;#N/A;1;100;#N/A;#N/A;"&amp;A";"Page &amp;P"}</definedName>
    <definedName name="_qe5" localSheetId="7">{0;0;0;0;9;#N/A;0.75;0.75;1;1;1;FALSE;FALSE;FALSE;FALSE;FALSE;#N/A;1;100;#N/A;#N/A;"&amp;A";"Page &amp;P"}</definedName>
    <definedName name="_qe5" localSheetId="13">{0;0;0;0;9;#N/A;0.75;0.75;1;1;1;FALSE;FALSE;FALSE;FALSE;FALSE;#N/A;1;100;#N/A;#N/A;"&amp;A";"Page &amp;P"}</definedName>
    <definedName name="_qe5" localSheetId="8">{0;0;0;0;9;#N/A;0.75;0.75;1;1;1;FALSE;FALSE;FALSE;FALSE;FALSE;#N/A;1;100;#N/A;#N/A;"&amp;A";"Page &amp;P"}</definedName>
    <definedName name="_qe5" localSheetId="17">{0;0;0;0;9;#N/A;0.75;0.75;1;1;1;FALSE;FALSE;FALSE;FALSE;FALSE;#N/A;1;100;#N/A;#N/A;"&amp;A";"Page &amp;P"}</definedName>
    <definedName name="_qe5">{0;0;0;0;9;#N/A;0.75;0.75;1;1;1;FALSE;FALSE;FALSE;FALSE;FALSE;#N/A;1;100;#N/A;#N/A;"&amp;A";"Page &amp;P"}</definedName>
    <definedName name="_qe6" localSheetId="6">{0;0;0;0;9;#N/A;0.75;0.75;1;1;1;FALSE;FALSE;FALSE;FALSE;FALSE;#N/A;1;100;#N/A;#N/A;"&amp;A";"Page &amp;P"}</definedName>
    <definedName name="_qe6" localSheetId="1">{0;0;0;0;9;#N/A;0.75;0.75;1;1;1;FALSE;FALSE;FALSE;FALSE;FALSE;#N/A;1;100;#N/A;#N/A;"&amp;A";"Page &amp;P"}</definedName>
    <definedName name="_qe6" localSheetId="11">{0;0;0;0;9;#N/A;0.75;0.75;1;1;1;FALSE;FALSE;FALSE;FALSE;FALSE;#N/A;1;100;#N/A;#N/A;"&amp;A";"Page &amp;P"}</definedName>
    <definedName name="_qe6" localSheetId="7">{0;0;0;0;9;#N/A;0.75;0.75;1;1;1;FALSE;FALSE;FALSE;FALSE;FALSE;#N/A;1;100;#N/A;#N/A;"&amp;A";"Page &amp;P"}</definedName>
    <definedName name="_qe6" localSheetId="13">{0;0;0;0;9;#N/A;0.75;0.75;1;1;1;FALSE;FALSE;FALSE;FALSE;FALSE;#N/A;1;100;#N/A;#N/A;"&amp;A";"Page &amp;P"}</definedName>
    <definedName name="_qe6" localSheetId="8">{0;0;0;0;9;#N/A;0.75;0.75;1;1;1;FALSE;FALSE;FALSE;FALSE;FALSE;#N/A;1;100;#N/A;#N/A;"&amp;A";"Page &amp;P"}</definedName>
    <definedName name="_qe6" localSheetId="17">{0;0;0;0;9;#N/A;0.75;0.75;1;1;1;FALSE;FALSE;FALSE;FALSE;FALSE;#N/A;1;100;#N/A;#N/A;"&amp;A";"Page &amp;P"}</definedName>
    <definedName name="_qe6">{0;0;0;0;9;#N/A;0.75;0.75;1;1;1;FALSE;FALSE;FALSE;FALSE;FALSE;#N/A;1;100;#N/A;#N/A;"&amp;A";"Page &amp;P"}</definedName>
    <definedName name="_qe7" localSheetId="6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qe7" localSheetId="1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qe7" localSheetId="11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qe7" localSheetId="7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qe7" localSheetId="13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qe7" localSheetId="8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qe7" localSheetId="17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qe7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qe8" localSheetId="6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qe8" localSheetId="1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qe8" localSheetId="11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qe8" localSheetId="7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qe8" localSheetId="13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qe8" localSheetId="8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qe8" localSheetId="17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qe8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qe9" localSheetId="6">{0;0;0;0;258;#N/A;0.75;0.75;1;1;2;FALSE;FALSE;FALSE;FALSE;FALSE;#N/A;1;#N/A;1;1;"&amp;A";"Page &amp;P"}</definedName>
    <definedName name="_qe9" localSheetId="1">{0;0;0;0;258;#N/A;0.75;0.75;1;1;2;FALSE;FALSE;FALSE;FALSE;FALSE;#N/A;1;#N/A;1;1;"&amp;A";"Page &amp;P"}</definedName>
    <definedName name="_qe9" localSheetId="11">{0;0;0;0;258;#N/A;0.75;0.75;1;1;2;FALSE;FALSE;FALSE;FALSE;FALSE;#N/A;1;#N/A;1;1;"&amp;A";"Page &amp;P"}</definedName>
    <definedName name="_qe9" localSheetId="7">{0;0;0;0;258;#N/A;0.75;0.75;1;1;2;FALSE;FALSE;FALSE;FALSE;FALSE;#N/A;1;#N/A;1;1;"&amp;A";"Page &amp;P"}</definedName>
    <definedName name="_qe9" localSheetId="13">{0;0;0;0;258;#N/A;0.75;0.75;1;1;2;FALSE;FALSE;FALSE;FALSE;FALSE;#N/A;1;#N/A;1;1;"&amp;A";"Page &amp;P"}</definedName>
    <definedName name="_qe9" localSheetId="8">{0;0;0;0;258;#N/A;0.75;0.75;1;1;2;FALSE;FALSE;FALSE;FALSE;FALSE;#N/A;1;#N/A;1;1;"&amp;A";"Page &amp;P"}</definedName>
    <definedName name="_qe9" localSheetId="17">{0;0;0;0;258;#N/A;0.75;0.75;1;1;2;FALSE;FALSE;FALSE;FALSE;FALSE;#N/A;1;#N/A;1;1;"&amp;A";"Page &amp;P"}</definedName>
    <definedName name="_qe9">{0;0;0;0;258;#N/A;0.75;0.75;1;1;2;FALSE;FALSE;FALSE;FALSE;FALSE;#N/A;1;#N/A;1;1;"&amp;A";"Page &amp;P"}</definedName>
    <definedName name="_QUA1">#REF!</definedName>
    <definedName name="_QUA2">#REF!</definedName>
    <definedName name="_QUA3">#REF!</definedName>
    <definedName name="_qw2" localSheetId="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w2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w2" localSheetId="1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w2" localSheetId="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w2" localSheetId="1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w2" localSheetId="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w2" localSheetId="1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w2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w3" localSheetId="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w3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w3" localSheetId="1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w3" localSheetId="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w3" localSheetId="1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w3" localSheetId="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w3" localSheetId="1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w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Report">0</definedName>
    <definedName name="_Sort" hidden="1">#REF!</definedName>
    <definedName name="_SUB1">#REF!</definedName>
    <definedName name="_SUB2">#REF!</definedName>
    <definedName name="_SUB3">#REF!</definedName>
    <definedName name="_tabbal">#REF!</definedName>
    <definedName name="_tabdre">#REF!</definedName>
    <definedName name="_tabflcx">#REF!</definedName>
    <definedName name="_tabgercx">#REF!</definedName>
    <definedName name="_tabindconstante">#REF!</definedName>
    <definedName name="_tabindcorrente">#REF!</definedName>
    <definedName name="_Table1_In1" hidden="1">#REF!</definedName>
    <definedName name="_Table1_Out" hidden="1">#REF!</definedName>
    <definedName name="_tabtrib">#REF!</definedName>
    <definedName name="_TST3">#REF!</definedName>
    <definedName name="_wq10" localSheetId="6">{0;0;0;0;258;#N/A;0.75;0.75;1;1;2;FALSE;FALSE;FALSE;FALSE;FALSE;#N/A;1;#N/A;1;1;"&amp;A";"Page &amp;P"}</definedName>
    <definedName name="_wq10" localSheetId="1">{0;0;0;0;258;#N/A;0.75;0.75;1;1;2;FALSE;FALSE;FALSE;FALSE;FALSE;#N/A;1;#N/A;1;1;"&amp;A";"Page &amp;P"}</definedName>
    <definedName name="_wq10" localSheetId="11">{0;0;0;0;258;#N/A;0.75;0.75;1;1;2;FALSE;FALSE;FALSE;FALSE;FALSE;#N/A;1;#N/A;1;1;"&amp;A";"Page &amp;P"}</definedName>
    <definedName name="_wq10" localSheetId="7">{0;0;0;0;258;#N/A;0.75;0.75;1;1;2;FALSE;FALSE;FALSE;FALSE;FALSE;#N/A;1;#N/A;1;1;"&amp;A";"Page &amp;P"}</definedName>
    <definedName name="_wq10" localSheetId="13">{0;0;0;0;258;#N/A;0.75;0.75;1;1;2;FALSE;FALSE;FALSE;FALSE;FALSE;#N/A;1;#N/A;1;1;"&amp;A";"Page &amp;P"}</definedName>
    <definedName name="_wq10" localSheetId="8">{0;0;0;0;258;#N/A;0.75;0.75;1;1;2;FALSE;FALSE;FALSE;FALSE;FALSE;#N/A;1;#N/A;1;1;"&amp;A";"Page &amp;P"}</definedName>
    <definedName name="_wq10" localSheetId="17">{0;0;0;0;258;#N/A;0.75;0.75;1;1;2;FALSE;FALSE;FALSE;FALSE;FALSE;#N/A;1;#N/A;1;1;"&amp;A";"Page &amp;P"}</definedName>
    <definedName name="_wq10">{0;0;0;0;258;#N/A;0.75;0.75;1;1;2;FALSE;FALSE;FALSE;FALSE;FALSE;#N/A;1;#N/A;1;1;"&amp;A";"Page &amp;P"}</definedName>
    <definedName name="_wq11" localSheetId="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11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11" localSheetId="1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11" localSheetId="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11" localSheetId="1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11" localSheetId="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11" localSheetId="1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1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12" localSheetId="6">{0;0;0;0;9;#N/A;0.75;0.75;1;1;1;FALSE;FALSE;FALSE;FALSE;FALSE;#N/A;1;100;#N/A;#N/A;"&amp;A";"Page &amp;P"}</definedName>
    <definedName name="_wq12" localSheetId="1">{0;0;0;0;9;#N/A;0.75;0.75;1;1;1;FALSE;FALSE;FALSE;FALSE;FALSE;#N/A;1;100;#N/A;#N/A;"&amp;A";"Page &amp;P"}</definedName>
    <definedName name="_wq12" localSheetId="11">{0;0;0;0;9;#N/A;0.75;0.75;1;1;1;FALSE;FALSE;FALSE;FALSE;FALSE;#N/A;1;100;#N/A;#N/A;"&amp;A";"Page &amp;P"}</definedName>
    <definedName name="_wq12" localSheetId="7">{0;0;0;0;9;#N/A;0.75;0.75;1;1;1;FALSE;FALSE;FALSE;FALSE;FALSE;#N/A;1;100;#N/A;#N/A;"&amp;A";"Page &amp;P"}</definedName>
    <definedName name="_wq12" localSheetId="13">{0;0;0;0;9;#N/A;0.75;0.75;1;1;1;FALSE;FALSE;FALSE;FALSE;FALSE;#N/A;1;100;#N/A;#N/A;"&amp;A";"Page &amp;P"}</definedName>
    <definedName name="_wq12" localSheetId="8">{0;0;0;0;9;#N/A;0.75;0.75;1;1;1;FALSE;FALSE;FALSE;FALSE;FALSE;#N/A;1;100;#N/A;#N/A;"&amp;A";"Page &amp;P"}</definedName>
    <definedName name="_wq12" localSheetId="17">{0;0;0;0;9;#N/A;0.75;0.75;1;1;1;FALSE;FALSE;FALSE;FALSE;FALSE;#N/A;1;100;#N/A;#N/A;"&amp;A";"Page &amp;P"}</definedName>
    <definedName name="_wq12">{0;0;0;0;9;#N/A;0.75;0.75;1;1;1;FALSE;FALSE;FALSE;FALSE;FALSE;#N/A;1;100;#N/A;#N/A;"&amp;A";"Page &amp;P"}</definedName>
    <definedName name="_wq2" localSheetId="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2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2" localSheetId="1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2" localSheetId="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2" localSheetId="1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2" localSheetId="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2" localSheetId="1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2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3" localSheetId="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3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3" localSheetId="1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3" localSheetId="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3" localSheetId="1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3" localSheetId="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3" localSheetId="1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4" localSheetId="6">{0;0;0;0;9;#N/A;0.75;0.75;1;1;1;FALSE;FALSE;FALSE;FALSE;FALSE;#N/A;1;100;#N/A;#N/A;"&amp;A";"Page &amp;P"}</definedName>
    <definedName name="_wq4" localSheetId="1">{0;0;0;0;9;#N/A;0.75;0.75;1;1;1;FALSE;FALSE;FALSE;FALSE;FALSE;#N/A;1;100;#N/A;#N/A;"&amp;A";"Page &amp;P"}</definedName>
    <definedName name="_wq4" localSheetId="11">{0;0;0;0;9;#N/A;0.75;0.75;1;1;1;FALSE;FALSE;FALSE;FALSE;FALSE;#N/A;1;100;#N/A;#N/A;"&amp;A";"Page &amp;P"}</definedName>
    <definedName name="_wq4" localSheetId="7">{0;0;0;0;9;#N/A;0.75;0.75;1;1;1;FALSE;FALSE;FALSE;FALSE;FALSE;#N/A;1;100;#N/A;#N/A;"&amp;A";"Page &amp;P"}</definedName>
    <definedName name="_wq4" localSheetId="13">{0;0;0;0;9;#N/A;0.75;0.75;1;1;1;FALSE;FALSE;FALSE;FALSE;FALSE;#N/A;1;100;#N/A;#N/A;"&amp;A";"Page &amp;P"}</definedName>
    <definedName name="_wq4" localSheetId="8">{0;0;0;0;9;#N/A;0.75;0.75;1;1;1;FALSE;FALSE;FALSE;FALSE;FALSE;#N/A;1;100;#N/A;#N/A;"&amp;A";"Page &amp;P"}</definedName>
    <definedName name="_wq4" localSheetId="17">{0;0;0;0;9;#N/A;0.75;0.75;1;1;1;FALSE;FALSE;FALSE;FALSE;FALSE;#N/A;1;100;#N/A;#N/A;"&amp;A";"Page &amp;P"}</definedName>
    <definedName name="_wq4">{0;0;0;0;9;#N/A;0.75;0.75;1;1;1;FALSE;FALSE;FALSE;FALSE;FALSE;#N/A;1;100;#N/A;#N/A;"&amp;A";"Page &amp;P"}</definedName>
    <definedName name="_wq5" localSheetId="6">{0;0;0;0;9;#N/A;0.75;0.75;1;1;1;FALSE;FALSE;FALSE;FALSE;FALSE;#N/A;1;100;#N/A;#N/A;"&amp;A";"Page &amp;P"}</definedName>
    <definedName name="_wq5" localSheetId="1">{0;0;0;0;9;#N/A;0.75;0.75;1;1;1;FALSE;FALSE;FALSE;FALSE;FALSE;#N/A;1;100;#N/A;#N/A;"&amp;A";"Page &amp;P"}</definedName>
    <definedName name="_wq5" localSheetId="11">{0;0;0;0;9;#N/A;0.75;0.75;1;1;1;FALSE;FALSE;FALSE;FALSE;FALSE;#N/A;1;100;#N/A;#N/A;"&amp;A";"Page &amp;P"}</definedName>
    <definedName name="_wq5" localSheetId="7">{0;0;0;0;9;#N/A;0.75;0.75;1;1;1;FALSE;FALSE;FALSE;FALSE;FALSE;#N/A;1;100;#N/A;#N/A;"&amp;A";"Page &amp;P"}</definedName>
    <definedName name="_wq5" localSheetId="13">{0;0;0;0;9;#N/A;0.75;0.75;1;1;1;FALSE;FALSE;FALSE;FALSE;FALSE;#N/A;1;100;#N/A;#N/A;"&amp;A";"Page &amp;P"}</definedName>
    <definedName name="_wq5" localSheetId="8">{0;0;0;0;9;#N/A;0.75;0.75;1;1;1;FALSE;FALSE;FALSE;FALSE;FALSE;#N/A;1;100;#N/A;#N/A;"&amp;A";"Page &amp;P"}</definedName>
    <definedName name="_wq5" localSheetId="17">{0;0;0;0;9;#N/A;0.75;0.75;1;1;1;FALSE;FALSE;FALSE;FALSE;FALSE;#N/A;1;100;#N/A;#N/A;"&amp;A";"Page &amp;P"}</definedName>
    <definedName name="_wq5">{0;0;0;0;9;#N/A;0.75;0.75;1;1;1;FALSE;FALSE;FALSE;FALSE;FALSE;#N/A;1;100;#N/A;#N/A;"&amp;A";"Page &amp;P"}</definedName>
    <definedName name="_wq6" localSheetId="6">{0;0;0;0;9;#N/A;0.75;0.75;1;1;1;FALSE;FALSE;FALSE;FALSE;FALSE;#N/A;1;100;#N/A;#N/A;"&amp;A";"Page &amp;P"}</definedName>
    <definedName name="_wq6" localSheetId="1">{0;0;0;0;9;#N/A;0.75;0.75;1;1;1;FALSE;FALSE;FALSE;FALSE;FALSE;#N/A;1;100;#N/A;#N/A;"&amp;A";"Page &amp;P"}</definedName>
    <definedName name="_wq6" localSheetId="11">{0;0;0;0;9;#N/A;0.75;0.75;1;1;1;FALSE;FALSE;FALSE;FALSE;FALSE;#N/A;1;100;#N/A;#N/A;"&amp;A";"Page &amp;P"}</definedName>
    <definedName name="_wq6" localSheetId="7">{0;0;0;0;9;#N/A;0.75;0.75;1;1;1;FALSE;FALSE;FALSE;FALSE;FALSE;#N/A;1;100;#N/A;#N/A;"&amp;A";"Page &amp;P"}</definedName>
    <definedName name="_wq6" localSheetId="13">{0;0;0;0;9;#N/A;0.75;0.75;1;1;1;FALSE;FALSE;FALSE;FALSE;FALSE;#N/A;1;100;#N/A;#N/A;"&amp;A";"Page &amp;P"}</definedName>
    <definedName name="_wq6" localSheetId="8">{0;0;0;0;9;#N/A;0.75;0.75;1;1;1;FALSE;FALSE;FALSE;FALSE;FALSE;#N/A;1;100;#N/A;#N/A;"&amp;A";"Page &amp;P"}</definedName>
    <definedName name="_wq6" localSheetId="17">{0;0;0;0;9;#N/A;0.75;0.75;1;1;1;FALSE;FALSE;FALSE;FALSE;FALSE;#N/A;1;100;#N/A;#N/A;"&amp;A";"Page &amp;P"}</definedName>
    <definedName name="_wq6">{0;0;0;0;9;#N/A;0.75;0.75;1;1;1;FALSE;FALSE;FALSE;FALSE;FALSE;#N/A;1;100;#N/A;#N/A;"&amp;A";"Page &amp;P"}</definedName>
    <definedName name="_wq7" localSheetId="6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wq7" localSheetId="1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wq7" localSheetId="11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wq7" localSheetId="7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wq7" localSheetId="13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wq7" localSheetId="8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wq7" localSheetId="17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wq7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wq8" localSheetId="6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wq8" localSheetId="1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wq8" localSheetId="11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wq8" localSheetId="7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wq8" localSheetId="13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wq8" localSheetId="8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wq8" localSheetId="17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wq8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Z1srAssp" localSheetId="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1srAssp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1srAssp" localSheetId="1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1srAssp" localSheetId="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1srAssp" localSheetId="1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1srAssp" localSheetId="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1srAssp" localSheetId="1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1srAssp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2ndAssp" localSheetId="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2ndAssp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2ndAssp" localSheetId="1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2ndAssp" localSheetId="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2ndAssp" localSheetId="1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2ndAssp" localSheetId="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2ndAssp" localSheetId="1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2ndAssp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2srAssp" localSheetId="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2srAssp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2srAssp" localSheetId="1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2srAssp" localSheetId="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2srAssp" localSheetId="1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2srAssp" localSheetId="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2srAssp" localSheetId="1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2srAssp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3rdassp" localSheetId="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3rdassp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3rdassp" localSheetId="1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3rdassp" localSheetId="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3rdassp" localSheetId="1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3rdassp" localSheetId="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3rdassp" localSheetId="1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3rdassp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3reAssp" localSheetId="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3reAssp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3reAssp" localSheetId="1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3reAssp" localSheetId="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3reAssp" localSheetId="1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3reAssp" localSheetId="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3reAssp" localSheetId="1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3reAssp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Balance" localSheetId="6">{0;0;0;0;9;#N/A;0.75;0.75;1;1;1;FALSE;FALSE;FALSE;FALSE;FALSE;#N/A;1;100;#N/A;#N/A;"&amp;A";"Page &amp;P"}</definedName>
    <definedName name="_ZBalance" localSheetId="1">{0;0;0;0;9;#N/A;0.75;0.75;1;1;1;FALSE;FALSE;FALSE;FALSE;FALSE;#N/A;1;100;#N/A;#N/A;"&amp;A";"Page &amp;P"}</definedName>
    <definedName name="_ZBalance" localSheetId="11">{0;0;0;0;9;#N/A;0.75;0.75;1;1;1;FALSE;FALSE;FALSE;FALSE;FALSE;#N/A;1;100;#N/A;#N/A;"&amp;A";"Page &amp;P"}</definedName>
    <definedName name="_ZBalance" localSheetId="7">{0;0;0;0;9;#N/A;0.75;0.75;1;1;1;FALSE;FALSE;FALSE;FALSE;FALSE;#N/A;1;100;#N/A;#N/A;"&amp;A";"Page &amp;P"}</definedName>
    <definedName name="_ZBalance" localSheetId="13">{0;0;0;0;9;#N/A;0.75;0.75;1;1;1;FALSE;FALSE;FALSE;FALSE;FALSE;#N/A;1;100;#N/A;#N/A;"&amp;A";"Page &amp;P"}</definedName>
    <definedName name="_ZBalance" localSheetId="8">{0;0;0;0;9;#N/A;0.75;0.75;1;1;1;FALSE;FALSE;FALSE;FALSE;FALSE;#N/A;1;100;#N/A;#N/A;"&amp;A";"Page &amp;P"}</definedName>
    <definedName name="_ZBalance" localSheetId="17">{0;0;0;0;9;#N/A;0.75;0.75;1;1;1;FALSE;FALSE;FALSE;FALSE;FALSE;#N/A;1;100;#N/A;#N/A;"&amp;A";"Page &amp;P"}</definedName>
    <definedName name="_ZBalance">{0;0;0;0;9;#N/A;0.75;0.75;1;1;1;FALSE;FALSE;FALSE;FALSE;FALSE;#N/A;1;100;#N/A;#N/A;"&amp;A";"Page &amp;P"}</definedName>
    <definedName name="_ZCash" localSheetId="6">{0;0;0;0;9;#N/A;0.75;0.75;1;1;1;FALSE;FALSE;FALSE;FALSE;FALSE;#N/A;1;100;#N/A;#N/A;"&amp;A";"Page &amp;P"}</definedName>
    <definedName name="_ZCash" localSheetId="1">{0;0;0;0;9;#N/A;0.75;0.75;1;1;1;FALSE;FALSE;FALSE;FALSE;FALSE;#N/A;1;100;#N/A;#N/A;"&amp;A";"Page &amp;P"}</definedName>
    <definedName name="_ZCash" localSheetId="11">{0;0;0;0;9;#N/A;0.75;0.75;1;1;1;FALSE;FALSE;FALSE;FALSE;FALSE;#N/A;1;100;#N/A;#N/A;"&amp;A";"Page &amp;P"}</definedName>
    <definedName name="_ZCash" localSheetId="7">{0;0;0;0;9;#N/A;0.75;0.75;1;1;1;FALSE;FALSE;FALSE;FALSE;FALSE;#N/A;1;100;#N/A;#N/A;"&amp;A";"Page &amp;P"}</definedName>
    <definedName name="_ZCash" localSheetId="13">{0;0;0;0;9;#N/A;0.75;0.75;1;1;1;FALSE;FALSE;FALSE;FALSE;FALSE;#N/A;1;100;#N/A;#N/A;"&amp;A";"Page &amp;P"}</definedName>
    <definedName name="_ZCash" localSheetId="8">{0;0;0;0;9;#N/A;0.75;0.75;1;1;1;FALSE;FALSE;FALSE;FALSE;FALSE;#N/A;1;100;#N/A;#N/A;"&amp;A";"Page &amp;P"}</definedName>
    <definedName name="_ZCash" localSheetId="17">{0;0;0;0;9;#N/A;0.75;0.75;1;1;1;FALSE;FALSE;FALSE;FALSE;FALSE;#N/A;1;100;#N/A;#N/A;"&amp;A";"Page &amp;P"}</definedName>
    <definedName name="_ZCash">{0;0;0;0;9;#N/A;0.75;0.75;1;1;1;FALSE;FALSE;FALSE;FALSE;FALSE;#N/A;1;100;#N/A;#N/A;"&amp;A";"Page &amp;P"}</definedName>
    <definedName name="_ZDebt" localSheetId="6">{0;0;0;0;9;#N/A;0.75;0.75;1;1;1;FALSE;FALSE;FALSE;FALSE;FALSE;#N/A;1;100;#N/A;#N/A;"&amp;A";"Page &amp;P"}</definedName>
    <definedName name="_ZDebt" localSheetId="1">{0;0;0;0;9;#N/A;0.75;0.75;1;1;1;FALSE;FALSE;FALSE;FALSE;FALSE;#N/A;1;100;#N/A;#N/A;"&amp;A";"Page &amp;P"}</definedName>
    <definedName name="_ZDebt" localSheetId="11">{0;0;0;0;9;#N/A;0.75;0.75;1;1;1;FALSE;FALSE;FALSE;FALSE;FALSE;#N/A;1;100;#N/A;#N/A;"&amp;A";"Page &amp;P"}</definedName>
    <definedName name="_ZDebt" localSheetId="7">{0;0;0;0;9;#N/A;0.75;0.75;1;1;1;FALSE;FALSE;FALSE;FALSE;FALSE;#N/A;1;100;#N/A;#N/A;"&amp;A";"Page &amp;P"}</definedName>
    <definedName name="_ZDebt" localSheetId="13">{0;0;0;0;9;#N/A;0.75;0.75;1;1;1;FALSE;FALSE;FALSE;FALSE;FALSE;#N/A;1;100;#N/A;#N/A;"&amp;A";"Page &amp;P"}</definedName>
    <definedName name="_ZDebt" localSheetId="8">{0;0;0;0;9;#N/A;0.75;0.75;1;1;1;FALSE;FALSE;FALSE;FALSE;FALSE;#N/A;1;100;#N/A;#N/A;"&amp;A";"Page &amp;P"}</definedName>
    <definedName name="_ZDebt" localSheetId="17">{0;0;0;0;9;#N/A;0.75;0.75;1;1;1;FALSE;FALSE;FALSE;FALSE;FALSE;#N/A;1;100;#N/A;#N/A;"&amp;A";"Page &amp;P"}</definedName>
    <definedName name="_ZDebt">{0;0;0;0;9;#N/A;0.75;0.75;1;1;1;FALSE;FALSE;FALSE;FALSE;FALSE;#N/A;1;100;#N/A;#N/A;"&amp;A";"Page &amp;P"}</definedName>
    <definedName name="_Zdebt1" localSheetId="6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Zdebt1" localSheetId="1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Zdebt1" localSheetId="11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Zdebt1" localSheetId="7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Zdebt1" localSheetId="13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Zdebt1" localSheetId="8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Zdebt1" localSheetId="17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Zdebt1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Zdebt2" localSheetId="6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Zdebt2" localSheetId="1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Zdebt2" localSheetId="11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Zdebt2" localSheetId="7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Zdebt2" localSheetId="13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Zdebt2" localSheetId="8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Zdebt2" localSheetId="17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Zdebt2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ZDeprec." localSheetId="6">{0;0;0;0;258;#N/A;0.75;0.75;1;1;2;FALSE;FALSE;FALSE;FALSE;FALSE;#N/A;1;#N/A;1;1;"&amp;A";"Page &amp;P"}</definedName>
    <definedName name="_ZDeprec." localSheetId="1">{0;0;0;0;258;#N/A;0.75;0.75;1;1;2;FALSE;FALSE;FALSE;FALSE;FALSE;#N/A;1;#N/A;1;1;"&amp;A";"Page &amp;P"}</definedName>
    <definedName name="_ZDeprec." localSheetId="11">{0;0;0;0;258;#N/A;0.75;0.75;1;1;2;FALSE;FALSE;FALSE;FALSE;FALSE;#N/A;1;#N/A;1;1;"&amp;A";"Page &amp;P"}</definedName>
    <definedName name="_ZDeprec." localSheetId="7">{0;0;0;0;258;#N/A;0.75;0.75;1;1;2;FALSE;FALSE;FALSE;FALSE;FALSE;#N/A;1;#N/A;1;1;"&amp;A";"Page &amp;P"}</definedName>
    <definedName name="_ZDeprec." localSheetId="13">{0;0;0;0;258;#N/A;0.75;0.75;1;1;2;FALSE;FALSE;FALSE;FALSE;FALSE;#N/A;1;#N/A;1;1;"&amp;A";"Page &amp;P"}</definedName>
    <definedName name="_ZDeprec." localSheetId="8">{0;0;0;0;258;#N/A;0.75;0.75;1;1;2;FALSE;FALSE;FALSE;FALSE;FALSE;#N/A;1;#N/A;1;1;"&amp;A";"Page &amp;P"}</definedName>
    <definedName name="_ZDeprec." localSheetId="17">{0;0;0;0;258;#N/A;0.75;0.75;1;1;2;FALSE;FALSE;FALSE;FALSE;FALSE;#N/A;1;#N/A;1;1;"&amp;A";"Page &amp;P"}</definedName>
    <definedName name="_ZDeprec.">{0;0;0;0;258;#N/A;0.75;0.75;1;1;2;FALSE;FALSE;FALSE;FALSE;FALSE;#N/A;1;#N/A;1;1;"&amp;A";"Page &amp;P"}</definedName>
    <definedName name="a">#REF!</definedName>
    <definedName name="A___DIRETORIA_ADMINISTRATIVA">#REF!</definedName>
    <definedName name="AA" hidden="1">[3]Real_2004!$CE$7:$CE$12</definedName>
    <definedName name="aaa" hidden="1">{"'MAR'!$B$2:$Q$29","'Resumo Mensal - Consumo 2002'!$B$2:$O$29","'Resumo Mensal - Clientes 2002'!$B$2:$O$29","'Resumo Anual - Consumo'!$B$2:$H$29"}</definedName>
    <definedName name="aaaa" localSheetId="6" hidden="1">{#N/A,#N/A,FALSE,"Pag.01"}</definedName>
    <definedName name="aaaa" localSheetId="1" hidden="1">{#N/A,#N/A,FALSE,"Pag.01"}</definedName>
    <definedName name="aaaa" localSheetId="11" hidden="1">{#N/A,#N/A,FALSE,"Pag.01"}</definedName>
    <definedName name="aaaa" localSheetId="7" hidden="1">{#N/A,#N/A,FALSE,"Pag.01"}</definedName>
    <definedName name="aaaa" localSheetId="13" hidden="1">{#N/A,#N/A,FALSE,"Pag.01"}</definedName>
    <definedName name="aaaa" localSheetId="8" hidden="1">{#N/A,#N/A,FALSE,"Pag.01"}</definedName>
    <definedName name="aaaa" localSheetId="17" hidden="1">{#N/A,#N/A,FALSE,"Pag.01"}</definedName>
    <definedName name="aaaa" hidden="1">{#N/A,#N/A,FALSE,"Pag.01"}</definedName>
    <definedName name="AAAAA" hidden="1">[3]Real_2004!$BY$7:$BY$11</definedName>
    <definedName name="AAAAAA" hidden="1">[3]Real_2004!$D$23</definedName>
    <definedName name="aaaaaaaa">#REF!</definedName>
    <definedName name="AAAAAAAAA" hidden="1">[3]Real_2004!$BY$7:$BY$11</definedName>
    <definedName name="aaaaaaaaaaaaaaaaaa">#REF!</definedName>
    <definedName name="abc">#REF!</definedName>
    <definedName name="abeca">#REF!</definedName>
    <definedName name="AI___DEPARTAMENTO_DE_TECNOLOGIA_DE_INFORMAÇÃO">#REF!</definedName>
    <definedName name="AJUSTE">#REF!</definedName>
    <definedName name="akdijfjnfosEJF">#REF!</definedName>
    <definedName name="Amortização">#REF!</definedName>
    <definedName name="ANE">#REF!</definedName>
    <definedName name="ANOUNO">#REF!</definedName>
    <definedName name="anscount" hidden="1">3</definedName>
    <definedName name="AOMC">#REF!</definedName>
    <definedName name="AOMI">#REF!</definedName>
    <definedName name="AP">#REF!</definedName>
    <definedName name="AP___DEPARTAMENTO_GESTÃO_PATRIMONIAL_E_SERVIÇOS">#REF!</definedName>
    <definedName name="apresentação">#REF!</definedName>
    <definedName name="ARCH">#REF!</definedName>
    <definedName name="_xlnm.Extract" localSheetId="6">#REF!</definedName>
    <definedName name="_xlnm.Extract" localSheetId="11">#REF!</definedName>
    <definedName name="_xlnm.Extract" localSheetId="7">#REF!</definedName>
    <definedName name="_xlnm.Extract" localSheetId="0">#REF!</definedName>
    <definedName name="_xlnm.Extract" localSheetId="13">#REF!</definedName>
    <definedName name="_xlnm.Extract" localSheetId="8">#REF!</definedName>
    <definedName name="_xlnm.Extract" localSheetId="5">#REF!</definedName>
    <definedName name="_xlnm.Extract" localSheetId="17">#REF!</definedName>
    <definedName name="_xlnm.Extract" localSheetId="10">#REF!</definedName>
    <definedName name="_xlnm.Extract">#REF!</definedName>
    <definedName name="_xlnm.Print_Area" localSheetId="6">'Balanço IFRS'!$B$2:$F$72</definedName>
    <definedName name="_xlnm.Print_Area" localSheetId="1">'Balanço Reg'!$B$36:$D$74</definedName>
    <definedName name="_xlnm.Print_Area" localSheetId="15">'Ciclo 2018.2019'!$A$1:$L$34</definedName>
    <definedName name="_xlnm.Print_Area" localSheetId="11">'Custos e Despesas (2)'!$A$1:$K$13</definedName>
    <definedName name="_xlnm.Print_Area" localSheetId="3">Dívida!$B$2:$F$36</definedName>
    <definedName name="_xlnm.Print_Area" localSheetId="4">'Dívida (não 100%)'!$B$27:$G$31</definedName>
    <definedName name="_xlnm.Print_Area" localSheetId="9">DRE!$B$1:$H$34</definedName>
    <definedName name="_xlnm.Print_Area" localSheetId="7">'DRE IFRS'!$B$1:$E$35</definedName>
    <definedName name="_xlnm.Print_Area" localSheetId="0">'DRE Reg'!$B$2:$E$31</definedName>
    <definedName name="_xlnm.Print_Area" localSheetId="13">#REF!</definedName>
    <definedName name="_xlnm.Print_Area" localSheetId="8">'Fluxo de Caixa IFRS'!$B$1:$D$59</definedName>
    <definedName name="_xlnm.Print_Area" localSheetId="2">'Fluxo de Caixa Reg'!$B$1:$C$57</definedName>
    <definedName name="_xlnm.Print_Area" localSheetId="5">#REF!</definedName>
    <definedName name="_xlnm.Print_Area" localSheetId="17">#REF!</definedName>
    <definedName name="_xlnm.Print_Area" localSheetId="10">'Result (2)'!$B$1:$H$34</definedName>
    <definedName name="_xlnm.Print_Area">#REF!</definedName>
    <definedName name="Área_impressão_IM">#REF!</definedName>
    <definedName name="AS___DEPARTAMENTO_DE_SUPRIMENTOS">#REF!</definedName>
    <definedName name="AS2DocOpenMode" hidden="1">"AS2DocumentEdit"</definedName>
    <definedName name="atualizado_ate">[4]Menu!$A$89</definedName>
    <definedName name="AUTO">#REF!</definedName>
    <definedName name="AY">#REF!</definedName>
    <definedName name="B">#REF!</definedName>
    <definedName name="_xlnm.Database" localSheetId="6">#REF!</definedName>
    <definedName name="_xlnm.Database" localSheetId="11">#REF!</definedName>
    <definedName name="_xlnm.Database" localSheetId="7">#REF!</definedName>
    <definedName name="_xlnm.Database" localSheetId="0">#REF!</definedName>
    <definedName name="_xlnm.Database" localSheetId="13">#REF!</definedName>
    <definedName name="_xlnm.Database" localSheetId="8">#REF!</definedName>
    <definedName name="_xlnm.Database" localSheetId="2">#REF!</definedName>
    <definedName name="_xlnm.Database" localSheetId="5">#REF!</definedName>
    <definedName name="_xlnm.Database" localSheetId="17">#REF!</definedName>
    <definedName name="_xlnm.Database" localSheetId="10">#REF!</definedName>
    <definedName name="_xlnm.Database">#REF!</definedName>
    <definedName name="base2">'[5]07-08-MENSAL-09 a 18 P Corrente'!$B$316:$AM$334</definedName>
    <definedName name="bb">#REF!</definedName>
    <definedName name="BC">#REF!</definedName>
    <definedName name="BI_PROF">[6]Cargos!$C$73:$C$83</definedName>
    <definedName name="BID__Veces">#REF!</definedName>
    <definedName name="Bonus_Codigo">8107</definedName>
    <definedName name="Bonus_Fx1">100</definedName>
    <definedName name="Bonus_Fx1_Per">0</definedName>
    <definedName name="Bonus_Fx2">200</definedName>
    <definedName name="Bonus_Fx2_Per">0.05</definedName>
    <definedName name="Bonus_Fx3">300</definedName>
    <definedName name="Bonus_Fx3_Per">0.1</definedName>
    <definedName name="Bonus_Fx4">400</definedName>
    <definedName name="Bonus_Fx4_Per">0.15</definedName>
    <definedName name="Bonus_Fx5">500</definedName>
    <definedName name="Bonus_Fx5_Per">0.2</definedName>
    <definedName name="Bonus_Fx6">600</definedName>
    <definedName name="Bonus_Fx6_Per">0.25</definedName>
    <definedName name="C.M.">#REF!</definedName>
    <definedName name="C_">#REF!</definedName>
    <definedName name="cabe">#REF!</definedName>
    <definedName name="cabeça">#REF!</definedName>
    <definedName name="caca">#REF!</definedName>
    <definedName name="caja">#REF!,#REF!,#REF!,#REF!,#REF!</definedName>
    <definedName name="cajainver">#REF!</definedName>
    <definedName name="CALCULAR">#REF!</definedName>
    <definedName name="CARACTERISTICAS">#REF!</definedName>
    <definedName name="Cash" localSheetId="7">#REF!</definedName>
    <definedName name="Cash" localSheetId="2">#REF!</definedName>
    <definedName name="Cash" localSheetId="17">#REF!</definedName>
    <definedName name="Cash">#REF!</definedName>
    <definedName name="casss">#REF!</definedName>
    <definedName name="causinver">#REF!</definedName>
    <definedName name="CBSTabCircuitos">#REF!</definedName>
    <definedName name="cccc">#REF!</definedName>
    <definedName name="cd" localSheetId="6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cd" localSheetId="1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cd" localSheetId="11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cd" localSheetId="7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cd" localSheetId="13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cd" localSheetId="8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cd" localSheetId="2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cd" localSheetId="17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cd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Chave">300</definedName>
    <definedName name="CLAUSULA">#REF!</definedName>
    <definedName name="COBERTURA_INVERSION">#REF!</definedName>
    <definedName name="COBERTURA_SERVICIO_DEUDA">#REF!</definedName>
    <definedName name="Cofins_PIS_Finsocial">#REF!</definedName>
    <definedName name="Concepto_por_Gerencia">#REF!</definedName>
    <definedName name="CONSULTING_PROF">[6]Cargos!$C$84:$C$96</definedName>
    <definedName name="CONSUMO_ESTRATO_3">#REF!</definedName>
    <definedName name="contas.max">[7]Base!$D$2</definedName>
    <definedName name="CONTRIBUCION_AL_PLAN_DE_INVERSIONES">#REF!</definedName>
    <definedName name="CONTRIBUCIONES_IMPUESTOS">#REF!</definedName>
    <definedName name="Contribuição_Social">#REF!</definedName>
    <definedName name="Contribuição_Social_2003">#REF!</definedName>
    <definedName name="Costo_Ventas">#REF!</definedName>
    <definedName name="CPMF">#REF!</definedName>
    <definedName name="Criteria_MI">#REF!</definedName>
    <definedName name="_xlnm.Criteria" localSheetId="6">#REF!</definedName>
    <definedName name="_xlnm.Criteria" localSheetId="11">#REF!</definedName>
    <definedName name="_xlnm.Criteria" localSheetId="7">#REF!</definedName>
    <definedName name="_xlnm.Criteria" localSheetId="0">#REF!</definedName>
    <definedName name="_xlnm.Criteria" localSheetId="13">#REF!</definedName>
    <definedName name="_xlnm.Criteria" localSheetId="8">#REF!</definedName>
    <definedName name="_xlnm.Criteria" localSheetId="2">#REF!</definedName>
    <definedName name="_xlnm.Criteria" localSheetId="5">#REF!</definedName>
    <definedName name="_xlnm.Criteria" localSheetId="17">#REF!</definedName>
    <definedName name="_xlnm.Criteria" localSheetId="10">#REF!</definedName>
    <definedName name="_xlnm.Criteria">#REF!</definedName>
    <definedName name="CRM_PROF">[6]Cargos!$C$115:$C$135</definedName>
    <definedName name="cs_1">#REF!</definedName>
    <definedName name="cs_2">#REF!</definedName>
    <definedName name="cs_3">#REF!</definedName>
    <definedName name="CS_PROF">[6]Cargos!$C$38:$C$72</definedName>
    <definedName name="csscDdaDA">#REF!</definedName>
    <definedName name="CTratio">'[8]SETTINGS (PRIM)'!$I$13/'[8]SETTINGS (PRIM)'!$I$14</definedName>
    <definedName name="Custos_modulares_de_equipamentos">#REF!</definedName>
    <definedName name="D">#REF!</definedName>
    <definedName name="DANIEL" localSheetId="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ANIEL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ANIEL" localSheetId="1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ANIEL" localSheetId="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ANIEL" localSheetId="1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ANIEL" localSheetId="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ANIEL" localSheetId="2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ANIEL" localSheetId="1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ANIEL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ANIEL2" localSheetId="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ANIEL2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ANIEL2" localSheetId="1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ANIEL2" localSheetId="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ANIEL2" localSheetId="1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ANIEL2" localSheetId="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ANIEL2" localSheetId="2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ANIEL2" localSheetId="1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ANIEL2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ata">#REF!</definedName>
    <definedName name="data_t">[7]Definicoes!$C$9</definedName>
    <definedName name="data_t1">[7]Definicoes!$C$10</definedName>
    <definedName name="data_y1">[7]Definicoes!$C$11</definedName>
    <definedName name="data_y2">[7]Definicoes!$C$12</definedName>
    <definedName name="DATA2">[9]Output!$G$10:$S$49</definedName>
    <definedName name="DATA2.">[9]Output!$G$10:$S$49</definedName>
    <definedName name="data3">#REF!</definedName>
    <definedName name="Database_MI">#REF!</definedName>
    <definedName name="datas">#REF!</definedName>
    <definedName name="datosdec2">#REF!</definedName>
    <definedName name="datosfec2">#REF!</definedName>
    <definedName name="DBHH">#REF!</definedName>
    <definedName name="DBT">#REF!</definedName>
    <definedName name="dds" localSheetId="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ds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ds" localSheetId="1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ds" localSheetId="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ds" localSheetId="1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ds" localSheetId="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ds" localSheetId="2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ds" localSheetId="1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ds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eb_tne_a">#REF!</definedName>
    <definedName name="deb_tne_b">#REF!</definedName>
    <definedName name="deb_tne_c">#REF!</definedName>
    <definedName name="deb_tne_d">#REF!</definedName>
    <definedName name="deb_tne_e">#REF!</definedName>
    <definedName name="deb_tne_f">#REF!</definedName>
    <definedName name="deb_tne_g">#REF!</definedName>
    <definedName name="deb_tne_h">#REF!</definedName>
    <definedName name="deb_tne_i">#REF!</definedName>
    <definedName name="deb_tne_j">#REF!</definedName>
    <definedName name="deb_tne_k">#REF!</definedName>
    <definedName name="deb_tne_l">#REF!</definedName>
    <definedName name="deb_tne_m">#REF!</definedName>
    <definedName name="deb_tne_n">#REF!</definedName>
    <definedName name="deb_tne_o">#REF!</definedName>
    <definedName name="deb_tne_p">#REF!</definedName>
    <definedName name="deb_tne_q">#REF!</definedName>
    <definedName name="deb_tne_r">#REF!</definedName>
    <definedName name="DEC_FEC_Mes">#REF!</definedName>
    <definedName name="DECI">#REF!</definedName>
    <definedName name="Depreciação">#REF!</definedName>
    <definedName name="Depreciaciones_y_Amort.">#REF!</definedName>
    <definedName name="DEPRECIATION">#REF!</definedName>
    <definedName name="DESFALT">#REF!</definedName>
    <definedName name="DESTINO_DEPTO">#REF!</definedName>
    <definedName name="DEUDA">#REF!</definedName>
    <definedName name="DEUDAL">#REF!</definedName>
    <definedName name="DFC" localSheetId="6">#REF!</definedName>
    <definedName name="DFC" localSheetId="1">#REF!</definedName>
    <definedName name="DFC" localSheetId="7">#REF!</definedName>
    <definedName name="DFC" localSheetId="8">#REF!</definedName>
    <definedName name="DFC" localSheetId="2">#REF!</definedName>
    <definedName name="DFC" localSheetId="17">#REF!</definedName>
    <definedName name="DFC">#REF!</definedName>
    <definedName name="Dif._Cambio">#REF!</definedName>
    <definedName name="dimensao.max">[7]Base!$B$2</definedName>
    <definedName name="Disponibilidad_Final">#REF!</definedName>
    <definedName name="DKCJSDKCSDKCSDFJSDF">#REF!,#REF!,#REF!,#REF!,#REF!,#REF!,#REF!,#REF!,#REF!,#REF!,#REF!,#REF!,#REF!,#REF!,#REF!,#REF!,#REF!,#REF!,#REF!,#REF!,#REF!,#REF!,#REF!,#REF!,#REF!,#REF!,#REF!,#REF!,#REF!</definedName>
    <definedName name="dre_1">#REF!</definedName>
    <definedName name="dre_2">#REF!</definedName>
    <definedName name="dre_3">#REF!</definedName>
    <definedName name="ds" localSheetId="6">{0;0;0;0;258;#N/A;0.75;0.75;1;1;2;FALSE;FALSE;FALSE;FALSE;FALSE;#N/A;1;#N/A;1;1;"&amp;A";"Page &amp;P"}</definedName>
    <definedName name="ds" localSheetId="1">{0;0;0;0;258;#N/A;0.75;0.75;1;1;2;FALSE;FALSE;FALSE;FALSE;FALSE;#N/A;1;#N/A;1;1;"&amp;A";"Page &amp;P"}</definedName>
    <definedName name="ds" localSheetId="11">{0;0;0;0;258;#N/A;0.75;0.75;1;1;2;FALSE;FALSE;FALSE;FALSE;FALSE;#N/A;1;#N/A;1;1;"&amp;A";"Page &amp;P"}</definedName>
    <definedName name="ds" localSheetId="7">{0;0;0;0;258;#N/A;0.75;0.75;1;1;2;FALSE;FALSE;FALSE;FALSE;FALSE;#N/A;1;#N/A;1;1;"&amp;A";"Page &amp;P"}</definedName>
    <definedName name="ds" localSheetId="13">{0;0;0;0;258;#N/A;0.75;0.75;1;1;2;FALSE;FALSE;FALSE;FALSE;FALSE;#N/A;1;#N/A;1;1;"&amp;A";"Page &amp;P"}</definedName>
    <definedName name="ds" localSheetId="8">{0;0;0;0;258;#N/A;0.75;0.75;1;1;2;FALSE;FALSE;FALSE;FALSE;FALSE;#N/A;1;#N/A;1;1;"&amp;A";"Page &amp;P"}</definedName>
    <definedName name="ds" localSheetId="2">{0;0;0;0;258;#N/A;0.75;0.75;1;1;2;FALSE;FALSE;FALSE;FALSE;FALSE;#N/A;1;#N/A;1;1;"&amp;A";"Page &amp;P"}</definedName>
    <definedName name="ds" localSheetId="17">{0;0;0;0;258;#N/A;0.75;0.75;1;1;2;FALSE;FALSE;FALSE;FALSE;FALSE;#N/A;1;#N/A;1;1;"&amp;A";"Page &amp;P"}</definedName>
    <definedName name="ds">{0;0;0;0;258;#N/A;0.75;0.75;1;1;2;FALSE;FALSE;FALSE;FALSE;FALSE;#N/A;1;#N/A;1;1;"&amp;A";"Page &amp;P"}</definedName>
    <definedName name="E">#REF!</definedName>
    <definedName name="E1063_01">#REF!</definedName>
    <definedName name="EBITDA___INTERESES_OPERACIÓN">#REF!</definedName>
    <definedName name="EBITDA___SALDO_DEUDA_L.P">#REF!</definedName>
    <definedName name="ECM_PROF">[6]Cargos!$C$97:$C$114</definedName>
    <definedName name="ede" localSheetId="6">{0;0;0;0;9;#N/A;0.75;0.75;1;1;1;FALSE;FALSE;FALSE;FALSE;FALSE;#N/A;1;100;#N/A;#N/A;"&amp;A";"Page &amp;P"}</definedName>
    <definedName name="ede" localSheetId="1">{0;0;0;0;9;#N/A;0.75;0.75;1;1;1;FALSE;FALSE;FALSE;FALSE;FALSE;#N/A;1;100;#N/A;#N/A;"&amp;A";"Page &amp;P"}</definedName>
    <definedName name="ede" localSheetId="11">{0;0;0;0;9;#N/A;0.75;0.75;1;1;1;FALSE;FALSE;FALSE;FALSE;FALSE;#N/A;1;100;#N/A;#N/A;"&amp;A";"Page &amp;P"}</definedName>
    <definedName name="ede" localSheetId="7">{0;0;0;0;9;#N/A;0.75;0.75;1;1;1;FALSE;FALSE;FALSE;FALSE;FALSE;#N/A;1;100;#N/A;#N/A;"&amp;A";"Page &amp;P"}</definedName>
    <definedName name="ede" localSheetId="13">{0;0;0;0;9;#N/A;0.75;0.75;1;1;1;FALSE;FALSE;FALSE;FALSE;FALSE;#N/A;1;100;#N/A;#N/A;"&amp;A";"Page &amp;P"}</definedName>
    <definedName name="ede" localSheetId="8">{0;0;0;0;9;#N/A;0.75;0.75;1;1;1;FALSE;FALSE;FALSE;FALSE;FALSE;#N/A;1;100;#N/A;#N/A;"&amp;A";"Page &amp;P"}</definedName>
    <definedName name="ede" localSheetId="2">{0;0;0;0;9;#N/A;0.75;0.75;1;1;1;FALSE;FALSE;FALSE;FALSE;FALSE;#N/A;1;100;#N/A;#N/A;"&amp;A";"Page &amp;P"}</definedName>
    <definedName name="ede" localSheetId="17">{0;0;0;0;9;#N/A;0.75;0.75;1;1;1;FALSE;FALSE;FALSE;FALSE;FALSE;#N/A;1;100;#N/A;#N/A;"&amp;A";"Page &amp;P"}</definedName>
    <definedName name="ede">{0;0;0;0;9;#N/A;0.75;0.75;1;1;1;FALSE;FALSE;FALSE;FALSE;FALSE;#N/A;1;100;#N/A;#N/A;"&amp;A";"Page &amp;P"}</definedName>
    <definedName name="EE">#REF!</definedName>
    <definedName name="EEE">#REF!</definedName>
    <definedName name="efasdfasdf">#REF!</definedName>
    <definedName name="egcb">#REF!</definedName>
    <definedName name="EGCDOU">#REF!</definedName>
    <definedName name="egce">#REF!</definedName>
    <definedName name="EGCE01">#REF!</definedName>
    <definedName name="EGCE02">#REF!</definedName>
    <definedName name="EGCE03">#REF!</definedName>
    <definedName name="egcg">#REF!</definedName>
    <definedName name="egcj">#REF!</definedName>
    <definedName name="egcl">#REF!</definedName>
    <definedName name="egcm">#REF!</definedName>
    <definedName name="egcn">#REF!</definedName>
    <definedName name="egco">#REF!</definedName>
    <definedName name="egcp">#REF!</definedName>
    <definedName name="egcs">#REF!</definedName>
    <definedName name="egct">#REF!</definedName>
    <definedName name="egebe">#REF!</definedName>
    <definedName name="egec">#REF!</definedName>
    <definedName name="EGEK">#REF!</definedName>
    <definedName name="egel">#REF!</definedName>
    <definedName name="egelma">#REF!</definedName>
    <definedName name="egep">#REF!</definedName>
    <definedName name="EGES">#REF!</definedName>
    <definedName name="egfu">#REF!</definedName>
    <definedName name="EGGERSUL">#REF!</definedName>
    <definedName name="eglg">#REF!</definedName>
    <definedName name="egns">#REF!</definedName>
    <definedName name="ELITE">#REF!</definedName>
    <definedName name="ELITE1">#REF!</definedName>
    <definedName name="Empresas">#REF!</definedName>
    <definedName name="ENDEUDAMIENTO_BANCARIO">#REF!</definedName>
    <definedName name="ENDEUDAMIENTO_L.P.">#REF!</definedName>
    <definedName name="equi" hidden="1">{#N/A,#N/A,FALSE,"Pag.01"}</definedName>
    <definedName name="ERP">#REF!</definedName>
    <definedName name="ERPC">#REF!</definedName>
    <definedName name="ERROR">#REF!</definedName>
    <definedName name="ERROS">#REF!</definedName>
    <definedName name="ESP">#REF!</definedName>
    <definedName name="ESPC">#REF!</definedName>
    <definedName name="EST_01">#REF!</definedName>
    <definedName name="ESTITLE">#REF!</definedName>
    <definedName name="ETAI_01">#REF!</definedName>
    <definedName name="ETST_01">#REF!</definedName>
    <definedName name="evcb">#REF!</definedName>
    <definedName name="EVCB_SA">#REF!</definedName>
    <definedName name="EVCDOU">#REF!</definedName>
    <definedName name="EVCDOU_SA">#REF!</definedName>
    <definedName name="evce">#REF!</definedName>
    <definedName name="EVCE_SA">#REF!</definedName>
    <definedName name="EVCE01">#REF!</definedName>
    <definedName name="EVCE01_SA">#REF!</definedName>
    <definedName name="EVCE02">#REF!</definedName>
    <definedName name="EVCE02_SA">#REF!</definedName>
    <definedName name="EVCE03">#REF!</definedName>
    <definedName name="EVCE03_SA">#REF!</definedName>
    <definedName name="evcg">#REF!</definedName>
    <definedName name="EVCG_SA">#REF!</definedName>
    <definedName name="evcj">#REF!</definedName>
    <definedName name="EVCJ_SA">#REF!</definedName>
    <definedName name="evcl">#REF!</definedName>
    <definedName name="EVCL_SA">#REF!</definedName>
    <definedName name="evcm">#REF!</definedName>
    <definedName name="EVCM_SA">#REF!</definedName>
    <definedName name="evcn">#REF!</definedName>
    <definedName name="EVCN_SA">#REF!</definedName>
    <definedName name="evco">#REF!</definedName>
    <definedName name="EVCO_SA">#REF!</definedName>
    <definedName name="evcp">#REF!</definedName>
    <definedName name="EVCP_SA">#REF!</definedName>
    <definedName name="evcs">#REF!</definedName>
    <definedName name="EVCS_SA">#REF!</definedName>
    <definedName name="evct">#REF!</definedName>
    <definedName name="EVCT_SA">#REF!</definedName>
    <definedName name="evebe">#REF!</definedName>
    <definedName name="evebe_sa">#REF!</definedName>
    <definedName name="evec">#REF!</definedName>
    <definedName name="EVEC_SA">#REF!</definedName>
    <definedName name="EVEK">#REF!</definedName>
    <definedName name="EVEK_SA">#REF!</definedName>
    <definedName name="evel">#REF!</definedName>
    <definedName name="evel_sa">#REF!</definedName>
    <definedName name="evelma">#REF!</definedName>
    <definedName name="evelma_sa">#REF!</definedName>
    <definedName name="evep">#REF!</definedName>
    <definedName name="EVEP_SA">#REF!</definedName>
    <definedName name="eves">#REF!</definedName>
    <definedName name="EVES_SA">#REF!</definedName>
    <definedName name="evfu">#REF!</definedName>
    <definedName name="EVFU_SA">#REF!</definedName>
    <definedName name="EVGERSUL">#REF!</definedName>
    <definedName name="EVGERSUL_SA">#REF!</definedName>
    <definedName name="evlg">#REF!</definedName>
    <definedName name="EVLG_SA">#REF!</definedName>
    <definedName name="evns">#REF!</definedName>
    <definedName name="EVNS_SA">#REF!</definedName>
    <definedName name="Excel_BuiltIn_Print_Titles_2">#REF!</definedName>
    <definedName name="Excel_BuiltIn_Print_Titles_3">'[10]DRE 2005 a 2010 MENSAL'!$A$1:$A$65536,'[10]DRE 2005 a 2010 MENSAL'!$A$5:$IP$7</definedName>
    <definedName name="Excel_BuiltIn_Print_Titles_4">#REF!,#REF!</definedName>
    <definedName name="EXTRACCIÓN_IM">#N/A</definedName>
    <definedName name="Extract_MI">#REF!</definedName>
    <definedName name="F" hidden="1">#REF!</definedName>
    <definedName name="F___DIRETORIA_FINANCEIRA_E_DE_RELAÇÕES_COM_INVESTIDORES">#REF!</definedName>
    <definedName name="factor">#REF!</definedName>
    <definedName name="FactorT">[11]Sensibilidades!$B$35</definedName>
    <definedName name="faest">[11]Sensibilidades!$B$43</definedName>
    <definedName name="FALT">#REF!</definedName>
    <definedName name="FALT1">#REF!</definedName>
    <definedName name="FALTANTE">#REF!</definedName>
    <definedName name="FC">#REF!</definedName>
    <definedName name="FC___DEPARTAMENTO_DE_CONTROLADORIA">#REF!</definedName>
    <definedName name="fcx_ano_0">#REF!</definedName>
    <definedName name="fcx_ano_1">#REF!</definedName>
    <definedName name="fcx_ano_2">#REF!</definedName>
    <definedName name="fcx_ano_3">#REF!</definedName>
    <definedName name="fcx_ano_4">#REF!</definedName>
    <definedName name="FDDD">#REF!</definedName>
    <definedName name="FECHA">#REF!</definedName>
    <definedName name="Feriados">[12]FERIADOS!$A$8:$A$75</definedName>
    <definedName name="FFSDFSD">#REF!</definedName>
    <definedName name="FG___DEPARTAMENTO_GESTÃO_FINANCEIRA">#REF!</definedName>
    <definedName name="filiais">[13]BD!$B$3:$B$79</definedName>
    <definedName name="Financiación">#REF!</definedName>
    <definedName name="fluxo">#REF!</definedName>
    <definedName name="fluxoa">#REF!</definedName>
    <definedName name="fluxob">#REF!</definedName>
    <definedName name="fluxoc">#REF!</definedName>
    <definedName name="fluxod">#REF!</definedName>
    <definedName name="foha_3">#REF!</definedName>
    <definedName name="folha_2">#REF!</definedName>
    <definedName name="folha_4">#REF!</definedName>
    <definedName name="folha1">#REF!</definedName>
    <definedName name="FOLHA1.">#REF!</definedName>
    <definedName name="folha2">#REF!</definedName>
    <definedName name="FOLHA2.">#REF!</definedName>
    <definedName name="FOLHAFI">#REF!</definedName>
    <definedName name="FORDIV">#REF!</definedName>
    <definedName name="Formula" localSheetId="6">[0]!CTratio/[0]!VTratio</definedName>
    <definedName name="Formula" localSheetId="1">[0]!CTratio/[0]!VTratio</definedName>
    <definedName name="Formula" localSheetId="11">[0]!CTratio/[0]!VTratio</definedName>
    <definedName name="Formula" localSheetId="7">[0]!CTratio/[0]!VTratio</definedName>
    <definedName name="Formula" localSheetId="13">[0]!CTratio/[0]!VTratio</definedName>
    <definedName name="Formula" localSheetId="8">[0]!CTratio/[0]!VTratio</definedName>
    <definedName name="Formula" localSheetId="2">[0]!CTratio/[0]!VTratio</definedName>
    <definedName name="Formula" localSheetId="17">[0]!CTratio/[0]!VTratio</definedName>
    <definedName name="Formula">[0]!CTratio/[0]!VTratio</definedName>
    <definedName name="FP___DEPARTAMENTO_DE_PLANEJAMENTO_ECONÔMICO_FINANCEIRO">#REF!</definedName>
    <definedName name="FUEN">#REF!,#REF!,#REF!,#REF!,#REF!,#REF!,#REF!,#REF!,#REF!,#REF!,#REF!,#REF!,#REF!,#REF!,#REF!,#REF!,#REF!,#REF!,#REF!,#REF!,#REF!,#REF!,#REF!,#REF!,#REF!,#REF!,#REF!,#REF!,#REF!</definedName>
    <definedName name="Fundo_P_D">#REF!</definedName>
    <definedName name="G">#REF!</definedName>
    <definedName name="Gastos_AOM">#REF!</definedName>
    <definedName name="Gastos_de_Funcionamiento">#REF!</definedName>
    <definedName name="GASTOS_GENERALES">#REF!</definedName>
    <definedName name="Gastos_Operacionales">#REF!</definedName>
    <definedName name="Geral">#REF!</definedName>
    <definedName name="GESTION">#REF!</definedName>
    <definedName name="GINCL">#REF!</definedName>
    <definedName name="gir">#REF!</definedName>
    <definedName name="giro">#REF!</definedName>
    <definedName name="GIRO.">#REF!</definedName>
    <definedName name="Giro..">#REF!</definedName>
    <definedName name="H">#REF!</definedName>
    <definedName name="hd">#REF!</definedName>
    <definedName name="hds">#REF!</definedName>
    <definedName name="hds.">#REF!</definedName>
    <definedName name="HDS..">#REF!</definedName>
    <definedName name="hhhhhhhhhhhh">#REF!</definedName>
    <definedName name="HOJAS">#REF!</definedName>
    <definedName name="HTML_CodePage" hidden="1">1252</definedName>
    <definedName name="HTML_Description" hidden="1">""</definedName>
    <definedName name="HTML_Email" hidden="1">""</definedName>
    <definedName name="HTML_Header" hidden="1">"Sheet1"</definedName>
    <definedName name="HTML_LastUpdate" hidden="1">"2/24/99"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3" hidden="1">TRUE</definedName>
    <definedName name="HTML_OBDlg4" hidden="1">TRUE</definedName>
    <definedName name="HTML_OS" hidden="1">1</definedName>
    <definedName name="HTML_PathFile" hidden="1">"H:\wwwroot\publico\distribuicao\ddem\avaliacao\2003\Graficos\fig\MeuHTML.htm"</definedName>
    <definedName name="HTML_PathFileMac" hidden="1">"Macintosh HD:HomePageStuff:New_Home_Page:datafile:histret.html"</definedName>
    <definedName name="HTML_PathTemplate" hidden="1">"C:\arqexcel\Sistema de Gestão de Mercado\Arquivos Intranet\2002\htm\HTMLTemp.htm"</definedName>
    <definedName name="HTML_Title" hidden="1">"Historical Returns on Stocks, Bonds and Bills"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I">#REF!</definedName>
    <definedName name="IDIOMA">#REF!</definedName>
    <definedName name="IFC10MM">#REF!</definedName>
    <definedName name="ig">#REF!</definedName>
    <definedName name="IGPM">#REF!</definedName>
    <definedName name="IGPM_1">#REF!</definedName>
    <definedName name="igpm_v_maio">#REF!</definedName>
    <definedName name="IHER93T3">#REF!</definedName>
    <definedName name="IHER93T4">#REF!</definedName>
    <definedName name="IHER94T1">#REF!</definedName>
    <definedName name="IHER94T2">#REF!</definedName>
    <definedName name="IHER94T3">#REF!</definedName>
    <definedName name="IHER94T4">#REF!</definedName>
    <definedName name="IHER95T1">#REF!</definedName>
    <definedName name="IHER95T2">#REF!</definedName>
    <definedName name="IHER95T3">#REF!</definedName>
    <definedName name="IHER95T4">#REF!</definedName>
    <definedName name="IHER96T1">#REF!</definedName>
    <definedName name="IHER96T2">#REF!</definedName>
    <definedName name="IHER96T3">#REF!</definedName>
    <definedName name="IHER96T4">#REF!</definedName>
    <definedName name="iiiiiiii">#REF!</definedName>
    <definedName name="IMPANO0">#REF!</definedName>
    <definedName name="Imposto">[14]Atualização!$AX$1</definedName>
    <definedName name="Impostos">#REF!</definedName>
    <definedName name="Impuestos">#REF!</definedName>
    <definedName name="Incremento_mensual_Dev.">#REF!</definedName>
    <definedName name="INCSTMT_DETAIL">#REF!</definedName>
    <definedName name="indi">[15]Datos!$D$129</definedName>
    <definedName name="INDICA">#REF!</definedName>
    <definedName name="indicadores">#REF!</definedName>
    <definedName name="INDICE">'[2]ResGeral-NOV01'!$A$1:$H$58</definedName>
    <definedName name="indinv">[11]Sensibilidades!$E$24</definedName>
    <definedName name="inf" localSheetId="6" hidden="1">{"'Dados Gerais'!$A$1:$M$37"}</definedName>
    <definedName name="inf" localSheetId="1" hidden="1">{"'Dados Gerais'!$A$1:$M$37"}</definedName>
    <definedName name="inf" localSheetId="11" hidden="1">{"'Dados Gerais'!$A$1:$M$37"}</definedName>
    <definedName name="inf" localSheetId="7" hidden="1">{"'Dados Gerais'!$A$1:$M$37"}</definedName>
    <definedName name="inf" localSheetId="13" hidden="1">{"'Dados Gerais'!$A$1:$M$37"}</definedName>
    <definedName name="inf" localSheetId="8" hidden="1">{"'Dados Gerais'!$A$1:$M$37"}</definedName>
    <definedName name="inf" localSheetId="2" hidden="1">{"'Dados Gerais'!$A$1:$M$37"}</definedName>
    <definedName name="inf" localSheetId="17" hidden="1">{"'Dados Gerais'!$A$1:$M$37"}</definedName>
    <definedName name="inf" hidden="1">{"'Dados Gerais'!$A$1:$M$37"}</definedName>
    <definedName name="infc">'[16]S Gles'!$C$17:$Z$17</definedName>
    <definedName name="infrelev">'[2]ResGeral-NOV01'!$A$1:$J$52</definedName>
    <definedName name="INFUSA">[11]Sensibilidades!$E$18</definedName>
    <definedName name="ingresos">#REF!</definedName>
    <definedName name="Ingresos___Disp._Inicial">#REF!</definedName>
    <definedName name="Ingresos_Corrientes">#REF!</definedName>
    <definedName name="Ingresos_de_Capital">#REF!</definedName>
    <definedName name="Ingresos_no_operacionales">#REF!</definedName>
    <definedName name="Ini_Dados">#REF!</definedName>
    <definedName name="INICIO">#REF!</definedName>
    <definedName name="inicio_financ">#REF!</definedName>
    <definedName name="INIDEUDA">#REF!</definedName>
    <definedName name="input">#REF!</definedName>
    <definedName name="INPUT.">#REF!</definedName>
    <definedName name="Intereses">#REF!</definedName>
    <definedName name="Inversion">#REF!</definedName>
    <definedName name="Inves_ING">#REF!</definedName>
    <definedName name="Investimento_Inicial">#REF!</definedName>
    <definedName name="IPP">#REF!</definedName>
    <definedName name="IR_Adicional">#REF!</definedName>
    <definedName name="IR_Normal">#REF!</definedName>
    <definedName name="ITCB_CA">#REF!</definedName>
    <definedName name="ITCB_SA">#REF!</definedName>
    <definedName name="ITCDOU_CA">#REF!</definedName>
    <definedName name="ITCDOU_SA">#REF!</definedName>
    <definedName name="ITCE_CA">#REF!</definedName>
    <definedName name="ITCE_SA">#REF!</definedName>
    <definedName name="ITCE01_CA">#REF!</definedName>
    <definedName name="ITCE01_SA">#REF!</definedName>
    <definedName name="ITCE02_CA">#REF!</definedName>
    <definedName name="ITCE02_SA">#REF!</definedName>
    <definedName name="ITCE03_CA">#REF!</definedName>
    <definedName name="ITCE03_SA">#REF!</definedName>
    <definedName name="ITCG_CA">#REF!</definedName>
    <definedName name="ITCG_SA">#REF!</definedName>
    <definedName name="ITCJ_CA">#REF!</definedName>
    <definedName name="ITCJ_SA">#REF!</definedName>
    <definedName name="ITCL_CA">#REF!</definedName>
    <definedName name="ITCL_SA">#REF!</definedName>
    <definedName name="ITCM_CA">#REF!</definedName>
    <definedName name="ITCM_SA">#REF!</definedName>
    <definedName name="ITCN_CA">#REF!</definedName>
    <definedName name="ITCN_SA">#REF!</definedName>
    <definedName name="ITCO_CA">#REF!</definedName>
    <definedName name="ITCO_SA">#REF!</definedName>
    <definedName name="ITCP_CA">#REF!</definedName>
    <definedName name="ITCP_SA">#REF!</definedName>
    <definedName name="ITCS_CA">#REF!</definedName>
    <definedName name="ITCS_SA">#REF!</definedName>
    <definedName name="ITCT_CA">#REF!</definedName>
    <definedName name="ITCT_SA">#REF!</definedName>
    <definedName name="ITEBE_CA">#REF!</definedName>
    <definedName name="ITEBE_SA">#REF!</definedName>
    <definedName name="ITEC_CA">#REF!</definedName>
    <definedName name="ITEC_SA">#REF!</definedName>
    <definedName name="ITEK_CA">#REF!</definedName>
    <definedName name="ITEK_SA">#REF!</definedName>
    <definedName name="ITELMA_CA">#REF!</definedName>
    <definedName name="ITELMA_SA">#REF!</definedName>
    <definedName name="ITENS">#REF!</definedName>
    <definedName name="ITEP_CA">#REF!</definedName>
    <definedName name="ITEP_SA">#REF!</definedName>
    <definedName name="ITER">#REF!</definedName>
    <definedName name="ITER2">#REF!</definedName>
    <definedName name="ITES_CA">#REF!</definedName>
    <definedName name="ITES_SA">#REF!</definedName>
    <definedName name="ITFU_CA">#REF!</definedName>
    <definedName name="ITFU_SA">#REF!</definedName>
    <definedName name="ITGERSUL_CA">#REF!</definedName>
    <definedName name="ITGERSUL_SA">#REF!</definedName>
    <definedName name="ITLG_CA">#REF!</definedName>
    <definedName name="ITLG_SA">#REF!</definedName>
    <definedName name="ITNS_CA">#REF!</definedName>
    <definedName name="ITNS_SA">#REF!</definedName>
    <definedName name="J">#REF!</definedName>
    <definedName name="kelly">#REF!</definedName>
    <definedName name="Kimp" localSheetId="6">CTratio/[0]!VTratio</definedName>
    <definedName name="Kimp" localSheetId="1">CTratio/[0]!VTratio</definedName>
    <definedName name="Kimp" localSheetId="11">[0]!CTratio/[0]!VTratio</definedName>
    <definedName name="Kimp" localSheetId="7">CTratio/[0]!VTratio</definedName>
    <definedName name="Kimp" localSheetId="13">CTratio/[0]!VTratio</definedName>
    <definedName name="Kimp" localSheetId="8">CTratio/[0]!VTratio</definedName>
    <definedName name="Kimp" localSheetId="2">CTratio/[0]!VTratio</definedName>
    <definedName name="Kimp" localSheetId="17">CTratio/[0]!VTratio</definedName>
    <definedName name="Kimp">CTratio/[0]!VTratio</definedName>
    <definedName name="Laura">#REF!</definedName>
    <definedName name="LETRA">#REF!</definedName>
    <definedName name="LETRAS">#REF!</definedName>
    <definedName name="libor">'[16]S Gles'!$C$20:$Z$20</definedName>
    <definedName name="LIBOR2007">'[17]Libor '!$B$3</definedName>
    <definedName name="LIBOR2008">'[17]Libor '!$B$4</definedName>
    <definedName name="Lim_RCP">#REF!</definedName>
    <definedName name="limcount" hidden="1">1</definedName>
    <definedName name="LUCIA">#REF!</definedName>
    <definedName name="MACRO">#REF!</definedName>
    <definedName name="MAIN">#REF!</definedName>
    <definedName name="MARCO">#REF!</definedName>
    <definedName name="março">#REF!</definedName>
    <definedName name="MARCOFI">#REF!</definedName>
    <definedName name="MENU">#REF!</definedName>
    <definedName name="MES">#REF!</definedName>
    <definedName name="MESESL">#REF!</definedName>
    <definedName name="metacerj">#REF!</definedName>
    <definedName name="metaenersis">#REF!</definedName>
    <definedName name="MINI">#REF!</definedName>
    <definedName name="MONEDA">#REF!</definedName>
    <definedName name="MS_PROF">[6]Cargos!$C$3:$C$37</definedName>
    <definedName name="MUN">#REF!</definedName>
    <definedName name="nombrehoja">#REF!</definedName>
    <definedName name="nomes_resumotaxas">[4]Macroeco!$B$182:$B$210</definedName>
    <definedName name="NUEVAS_OBLIGACIONES_FINANCIERAS">#REF!</definedName>
    <definedName name="NUEVO">#REF!</definedName>
    <definedName name="Nuevo_Financiamiento">#REF!</definedName>
    <definedName name="OAP">#REF!</definedName>
    <definedName name="OAPC">#REF!</definedName>
    <definedName name="OATITLE">#REF!</definedName>
    <definedName name="Operação_e_Manutenção">#REF!</definedName>
    <definedName name="OPERACION">#REF!</definedName>
    <definedName name="ORIGEM_DEPTO">#REF!</definedName>
    <definedName name="Otros_Gastos">#REF!</definedName>
    <definedName name="OUTPUT">#REF!</definedName>
    <definedName name="OUTPUTE">#REF!</definedName>
    <definedName name="OUTPUTPR">#REF!</definedName>
    <definedName name="P___PRESIDÊNCIA">#REF!</definedName>
    <definedName name="P_D">#REF!</definedName>
    <definedName name="PA___ASSESSORIA_DE_AUDITORIA_INTERNA">#REF!</definedName>
    <definedName name="Parc_Dívida">#REF!</definedName>
    <definedName name="Parc_Próprio">#REF!</definedName>
    <definedName name="Participación_Ciudadana">#REF!</definedName>
    <definedName name="Participación_Subordinadas">#REF!</definedName>
    <definedName name="PC___ASSESSORIA_DE_COMUNICAÇÃO">#REF!</definedName>
    <definedName name="PD_PROF">[6]Cargos!$C$136:$C$168</definedName>
    <definedName name="PEAJE1">#REF!</definedName>
    <definedName name="PEAJE2">#REF!</definedName>
    <definedName name="PEAJE3">#REF!</definedName>
    <definedName name="PEAJE4">#REF!</definedName>
    <definedName name="PEAJE5">#REF!</definedName>
    <definedName name="PEAJE6">#REF!</definedName>
    <definedName name="PEAJE7">#REF!</definedName>
    <definedName name="PEAJE8">#REF!</definedName>
    <definedName name="PEAJE9">#REF!</definedName>
    <definedName name="PER">#REF!</definedName>
    <definedName name="percent">#REF!</definedName>
    <definedName name="PFER96S2">#REF!</definedName>
    <definedName name="PG___GABINETE_DA_PRESIDÊNCIA">#REF!</definedName>
    <definedName name="PH___DEPARTAMENTO_DE_RECURSOS_HUMANOS">#REF!</definedName>
    <definedName name="PHER93S2">#REF!</definedName>
    <definedName name="PHER94S1">#REF!</definedName>
    <definedName name="PHER94S2">#REF!</definedName>
    <definedName name="PHER95S1">#REF!</definedName>
    <definedName name="PHER95S2">#REF!</definedName>
    <definedName name="PHER96S1">#REF!</definedName>
    <definedName name="PHER96S2">#REF!</definedName>
    <definedName name="PI___ASSESSORIA_DE_RELAÇÕES_INSTITUCIONAIS">#REF!</definedName>
    <definedName name="PICA">#REF!</definedName>
    <definedName name="PICA1">#REF!</definedName>
    <definedName name="PJ___DEPARTAMENTO_JURÍDICO">#REF!</definedName>
    <definedName name="PM___ASSESSORIA_DO_MEIO_AMBIENTE">#REF!</definedName>
    <definedName name="PO___ASSESSORIA_DE_ORGANIZAÇÃO_E_QUALIDADE">#REF!</definedName>
    <definedName name="PORDIV">#REF!</definedName>
    <definedName name="Prepago_Deuda">#REF!</definedName>
    <definedName name="PREST">#REF!</definedName>
    <definedName name="PRESTTOT">#REF!</definedName>
    <definedName name="Print_Area_MI">#REF!</definedName>
    <definedName name="proj_1">#REF!</definedName>
    <definedName name="prospfyu">#REF!</definedName>
    <definedName name="prospindic">#REF!</definedName>
    <definedName name="Provisiones">#REF!</definedName>
    <definedName name="q">#REF!</definedName>
    <definedName name="qryVentasxOficina">#REF!</definedName>
    <definedName name="QUADRO">#REF!</definedName>
    <definedName name="QUADRO1">#REF!</definedName>
    <definedName name="rangosub">#REF!</definedName>
    <definedName name="RBNI">#REF!</definedName>
    <definedName name="RCD">#REF!</definedName>
    <definedName name="RCDD">#REF!</definedName>
    <definedName name="RCP">#REF!</definedName>
    <definedName name="RCPP">#REF!</definedName>
    <definedName name="REC_CON_01">#REF!</definedName>
    <definedName name="RECAUDO">#REF!</definedName>
    <definedName name="RECCON01">#REF!</definedName>
    <definedName name="RECCONCDOU">#REF!</definedName>
    <definedName name="RECCONCE01">#REF!</definedName>
    <definedName name="RECCONCE02">#REF!</definedName>
    <definedName name="RECCONCE03">#REF!</definedName>
    <definedName name="recconceb">#REF!</definedName>
    <definedName name="RECCONCEE01">#REF!</definedName>
    <definedName name="recconceee">#REF!</definedName>
    <definedName name="recconcelesc">#REF!</definedName>
    <definedName name="recconcelg">#REF!</definedName>
    <definedName name="recconceltins">#REF!</definedName>
    <definedName name="recconcemat">#REF!</definedName>
    <definedName name="recconcemig">#REF!</definedName>
    <definedName name="recconcerj">#REF!</definedName>
    <definedName name="recconcesp">#REF!</definedName>
    <definedName name="recconcopel">#REF!</definedName>
    <definedName name="recconcpfl">#REF!</definedName>
    <definedName name="recconebe">#REF!</definedName>
    <definedName name="RECCONELEKTRO">#REF!</definedName>
    <definedName name="recconelma">#REF!</definedName>
    <definedName name="recconenersul">#REF!</definedName>
    <definedName name="recconenorte">#REF!</definedName>
    <definedName name="recconepaulo">#REF!</definedName>
    <definedName name="recconescelsa">#REF!</definedName>
    <definedName name="RECCONESUL">#REF!</definedName>
    <definedName name="recconfu">#REF!</definedName>
    <definedName name="RECCONGERSUL">#REF!</definedName>
    <definedName name="recconlight">#REF!</definedName>
    <definedName name="ref.comp.contas">'[7]Fonte Compromissos'!$B$15:$B$600</definedName>
    <definedName name="ref.mso.contas">'[7]Fonte MSO'!$B$14:$B$1000</definedName>
    <definedName name="regconfu">#REF!</definedName>
    <definedName name="RELACION_GASTOS_A.O.M">#REF!</definedName>
    <definedName name="RELACION_GASTOS_A.O.M___STE">#REF!</definedName>
    <definedName name="RELACION_GASTOS_A.O.M_TOTAL">#REF!</definedName>
    <definedName name="renilson">#REF!</definedName>
    <definedName name="RENTAL">#REF!</definedName>
    <definedName name="REPDIV">#REF!</definedName>
    <definedName name="REPOCALC">#REF!</definedName>
    <definedName name="REPOPRO">#REF!</definedName>
    <definedName name="REPSUB">#REF!</definedName>
    <definedName name="REQ_OT_01">#REF!</definedName>
    <definedName name="REQCONCDOU">#REF!</definedName>
    <definedName name="REQCONCE01">#REF!</definedName>
    <definedName name="REQCONCE02">#REF!</definedName>
    <definedName name="REQCONCE03">#REF!</definedName>
    <definedName name="reqconceb">#REF!</definedName>
    <definedName name="REQCONCEE01">#REF!</definedName>
    <definedName name="REQCONCEE02">#REF!</definedName>
    <definedName name="reqconceee">#REF!</definedName>
    <definedName name="reqconcelesc">#REF!</definedName>
    <definedName name="reqconcelg">#REF!</definedName>
    <definedName name="reqconceltins">#REF!</definedName>
    <definedName name="reqconcemat">#REF!</definedName>
    <definedName name="reqconcemig">#REF!</definedName>
    <definedName name="reqconcerj">#REF!</definedName>
    <definedName name="reqconcerjj">#REF!</definedName>
    <definedName name="reqconcesp">#REF!</definedName>
    <definedName name="reqconcopel">#REF!</definedName>
    <definedName name="reqconcpfl">#REF!</definedName>
    <definedName name="reqconebe">#REF!</definedName>
    <definedName name="REQCONELEKTRO">#REF!</definedName>
    <definedName name="reqconelma">#REF!</definedName>
    <definedName name="reqconenersul">#REF!</definedName>
    <definedName name="reqconenorte">#REF!</definedName>
    <definedName name="reqconepaulo">#REF!</definedName>
    <definedName name="reqconescelsa">#REF!</definedName>
    <definedName name="REQCONESUL">#REF!</definedName>
    <definedName name="reqconfu">#REF!</definedName>
    <definedName name="REQCONGERSUL">#REF!</definedName>
    <definedName name="reqconlight">#REF!</definedName>
    <definedName name="RES">#REF!</definedName>
    <definedName name="RESBCE">#REF!</definedName>
    <definedName name="RESFYU">#REF!</definedName>
    <definedName name="RESPYG">#REF!</definedName>
    <definedName name="RESREL">#REF!</definedName>
    <definedName name="Restri_ATV_NG">#REF!</definedName>
    <definedName name="Restri_Conta_ATV">#REF!</definedName>
    <definedName name="Restri_Conta_NG">#REF!</definedName>
    <definedName name="Restri_Conta_PRG">#REF!</definedName>
    <definedName name="Restri_Conta_Proc">#REF!</definedName>
    <definedName name="Restri_Dir_ATV">#REF!</definedName>
    <definedName name="Restri_Dir_Conta">#REF!</definedName>
    <definedName name="Restri_Dir_NG">#REF!</definedName>
    <definedName name="Restri_Dir_PRG">#REF!</definedName>
    <definedName name="Restri_Dir_Proc">#REF!</definedName>
    <definedName name="Restri_Dir_UA">#REF!</definedName>
    <definedName name="Restri_Dir_UG">#REF!</definedName>
    <definedName name="Restri_PRG_ATV">#REF!</definedName>
    <definedName name="Restri_PRG_NG">#REF!</definedName>
    <definedName name="Restri_PRG_Proc">#REF!</definedName>
    <definedName name="Restri_Proc_ATV">#REF!</definedName>
    <definedName name="Restri_Proc_NG">#REF!</definedName>
    <definedName name="Restri_UA_ATV">#REF!</definedName>
    <definedName name="Restri_UA_Conta">#REF!</definedName>
    <definedName name="Restri_UA_NG">#REF!</definedName>
    <definedName name="Restri_UA_PRG">#REF!</definedName>
    <definedName name="Restri_UA_Proc">#REF!</definedName>
    <definedName name="Restri_UG_ATV">#REF!</definedName>
    <definedName name="Restri_UG_Conta">#REF!</definedName>
    <definedName name="Restri_UG_NG">#REF!</definedName>
    <definedName name="Restri_UG_PRG">#REF!</definedName>
    <definedName name="Restri_UG_Proc">#REF!</definedName>
    <definedName name="Restri_UG_UA">#REF!</definedName>
    <definedName name="Resultado_no_operacional">#REF!</definedName>
    <definedName name="Resumen_por_Gerencia">#REF!</definedName>
    <definedName name="Resumen_PyG">#REF!</definedName>
    <definedName name="Resumen_Total">#REF!</definedName>
    <definedName name="RESUMO">'[18]FINANC &amp; LEASING us$'!$A$1:$C$51</definedName>
    <definedName name="resumotaxas">[4]Macroeco!$B$180:$BP$210</definedName>
    <definedName name="RFP">#REF!</definedName>
    <definedName name="RFPC">#REF!</definedName>
    <definedName name="RFTITLE">#REF!</definedName>
    <definedName name="RGR">#REF!</definedName>
    <definedName name="RiskExcelReportsGoInNewWorkbook">TRUE</definedName>
    <definedName name="RiskExcelReportsToGenerate">0</definedName>
    <definedName name="RiskFixedSeed">40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FALSE</definedName>
    <definedName name="RiskUseDifferentSeedForEachSim">FALSE</definedName>
    <definedName name="RiskUseFixedSeed">TRUE</definedName>
    <definedName name="RiskUseMultipleCPUs">FALSE</definedName>
    <definedName name="ro">#REF!</definedName>
    <definedName name="s" hidden="1">#REF!</definedName>
    <definedName name="sa" localSheetId="6">{0;0;0;0;9;#N/A;0.75;0.75;1;1;1;FALSE;FALSE;FALSE;FALSE;FALSE;#N/A;1;100;#N/A;#N/A;"&amp;A";"Page &amp;P"}</definedName>
    <definedName name="sa" localSheetId="1">{0;0;0;0;9;#N/A;0.75;0.75;1;1;1;FALSE;FALSE;FALSE;FALSE;FALSE;#N/A;1;100;#N/A;#N/A;"&amp;A";"Page &amp;P"}</definedName>
    <definedName name="sa" localSheetId="11">{0;0;0;0;9;#N/A;0.75;0.75;1;1;1;FALSE;FALSE;FALSE;FALSE;FALSE;#N/A;1;100;#N/A;#N/A;"&amp;A";"Page &amp;P"}</definedName>
    <definedName name="sa" localSheetId="7">{0;0;0;0;9;#N/A;0.75;0.75;1;1;1;FALSE;FALSE;FALSE;FALSE;FALSE;#N/A;1;100;#N/A;#N/A;"&amp;A";"Page &amp;P"}</definedName>
    <definedName name="sa" localSheetId="13">{0;0;0;0;9;#N/A;0.75;0.75;1;1;1;FALSE;FALSE;FALSE;FALSE;FALSE;#N/A;1;100;#N/A;#N/A;"&amp;A";"Page &amp;P"}</definedName>
    <definedName name="sa" localSheetId="8">{0;0;0;0;9;#N/A;0.75;0.75;1;1;1;FALSE;FALSE;FALSE;FALSE;FALSE;#N/A;1;100;#N/A;#N/A;"&amp;A";"Page &amp;P"}</definedName>
    <definedName name="sa" localSheetId="2">{0;0;0;0;9;#N/A;0.75;0.75;1;1;1;FALSE;FALSE;FALSE;FALSE;FALSE;#N/A;1;100;#N/A;#N/A;"&amp;A";"Page &amp;P"}</definedName>
    <definedName name="sa" localSheetId="17">{0;0;0;0;9;#N/A;0.75;0.75;1;1;1;FALSE;FALSE;FALSE;FALSE;FALSE;#N/A;1;100;#N/A;#N/A;"&amp;A";"Page &amp;P"}</definedName>
    <definedName name="sa">{0;0;0;0;9;#N/A;0.75;0.75;1;1;1;FALSE;FALSE;FALSE;FALSE;FALSE;#N/A;1;100;#N/A;#N/A;"&amp;A";"Page &amp;P"}</definedName>
    <definedName name="SAL">#REF!</definedName>
    <definedName name="Saldo">#REF!</definedName>
    <definedName name="Saldo_Inicial">#REF!</definedName>
    <definedName name="SAPBEXhrIndnt" hidden="1">"Wide"</definedName>
    <definedName name="SAPsysID" hidden="1">"708C5W7SBKP804JT78WJ0JNKI"</definedName>
    <definedName name="SAPwbID" hidden="1">"ARS"</definedName>
    <definedName name="SCREEN">#REF!</definedName>
    <definedName name="Seg_Data_Emprest">39142</definedName>
    <definedName name="Seg_Primeira_Parcela">39182</definedName>
    <definedName name="Seg_Producao">256.83</definedName>
    <definedName name="Seg_Qtd_Parcelar">36</definedName>
    <definedName name="Seg_Taxa_Captacao">0.144</definedName>
    <definedName name="Seg_Taxa_Emprest">0.0278</definedName>
    <definedName name="Seg_Taxa_Seguro_Prestamista">0.0011</definedName>
    <definedName name="Seg_Ultima_Parcela">40247</definedName>
    <definedName name="Seg_Valor_Parcela">11.56</definedName>
    <definedName name="SEGUROS_GG">#REF!</definedName>
    <definedName name="Selecao_1">#REF!</definedName>
    <definedName name="sencount" hidden="1">2</definedName>
    <definedName name="SENSIBILIDADES">#REF!</definedName>
    <definedName name="Servicio_de_la_Deuda">#REF!</definedName>
    <definedName name="SERVICIOS_PERSONALES">#REF!</definedName>
    <definedName name="SheetName">#REF!</definedName>
    <definedName name="si">#REF!</definedName>
    <definedName name="Sim">[19]Principal!$AE$118</definedName>
    <definedName name="SS">#REF!</definedName>
    <definedName name="sss">#REF!</definedName>
    <definedName name="Sueldos_del__Personal">#REF!</definedName>
    <definedName name="T___DIRETORIA_TÉCNICA">#REF!</definedName>
    <definedName name="TAB">#REF!</definedName>
    <definedName name="tabelaufesp">#REF!</definedName>
    <definedName name="tabflcx">#REF!</definedName>
    <definedName name="tabger">#REF!</definedName>
    <definedName name="TableName">"Dummy"</definedName>
    <definedName name="target1">[20]Control!$B$12</definedName>
    <definedName name="TARIFAS">#REF!</definedName>
    <definedName name="tarmédia">'[2]ResGeral-NOV01'!$K$29</definedName>
    <definedName name="TASA">#REF!</definedName>
    <definedName name="TASATOT">#REF!</definedName>
    <definedName name="Taxa_Fiscalização">#REF!</definedName>
    <definedName name="TB___GERENCIA_REGIONAL_DE_BAURU">#REF!</definedName>
    <definedName name="TC___GERENCIA_REGIONAL_DE_CABREUVA">#REF!</definedName>
    <definedName name="TD">#REF!</definedName>
    <definedName name="TE___DEPARTAMENTO_DE_ENGENHARIA">#REF!</definedName>
    <definedName name="TEMPORAL">#REF!</definedName>
    <definedName name="teste">#REF!</definedName>
    <definedName name="TIME1">#REF!</definedName>
    <definedName name="TIME2">#REF!</definedName>
    <definedName name="TIR">#REF!</definedName>
    <definedName name="titulo_col_cs">#REF!</definedName>
    <definedName name="titulo_col_ir">#REF!</definedName>
    <definedName name="TJLP">#REF!</definedName>
    <definedName name="TO___DEPARTAMENTO_OPERAÇÃO">#REF!</definedName>
    <definedName name="TOT">#REF!,#REF!,#REF!</definedName>
    <definedName name="TOTAL">#REF!,#REF!,#REF!,#REF!</definedName>
    <definedName name="TOTAL__DIRETORIA_ADMINISTRATIVA">#REF!</definedName>
    <definedName name="TOTAL__DIRETORIA_DE_CASOS_ESPECIAIS">#REF!</definedName>
    <definedName name="TOTAL__DIRETORIA_FINANCEIRA">#REF!</definedName>
    <definedName name="TOTAL__DIRETORIA_TÉCINICA">#REF!</definedName>
    <definedName name="TOTAL_A">#REF!</definedName>
    <definedName name="TOTAL_PRESIDÊNCIA">#REF!</definedName>
    <definedName name="TP___DEPARTAMENTO_PLANEJAMENTO_DO_SISTEMA_ELÉTRICO">#REF!</definedName>
    <definedName name="TPDA">#REF!</definedName>
    <definedName name="Tributos">#REF!</definedName>
    <definedName name="TS__GERÊNCIA_REGIONAL_SÃO_PAULO">#REF!</definedName>
    <definedName name="TSFR2">#REF!</definedName>
    <definedName name="TSFR3">#REF!</definedName>
    <definedName name="u" localSheetId="6" hidden="1">{#N/A,#N/A,FALSE,"Pag.01"}</definedName>
    <definedName name="u" localSheetId="1" hidden="1">{#N/A,#N/A,FALSE,"Pag.01"}</definedName>
    <definedName name="u" localSheetId="11" hidden="1">{#N/A,#N/A,FALSE,"Pag.01"}</definedName>
    <definedName name="u" localSheetId="7" hidden="1">{#N/A,#N/A,FALSE,"Pag.01"}</definedName>
    <definedName name="u" localSheetId="13" hidden="1">{#N/A,#N/A,FALSE,"Pag.01"}</definedName>
    <definedName name="u" localSheetId="8" hidden="1">{#N/A,#N/A,FALSE,"Pag.01"}</definedName>
    <definedName name="u" localSheetId="2" hidden="1">{#N/A,#N/A,FALSE,"Pag.01"}</definedName>
    <definedName name="u" localSheetId="17" hidden="1">{#N/A,#N/A,FALSE,"Pag.01"}</definedName>
    <definedName name="u" hidden="1">{#N/A,#N/A,FALSE,"Pag.01"}</definedName>
    <definedName name="UNO">#REF!</definedName>
    <definedName name="Utilidad_antes_de_C.M.">#REF!</definedName>
    <definedName name="Utilidad_Neta">#REF!</definedName>
    <definedName name="Utilidad_Operacional">#REF!</definedName>
    <definedName name="v">#REF!</definedName>
    <definedName name="VAI">#REF!</definedName>
    <definedName name="val_2007">'[4]BNDES_Novos Negócios'!$C$15:$N$15</definedName>
    <definedName name="val_2008">[21]BNDES!$O$16:$Z$16</definedName>
    <definedName name="validation">IF(#REF!=1,#REF!,IF(#REF!=2,#REF!,IF(#REF!=3,#REF!,0)))</definedName>
    <definedName name="VALIDATION2">IF(#REF!="Q1-03","Q2-03",IF(#REF!="Q3-03","Q4-03",IF(#REF!="H1-03",#REF!,0)))</definedName>
    <definedName name="VISIVEIS">#REF!</definedName>
    <definedName name="vne_01_99">#REF!</definedName>
    <definedName name="VTratio">'[8]SETTINGS (sec)'!$L$13/'[8]SETTINGS (sec)'!$L$14</definedName>
    <definedName name="w">IF(#REF!=1,#REF!,IF(#REF!=2,#REF!,IF(#REF!=3,#REF!,0)))</definedName>
    <definedName name="wacc" localSheetId="6" hidden="1">{"'Sheet1'!$A$1:$G$85"}</definedName>
    <definedName name="wacc" localSheetId="1" hidden="1">{"'Sheet1'!$A$1:$G$85"}</definedName>
    <definedName name="wacc" localSheetId="11" hidden="1">{"'Sheet1'!$A$1:$G$85"}</definedName>
    <definedName name="wacc" localSheetId="7" hidden="1">{"'Sheet1'!$A$1:$G$85"}</definedName>
    <definedName name="wacc" localSheetId="13" hidden="1">{"'Sheet1'!$A$1:$G$85"}</definedName>
    <definedName name="wacc" localSheetId="8" hidden="1">{"'Sheet1'!$A$1:$G$85"}</definedName>
    <definedName name="wacc" localSheetId="2" hidden="1">{"'Sheet1'!$A$1:$G$85"}</definedName>
    <definedName name="wacc" localSheetId="17" hidden="1">{"'Sheet1'!$A$1:$G$85"}</definedName>
    <definedName name="wacc" hidden="1">{"'Sheet1'!$A$1:$G$85"}</definedName>
    <definedName name="WACC_E">#REF!</definedName>
    <definedName name="WACC_S">#REF!</definedName>
    <definedName name="WACC_T">#REF!</definedName>
    <definedName name="WH">#REF!</definedName>
    <definedName name="WORKSHEET">#REF!</definedName>
    <definedName name="WP">#REF!</definedName>
    <definedName name="wq" localSheetId="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wq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wq" localSheetId="1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wq" localSheetId="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wq" localSheetId="1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wq" localSheetId="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wq" localSheetId="2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wq" localSheetId="1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wq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wrn.pag.00" localSheetId="6" hidden="1">{#N/A,#N/A,FALSE,"Pag.01"}</definedName>
    <definedName name="wrn.pag.00" localSheetId="1" hidden="1">{#N/A,#N/A,FALSE,"Pag.01"}</definedName>
    <definedName name="wrn.pag.00" localSheetId="11" hidden="1">{#N/A,#N/A,FALSE,"Pag.01"}</definedName>
    <definedName name="wrn.pag.00" localSheetId="7" hidden="1">{#N/A,#N/A,FALSE,"Pag.01"}</definedName>
    <definedName name="wrn.pag.00" localSheetId="13" hidden="1">{#N/A,#N/A,FALSE,"Pag.01"}</definedName>
    <definedName name="wrn.pag.00" localSheetId="8" hidden="1">{#N/A,#N/A,FALSE,"Pag.01"}</definedName>
    <definedName name="wrn.pag.00" localSheetId="2" hidden="1">{#N/A,#N/A,FALSE,"Pag.01"}</definedName>
    <definedName name="wrn.pag.00" localSheetId="17" hidden="1">{#N/A,#N/A,FALSE,"Pag.01"}</definedName>
    <definedName name="wrn.pag.00" hidden="1">{#N/A,#N/A,FALSE,"Pag.01"}</definedName>
    <definedName name="wrn.pag.000" localSheetId="6" hidden="1">{#N/A,#N/A,FALSE,"Pag.01"}</definedName>
    <definedName name="wrn.pag.000" localSheetId="1" hidden="1">{#N/A,#N/A,FALSE,"Pag.01"}</definedName>
    <definedName name="wrn.pag.000" localSheetId="11" hidden="1">{#N/A,#N/A,FALSE,"Pag.01"}</definedName>
    <definedName name="wrn.pag.000" localSheetId="7" hidden="1">{#N/A,#N/A,FALSE,"Pag.01"}</definedName>
    <definedName name="wrn.pag.000" localSheetId="13" hidden="1">{#N/A,#N/A,FALSE,"Pag.01"}</definedName>
    <definedName name="wrn.pag.000" localSheetId="8" hidden="1">{#N/A,#N/A,FALSE,"Pag.01"}</definedName>
    <definedName name="wrn.pag.000" localSheetId="2" hidden="1">{#N/A,#N/A,FALSE,"Pag.01"}</definedName>
    <definedName name="wrn.pag.000" localSheetId="17" hidden="1">{#N/A,#N/A,FALSE,"Pag.01"}</definedName>
    <definedName name="wrn.pag.000" hidden="1">{#N/A,#N/A,FALSE,"Pag.01"}</definedName>
    <definedName name="wrn.pag.0000" localSheetId="6" hidden="1">{#N/A,#N/A,FALSE,"Pag.01"}</definedName>
    <definedName name="wrn.pag.0000" localSheetId="1" hidden="1">{#N/A,#N/A,FALSE,"Pag.01"}</definedName>
    <definedName name="wrn.pag.0000" localSheetId="11" hidden="1">{#N/A,#N/A,FALSE,"Pag.01"}</definedName>
    <definedName name="wrn.pag.0000" localSheetId="7" hidden="1">{#N/A,#N/A,FALSE,"Pag.01"}</definedName>
    <definedName name="wrn.pag.0000" localSheetId="13" hidden="1">{#N/A,#N/A,FALSE,"Pag.01"}</definedName>
    <definedName name="wrn.pag.0000" localSheetId="8" hidden="1">{#N/A,#N/A,FALSE,"Pag.01"}</definedName>
    <definedName name="wrn.pag.0000" localSheetId="2" hidden="1">{#N/A,#N/A,FALSE,"Pag.01"}</definedName>
    <definedName name="wrn.pag.0000" localSheetId="17" hidden="1">{#N/A,#N/A,FALSE,"Pag.01"}</definedName>
    <definedName name="wrn.pag.0000" hidden="1">{#N/A,#N/A,FALSE,"Pag.01"}</definedName>
    <definedName name="wrn.pag.00000" localSheetId="6" hidden="1">{#N/A,#N/A,FALSE,"Pag.01"}</definedName>
    <definedName name="wrn.pag.00000" localSheetId="1" hidden="1">{#N/A,#N/A,FALSE,"Pag.01"}</definedName>
    <definedName name="wrn.pag.00000" localSheetId="11" hidden="1">{#N/A,#N/A,FALSE,"Pag.01"}</definedName>
    <definedName name="wrn.pag.00000" localSheetId="7" hidden="1">{#N/A,#N/A,FALSE,"Pag.01"}</definedName>
    <definedName name="wrn.pag.00000" localSheetId="13" hidden="1">{#N/A,#N/A,FALSE,"Pag.01"}</definedName>
    <definedName name="wrn.pag.00000" localSheetId="8" hidden="1">{#N/A,#N/A,FALSE,"Pag.01"}</definedName>
    <definedName name="wrn.pag.00000" localSheetId="2" hidden="1">{#N/A,#N/A,FALSE,"Pag.01"}</definedName>
    <definedName name="wrn.pag.00000" localSheetId="17" hidden="1">{#N/A,#N/A,FALSE,"Pag.01"}</definedName>
    <definedName name="wrn.pag.00000" hidden="1">{#N/A,#N/A,FALSE,"Pag.01"}</definedName>
    <definedName name="wrn.pag.00001" localSheetId="6" hidden="1">{#N/A,#N/A,FALSE,"Pag.01"}</definedName>
    <definedName name="wrn.pag.00001" localSheetId="1" hidden="1">{#N/A,#N/A,FALSE,"Pag.01"}</definedName>
    <definedName name="wrn.pag.00001" localSheetId="11" hidden="1">{#N/A,#N/A,FALSE,"Pag.01"}</definedName>
    <definedName name="wrn.pag.00001" localSheetId="7" hidden="1">{#N/A,#N/A,FALSE,"Pag.01"}</definedName>
    <definedName name="wrn.pag.00001" localSheetId="13" hidden="1">{#N/A,#N/A,FALSE,"Pag.01"}</definedName>
    <definedName name="wrn.pag.00001" localSheetId="8" hidden="1">{#N/A,#N/A,FALSE,"Pag.01"}</definedName>
    <definedName name="wrn.pag.00001" localSheetId="2" hidden="1">{#N/A,#N/A,FALSE,"Pag.01"}</definedName>
    <definedName name="wrn.pag.00001" localSheetId="17" hidden="1">{#N/A,#N/A,FALSE,"Pag.01"}</definedName>
    <definedName name="wrn.pag.00001" hidden="1">{#N/A,#N/A,FALSE,"Pag.01"}</definedName>
    <definedName name="wrn.pag.000012" localSheetId="6" hidden="1">{#N/A,#N/A,FALSE,"Pag.01"}</definedName>
    <definedName name="wrn.pag.000012" localSheetId="1" hidden="1">{#N/A,#N/A,FALSE,"Pag.01"}</definedName>
    <definedName name="wrn.pag.000012" localSheetId="11" hidden="1">{#N/A,#N/A,FALSE,"Pag.01"}</definedName>
    <definedName name="wrn.pag.000012" localSheetId="7" hidden="1">{#N/A,#N/A,FALSE,"Pag.01"}</definedName>
    <definedName name="wrn.pag.000012" localSheetId="13" hidden="1">{#N/A,#N/A,FALSE,"Pag.01"}</definedName>
    <definedName name="wrn.pag.000012" localSheetId="8" hidden="1">{#N/A,#N/A,FALSE,"Pag.01"}</definedName>
    <definedName name="wrn.pag.000012" localSheetId="2" hidden="1">{#N/A,#N/A,FALSE,"Pag.01"}</definedName>
    <definedName name="wrn.pag.000012" localSheetId="17" hidden="1">{#N/A,#N/A,FALSE,"Pag.01"}</definedName>
    <definedName name="wrn.pag.000012" hidden="1">{#N/A,#N/A,FALSE,"Pag.01"}</definedName>
    <definedName name="WRN.PAG.01" localSheetId="6" hidden="1">{#N/A,#N/A,FALSE,"Pag.01"}</definedName>
    <definedName name="WRN.PAG.01" localSheetId="1" hidden="1">{#N/A,#N/A,FALSE,"Pag.01"}</definedName>
    <definedName name="WRN.PAG.01" localSheetId="11" hidden="1">{#N/A,#N/A,FALSE,"Pag.01"}</definedName>
    <definedName name="WRN.PAG.01" localSheetId="7" hidden="1">{#N/A,#N/A,FALSE,"Pag.01"}</definedName>
    <definedName name="WRN.PAG.01" localSheetId="13" hidden="1">{#N/A,#N/A,FALSE,"Pag.01"}</definedName>
    <definedName name="WRN.PAG.01" localSheetId="8" hidden="1">{#N/A,#N/A,FALSE,"Pag.01"}</definedName>
    <definedName name="WRN.PAG.01" localSheetId="2" hidden="1">{#N/A,#N/A,FALSE,"Pag.01"}</definedName>
    <definedName name="WRN.PAG.01" localSheetId="17" hidden="1">{#N/A,#N/A,FALSE,"Pag.01"}</definedName>
    <definedName name="WRN.PAG.01" hidden="1">{#N/A,#N/A,FALSE,"Pag.01"}</definedName>
    <definedName name="wrn.pag.01." localSheetId="6" hidden="1">{#N/A,#N/A,FALSE,"Pag.01"}</definedName>
    <definedName name="wrn.pag.01." localSheetId="1" hidden="1">{#N/A,#N/A,FALSE,"Pag.01"}</definedName>
    <definedName name="wrn.pag.01." localSheetId="11" hidden="1">{#N/A,#N/A,FALSE,"Pag.01"}</definedName>
    <definedName name="wrn.pag.01." localSheetId="7" hidden="1">{#N/A,#N/A,FALSE,"Pag.01"}</definedName>
    <definedName name="wrn.pag.01." localSheetId="13" hidden="1">{#N/A,#N/A,FALSE,"Pag.01"}</definedName>
    <definedName name="wrn.pag.01." localSheetId="8" hidden="1">{#N/A,#N/A,FALSE,"Pag.01"}</definedName>
    <definedName name="wrn.pag.01." localSheetId="2" hidden="1">{#N/A,#N/A,FALSE,"Pag.01"}</definedName>
    <definedName name="wrn.pag.01." localSheetId="17" hidden="1">{#N/A,#N/A,FALSE,"Pag.01"}</definedName>
    <definedName name="wrn.pag.01." hidden="1">{#N/A,#N/A,FALSE,"Pag.01"}</definedName>
    <definedName name="wrn.pag.010" localSheetId="6" hidden="1">{#N/A,#N/A,FALSE,"Pag.01"}</definedName>
    <definedName name="wrn.pag.010" localSheetId="1" hidden="1">{#N/A,#N/A,FALSE,"Pag.01"}</definedName>
    <definedName name="wrn.pag.010" localSheetId="11" hidden="1">{#N/A,#N/A,FALSE,"Pag.01"}</definedName>
    <definedName name="wrn.pag.010" localSheetId="7" hidden="1">{#N/A,#N/A,FALSE,"Pag.01"}</definedName>
    <definedName name="wrn.pag.010" localSheetId="13" hidden="1">{#N/A,#N/A,FALSE,"Pag.01"}</definedName>
    <definedName name="wrn.pag.010" localSheetId="8" hidden="1">{#N/A,#N/A,FALSE,"Pag.01"}</definedName>
    <definedName name="wrn.pag.010" localSheetId="2" hidden="1">{#N/A,#N/A,FALSE,"Pag.01"}</definedName>
    <definedName name="wrn.pag.010" localSheetId="17" hidden="1">{#N/A,#N/A,FALSE,"Pag.01"}</definedName>
    <definedName name="wrn.pag.010" hidden="1">{#N/A,#N/A,FALSE,"Pag.01"}</definedName>
    <definedName name="wrn.pag.01000" localSheetId="6" hidden="1">{#N/A,#N/A,FALSE,"Pag.01"}</definedName>
    <definedName name="wrn.pag.01000" localSheetId="1" hidden="1">{#N/A,#N/A,FALSE,"Pag.01"}</definedName>
    <definedName name="wrn.pag.01000" localSheetId="11" hidden="1">{#N/A,#N/A,FALSE,"Pag.01"}</definedName>
    <definedName name="wrn.pag.01000" localSheetId="7" hidden="1">{#N/A,#N/A,FALSE,"Pag.01"}</definedName>
    <definedName name="wrn.pag.01000" localSheetId="13" hidden="1">{#N/A,#N/A,FALSE,"Pag.01"}</definedName>
    <definedName name="wrn.pag.01000" localSheetId="8" hidden="1">{#N/A,#N/A,FALSE,"Pag.01"}</definedName>
    <definedName name="wrn.pag.01000" localSheetId="2" hidden="1">{#N/A,#N/A,FALSE,"Pag.01"}</definedName>
    <definedName name="wrn.pag.01000" localSheetId="17" hidden="1">{#N/A,#N/A,FALSE,"Pag.01"}</definedName>
    <definedName name="wrn.pag.01000" hidden="1">{#N/A,#N/A,FALSE,"Pag.01"}</definedName>
    <definedName name="wrn.pag.010000" localSheetId="6" hidden="1">{#N/A,#N/A,FALSE,"Pag.01"}</definedName>
    <definedName name="wrn.pag.010000" localSheetId="1" hidden="1">{#N/A,#N/A,FALSE,"Pag.01"}</definedName>
    <definedName name="wrn.pag.010000" localSheetId="11" hidden="1">{#N/A,#N/A,FALSE,"Pag.01"}</definedName>
    <definedName name="wrn.pag.010000" localSheetId="7" hidden="1">{#N/A,#N/A,FALSE,"Pag.01"}</definedName>
    <definedName name="wrn.pag.010000" localSheetId="13" hidden="1">{#N/A,#N/A,FALSE,"Pag.01"}</definedName>
    <definedName name="wrn.pag.010000" localSheetId="8" hidden="1">{#N/A,#N/A,FALSE,"Pag.01"}</definedName>
    <definedName name="wrn.pag.010000" localSheetId="2" hidden="1">{#N/A,#N/A,FALSE,"Pag.01"}</definedName>
    <definedName name="wrn.pag.010000" localSheetId="17" hidden="1">{#N/A,#N/A,FALSE,"Pag.01"}</definedName>
    <definedName name="wrn.pag.010000" hidden="1">{#N/A,#N/A,FALSE,"Pag.01"}</definedName>
    <definedName name="wrn.pag.0100000" localSheetId="6" hidden="1">{#N/A,#N/A,FALSE,"Pag.01"}</definedName>
    <definedName name="wrn.pag.0100000" localSheetId="1" hidden="1">{#N/A,#N/A,FALSE,"Pag.01"}</definedName>
    <definedName name="wrn.pag.0100000" localSheetId="11" hidden="1">{#N/A,#N/A,FALSE,"Pag.01"}</definedName>
    <definedName name="wrn.pag.0100000" localSheetId="7" hidden="1">{#N/A,#N/A,FALSE,"Pag.01"}</definedName>
    <definedName name="wrn.pag.0100000" localSheetId="13" hidden="1">{#N/A,#N/A,FALSE,"Pag.01"}</definedName>
    <definedName name="wrn.pag.0100000" localSheetId="8" hidden="1">{#N/A,#N/A,FALSE,"Pag.01"}</definedName>
    <definedName name="wrn.pag.0100000" localSheetId="2" hidden="1">{#N/A,#N/A,FALSE,"Pag.01"}</definedName>
    <definedName name="wrn.pag.0100000" localSheetId="17" hidden="1">{#N/A,#N/A,FALSE,"Pag.01"}</definedName>
    <definedName name="wrn.pag.0100000" hidden="1">{#N/A,#N/A,FALSE,"Pag.01"}</definedName>
    <definedName name="wrn.pag.011" localSheetId="6" hidden="1">{#N/A,#N/A,FALSE,"Pag.01"}</definedName>
    <definedName name="wrn.pag.011" localSheetId="1" hidden="1">{#N/A,#N/A,FALSE,"Pag.01"}</definedName>
    <definedName name="wrn.pag.011" localSheetId="11" hidden="1">{#N/A,#N/A,FALSE,"Pag.01"}</definedName>
    <definedName name="wrn.pag.011" localSheetId="7" hidden="1">{#N/A,#N/A,FALSE,"Pag.01"}</definedName>
    <definedName name="wrn.pag.011" localSheetId="13" hidden="1">{#N/A,#N/A,FALSE,"Pag.01"}</definedName>
    <definedName name="wrn.pag.011" localSheetId="8" hidden="1">{#N/A,#N/A,FALSE,"Pag.01"}</definedName>
    <definedName name="wrn.pag.011" localSheetId="2" hidden="1">{#N/A,#N/A,FALSE,"Pag.01"}</definedName>
    <definedName name="wrn.pag.011" localSheetId="17" hidden="1">{#N/A,#N/A,FALSE,"Pag.01"}</definedName>
    <definedName name="wrn.pag.011" hidden="1">{#N/A,#N/A,FALSE,"Pag.01"}</definedName>
    <definedName name="wrn.pag.0110" localSheetId="6" hidden="1">{#N/A,#N/A,FALSE,"Pag.01"}</definedName>
    <definedName name="wrn.pag.0110" localSheetId="1" hidden="1">{#N/A,#N/A,FALSE,"Pag.01"}</definedName>
    <definedName name="wrn.pag.0110" localSheetId="11" hidden="1">{#N/A,#N/A,FALSE,"Pag.01"}</definedName>
    <definedName name="wrn.pag.0110" localSheetId="7" hidden="1">{#N/A,#N/A,FALSE,"Pag.01"}</definedName>
    <definedName name="wrn.pag.0110" localSheetId="13" hidden="1">{#N/A,#N/A,FALSE,"Pag.01"}</definedName>
    <definedName name="wrn.pag.0110" localSheetId="8" hidden="1">{#N/A,#N/A,FALSE,"Pag.01"}</definedName>
    <definedName name="wrn.pag.0110" localSheetId="2" hidden="1">{#N/A,#N/A,FALSE,"Pag.01"}</definedName>
    <definedName name="wrn.pag.0110" localSheetId="17" hidden="1">{#N/A,#N/A,FALSE,"Pag.01"}</definedName>
    <definedName name="wrn.pag.0110" hidden="1">{#N/A,#N/A,FALSE,"Pag.01"}</definedName>
    <definedName name="wrn.pag.0110000" localSheetId="6" hidden="1">{#N/A,#N/A,FALSE,"Pag.01"}</definedName>
    <definedName name="wrn.pag.0110000" localSheetId="1" hidden="1">{#N/A,#N/A,FALSE,"Pag.01"}</definedName>
    <definedName name="wrn.pag.0110000" localSheetId="11" hidden="1">{#N/A,#N/A,FALSE,"Pag.01"}</definedName>
    <definedName name="wrn.pag.0110000" localSheetId="7" hidden="1">{#N/A,#N/A,FALSE,"Pag.01"}</definedName>
    <definedName name="wrn.pag.0110000" localSheetId="13" hidden="1">{#N/A,#N/A,FALSE,"Pag.01"}</definedName>
    <definedName name="wrn.pag.0110000" localSheetId="8" hidden="1">{#N/A,#N/A,FALSE,"Pag.01"}</definedName>
    <definedName name="wrn.pag.0110000" localSheetId="2" hidden="1">{#N/A,#N/A,FALSE,"Pag.01"}</definedName>
    <definedName name="wrn.pag.0110000" localSheetId="17" hidden="1">{#N/A,#N/A,FALSE,"Pag.01"}</definedName>
    <definedName name="wrn.pag.0110000" hidden="1">{#N/A,#N/A,FALSE,"Pag.01"}</definedName>
    <definedName name="wrn.pag.01200" localSheetId="6" hidden="1">{#N/A,#N/A,FALSE,"Pag.01"}</definedName>
    <definedName name="wrn.pag.01200" localSheetId="1" hidden="1">{#N/A,#N/A,FALSE,"Pag.01"}</definedName>
    <definedName name="wrn.pag.01200" localSheetId="11" hidden="1">{#N/A,#N/A,FALSE,"Pag.01"}</definedName>
    <definedName name="wrn.pag.01200" localSheetId="7" hidden="1">{#N/A,#N/A,FALSE,"Pag.01"}</definedName>
    <definedName name="wrn.pag.01200" localSheetId="13" hidden="1">{#N/A,#N/A,FALSE,"Pag.01"}</definedName>
    <definedName name="wrn.pag.01200" localSheetId="8" hidden="1">{#N/A,#N/A,FALSE,"Pag.01"}</definedName>
    <definedName name="wrn.pag.01200" localSheetId="2" hidden="1">{#N/A,#N/A,FALSE,"Pag.01"}</definedName>
    <definedName name="wrn.pag.01200" localSheetId="17" hidden="1">{#N/A,#N/A,FALSE,"Pag.01"}</definedName>
    <definedName name="wrn.pag.01200" hidden="1">{#N/A,#N/A,FALSE,"Pag.01"}</definedName>
    <definedName name="wrn.pag.012547" localSheetId="6" hidden="1">{#N/A,#N/A,FALSE,"Pag.01"}</definedName>
    <definedName name="wrn.pag.012547" localSheetId="1" hidden="1">{#N/A,#N/A,FALSE,"Pag.01"}</definedName>
    <definedName name="wrn.pag.012547" localSheetId="11" hidden="1">{#N/A,#N/A,FALSE,"Pag.01"}</definedName>
    <definedName name="wrn.pag.012547" localSheetId="7" hidden="1">{#N/A,#N/A,FALSE,"Pag.01"}</definedName>
    <definedName name="wrn.pag.012547" localSheetId="13" hidden="1">{#N/A,#N/A,FALSE,"Pag.01"}</definedName>
    <definedName name="wrn.pag.012547" localSheetId="8" hidden="1">{#N/A,#N/A,FALSE,"Pag.01"}</definedName>
    <definedName name="wrn.pag.012547" localSheetId="2" hidden="1">{#N/A,#N/A,FALSE,"Pag.01"}</definedName>
    <definedName name="wrn.pag.012547" localSheetId="17" hidden="1">{#N/A,#N/A,FALSE,"Pag.01"}</definedName>
    <definedName name="wrn.pag.012547" hidden="1">{#N/A,#N/A,FALSE,"Pag.01"}</definedName>
    <definedName name="wrn.pag.013" localSheetId="6" hidden="1">{#N/A,#N/A,FALSE,"Pag.01"}</definedName>
    <definedName name="wrn.pag.013" localSheetId="1" hidden="1">{#N/A,#N/A,FALSE,"Pag.01"}</definedName>
    <definedName name="wrn.pag.013" localSheetId="11" hidden="1">{#N/A,#N/A,FALSE,"Pag.01"}</definedName>
    <definedName name="wrn.pag.013" localSheetId="7" hidden="1">{#N/A,#N/A,FALSE,"Pag.01"}</definedName>
    <definedName name="wrn.pag.013" localSheetId="13" hidden="1">{#N/A,#N/A,FALSE,"Pag.01"}</definedName>
    <definedName name="wrn.pag.013" localSheetId="8" hidden="1">{#N/A,#N/A,FALSE,"Pag.01"}</definedName>
    <definedName name="wrn.pag.013" localSheetId="2" hidden="1">{#N/A,#N/A,FALSE,"Pag.01"}</definedName>
    <definedName name="wrn.pag.013" localSheetId="17" hidden="1">{#N/A,#N/A,FALSE,"Pag.01"}</definedName>
    <definedName name="wrn.pag.013" hidden="1">{#N/A,#N/A,FALSE,"Pag.01"}</definedName>
    <definedName name="wrn.pag.0130" localSheetId="6" hidden="1">{#N/A,#N/A,FALSE,"Pag.01"}</definedName>
    <definedName name="wrn.pag.0130" localSheetId="1" hidden="1">{#N/A,#N/A,FALSE,"Pag.01"}</definedName>
    <definedName name="wrn.pag.0130" localSheetId="11" hidden="1">{#N/A,#N/A,FALSE,"Pag.01"}</definedName>
    <definedName name="wrn.pag.0130" localSheetId="7" hidden="1">{#N/A,#N/A,FALSE,"Pag.01"}</definedName>
    <definedName name="wrn.pag.0130" localSheetId="13" hidden="1">{#N/A,#N/A,FALSE,"Pag.01"}</definedName>
    <definedName name="wrn.pag.0130" localSheetId="8" hidden="1">{#N/A,#N/A,FALSE,"Pag.01"}</definedName>
    <definedName name="wrn.pag.0130" localSheetId="2" hidden="1">{#N/A,#N/A,FALSE,"Pag.01"}</definedName>
    <definedName name="wrn.pag.0130" localSheetId="17" hidden="1">{#N/A,#N/A,FALSE,"Pag.01"}</definedName>
    <definedName name="wrn.pag.0130" hidden="1">{#N/A,#N/A,FALSE,"Pag.01"}</definedName>
    <definedName name="wrn.pag.0130000" localSheetId="6" hidden="1">{#N/A,#N/A,FALSE,"Pag.01"}</definedName>
    <definedName name="wrn.pag.0130000" localSheetId="1" hidden="1">{#N/A,#N/A,FALSE,"Pag.01"}</definedName>
    <definedName name="wrn.pag.0130000" localSheetId="11" hidden="1">{#N/A,#N/A,FALSE,"Pag.01"}</definedName>
    <definedName name="wrn.pag.0130000" localSheetId="7" hidden="1">{#N/A,#N/A,FALSE,"Pag.01"}</definedName>
    <definedName name="wrn.pag.0130000" localSheetId="13" hidden="1">{#N/A,#N/A,FALSE,"Pag.01"}</definedName>
    <definedName name="wrn.pag.0130000" localSheetId="8" hidden="1">{#N/A,#N/A,FALSE,"Pag.01"}</definedName>
    <definedName name="wrn.pag.0130000" localSheetId="2" hidden="1">{#N/A,#N/A,FALSE,"Pag.01"}</definedName>
    <definedName name="wrn.pag.0130000" localSheetId="17" hidden="1">{#N/A,#N/A,FALSE,"Pag.01"}</definedName>
    <definedName name="wrn.pag.0130000" hidden="1">{#N/A,#N/A,FALSE,"Pag.01"}</definedName>
    <definedName name="wrn.pag.014" localSheetId="6" hidden="1">{#N/A,#N/A,FALSE,"Pag.01"}</definedName>
    <definedName name="wrn.pag.014" localSheetId="1" hidden="1">{#N/A,#N/A,FALSE,"Pag.01"}</definedName>
    <definedName name="wrn.pag.014" localSheetId="11" hidden="1">{#N/A,#N/A,FALSE,"Pag.01"}</definedName>
    <definedName name="wrn.pag.014" localSheetId="7" hidden="1">{#N/A,#N/A,FALSE,"Pag.01"}</definedName>
    <definedName name="wrn.pag.014" localSheetId="13" hidden="1">{#N/A,#N/A,FALSE,"Pag.01"}</definedName>
    <definedName name="wrn.pag.014" localSheetId="8" hidden="1">{#N/A,#N/A,FALSE,"Pag.01"}</definedName>
    <definedName name="wrn.pag.014" localSheetId="2" hidden="1">{#N/A,#N/A,FALSE,"Pag.01"}</definedName>
    <definedName name="wrn.pag.014" localSheetId="17" hidden="1">{#N/A,#N/A,FALSE,"Pag.01"}</definedName>
    <definedName name="wrn.pag.014" hidden="1">{#N/A,#N/A,FALSE,"Pag.01"}</definedName>
    <definedName name="wrn.pag.0140" localSheetId="6" hidden="1">{#N/A,#N/A,FALSE,"Pag.01"}</definedName>
    <definedName name="wrn.pag.0140" localSheetId="1" hidden="1">{#N/A,#N/A,FALSE,"Pag.01"}</definedName>
    <definedName name="wrn.pag.0140" localSheetId="11" hidden="1">{#N/A,#N/A,FALSE,"Pag.01"}</definedName>
    <definedName name="wrn.pag.0140" localSheetId="7" hidden="1">{#N/A,#N/A,FALSE,"Pag.01"}</definedName>
    <definedName name="wrn.pag.0140" localSheetId="13" hidden="1">{#N/A,#N/A,FALSE,"Pag.01"}</definedName>
    <definedName name="wrn.pag.0140" localSheetId="8" hidden="1">{#N/A,#N/A,FALSE,"Pag.01"}</definedName>
    <definedName name="wrn.pag.0140" localSheetId="2" hidden="1">{#N/A,#N/A,FALSE,"Pag.01"}</definedName>
    <definedName name="wrn.pag.0140" localSheetId="17" hidden="1">{#N/A,#N/A,FALSE,"Pag.01"}</definedName>
    <definedName name="wrn.pag.0140" hidden="1">{#N/A,#N/A,FALSE,"Pag.01"}</definedName>
    <definedName name="wrn.pag.0140000" localSheetId="6" hidden="1">{#N/A,#N/A,FALSE,"Pag.01"}</definedName>
    <definedName name="wrn.pag.0140000" localSheetId="1" hidden="1">{#N/A,#N/A,FALSE,"Pag.01"}</definedName>
    <definedName name="wrn.pag.0140000" localSheetId="11" hidden="1">{#N/A,#N/A,FALSE,"Pag.01"}</definedName>
    <definedName name="wrn.pag.0140000" localSheetId="7" hidden="1">{#N/A,#N/A,FALSE,"Pag.01"}</definedName>
    <definedName name="wrn.pag.0140000" localSheetId="13" hidden="1">{#N/A,#N/A,FALSE,"Pag.01"}</definedName>
    <definedName name="wrn.pag.0140000" localSheetId="8" hidden="1">{#N/A,#N/A,FALSE,"Pag.01"}</definedName>
    <definedName name="wrn.pag.0140000" localSheetId="2" hidden="1">{#N/A,#N/A,FALSE,"Pag.01"}</definedName>
    <definedName name="wrn.pag.0140000" localSheetId="17" hidden="1">{#N/A,#N/A,FALSE,"Pag.01"}</definedName>
    <definedName name="wrn.pag.0140000" hidden="1">{#N/A,#N/A,FALSE,"Pag.01"}</definedName>
    <definedName name="wrn.pag.0140563" localSheetId="6" hidden="1">{#N/A,#N/A,FALSE,"Pag.01"}</definedName>
    <definedName name="wrn.pag.0140563" localSheetId="1" hidden="1">{#N/A,#N/A,FALSE,"Pag.01"}</definedName>
    <definedName name="wrn.pag.0140563" localSheetId="11" hidden="1">{#N/A,#N/A,FALSE,"Pag.01"}</definedName>
    <definedName name="wrn.pag.0140563" localSheetId="7" hidden="1">{#N/A,#N/A,FALSE,"Pag.01"}</definedName>
    <definedName name="wrn.pag.0140563" localSheetId="13" hidden="1">{#N/A,#N/A,FALSE,"Pag.01"}</definedName>
    <definedName name="wrn.pag.0140563" localSheetId="8" hidden="1">{#N/A,#N/A,FALSE,"Pag.01"}</definedName>
    <definedName name="wrn.pag.0140563" localSheetId="2" hidden="1">{#N/A,#N/A,FALSE,"Pag.01"}</definedName>
    <definedName name="wrn.pag.0140563" localSheetId="17" hidden="1">{#N/A,#N/A,FALSE,"Pag.01"}</definedName>
    <definedName name="wrn.pag.0140563" hidden="1">{#N/A,#N/A,FALSE,"Pag.01"}</definedName>
    <definedName name="wrn.pag.0147456" localSheetId="6" hidden="1">{#N/A,#N/A,FALSE,"Pag.01"}</definedName>
    <definedName name="wrn.pag.0147456" localSheetId="1" hidden="1">{#N/A,#N/A,FALSE,"Pag.01"}</definedName>
    <definedName name="wrn.pag.0147456" localSheetId="11" hidden="1">{#N/A,#N/A,FALSE,"Pag.01"}</definedName>
    <definedName name="wrn.pag.0147456" localSheetId="7" hidden="1">{#N/A,#N/A,FALSE,"Pag.01"}</definedName>
    <definedName name="wrn.pag.0147456" localSheetId="13" hidden="1">{#N/A,#N/A,FALSE,"Pag.01"}</definedName>
    <definedName name="wrn.pag.0147456" localSheetId="8" hidden="1">{#N/A,#N/A,FALSE,"Pag.01"}</definedName>
    <definedName name="wrn.pag.0147456" localSheetId="2" hidden="1">{#N/A,#N/A,FALSE,"Pag.01"}</definedName>
    <definedName name="wrn.pag.0147456" localSheetId="17" hidden="1">{#N/A,#N/A,FALSE,"Pag.01"}</definedName>
    <definedName name="wrn.pag.0147456" hidden="1">{#N/A,#N/A,FALSE,"Pag.01"}</definedName>
    <definedName name="wrn.pag.015" localSheetId="6" hidden="1">{#N/A,#N/A,FALSE,"Pag.01"}</definedName>
    <definedName name="wrn.pag.015" localSheetId="1" hidden="1">{#N/A,#N/A,FALSE,"Pag.01"}</definedName>
    <definedName name="wrn.pag.015" localSheetId="11" hidden="1">{#N/A,#N/A,FALSE,"Pag.01"}</definedName>
    <definedName name="wrn.pag.015" localSheetId="7" hidden="1">{#N/A,#N/A,FALSE,"Pag.01"}</definedName>
    <definedName name="wrn.pag.015" localSheetId="13" hidden="1">{#N/A,#N/A,FALSE,"Pag.01"}</definedName>
    <definedName name="wrn.pag.015" localSheetId="8" hidden="1">{#N/A,#N/A,FALSE,"Pag.01"}</definedName>
    <definedName name="wrn.pag.015" localSheetId="2" hidden="1">{#N/A,#N/A,FALSE,"Pag.01"}</definedName>
    <definedName name="wrn.pag.015" localSheetId="17" hidden="1">{#N/A,#N/A,FALSE,"Pag.01"}</definedName>
    <definedName name="wrn.pag.015" hidden="1">{#N/A,#N/A,FALSE,"Pag.01"}</definedName>
    <definedName name="wrn.pag.0150" localSheetId="6" hidden="1">{#N/A,#N/A,FALSE,"Pag.01"}</definedName>
    <definedName name="wrn.pag.0150" localSheetId="1" hidden="1">{#N/A,#N/A,FALSE,"Pag.01"}</definedName>
    <definedName name="wrn.pag.0150" localSheetId="11" hidden="1">{#N/A,#N/A,FALSE,"Pag.01"}</definedName>
    <definedName name="wrn.pag.0150" localSheetId="7" hidden="1">{#N/A,#N/A,FALSE,"Pag.01"}</definedName>
    <definedName name="wrn.pag.0150" localSheetId="13" hidden="1">{#N/A,#N/A,FALSE,"Pag.01"}</definedName>
    <definedName name="wrn.pag.0150" localSheetId="8" hidden="1">{#N/A,#N/A,FALSE,"Pag.01"}</definedName>
    <definedName name="wrn.pag.0150" localSheetId="2" hidden="1">{#N/A,#N/A,FALSE,"Pag.01"}</definedName>
    <definedName name="wrn.pag.0150" localSheetId="17" hidden="1">{#N/A,#N/A,FALSE,"Pag.01"}</definedName>
    <definedName name="wrn.pag.0150" hidden="1">{#N/A,#N/A,FALSE,"Pag.01"}</definedName>
    <definedName name="wrn.pag.01500000" localSheetId="6" hidden="1">{#N/A,#N/A,FALSE,"Pag.01"}</definedName>
    <definedName name="wrn.pag.01500000" localSheetId="1" hidden="1">{#N/A,#N/A,FALSE,"Pag.01"}</definedName>
    <definedName name="wrn.pag.01500000" localSheetId="11" hidden="1">{#N/A,#N/A,FALSE,"Pag.01"}</definedName>
    <definedName name="wrn.pag.01500000" localSheetId="7" hidden="1">{#N/A,#N/A,FALSE,"Pag.01"}</definedName>
    <definedName name="wrn.pag.01500000" localSheetId="13" hidden="1">{#N/A,#N/A,FALSE,"Pag.01"}</definedName>
    <definedName name="wrn.pag.01500000" localSheetId="8" hidden="1">{#N/A,#N/A,FALSE,"Pag.01"}</definedName>
    <definedName name="wrn.pag.01500000" localSheetId="2" hidden="1">{#N/A,#N/A,FALSE,"Pag.01"}</definedName>
    <definedName name="wrn.pag.01500000" localSheetId="17" hidden="1">{#N/A,#N/A,FALSE,"Pag.01"}</definedName>
    <definedName name="wrn.pag.01500000" hidden="1">{#N/A,#N/A,FALSE,"Pag.01"}</definedName>
    <definedName name="wrn.pag.015320" localSheetId="6" hidden="1">{#N/A,#N/A,FALSE,"Pag.01"}</definedName>
    <definedName name="wrn.pag.015320" localSheetId="1" hidden="1">{#N/A,#N/A,FALSE,"Pag.01"}</definedName>
    <definedName name="wrn.pag.015320" localSheetId="11" hidden="1">{#N/A,#N/A,FALSE,"Pag.01"}</definedName>
    <definedName name="wrn.pag.015320" localSheetId="7" hidden="1">{#N/A,#N/A,FALSE,"Pag.01"}</definedName>
    <definedName name="wrn.pag.015320" localSheetId="13" hidden="1">{#N/A,#N/A,FALSE,"Pag.01"}</definedName>
    <definedName name="wrn.pag.015320" localSheetId="8" hidden="1">{#N/A,#N/A,FALSE,"Pag.01"}</definedName>
    <definedName name="wrn.pag.015320" localSheetId="2" hidden="1">{#N/A,#N/A,FALSE,"Pag.01"}</definedName>
    <definedName name="wrn.pag.015320" localSheetId="17" hidden="1">{#N/A,#N/A,FALSE,"Pag.01"}</definedName>
    <definedName name="wrn.pag.015320" hidden="1">{#N/A,#N/A,FALSE,"Pag.01"}</definedName>
    <definedName name="wrn.pag.015468" localSheetId="6" hidden="1">{#N/A,#N/A,FALSE,"Pag.01"}</definedName>
    <definedName name="wrn.pag.015468" localSheetId="1" hidden="1">{#N/A,#N/A,FALSE,"Pag.01"}</definedName>
    <definedName name="wrn.pag.015468" localSheetId="11" hidden="1">{#N/A,#N/A,FALSE,"Pag.01"}</definedName>
    <definedName name="wrn.pag.015468" localSheetId="7" hidden="1">{#N/A,#N/A,FALSE,"Pag.01"}</definedName>
    <definedName name="wrn.pag.015468" localSheetId="13" hidden="1">{#N/A,#N/A,FALSE,"Pag.01"}</definedName>
    <definedName name="wrn.pag.015468" localSheetId="8" hidden="1">{#N/A,#N/A,FALSE,"Pag.01"}</definedName>
    <definedName name="wrn.pag.015468" localSheetId="2" hidden="1">{#N/A,#N/A,FALSE,"Pag.01"}</definedName>
    <definedName name="wrn.pag.015468" localSheetId="17" hidden="1">{#N/A,#N/A,FALSE,"Pag.01"}</definedName>
    <definedName name="wrn.pag.015468" hidden="1">{#N/A,#N/A,FALSE,"Pag.01"}</definedName>
    <definedName name="wrn.pag.016" localSheetId="6" hidden="1">{#N/A,#N/A,FALSE,"Pag.01"}</definedName>
    <definedName name="wrn.pag.016" localSheetId="1" hidden="1">{#N/A,#N/A,FALSE,"Pag.01"}</definedName>
    <definedName name="wrn.pag.016" localSheetId="11" hidden="1">{#N/A,#N/A,FALSE,"Pag.01"}</definedName>
    <definedName name="wrn.pag.016" localSheetId="7" hidden="1">{#N/A,#N/A,FALSE,"Pag.01"}</definedName>
    <definedName name="wrn.pag.016" localSheetId="13" hidden="1">{#N/A,#N/A,FALSE,"Pag.01"}</definedName>
    <definedName name="wrn.pag.016" localSheetId="8" hidden="1">{#N/A,#N/A,FALSE,"Pag.01"}</definedName>
    <definedName name="wrn.pag.016" localSheetId="2" hidden="1">{#N/A,#N/A,FALSE,"Pag.01"}</definedName>
    <definedName name="wrn.pag.016" localSheetId="17" hidden="1">{#N/A,#N/A,FALSE,"Pag.01"}</definedName>
    <definedName name="wrn.pag.016" hidden="1">{#N/A,#N/A,FALSE,"Pag.01"}</definedName>
    <definedName name="wrn.pag.0160" localSheetId="6" hidden="1">{#N/A,#N/A,FALSE,"Pag.01"}</definedName>
    <definedName name="wrn.pag.0160" localSheetId="1" hidden="1">{#N/A,#N/A,FALSE,"Pag.01"}</definedName>
    <definedName name="wrn.pag.0160" localSheetId="11" hidden="1">{#N/A,#N/A,FALSE,"Pag.01"}</definedName>
    <definedName name="wrn.pag.0160" localSheetId="7" hidden="1">{#N/A,#N/A,FALSE,"Pag.01"}</definedName>
    <definedName name="wrn.pag.0160" localSheetId="13" hidden="1">{#N/A,#N/A,FALSE,"Pag.01"}</definedName>
    <definedName name="wrn.pag.0160" localSheetId="8" hidden="1">{#N/A,#N/A,FALSE,"Pag.01"}</definedName>
    <definedName name="wrn.pag.0160" localSheetId="2" hidden="1">{#N/A,#N/A,FALSE,"Pag.01"}</definedName>
    <definedName name="wrn.pag.0160" localSheetId="17" hidden="1">{#N/A,#N/A,FALSE,"Pag.01"}</definedName>
    <definedName name="wrn.pag.0160" hidden="1">{#N/A,#N/A,FALSE,"Pag.01"}</definedName>
    <definedName name="wrn.pag.016000" localSheetId="6" hidden="1">{#N/A,#N/A,FALSE,"Pag.01"}</definedName>
    <definedName name="wrn.pag.016000" localSheetId="1" hidden="1">{#N/A,#N/A,FALSE,"Pag.01"}</definedName>
    <definedName name="wrn.pag.016000" localSheetId="11" hidden="1">{#N/A,#N/A,FALSE,"Pag.01"}</definedName>
    <definedName name="wrn.pag.016000" localSheetId="7" hidden="1">{#N/A,#N/A,FALSE,"Pag.01"}</definedName>
    <definedName name="wrn.pag.016000" localSheetId="13" hidden="1">{#N/A,#N/A,FALSE,"Pag.01"}</definedName>
    <definedName name="wrn.pag.016000" localSheetId="8" hidden="1">{#N/A,#N/A,FALSE,"Pag.01"}</definedName>
    <definedName name="wrn.pag.016000" localSheetId="2" hidden="1">{#N/A,#N/A,FALSE,"Pag.01"}</definedName>
    <definedName name="wrn.pag.016000" localSheetId="17" hidden="1">{#N/A,#N/A,FALSE,"Pag.01"}</definedName>
    <definedName name="wrn.pag.016000" hidden="1">{#N/A,#N/A,FALSE,"Pag.01"}</definedName>
    <definedName name="wrn.pag.01603254" localSheetId="6" hidden="1">{#N/A,#N/A,FALSE,"Pag.01"}</definedName>
    <definedName name="wrn.pag.01603254" localSheetId="1" hidden="1">{#N/A,#N/A,FALSE,"Pag.01"}</definedName>
    <definedName name="wrn.pag.01603254" localSheetId="11" hidden="1">{#N/A,#N/A,FALSE,"Pag.01"}</definedName>
    <definedName name="wrn.pag.01603254" localSheetId="7" hidden="1">{#N/A,#N/A,FALSE,"Pag.01"}</definedName>
    <definedName name="wrn.pag.01603254" localSheetId="13" hidden="1">{#N/A,#N/A,FALSE,"Pag.01"}</definedName>
    <definedName name="wrn.pag.01603254" localSheetId="8" hidden="1">{#N/A,#N/A,FALSE,"Pag.01"}</definedName>
    <definedName name="wrn.pag.01603254" localSheetId="2" hidden="1">{#N/A,#N/A,FALSE,"Pag.01"}</definedName>
    <definedName name="wrn.pag.01603254" localSheetId="17" hidden="1">{#N/A,#N/A,FALSE,"Pag.01"}</definedName>
    <definedName name="wrn.pag.01603254" hidden="1">{#N/A,#N/A,FALSE,"Pag.01"}</definedName>
    <definedName name="wrn.pag.0165487" localSheetId="6" hidden="1">{#N/A,#N/A,FALSE,"Pag.01"}</definedName>
    <definedName name="wrn.pag.0165487" localSheetId="1" hidden="1">{#N/A,#N/A,FALSE,"Pag.01"}</definedName>
    <definedName name="wrn.pag.0165487" localSheetId="11" hidden="1">{#N/A,#N/A,FALSE,"Pag.01"}</definedName>
    <definedName name="wrn.pag.0165487" localSheetId="7" hidden="1">{#N/A,#N/A,FALSE,"Pag.01"}</definedName>
    <definedName name="wrn.pag.0165487" localSheetId="13" hidden="1">{#N/A,#N/A,FALSE,"Pag.01"}</definedName>
    <definedName name="wrn.pag.0165487" localSheetId="8" hidden="1">{#N/A,#N/A,FALSE,"Pag.01"}</definedName>
    <definedName name="wrn.pag.0165487" localSheetId="2" hidden="1">{#N/A,#N/A,FALSE,"Pag.01"}</definedName>
    <definedName name="wrn.pag.0165487" localSheetId="17" hidden="1">{#N/A,#N/A,FALSE,"Pag.01"}</definedName>
    <definedName name="wrn.pag.0165487" hidden="1">{#N/A,#N/A,FALSE,"Pag.01"}</definedName>
    <definedName name="wrn.pag.017" localSheetId="6" hidden="1">{#N/A,#N/A,FALSE,"Pag.01"}</definedName>
    <definedName name="wrn.pag.017" localSheetId="1" hidden="1">{#N/A,#N/A,FALSE,"Pag.01"}</definedName>
    <definedName name="wrn.pag.017" localSheetId="11" hidden="1">{#N/A,#N/A,FALSE,"Pag.01"}</definedName>
    <definedName name="wrn.pag.017" localSheetId="7" hidden="1">{#N/A,#N/A,FALSE,"Pag.01"}</definedName>
    <definedName name="wrn.pag.017" localSheetId="13" hidden="1">{#N/A,#N/A,FALSE,"Pag.01"}</definedName>
    <definedName name="wrn.pag.017" localSheetId="8" hidden="1">{#N/A,#N/A,FALSE,"Pag.01"}</definedName>
    <definedName name="wrn.pag.017" localSheetId="2" hidden="1">{#N/A,#N/A,FALSE,"Pag.01"}</definedName>
    <definedName name="wrn.pag.017" localSheetId="17" hidden="1">{#N/A,#N/A,FALSE,"Pag.01"}</definedName>
    <definedName name="wrn.pag.017" hidden="1">{#N/A,#N/A,FALSE,"Pag.01"}</definedName>
    <definedName name="wrn.pag.0170" localSheetId="6" hidden="1">{#N/A,#N/A,FALSE,"Pag.01"}</definedName>
    <definedName name="wrn.pag.0170" localSheetId="1" hidden="1">{#N/A,#N/A,FALSE,"Pag.01"}</definedName>
    <definedName name="wrn.pag.0170" localSheetId="11" hidden="1">{#N/A,#N/A,FALSE,"Pag.01"}</definedName>
    <definedName name="wrn.pag.0170" localSheetId="7" hidden="1">{#N/A,#N/A,FALSE,"Pag.01"}</definedName>
    <definedName name="wrn.pag.0170" localSheetId="13" hidden="1">{#N/A,#N/A,FALSE,"Pag.01"}</definedName>
    <definedName name="wrn.pag.0170" localSheetId="8" hidden="1">{#N/A,#N/A,FALSE,"Pag.01"}</definedName>
    <definedName name="wrn.pag.0170" localSheetId="2" hidden="1">{#N/A,#N/A,FALSE,"Pag.01"}</definedName>
    <definedName name="wrn.pag.0170" localSheetId="17" hidden="1">{#N/A,#N/A,FALSE,"Pag.01"}</definedName>
    <definedName name="wrn.pag.0170" hidden="1">{#N/A,#N/A,FALSE,"Pag.01"}</definedName>
    <definedName name="wrn.pag.017000" localSheetId="6" hidden="1">{#N/A,#N/A,FALSE,"Pag.01"}</definedName>
    <definedName name="wrn.pag.017000" localSheetId="1" hidden="1">{#N/A,#N/A,FALSE,"Pag.01"}</definedName>
    <definedName name="wrn.pag.017000" localSheetId="11" hidden="1">{#N/A,#N/A,FALSE,"Pag.01"}</definedName>
    <definedName name="wrn.pag.017000" localSheetId="7" hidden="1">{#N/A,#N/A,FALSE,"Pag.01"}</definedName>
    <definedName name="wrn.pag.017000" localSheetId="13" hidden="1">{#N/A,#N/A,FALSE,"Pag.01"}</definedName>
    <definedName name="wrn.pag.017000" localSheetId="8" hidden="1">{#N/A,#N/A,FALSE,"Pag.01"}</definedName>
    <definedName name="wrn.pag.017000" localSheetId="2" hidden="1">{#N/A,#N/A,FALSE,"Pag.01"}</definedName>
    <definedName name="wrn.pag.017000" localSheetId="17" hidden="1">{#N/A,#N/A,FALSE,"Pag.01"}</definedName>
    <definedName name="wrn.pag.017000" hidden="1">{#N/A,#N/A,FALSE,"Pag.01"}</definedName>
    <definedName name="wrn.pag.018" localSheetId="6" hidden="1">{#N/A,#N/A,FALSE,"Pag.01"}</definedName>
    <definedName name="wrn.pag.018" localSheetId="1" hidden="1">{#N/A,#N/A,FALSE,"Pag.01"}</definedName>
    <definedName name="wrn.pag.018" localSheetId="11" hidden="1">{#N/A,#N/A,FALSE,"Pag.01"}</definedName>
    <definedName name="wrn.pag.018" localSheetId="7" hidden="1">{#N/A,#N/A,FALSE,"Pag.01"}</definedName>
    <definedName name="wrn.pag.018" localSheetId="13" hidden="1">{#N/A,#N/A,FALSE,"Pag.01"}</definedName>
    <definedName name="wrn.pag.018" localSheetId="8" hidden="1">{#N/A,#N/A,FALSE,"Pag.01"}</definedName>
    <definedName name="wrn.pag.018" localSheetId="2" hidden="1">{#N/A,#N/A,FALSE,"Pag.01"}</definedName>
    <definedName name="wrn.pag.018" localSheetId="17" hidden="1">{#N/A,#N/A,FALSE,"Pag.01"}</definedName>
    <definedName name="wrn.pag.018" hidden="1">{#N/A,#N/A,FALSE,"Pag.01"}</definedName>
    <definedName name="wrn.pag.018000" localSheetId="6" hidden="1">{#N/A,#N/A,FALSE,"Pag.01"}</definedName>
    <definedName name="wrn.pag.018000" localSheetId="1" hidden="1">{#N/A,#N/A,FALSE,"Pag.01"}</definedName>
    <definedName name="wrn.pag.018000" localSheetId="11" hidden="1">{#N/A,#N/A,FALSE,"Pag.01"}</definedName>
    <definedName name="wrn.pag.018000" localSheetId="7" hidden="1">{#N/A,#N/A,FALSE,"Pag.01"}</definedName>
    <definedName name="wrn.pag.018000" localSheetId="13" hidden="1">{#N/A,#N/A,FALSE,"Pag.01"}</definedName>
    <definedName name="wrn.pag.018000" localSheetId="8" hidden="1">{#N/A,#N/A,FALSE,"Pag.01"}</definedName>
    <definedName name="wrn.pag.018000" localSheetId="2" hidden="1">{#N/A,#N/A,FALSE,"Pag.01"}</definedName>
    <definedName name="wrn.pag.018000" localSheetId="17" hidden="1">{#N/A,#N/A,FALSE,"Pag.01"}</definedName>
    <definedName name="wrn.pag.018000" hidden="1">{#N/A,#N/A,FALSE,"Pag.01"}</definedName>
    <definedName name="wrn.pag.02" localSheetId="6" hidden="1">{#N/A,#N/A,FALSE,"Pag.01"}</definedName>
    <definedName name="wrn.pag.02" localSheetId="1" hidden="1">{#N/A,#N/A,FALSE,"Pag.01"}</definedName>
    <definedName name="wrn.pag.02" localSheetId="11" hidden="1">{#N/A,#N/A,FALSE,"Pag.01"}</definedName>
    <definedName name="wrn.pag.02" localSheetId="7" hidden="1">{#N/A,#N/A,FALSE,"Pag.01"}</definedName>
    <definedName name="wrn.pag.02" localSheetId="13" hidden="1">{#N/A,#N/A,FALSE,"Pag.01"}</definedName>
    <definedName name="wrn.pag.02" localSheetId="8" hidden="1">{#N/A,#N/A,FALSE,"Pag.01"}</definedName>
    <definedName name="wrn.pag.02" localSheetId="2" hidden="1">{#N/A,#N/A,FALSE,"Pag.01"}</definedName>
    <definedName name="wrn.pag.02" localSheetId="17" hidden="1">{#N/A,#N/A,FALSE,"Pag.01"}</definedName>
    <definedName name="wrn.pag.02" hidden="1">{#N/A,#N/A,FALSE,"Pag.01"}</definedName>
    <definedName name="wrn.pag.020" localSheetId="6" hidden="1">{#N/A,#N/A,FALSE,"Pag.01"}</definedName>
    <definedName name="wrn.pag.020" localSheetId="1" hidden="1">{#N/A,#N/A,FALSE,"Pag.01"}</definedName>
    <definedName name="wrn.pag.020" localSheetId="11" hidden="1">{#N/A,#N/A,FALSE,"Pag.01"}</definedName>
    <definedName name="wrn.pag.020" localSheetId="7" hidden="1">{#N/A,#N/A,FALSE,"Pag.01"}</definedName>
    <definedName name="wrn.pag.020" localSheetId="13" hidden="1">{#N/A,#N/A,FALSE,"Pag.01"}</definedName>
    <definedName name="wrn.pag.020" localSheetId="8" hidden="1">{#N/A,#N/A,FALSE,"Pag.01"}</definedName>
    <definedName name="wrn.pag.020" localSheetId="2" hidden="1">{#N/A,#N/A,FALSE,"Pag.01"}</definedName>
    <definedName name="wrn.pag.020" localSheetId="17" hidden="1">{#N/A,#N/A,FALSE,"Pag.01"}</definedName>
    <definedName name="wrn.pag.020" hidden="1">{#N/A,#N/A,FALSE,"Pag.01"}</definedName>
    <definedName name="wrn.pag.020000" localSheetId="6" hidden="1">{#N/A,#N/A,FALSE,"Pag.01"}</definedName>
    <definedName name="wrn.pag.020000" localSheetId="1" hidden="1">{#N/A,#N/A,FALSE,"Pag.01"}</definedName>
    <definedName name="wrn.pag.020000" localSheetId="11" hidden="1">{#N/A,#N/A,FALSE,"Pag.01"}</definedName>
    <definedName name="wrn.pag.020000" localSheetId="7" hidden="1">{#N/A,#N/A,FALSE,"Pag.01"}</definedName>
    <definedName name="wrn.pag.020000" localSheetId="13" hidden="1">{#N/A,#N/A,FALSE,"Pag.01"}</definedName>
    <definedName name="wrn.pag.020000" localSheetId="8" hidden="1">{#N/A,#N/A,FALSE,"Pag.01"}</definedName>
    <definedName name="wrn.pag.020000" localSheetId="2" hidden="1">{#N/A,#N/A,FALSE,"Pag.01"}</definedName>
    <definedName name="wrn.pag.020000" localSheetId="17" hidden="1">{#N/A,#N/A,FALSE,"Pag.01"}</definedName>
    <definedName name="wrn.pag.020000" hidden="1">{#N/A,#N/A,FALSE,"Pag.01"}</definedName>
    <definedName name="wrn.pag.02145" localSheetId="6" hidden="1">{#N/A,#N/A,FALSE,"Pag.01"}</definedName>
    <definedName name="wrn.pag.02145" localSheetId="1" hidden="1">{#N/A,#N/A,FALSE,"Pag.01"}</definedName>
    <definedName name="wrn.pag.02145" localSheetId="11" hidden="1">{#N/A,#N/A,FALSE,"Pag.01"}</definedName>
    <definedName name="wrn.pag.02145" localSheetId="7" hidden="1">{#N/A,#N/A,FALSE,"Pag.01"}</definedName>
    <definedName name="wrn.pag.02145" localSheetId="13" hidden="1">{#N/A,#N/A,FALSE,"Pag.01"}</definedName>
    <definedName name="wrn.pag.02145" localSheetId="8" hidden="1">{#N/A,#N/A,FALSE,"Pag.01"}</definedName>
    <definedName name="wrn.pag.02145" localSheetId="2" hidden="1">{#N/A,#N/A,FALSE,"Pag.01"}</definedName>
    <definedName name="wrn.pag.02145" localSheetId="17" hidden="1">{#N/A,#N/A,FALSE,"Pag.01"}</definedName>
    <definedName name="wrn.pag.02145" hidden="1">{#N/A,#N/A,FALSE,"Pag.01"}</definedName>
    <definedName name="wrn.pag.0214567" localSheetId="6" hidden="1">{#N/A,#N/A,FALSE,"Pag.01"}</definedName>
    <definedName name="wrn.pag.0214567" localSheetId="1" hidden="1">{#N/A,#N/A,FALSE,"Pag.01"}</definedName>
    <definedName name="wrn.pag.0214567" localSheetId="11" hidden="1">{#N/A,#N/A,FALSE,"Pag.01"}</definedName>
    <definedName name="wrn.pag.0214567" localSheetId="7" hidden="1">{#N/A,#N/A,FALSE,"Pag.01"}</definedName>
    <definedName name="wrn.pag.0214567" localSheetId="13" hidden="1">{#N/A,#N/A,FALSE,"Pag.01"}</definedName>
    <definedName name="wrn.pag.0214567" localSheetId="8" hidden="1">{#N/A,#N/A,FALSE,"Pag.01"}</definedName>
    <definedName name="wrn.pag.0214567" localSheetId="2" hidden="1">{#N/A,#N/A,FALSE,"Pag.01"}</definedName>
    <definedName name="wrn.pag.0214567" localSheetId="17" hidden="1">{#N/A,#N/A,FALSE,"Pag.01"}</definedName>
    <definedName name="wrn.pag.0214567" hidden="1">{#N/A,#N/A,FALSE,"Pag.01"}</definedName>
    <definedName name="wrn.pag.02145879" localSheetId="6" hidden="1">{#N/A,#N/A,FALSE,"Pag.01"}</definedName>
    <definedName name="wrn.pag.02145879" localSheetId="1" hidden="1">{#N/A,#N/A,FALSE,"Pag.01"}</definedName>
    <definedName name="wrn.pag.02145879" localSheetId="11" hidden="1">{#N/A,#N/A,FALSE,"Pag.01"}</definedName>
    <definedName name="wrn.pag.02145879" localSheetId="7" hidden="1">{#N/A,#N/A,FALSE,"Pag.01"}</definedName>
    <definedName name="wrn.pag.02145879" localSheetId="13" hidden="1">{#N/A,#N/A,FALSE,"Pag.01"}</definedName>
    <definedName name="wrn.pag.02145879" localSheetId="8" hidden="1">{#N/A,#N/A,FALSE,"Pag.01"}</definedName>
    <definedName name="wrn.pag.02145879" localSheetId="2" hidden="1">{#N/A,#N/A,FALSE,"Pag.01"}</definedName>
    <definedName name="wrn.pag.02145879" localSheetId="17" hidden="1">{#N/A,#N/A,FALSE,"Pag.01"}</definedName>
    <definedName name="wrn.pag.02145879" hidden="1">{#N/A,#N/A,FALSE,"Pag.01"}</definedName>
    <definedName name="wrn.pag.02325478" localSheetId="6" hidden="1">{#N/A,#N/A,FALSE,"Pag.01"}</definedName>
    <definedName name="wrn.pag.02325478" localSheetId="1" hidden="1">{#N/A,#N/A,FALSE,"Pag.01"}</definedName>
    <definedName name="wrn.pag.02325478" localSheetId="11" hidden="1">{#N/A,#N/A,FALSE,"Pag.01"}</definedName>
    <definedName name="wrn.pag.02325478" localSheetId="7" hidden="1">{#N/A,#N/A,FALSE,"Pag.01"}</definedName>
    <definedName name="wrn.pag.02325478" localSheetId="13" hidden="1">{#N/A,#N/A,FALSE,"Pag.01"}</definedName>
    <definedName name="wrn.pag.02325478" localSheetId="8" hidden="1">{#N/A,#N/A,FALSE,"Pag.01"}</definedName>
    <definedName name="wrn.pag.02325478" localSheetId="2" hidden="1">{#N/A,#N/A,FALSE,"Pag.01"}</definedName>
    <definedName name="wrn.pag.02325478" localSheetId="17" hidden="1">{#N/A,#N/A,FALSE,"Pag.01"}</definedName>
    <definedName name="wrn.pag.02325478" hidden="1">{#N/A,#N/A,FALSE,"Pag.01"}</definedName>
    <definedName name="wrn.pag.025" localSheetId="6" hidden="1">{#N/A,#N/A,FALSE,"Pag.01"}</definedName>
    <definedName name="wrn.pag.025" localSheetId="1" hidden="1">{#N/A,#N/A,FALSE,"Pag.01"}</definedName>
    <definedName name="wrn.pag.025" localSheetId="11" hidden="1">{#N/A,#N/A,FALSE,"Pag.01"}</definedName>
    <definedName name="wrn.pag.025" localSheetId="7" hidden="1">{#N/A,#N/A,FALSE,"Pag.01"}</definedName>
    <definedName name="wrn.pag.025" localSheetId="13" hidden="1">{#N/A,#N/A,FALSE,"Pag.01"}</definedName>
    <definedName name="wrn.pag.025" localSheetId="8" hidden="1">{#N/A,#N/A,FALSE,"Pag.01"}</definedName>
    <definedName name="wrn.pag.025" localSheetId="2" hidden="1">{#N/A,#N/A,FALSE,"Pag.01"}</definedName>
    <definedName name="wrn.pag.025" localSheetId="17" hidden="1">{#N/A,#N/A,FALSE,"Pag.01"}</definedName>
    <definedName name="wrn.pag.025" hidden="1">{#N/A,#N/A,FALSE,"Pag.01"}</definedName>
    <definedName name="wrn.pag.025000" localSheetId="6" hidden="1">{#N/A,#N/A,FALSE,"Pag.01"}</definedName>
    <definedName name="wrn.pag.025000" localSheetId="1" hidden="1">{#N/A,#N/A,FALSE,"Pag.01"}</definedName>
    <definedName name="wrn.pag.025000" localSheetId="11" hidden="1">{#N/A,#N/A,FALSE,"Pag.01"}</definedName>
    <definedName name="wrn.pag.025000" localSheetId="7" hidden="1">{#N/A,#N/A,FALSE,"Pag.01"}</definedName>
    <definedName name="wrn.pag.025000" localSheetId="13" hidden="1">{#N/A,#N/A,FALSE,"Pag.01"}</definedName>
    <definedName name="wrn.pag.025000" localSheetId="8" hidden="1">{#N/A,#N/A,FALSE,"Pag.01"}</definedName>
    <definedName name="wrn.pag.025000" localSheetId="2" hidden="1">{#N/A,#N/A,FALSE,"Pag.01"}</definedName>
    <definedName name="wrn.pag.025000" localSheetId="17" hidden="1">{#N/A,#N/A,FALSE,"Pag.01"}</definedName>
    <definedName name="wrn.pag.025000" hidden="1">{#N/A,#N/A,FALSE,"Pag.01"}</definedName>
    <definedName name="wrn.pag.025476" localSheetId="6" hidden="1">{#N/A,#N/A,FALSE,"Pag.01"}</definedName>
    <definedName name="wrn.pag.025476" localSheetId="1" hidden="1">{#N/A,#N/A,FALSE,"Pag.01"}</definedName>
    <definedName name="wrn.pag.025476" localSheetId="11" hidden="1">{#N/A,#N/A,FALSE,"Pag.01"}</definedName>
    <definedName name="wrn.pag.025476" localSheetId="7" hidden="1">{#N/A,#N/A,FALSE,"Pag.01"}</definedName>
    <definedName name="wrn.pag.025476" localSheetId="13" hidden="1">{#N/A,#N/A,FALSE,"Pag.01"}</definedName>
    <definedName name="wrn.pag.025476" localSheetId="8" hidden="1">{#N/A,#N/A,FALSE,"Pag.01"}</definedName>
    <definedName name="wrn.pag.025476" localSheetId="2" hidden="1">{#N/A,#N/A,FALSE,"Pag.01"}</definedName>
    <definedName name="wrn.pag.025476" localSheetId="17" hidden="1">{#N/A,#N/A,FALSE,"Pag.01"}</definedName>
    <definedName name="wrn.pag.025476" hidden="1">{#N/A,#N/A,FALSE,"Pag.01"}</definedName>
    <definedName name="wrn.pag.02564789" localSheetId="6" hidden="1">{#N/A,#N/A,FALSE,"Pag.01"}</definedName>
    <definedName name="wrn.pag.02564789" localSheetId="1" hidden="1">{#N/A,#N/A,FALSE,"Pag.01"}</definedName>
    <definedName name="wrn.pag.02564789" localSheetId="11" hidden="1">{#N/A,#N/A,FALSE,"Pag.01"}</definedName>
    <definedName name="wrn.pag.02564789" localSheetId="7" hidden="1">{#N/A,#N/A,FALSE,"Pag.01"}</definedName>
    <definedName name="wrn.pag.02564789" localSheetId="13" hidden="1">{#N/A,#N/A,FALSE,"Pag.01"}</definedName>
    <definedName name="wrn.pag.02564789" localSheetId="8" hidden="1">{#N/A,#N/A,FALSE,"Pag.01"}</definedName>
    <definedName name="wrn.pag.02564789" localSheetId="2" hidden="1">{#N/A,#N/A,FALSE,"Pag.01"}</definedName>
    <definedName name="wrn.pag.02564789" localSheetId="17" hidden="1">{#N/A,#N/A,FALSE,"Pag.01"}</definedName>
    <definedName name="wrn.pag.02564789" hidden="1">{#N/A,#N/A,FALSE,"Pag.01"}</definedName>
    <definedName name="wrn.pag.03" localSheetId="6" hidden="1">{#N/A,#N/A,FALSE,"Pag.01"}</definedName>
    <definedName name="wrn.pag.03" localSheetId="1" hidden="1">{#N/A,#N/A,FALSE,"Pag.01"}</definedName>
    <definedName name="wrn.pag.03" localSheetId="11" hidden="1">{#N/A,#N/A,FALSE,"Pag.01"}</definedName>
    <definedName name="wrn.pag.03" localSheetId="7" hidden="1">{#N/A,#N/A,FALSE,"Pag.01"}</definedName>
    <definedName name="wrn.pag.03" localSheetId="13" hidden="1">{#N/A,#N/A,FALSE,"Pag.01"}</definedName>
    <definedName name="wrn.pag.03" localSheetId="8" hidden="1">{#N/A,#N/A,FALSE,"Pag.01"}</definedName>
    <definedName name="wrn.pag.03" localSheetId="2" hidden="1">{#N/A,#N/A,FALSE,"Pag.01"}</definedName>
    <definedName name="wrn.pag.03" localSheetId="17" hidden="1">{#N/A,#N/A,FALSE,"Pag.01"}</definedName>
    <definedName name="wrn.pag.03" hidden="1">{#N/A,#N/A,FALSE,"Pag.01"}</definedName>
    <definedName name="wrn.pag.030" localSheetId="6" hidden="1">{#N/A,#N/A,FALSE,"Pag.01"}</definedName>
    <definedName name="wrn.pag.030" localSheetId="1" hidden="1">{#N/A,#N/A,FALSE,"Pag.01"}</definedName>
    <definedName name="wrn.pag.030" localSheetId="11" hidden="1">{#N/A,#N/A,FALSE,"Pag.01"}</definedName>
    <definedName name="wrn.pag.030" localSheetId="7" hidden="1">{#N/A,#N/A,FALSE,"Pag.01"}</definedName>
    <definedName name="wrn.pag.030" localSheetId="13" hidden="1">{#N/A,#N/A,FALSE,"Pag.01"}</definedName>
    <definedName name="wrn.pag.030" localSheetId="8" hidden="1">{#N/A,#N/A,FALSE,"Pag.01"}</definedName>
    <definedName name="wrn.pag.030" localSheetId="2" hidden="1">{#N/A,#N/A,FALSE,"Pag.01"}</definedName>
    <definedName name="wrn.pag.030" localSheetId="17" hidden="1">{#N/A,#N/A,FALSE,"Pag.01"}</definedName>
    <definedName name="wrn.pag.030" hidden="1">{#N/A,#N/A,FALSE,"Pag.01"}</definedName>
    <definedName name="wrn.pag.0300" localSheetId="6" hidden="1">{#N/A,#N/A,FALSE,"Pag.01"}</definedName>
    <definedName name="wrn.pag.0300" localSheetId="1" hidden="1">{#N/A,#N/A,FALSE,"Pag.01"}</definedName>
    <definedName name="wrn.pag.0300" localSheetId="11" hidden="1">{#N/A,#N/A,FALSE,"Pag.01"}</definedName>
    <definedName name="wrn.pag.0300" localSheetId="7" hidden="1">{#N/A,#N/A,FALSE,"Pag.01"}</definedName>
    <definedName name="wrn.pag.0300" localSheetId="13" hidden="1">{#N/A,#N/A,FALSE,"Pag.01"}</definedName>
    <definedName name="wrn.pag.0300" localSheetId="8" hidden="1">{#N/A,#N/A,FALSE,"Pag.01"}</definedName>
    <definedName name="wrn.pag.0300" localSheetId="2" hidden="1">{#N/A,#N/A,FALSE,"Pag.01"}</definedName>
    <definedName name="wrn.pag.0300" localSheetId="17" hidden="1">{#N/A,#N/A,FALSE,"Pag.01"}</definedName>
    <definedName name="wrn.pag.0300" hidden="1">{#N/A,#N/A,FALSE,"Pag.01"}</definedName>
    <definedName name="wrn.pag.03000000" localSheetId="6" hidden="1">{#N/A,#N/A,FALSE,"Pag.01"}</definedName>
    <definedName name="wrn.pag.03000000" localSheetId="1" hidden="1">{#N/A,#N/A,FALSE,"Pag.01"}</definedName>
    <definedName name="wrn.pag.03000000" localSheetId="11" hidden="1">{#N/A,#N/A,FALSE,"Pag.01"}</definedName>
    <definedName name="wrn.pag.03000000" localSheetId="7" hidden="1">{#N/A,#N/A,FALSE,"Pag.01"}</definedName>
    <definedName name="wrn.pag.03000000" localSheetId="13" hidden="1">{#N/A,#N/A,FALSE,"Pag.01"}</definedName>
    <definedName name="wrn.pag.03000000" localSheetId="8" hidden="1">{#N/A,#N/A,FALSE,"Pag.01"}</definedName>
    <definedName name="wrn.pag.03000000" localSheetId="2" hidden="1">{#N/A,#N/A,FALSE,"Pag.01"}</definedName>
    <definedName name="wrn.pag.03000000" localSheetId="17" hidden="1">{#N/A,#N/A,FALSE,"Pag.01"}</definedName>
    <definedName name="wrn.pag.03000000" hidden="1">{#N/A,#N/A,FALSE,"Pag.01"}</definedName>
    <definedName name="wrn.pag.030000000" localSheetId="6" hidden="1">{#N/A,#N/A,FALSE,"Pag.01"}</definedName>
    <definedName name="wrn.pag.030000000" localSheetId="1" hidden="1">{#N/A,#N/A,FALSE,"Pag.01"}</definedName>
    <definedName name="wrn.pag.030000000" localSheetId="11" hidden="1">{#N/A,#N/A,FALSE,"Pag.01"}</definedName>
    <definedName name="wrn.pag.030000000" localSheetId="7" hidden="1">{#N/A,#N/A,FALSE,"Pag.01"}</definedName>
    <definedName name="wrn.pag.030000000" localSheetId="13" hidden="1">{#N/A,#N/A,FALSE,"Pag.01"}</definedName>
    <definedName name="wrn.pag.030000000" localSheetId="8" hidden="1">{#N/A,#N/A,FALSE,"Pag.01"}</definedName>
    <definedName name="wrn.pag.030000000" localSheetId="2" hidden="1">{#N/A,#N/A,FALSE,"Pag.01"}</definedName>
    <definedName name="wrn.pag.030000000" localSheetId="17" hidden="1">{#N/A,#N/A,FALSE,"Pag.01"}</definedName>
    <definedName name="wrn.pag.030000000" hidden="1">{#N/A,#N/A,FALSE,"Pag.01"}</definedName>
    <definedName name="wrn.pag.0321475" localSheetId="6" hidden="1">{#N/A,#N/A,FALSE,"Pag.01"}</definedName>
    <definedName name="wrn.pag.0321475" localSheetId="1" hidden="1">{#N/A,#N/A,FALSE,"Pag.01"}</definedName>
    <definedName name="wrn.pag.0321475" localSheetId="11" hidden="1">{#N/A,#N/A,FALSE,"Pag.01"}</definedName>
    <definedName name="wrn.pag.0321475" localSheetId="7" hidden="1">{#N/A,#N/A,FALSE,"Pag.01"}</definedName>
    <definedName name="wrn.pag.0321475" localSheetId="13" hidden="1">{#N/A,#N/A,FALSE,"Pag.01"}</definedName>
    <definedName name="wrn.pag.0321475" localSheetId="8" hidden="1">{#N/A,#N/A,FALSE,"Pag.01"}</definedName>
    <definedName name="wrn.pag.0321475" localSheetId="2" hidden="1">{#N/A,#N/A,FALSE,"Pag.01"}</definedName>
    <definedName name="wrn.pag.0321475" localSheetId="17" hidden="1">{#N/A,#N/A,FALSE,"Pag.01"}</definedName>
    <definedName name="wrn.pag.0321475" hidden="1">{#N/A,#N/A,FALSE,"Pag.01"}</definedName>
    <definedName name="wrn.pag.032548" localSheetId="6" hidden="1">{#N/A,#N/A,FALSE,"Pag.01"}</definedName>
    <definedName name="wrn.pag.032548" localSheetId="1" hidden="1">{#N/A,#N/A,FALSE,"Pag.01"}</definedName>
    <definedName name="wrn.pag.032548" localSheetId="11" hidden="1">{#N/A,#N/A,FALSE,"Pag.01"}</definedName>
    <definedName name="wrn.pag.032548" localSheetId="7" hidden="1">{#N/A,#N/A,FALSE,"Pag.01"}</definedName>
    <definedName name="wrn.pag.032548" localSheetId="13" hidden="1">{#N/A,#N/A,FALSE,"Pag.01"}</definedName>
    <definedName name="wrn.pag.032548" localSheetId="8" hidden="1">{#N/A,#N/A,FALSE,"Pag.01"}</definedName>
    <definedName name="wrn.pag.032548" localSheetId="2" hidden="1">{#N/A,#N/A,FALSE,"Pag.01"}</definedName>
    <definedName name="wrn.pag.032548" localSheetId="17" hidden="1">{#N/A,#N/A,FALSE,"Pag.01"}</definedName>
    <definedName name="wrn.pag.032548" hidden="1">{#N/A,#N/A,FALSE,"Pag.01"}</definedName>
    <definedName name="wrn.pag.0345778" localSheetId="6" hidden="1">{#N/A,#N/A,FALSE,"Pag.01"}</definedName>
    <definedName name="wrn.pag.0345778" localSheetId="1" hidden="1">{#N/A,#N/A,FALSE,"Pag.01"}</definedName>
    <definedName name="wrn.pag.0345778" localSheetId="11" hidden="1">{#N/A,#N/A,FALSE,"Pag.01"}</definedName>
    <definedName name="wrn.pag.0345778" localSheetId="7" hidden="1">{#N/A,#N/A,FALSE,"Pag.01"}</definedName>
    <definedName name="wrn.pag.0345778" localSheetId="13" hidden="1">{#N/A,#N/A,FALSE,"Pag.01"}</definedName>
    <definedName name="wrn.pag.0345778" localSheetId="8" hidden="1">{#N/A,#N/A,FALSE,"Pag.01"}</definedName>
    <definedName name="wrn.pag.0345778" localSheetId="2" hidden="1">{#N/A,#N/A,FALSE,"Pag.01"}</definedName>
    <definedName name="wrn.pag.0345778" localSheetId="17" hidden="1">{#N/A,#N/A,FALSE,"Pag.01"}</definedName>
    <definedName name="wrn.pag.0345778" hidden="1">{#N/A,#N/A,FALSE,"Pag.01"}</definedName>
    <definedName name="wrn.pag.04" localSheetId="6" hidden="1">{#N/A,#N/A,FALSE,"Pag.01"}</definedName>
    <definedName name="wrn.pag.04" localSheetId="1" hidden="1">{#N/A,#N/A,FALSE,"Pag.01"}</definedName>
    <definedName name="wrn.pag.04" localSheetId="11" hidden="1">{#N/A,#N/A,FALSE,"Pag.01"}</definedName>
    <definedName name="wrn.pag.04" localSheetId="7" hidden="1">{#N/A,#N/A,FALSE,"Pag.01"}</definedName>
    <definedName name="wrn.pag.04" localSheetId="13" hidden="1">{#N/A,#N/A,FALSE,"Pag.01"}</definedName>
    <definedName name="wrn.pag.04" localSheetId="8" hidden="1">{#N/A,#N/A,FALSE,"Pag.01"}</definedName>
    <definedName name="wrn.pag.04" localSheetId="2" hidden="1">{#N/A,#N/A,FALSE,"Pag.01"}</definedName>
    <definedName name="wrn.pag.04" localSheetId="17" hidden="1">{#N/A,#N/A,FALSE,"Pag.01"}</definedName>
    <definedName name="wrn.pag.04" hidden="1">{#N/A,#N/A,FALSE,"Pag.01"}</definedName>
    <definedName name="wrn.pag.040" localSheetId="6" hidden="1">{#N/A,#N/A,FALSE,"Pag.01"}</definedName>
    <definedName name="wrn.pag.040" localSheetId="1" hidden="1">{#N/A,#N/A,FALSE,"Pag.01"}</definedName>
    <definedName name="wrn.pag.040" localSheetId="11" hidden="1">{#N/A,#N/A,FALSE,"Pag.01"}</definedName>
    <definedName name="wrn.pag.040" localSheetId="7" hidden="1">{#N/A,#N/A,FALSE,"Pag.01"}</definedName>
    <definedName name="wrn.pag.040" localSheetId="13" hidden="1">{#N/A,#N/A,FALSE,"Pag.01"}</definedName>
    <definedName name="wrn.pag.040" localSheetId="8" hidden="1">{#N/A,#N/A,FALSE,"Pag.01"}</definedName>
    <definedName name="wrn.pag.040" localSheetId="2" hidden="1">{#N/A,#N/A,FALSE,"Pag.01"}</definedName>
    <definedName name="wrn.pag.040" localSheetId="17" hidden="1">{#N/A,#N/A,FALSE,"Pag.01"}</definedName>
    <definedName name="wrn.pag.040" hidden="1">{#N/A,#N/A,FALSE,"Pag.01"}</definedName>
    <definedName name="wrn.pag.0400" localSheetId="6" hidden="1">{#N/A,#N/A,FALSE,"Pag.01"}</definedName>
    <definedName name="wrn.pag.0400" localSheetId="1" hidden="1">{#N/A,#N/A,FALSE,"Pag.01"}</definedName>
    <definedName name="wrn.pag.0400" localSheetId="11" hidden="1">{#N/A,#N/A,FALSE,"Pag.01"}</definedName>
    <definedName name="wrn.pag.0400" localSheetId="7" hidden="1">{#N/A,#N/A,FALSE,"Pag.01"}</definedName>
    <definedName name="wrn.pag.0400" localSheetId="13" hidden="1">{#N/A,#N/A,FALSE,"Pag.01"}</definedName>
    <definedName name="wrn.pag.0400" localSheetId="8" hidden="1">{#N/A,#N/A,FALSE,"Pag.01"}</definedName>
    <definedName name="wrn.pag.0400" localSheetId="2" hidden="1">{#N/A,#N/A,FALSE,"Pag.01"}</definedName>
    <definedName name="wrn.pag.0400" localSheetId="17" hidden="1">{#N/A,#N/A,FALSE,"Pag.01"}</definedName>
    <definedName name="wrn.pag.0400" hidden="1">{#N/A,#N/A,FALSE,"Pag.01"}</definedName>
    <definedName name="wrn.pag.040000000" localSheetId="6" hidden="1">{#N/A,#N/A,FALSE,"Pag.01"}</definedName>
    <definedName name="wrn.pag.040000000" localSheetId="1" hidden="1">{#N/A,#N/A,FALSE,"Pag.01"}</definedName>
    <definedName name="wrn.pag.040000000" localSheetId="11" hidden="1">{#N/A,#N/A,FALSE,"Pag.01"}</definedName>
    <definedName name="wrn.pag.040000000" localSheetId="7" hidden="1">{#N/A,#N/A,FALSE,"Pag.01"}</definedName>
    <definedName name="wrn.pag.040000000" localSheetId="13" hidden="1">{#N/A,#N/A,FALSE,"Pag.01"}</definedName>
    <definedName name="wrn.pag.040000000" localSheetId="8" hidden="1">{#N/A,#N/A,FALSE,"Pag.01"}</definedName>
    <definedName name="wrn.pag.040000000" localSheetId="2" hidden="1">{#N/A,#N/A,FALSE,"Pag.01"}</definedName>
    <definedName name="wrn.pag.040000000" localSheetId="17" hidden="1">{#N/A,#N/A,FALSE,"Pag.01"}</definedName>
    <definedName name="wrn.pag.040000000" hidden="1">{#N/A,#N/A,FALSE,"Pag.01"}</definedName>
    <definedName name="wrn.pag.040000000000" localSheetId="6" hidden="1">{#N/A,#N/A,FALSE,"Pag.01"}</definedName>
    <definedName name="wrn.pag.040000000000" localSheetId="1" hidden="1">{#N/A,#N/A,FALSE,"Pag.01"}</definedName>
    <definedName name="wrn.pag.040000000000" localSheetId="11" hidden="1">{#N/A,#N/A,FALSE,"Pag.01"}</definedName>
    <definedName name="wrn.pag.040000000000" localSheetId="7" hidden="1">{#N/A,#N/A,FALSE,"Pag.01"}</definedName>
    <definedName name="wrn.pag.040000000000" localSheetId="13" hidden="1">{#N/A,#N/A,FALSE,"Pag.01"}</definedName>
    <definedName name="wrn.pag.040000000000" localSheetId="8" hidden="1">{#N/A,#N/A,FALSE,"Pag.01"}</definedName>
    <definedName name="wrn.pag.040000000000" localSheetId="2" hidden="1">{#N/A,#N/A,FALSE,"Pag.01"}</definedName>
    <definedName name="wrn.pag.040000000000" localSheetId="17" hidden="1">{#N/A,#N/A,FALSE,"Pag.01"}</definedName>
    <definedName name="wrn.pag.040000000000" hidden="1">{#N/A,#N/A,FALSE,"Pag.01"}</definedName>
    <definedName name="wrn.pag.04254789" localSheetId="6" hidden="1">{#N/A,#N/A,FALSE,"Pag.01"}</definedName>
    <definedName name="wrn.pag.04254789" localSheetId="1" hidden="1">{#N/A,#N/A,FALSE,"Pag.01"}</definedName>
    <definedName name="wrn.pag.04254789" localSheetId="11" hidden="1">{#N/A,#N/A,FALSE,"Pag.01"}</definedName>
    <definedName name="wrn.pag.04254789" localSheetId="7" hidden="1">{#N/A,#N/A,FALSE,"Pag.01"}</definedName>
    <definedName name="wrn.pag.04254789" localSheetId="13" hidden="1">{#N/A,#N/A,FALSE,"Pag.01"}</definedName>
    <definedName name="wrn.pag.04254789" localSheetId="8" hidden="1">{#N/A,#N/A,FALSE,"Pag.01"}</definedName>
    <definedName name="wrn.pag.04254789" localSheetId="2" hidden="1">{#N/A,#N/A,FALSE,"Pag.01"}</definedName>
    <definedName name="wrn.pag.04254789" localSheetId="17" hidden="1">{#N/A,#N/A,FALSE,"Pag.01"}</definedName>
    <definedName name="wrn.pag.04254789" hidden="1">{#N/A,#N/A,FALSE,"Pag.01"}</definedName>
    <definedName name="wrn.pag.04875323" localSheetId="6" hidden="1">{#N/A,#N/A,FALSE,"Pag.01"}</definedName>
    <definedName name="wrn.pag.04875323" localSheetId="1" hidden="1">{#N/A,#N/A,FALSE,"Pag.01"}</definedName>
    <definedName name="wrn.pag.04875323" localSheetId="11" hidden="1">{#N/A,#N/A,FALSE,"Pag.01"}</definedName>
    <definedName name="wrn.pag.04875323" localSheetId="7" hidden="1">{#N/A,#N/A,FALSE,"Pag.01"}</definedName>
    <definedName name="wrn.pag.04875323" localSheetId="13" hidden="1">{#N/A,#N/A,FALSE,"Pag.01"}</definedName>
    <definedName name="wrn.pag.04875323" localSheetId="8" hidden="1">{#N/A,#N/A,FALSE,"Pag.01"}</definedName>
    <definedName name="wrn.pag.04875323" localSheetId="2" hidden="1">{#N/A,#N/A,FALSE,"Pag.01"}</definedName>
    <definedName name="wrn.pag.04875323" localSheetId="17" hidden="1">{#N/A,#N/A,FALSE,"Pag.01"}</definedName>
    <definedName name="wrn.pag.04875323" hidden="1">{#N/A,#N/A,FALSE,"Pag.01"}</definedName>
    <definedName name="wrn.pag.05" localSheetId="6" hidden="1">{#N/A,#N/A,FALSE,"Pag.01"}</definedName>
    <definedName name="wrn.pag.05" localSheetId="1" hidden="1">{#N/A,#N/A,FALSE,"Pag.01"}</definedName>
    <definedName name="wrn.pag.05" localSheetId="11" hidden="1">{#N/A,#N/A,FALSE,"Pag.01"}</definedName>
    <definedName name="wrn.pag.05" localSheetId="7" hidden="1">{#N/A,#N/A,FALSE,"Pag.01"}</definedName>
    <definedName name="wrn.pag.05" localSheetId="13" hidden="1">{#N/A,#N/A,FALSE,"Pag.01"}</definedName>
    <definedName name="wrn.pag.05" localSheetId="8" hidden="1">{#N/A,#N/A,FALSE,"Pag.01"}</definedName>
    <definedName name="wrn.pag.05" localSheetId="2" hidden="1">{#N/A,#N/A,FALSE,"Pag.01"}</definedName>
    <definedName name="wrn.pag.05" localSheetId="17" hidden="1">{#N/A,#N/A,FALSE,"Pag.01"}</definedName>
    <definedName name="wrn.pag.05" hidden="1">{#N/A,#N/A,FALSE,"Pag.01"}</definedName>
    <definedName name="wrn.pag.050" localSheetId="6" hidden="1">{#N/A,#N/A,FALSE,"Pag.01"}</definedName>
    <definedName name="wrn.pag.050" localSheetId="1" hidden="1">{#N/A,#N/A,FALSE,"Pag.01"}</definedName>
    <definedName name="wrn.pag.050" localSheetId="11" hidden="1">{#N/A,#N/A,FALSE,"Pag.01"}</definedName>
    <definedName name="wrn.pag.050" localSheetId="7" hidden="1">{#N/A,#N/A,FALSE,"Pag.01"}</definedName>
    <definedName name="wrn.pag.050" localSheetId="13" hidden="1">{#N/A,#N/A,FALSE,"Pag.01"}</definedName>
    <definedName name="wrn.pag.050" localSheetId="8" hidden="1">{#N/A,#N/A,FALSE,"Pag.01"}</definedName>
    <definedName name="wrn.pag.050" localSheetId="2" hidden="1">{#N/A,#N/A,FALSE,"Pag.01"}</definedName>
    <definedName name="wrn.pag.050" localSheetId="17" hidden="1">{#N/A,#N/A,FALSE,"Pag.01"}</definedName>
    <definedName name="wrn.pag.050" hidden="1">{#N/A,#N/A,FALSE,"Pag.01"}</definedName>
    <definedName name="wrn.pag.0500" localSheetId="6" hidden="1">{#N/A,#N/A,FALSE,"Pag.01"}</definedName>
    <definedName name="wrn.pag.0500" localSheetId="1" hidden="1">{#N/A,#N/A,FALSE,"Pag.01"}</definedName>
    <definedName name="wrn.pag.0500" localSheetId="11" hidden="1">{#N/A,#N/A,FALSE,"Pag.01"}</definedName>
    <definedName name="wrn.pag.0500" localSheetId="7" hidden="1">{#N/A,#N/A,FALSE,"Pag.01"}</definedName>
    <definedName name="wrn.pag.0500" localSheetId="13" hidden="1">{#N/A,#N/A,FALSE,"Pag.01"}</definedName>
    <definedName name="wrn.pag.0500" localSheetId="8" hidden="1">{#N/A,#N/A,FALSE,"Pag.01"}</definedName>
    <definedName name="wrn.pag.0500" localSheetId="2" hidden="1">{#N/A,#N/A,FALSE,"Pag.01"}</definedName>
    <definedName name="wrn.pag.0500" localSheetId="17" hidden="1">{#N/A,#N/A,FALSE,"Pag.01"}</definedName>
    <definedName name="wrn.pag.0500" hidden="1">{#N/A,#N/A,FALSE,"Pag.01"}</definedName>
    <definedName name="wrn.pag.0500000000" localSheetId="6" hidden="1">{#N/A,#N/A,FALSE,"Pag.01"}</definedName>
    <definedName name="wrn.pag.0500000000" localSheetId="1" hidden="1">{#N/A,#N/A,FALSE,"Pag.01"}</definedName>
    <definedName name="wrn.pag.0500000000" localSheetId="11" hidden="1">{#N/A,#N/A,FALSE,"Pag.01"}</definedName>
    <definedName name="wrn.pag.0500000000" localSheetId="7" hidden="1">{#N/A,#N/A,FALSE,"Pag.01"}</definedName>
    <definedName name="wrn.pag.0500000000" localSheetId="13" hidden="1">{#N/A,#N/A,FALSE,"Pag.01"}</definedName>
    <definedName name="wrn.pag.0500000000" localSheetId="8" hidden="1">{#N/A,#N/A,FALSE,"Pag.01"}</definedName>
    <definedName name="wrn.pag.0500000000" localSheetId="2" hidden="1">{#N/A,#N/A,FALSE,"Pag.01"}</definedName>
    <definedName name="wrn.pag.0500000000" localSheetId="17" hidden="1">{#N/A,#N/A,FALSE,"Pag.01"}</definedName>
    <definedName name="wrn.pag.0500000000" hidden="1">{#N/A,#N/A,FALSE,"Pag.01"}</definedName>
    <definedName name="wrn.pag.05000000000" localSheetId="6" hidden="1">{#N/A,#N/A,FALSE,"Pag.01"}</definedName>
    <definedName name="wrn.pag.05000000000" localSheetId="1" hidden="1">{#N/A,#N/A,FALSE,"Pag.01"}</definedName>
    <definedName name="wrn.pag.05000000000" localSheetId="11" hidden="1">{#N/A,#N/A,FALSE,"Pag.01"}</definedName>
    <definedName name="wrn.pag.05000000000" localSheetId="7" hidden="1">{#N/A,#N/A,FALSE,"Pag.01"}</definedName>
    <definedName name="wrn.pag.05000000000" localSheetId="13" hidden="1">{#N/A,#N/A,FALSE,"Pag.01"}</definedName>
    <definedName name="wrn.pag.05000000000" localSheetId="8" hidden="1">{#N/A,#N/A,FALSE,"Pag.01"}</definedName>
    <definedName name="wrn.pag.05000000000" localSheetId="2" hidden="1">{#N/A,#N/A,FALSE,"Pag.01"}</definedName>
    <definedName name="wrn.pag.05000000000" localSheetId="17" hidden="1">{#N/A,#N/A,FALSE,"Pag.01"}</definedName>
    <definedName name="wrn.pag.05000000000" hidden="1">{#N/A,#N/A,FALSE,"Pag.01"}</definedName>
    <definedName name="wrn.pag.05428" localSheetId="6" hidden="1">{#N/A,#N/A,FALSE,"Pag.01"}</definedName>
    <definedName name="wrn.pag.05428" localSheetId="1" hidden="1">{#N/A,#N/A,FALSE,"Pag.01"}</definedName>
    <definedName name="wrn.pag.05428" localSheetId="11" hidden="1">{#N/A,#N/A,FALSE,"Pag.01"}</definedName>
    <definedName name="wrn.pag.05428" localSheetId="7" hidden="1">{#N/A,#N/A,FALSE,"Pag.01"}</definedName>
    <definedName name="wrn.pag.05428" localSheetId="13" hidden="1">{#N/A,#N/A,FALSE,"Pag.01"}</definedName>
    <definedName name="wrn.pag.05428" localSheetId="8" hidden="1">{#N/A,#N/A,FALSE,"Pag.01"}</definedName>
    <definedName name="wrn.pag.05428" localSheetId="2" hidden="1">{#N/A,#N/A,FALSE,"Pag.01"}</definedName>
    <definedName name="wrn.pag.05428" localSheetId="17" hidden="1">{#N/A,#N/A,FALSE,"Pag.01"}</definedName>
    <definedName name="wrn.pag.05428" hidden="1">{#N/A,#N/A,FALSE,"Pag.01"}</definedName>
    <definedName name="wrn.pag.056874" localSheetId="6" hidden="1">{#N/A,#N/A,FALSE,"Pag.01"}</definedName>
    <definedName name="wrn.pag.056874" localSheetId="1" hidden="1">{#N/A,#N/A,FALSE,"Pag.01"}</definedName>
    <definedName name="wrn.pag.056874" localSheetId="11" hidden="1">{#N/A,#N/A,FALSE,"Pag.01"}</definedName>
    <definedName name="wrn.pag.056874" localSheetId="7" hidden="1">{#N/A,#N/A,FALSE,"Pag.01"}</definedName>
    <definedName name="wrn.pag.056874" localSheetId="13" hidden="1">{#N/A,#N/A,FALSE,"Pag.01"}</definedName>
    <definedName name="wrn.pag.056874" localSheetId="8" hidden="1">{#N/A,#N/A,FALSE,"Pag.01"}</definedName>
    <definedName name="wrn.pag.056874" localSheetId="2" hidden="1">{#N/A,#N/A,FALSE,"Pag.01"}</definedName>
    <definedName name="wrn.pag.056874" localSheetId="17" hidden="1">{#N/A,#N/A,FALSE,"Pag.01"}</definedName>
    <definedName name="wrn.pag.056874" hidden="1">{#N/A,#N/A,FALSE,"Pag.01"}</definedName>
    <definedName name="wrn.pag.06" localSheetId="6" hidden="1">{#N/A,#N/A,FALSE,"Pag.01"}</definedName>
    <definedName name="wrn.pag.06" localSheetId="1" hidden="1">{#N/A,#N/A,FALSE,"Pag.01"}</definedName>
    <definedName name="wrn.pag.06" localSheetId="11" hidden="1">{#N/A,#N/A,FALSE,"Pag.01"}</definedName>
    <definedName name="wrn.pag.06" localSheetId="7" hidden="1">{#N/A,#N/A,FALSE,"Pag.01"}</definedName>
    <definedName name="wrn.pag.06" localSheetId="13" hidden="1">{#N/A,#N/A,FALSE,"Pag.01"}</definedName>
    <definedName name="wrn.pag.06" localSheetId="8" hidden="1">{#N/A,#N/A,FALSE,"Pag.01"}</definedName>
    <definedName name="wrn.pag.06" localSheetId="2" hidden="1">{#N/A,#N/A,FALSE,"Pag.01"}</definedName>
    <definedName name="wrn.pag.06" localSheetId="17" hidden="1">{#N/A,#N/A,FALSE,"Pag.01"}</definedName>
    <definedName name="wrn.pag.06" hidden="1">{#N/A,#N/A,FALSE,"Pag.01"}</definedName>
    <definedName name="wrn.pag.060" localSheetId="6" hidden="1">{#N/A,#N/A,FALSE,"Pag.01"}</definedName>
    <definedName name="wrn.pag.060" localSheetId="1" hidden="1">{#N/A,#N/A,FALSE,"Pag.01"}</definedName>
    <definedName name="wrn.pag.060" localSheetId="11" hidden="1">{#N/A,#N/A,FALSE,"Pag.01"}</definedName>
    <definedName name="wrn.pag.060" localSheetId="7" hidden="1">{#N/A,#N/A,FALSE,"Pag.01"}</definedName>
    <definedName name="wrn.pag.060" localSheetId="13" hidden="1">{#N/A,#N/A,FALSE,"Pag.01"}</definedName>
    <definedName name="wrn.pag.060" localSheetId="8" hidden="1">{#N/A,#N/A,FALSE,"Pag.01"}</definedName>
    <definedName name="wrn.pag.060" localSheetId="2" hidden="1">{#N/A,#N/A,FALSE,"Pag.01"}</definedName>
    <definedName name="wrn.pag.060" localSheetId="17" hidden="1">{#N/A,#N/A,FALSE,"Pag.01"}</definedName>
    <definedName name="wrn.pag.060" hidden="1">{#N/A,#N/A,FALSE,"Pag.01"}</definedName>
    <definedName name="wrn.pag.0600" localSheetId="6" hidden="1">{#N/A,#N/A,FALSE,"Pag.01"}</definedName>
    <definedName name="wrn.pag.0600" localSheetId="1" hidden="1">{#N/A,#N/A,FALSE,"Pag.01"}</definedName>
    <definedName name="wrn.pag.0600" localSheetId="11" hidden="1">{#N/A,#N/A,FALSE,"Pag.01"}</definedName>
    <definedName name="wrn.pag.0600" localSheetId="7" hidden="1">{#N/A,#N/A,FALSE,"Pag.01"}</definedName>
    <definedName name="wrn.pag.0600" localSheetId="13" hidden="1">{#N/A,#N/A,FALSE,"Pag.01"}</definedName>
    <definedName name="wrn.pag.0600" localSheetId="8" hidden="1">{#N/A,#N/A,FALSE,"Pag.01"}</definedName>
    <definedName name="wrn.pag.0600" localSheetId="2" hidden="1">{#N/A,#N/A,FALSE,"Pag.01"}</definedName>
    <definedName name="wrn.pag.0600" localSheetId="17" hidden="1">{#N/A,#N/A,FALSE,"Pag.01"}</definedName>
    <definedName name="wrn.pag.0600" hidden="1">{#N/A,#N/A,FALSE,"Pag.01"}</definedName>
    <definedName name="wrn.pag.0600000000" localSheetId="6" hidden="1">{#N/A,#N/A,FALSE,"Pag.01"}</definedName>
    <definedName name="wrn.pag.0600000000" localSheetId="1" hidden="1">{#N/A,#N/A,FALSE,"Pag.01"}</definedName>
    <definedName name="wrn.pag.0600000000" localSheetId="11" hidden="1">{#N/A,#N/A,FALSE,"Pag.01"}</definedName>
    <definedName name="wrn.pag.0600000000" localSheetId="7" hidden="1">{#N/A,#N/A,FALSE,"Pag.01"}</definedName>
    <definedName name="wrn.pag.0600000000" localSheetId="13" hidden="1">{#N/A,#N/A,FALSE,"Pag.01"}</definedName>
    <definedName name="wrn.pag.0600000000" localSheetId="8" hidden="1">{#N/A,#N/A,FALSE,"Pag.01"}</definedName>
    <definedName name="wrn.pag.0600000000" localSheetId="2" hidden="1">{#N/A,#N/A,FALSE,"Pag.01"}</definedName>
    <definedName name="wrn.pag.0600000000" localSheetId="17" hidden="1">{#N/A,#N/A,FALSE,"Pag.01"}</definedName>
    <definedName name="wrn.pag.0600000000" hidden="1">{#N/A,#N/A,FALSE,"Pag.01"}</definedName>
    <definedName name="wrn.pag.06000000000000000" localSheetId="6" hidden="1">{#N/A,#N/A,FALSE,"Pag.01"}</definedName>
    <definedName name="wrn.pag.06000000000000000" localSheetId="1" hidden="1">{#N/A,#N/A,FALSE,"Pag.01"}</definedName>
    <definedName name="wrn.pag.06000000000000000" localSheetId="11" hidden="1">{#N/A,#N/A,FALSE,"Pag.01"}</definedName>
    <definedName name="wrn.pag.06000000000000000" localSheetId="7" hidden="1">{#N/A,#N/A,FALSE,"Pag.01"}</definedName>
    <definedName name="wrn.pag.06000000000000000" localSheetId="13" hidden="1">{#N/A,#N/A,FALSE,"Pag.01"}</definedName>
    <definedName name="wrn.pag.06000000000000000" localSheetId="8" hidden="1">{#N/A,#N/A,FALSE,"Pag.01"}</definedName>
    <definedName name="wrn.pag.06000000000000000" localSheetId="2" hidden="1">{#N/A,#N/A,FALSE,"Pag.01"}</definedName>
    <definedName name="wrn.pag.06000000000000000" localSheetId="17" hidden="1">{#N/A,#N/A,FALSE,"Pag.01"}</definedName>
    <definedName name="wrn.pag.06000000000000000" hidden="1">{#N/A,#N/A,FALSE,"Pag.01"}</definedName>
    <definedName name="wrn.pag.07" localSheetId="6" hidden="1">{#N/A,#N/A,FALSE,"Pag.01"}</definedName>
    <definedName name="wrn.pag.07" localSheetId="1" hidden="1">{#N/A,#N/A,FALSE,"Pag.01"}</definedName>
    <definedName name="wrn.pag.07" localSheetId="11" hidden="1">{#N/A,#N/A,FALSE,"Pag.01"}</definedName>
    <definedName name="wrn.pag.07" localSheetId="7" hidden="1">{#N/A,#N/A,FALSE,"Pag.01"}</definedName>
    <definedName name="wrn.pag.07" localSheetId="13" hidden="1">{#N/A,#N/A,FALSE,"Pag.01"}</definedName>
    <definedName name="wrn.pag.07" localSheetId="8" hidden="1">{#N/A,#N/A,FALSE,"Pag.01"}</definedName>
    <definedName name="wrn.pag.07" localSheetId="2" hidden="1">{#N/A,#N/A,FALSE,"Pag.01"}</definedName>
    <definedName name="wrn.pag.07" localSheetId="17" hidden="1">{#N/A,#N/A,FALSE,"Pag.01"}</definedName>
    <definedName name="wrn.pag.07" hidden="1">{#N/A,#N/A,FALSE,"Pag.01"}</definedName>
    <definedName name="wrn.pag.070" localSheetId="6" hidden="1">{#N/A,#N/A,FALSE,"Pag.01"}</definedName>
    <definedName name="wrn.pag.070" localSheetId="1" hidden="1">{#N/A,#N/A,FALSE,"Pag.01"}</definedName>
    <definedName name="wrn.pag.070" localSheetId="11" hidden="1">{#N/A,#N/A,FALSE,"Pag.01"}</definedName>
    <definedName name="wrn.pag.070" localSheetId="7" hidden="1">{#N/A,#N/A,FALSE,"Pag.01"}</definedName>
    <definedName name="wrn.pag.070" localSheetId="13" hidden="1">{#N/A,#N/A,FALSE,"Pag.01"}</definedName>
    <definedName name="wrn.pag.070" localSheetId="8" hidden="1">{#N/A,#N/A,FALSE,"Pag.01"}</definedName>
    <definedName name="wrn.pag.070" localSheetId="2" hidden="1">{#N/A,#N/A,FALSE,"Pag.01"}</definedName>
    <definedName name="wrn.pag.070" localSheetId="17" hidden="1">{#N/A,#N/A,FALSE,"Pag.01"}</definedName>
    <definedName name="wrn.pag.070" hidden="1">{#N/A,#N/A,FALSE,"Pag.01"}</definedName>
    <definedName name="wrn.pag.0700" localSheetId="6" hidden="1">{#N/A,#N/A,FALSE,"Pag.01"}</definedName>
    <definedName name="wrn.pag.0700" localSheetId="1" hidden="1">{#N/A,#N/A,FALSE,"Pag.01"}</definedName>
    <definedName name="wrn.pag.0700" localSheetId="11" hidden="1">{#N/A,#N/A,FALSE,"Pag.01"}</definedName>
    <definedName name="wrn.pag.0700" localSheetId="7" hidden="1">{#N/A,#N/A,FALSE,"Pag.01"}</definedName>
    <definedName name="wrn.pag.0700" localSheetId="13" hidden="1">{#N/A,#N/A,FALSE,"Pag.01"}</definedName>
    <definedName name="wrn.pag.0700" localSheetId="8" hidden="1">{#N/A,#N/A,FALSE,"Pag.01"}</definedName>
    <definedName name="wrn.pag.0700" localSheetId="2" hidden="1">{#N/A,#N/A,FALSE,"Pag.01"}</definedName>
    <definedName name="wrn.pag.0700" localSheetId="17" hidden="1">{#N/A,#N/A,FALSE,"Pag.01"}</definedName>
    <definedName name="wrn.pag.0700" hidden="1">{#N/A,#N/A,FALSE,"Pag.01"}</definedName>
    <definedName name="wrn.pag.070000000000" localSheetId="6" hidden="1">{#N/A,#N/A,FALSE,"Pag.01"}</definedName>
    <definedName name="wrn.pag.070000000000" localSheetId="1" hidden="1">{#N/A,#N/A,FALSE,"Pag.01"}</definedName>
    <definedName name="wrn.pag.070000000000" localSheetId="11" hidden="1">{#N/A,#N/A,FALSE,"Pag.01"}</definedName>
    <definedName name="wrn.pag.070000000000" localSheetId="7" hidden="1">{#N/A,#N/A,FALSE,"Pag.01"}</definedName>
    <definedName name="wrn.pag.070000000000" localSheetId="13" hidden="1">{#N/A,#N/A,FALSE,"Pag.01"}</definedName>
    <definedName name="wrn.pag.070000000000" localSheetId="8" hidden="1">{#N/A,#N/A,FALSE,"Pag.01"}</definedName>
    <definedName name="wrn.pag.070000000000" localSheetId="2" hidden="1">{#N/A,#N/A,FALSE,"Pag.01"}</definedName>
    <definedName name="wrn.pag.070000000000" localSheetId="17" hidden="1">{#N/A,#N/A,FALSE,"Pag.01"}</definedName>
    <definedName name="wrn.pag.070000000000" hidden="1">{#N/A,#N/A,FALSE,"Pag.01"}</definedName>
    <definedName name="wrn.pag.07000000000000" localSheetId="6" hidden="1">{#N/A,#N/A,FALSE,"Pag.01"}</definedName>
    <definedName name="wrn.pag.07000000000000" localSheetId="1" hidden="1">{#N/A,#N/A,FALSE,"Pag.01"}</definedName>
    <definedName name="wrn.pag.07000000000000" localSheetId="11" hidden="1">{#N/A,#N/A,FALSE,"Pag.01"}</definedName>
    <definedName name="wrn.pag.07000000000000" localSheetId="7" hidden="1">{#N/A,#N/A,FALSE,"Pag.01"}</definedName>
    <definedName name="wrn.pag.07000000000000" localSheetId="13" hidden="1">{#N/A,#N/A,FALSE,"Pag.01"}</definedName>
    <definedName name="wrn.pag.07000000000000" localSheetId="8" hidden="1">{#N/A,#N/A,FALSE,"Pag.01"}</definedName>
    <definedName name="wrn.pag.07000000000000" localSheetId="2" hidden="1">{#N/A,#N/A,FALSE,"Pag.01"}</definedName>
    <definedName name="wrn.pag.07000000000000" localSheetId="17" hidden="1">{#N/A,#N/A,FALSE,"Pag.01"}</definedName>
    <definedName name="wrn.pag.07000000000000" hidden="1">{#N/A,#N/A,FALSE,"Pag.01"}</definedName>
    <definedName name="wrn.pag.09" localSheetId="6" hidden="1">{#N/A,#N/A,FALSE,"Pag.01"}</definedName>
    <definedName name="wrn.pag.09" localSheetId="1" hidden="1">{#N/A,#N/A,FALSE,"Pag.01"}</definedName>
    <definedName name="wrn.pag.09" localSheetId="11" hidden="1">{#N/A,#N/A,FALSE,"Pag.01"}</definedName>
    <definedName name="wrn.pag.09" localSheetId="7" hidden="1">{#N/A,#N/A,FALSE,"Pag.01"}</definedName>
    <definedName name="wrn.pag.09" localSheetId="13" hidden="1">{#N/A,#N/A,FALSE,"Pag.01"}</definedName>
    <definedName name="wrn.pag.09" localSheetId="8" hidden="1">{#N/A,#N/A,FALSE,"Pag.01"}</definedName>
    <definedName name="wrn.pag.09" localSheetId="2" hidden="1">{#N/A,#N/A,FALSE,"Pag.01"}</definedName>
    <definedName name="wrn.pag.09" localSheetId="17" hidden="1">{#N/A,#N/A,FALSE,"Pag.01"}</definedName>
    <definedName name="wrn.pag.09" hidden="1">{#N/A,#N/A,FALSE,"Pag.01"}</definedName>
    <definedName name="wrn.pag.090" localSheetId="6" hidden="1">{#N/A,#N/A,FALSE,"Pag.01"}</definedName>
    <definedName name="wrn.pag.090" localSheetId="1" hidden="1">{#N/A,#N/A,FALSE,"Pag.01"}</definedName>
    <definedName name="wrn.pag.090" localSheetId="11" hidden="1">{#N/A,#N/A,FALSE,"Pag.01"}</definedName>
    <definedName name="wrn.pag.090" localSheetId="7" hidden="1">{#N/A,#N/A,FALSE,"Pag.01"}</definedName>
    <definedName name="wrn.pag.090" localSheetId="13" hidden="1">{#N/A,#N/A,FALSE,"Pag.01"}</definedName>
    <definedName name="wrn.pag.090" localSheetId="8" hidden="1">{#N/A,#N/A,FALSE,"Pag.01"}</definedName>
    <definedName name="wrn.pag.090" localSheetId="2" hidden="1">{#N/A,#N/A,FALSE,"Pag.01"}</definedName>
    <definedName name="wrn.pag.090" localSheetId="17" hidden="1">{#N/A,#N/A,FALSE,"Pag.01"}</definedName>
    <definedName name="wrn.pag.090" hidden="1">{#N/A,#N/A,FALSE,"Pag.01"}</definedName>
    <definedName name="wrn.pag.0900" localSheetId="6" hidden="1">{#N/A,#N/A,FALSE,"Pag.01"}</definedName>
    <definedName name="wrn.pag.0900" localSheetId="1" hidden="1">{#N/A,#N/A,FALSE,"Pag.01"}</definedName>
    <definedName name="wrn.pag.0900" localSheetId="11" hidden="1">{#N/A,#N/A,FALSE,"Pag.01"}</definedName>
    <definedName name="wrn.pag.0900" localSheetId="7" hidden="1">{#N/A,#N/A,FALSE,"Pag.01"}</definedName>
    <definedName name="wrn.pag.0900" localSheetId="13" hidden="1">{#N/A,#N/A,FALSE,"Pag.01"}</definedName>
    <definedName name="wrn.pag.0900" localSheetId="8" hidden="1">{#N/A,#N/A,FALSE,"Pag.01"}</definedName>
    <definedName name="wrn.pag.0900" localSheetId="2" hidden="1">{#N/A,#N/A,FALSE,"Pag.01"}</definedName>
    <definedName name="wrn.pag.0900" localSheetId="17" hidden="1">{#N/A,#N/A,FALSE,"Pag.01"}</definedName>
    <definedName name="wrn.pag.0900" hidden="1">{#N/A,#N/A,FALSE,"Pag.01"}</definedName>
    <definedName name="wrn.pag.090000000000" localSheetId="6" hidden="1">{#N/A,#N/A,FALSE,"Pag.01"}</definedName>
    <definedName name="wrn.pag.090000000000" localSheetId="1" hidden="1">{#N/A,#N/A,FALSE,"Pag.01"}</definedName>
    <definedName name="wrn.pag.090000000000" localSheetId="11" hidden="1">{#N/A,#N/A,FALSE,"Pag.01"}</definedName>
    <definedName name="wrn.pag.090000000000" localSheetId="7" hidden="1">{#N/A,#N/A,FALSE,"Pag.01"}</definedName>
    <definedName name="wrn.pag.090000000000" localSheetId="13" hidden="1">{#N/A,#N/A,FALSE,"Pag.01"}</definedName>
    <definedName name="wrn.pag.090000000000" localSheetId="8" hidden="1">{#N/A,#N/A,FALSE,"Pag.01"}</definedName>
    <definedName name="wrn.pag.090000000000" localSheetId="2" hidden="1">{#N/A,#N/A,FALSE,"Pag.01"}</definedName>
    <definedName name="wrn.pag.090000000000" localSheetId="17" hidden="1">{#N/A,#N/A,FALSE,"Pag.01"}</definedName>
    <definedName name="wrn.pag.090000000000" hidden="1">{#N/A,#N/A,FALSE,"Pag.01"}</definedName>
    <definedName name="wrn.pag.09000000000000000000" localSheetId="6" hidden="1">{#N/A,#N/A,FALSE,"Pag.01"}</definedName>
    <definedName name="wrn.pag.09000000000000000000" localSheetId="1" hidden="1">{#N/A,#N/A,FALSE,"Pag.01"}</definedName>
    <definedName name="wrn.pag.09000000000000000000" localSheetId="11" hidden="1">{#N/A,#N/A,FALSE,"Pag.01"}</definedName>
    <definedName name="wrn.pag.09000000000000000000" localSheetId="7" hidden="1">{#N/A,#N/A,FALSE,"Pag.01"}</definedName>
    <definedName name="wrn.pag.09000000000000000000" localSheetId="13" hidden="1">{#N/A,#N/A,FALSE,"Pag.01"}</definedName>
    <definedName name="wrn.pag.09000000000000000000" localSheetId="8" hidden="1">{#N/A,#N/A,FALSE,"Pag.01"}</definedName>
    <definedName name="wrn.pag.09000000000000000000" localSheetId="2" hidden="1">{#N/A,#N/A,FALSE,"Pag.01"}</definedName>
    <definedName name="wrn.pag.09000000000000000000" localSheetId="17" hidden="1">{#N/A,#N/A,FALSE,"Pag.01"}</definedName>
    <definedName name="wrn.pag.09000000000000000000" hidden="1">{#N/A,#N/A,FALSE,"Pag.01"}</definedName>
    <definedName name="wrn.pag.100" localSheetId="6" hidden="1">{#N/A,#N/A,FALSE,"Pag.01"}</definedName>
    <definedName name="wrn.pag.100" localSheetId="1" hidden="1">{#N/A,#N/A,FALSE,"Pag.01"}</definedName>
    <definedName name="wrn.pag.100" localSheetId="11" hidden="1">{#N/A,#N/A,FALSE,"Pag.01"}</definedName>
    <definedName name="wrn.pag.100" localSheetId="7" hidden="1">{#N/A,#N/A,FALSE,"Pag.01"}</definedName>
    <definedName name="wrn.pag.100" localSheetId="13" hidden="1">{#N/A,#N/A,FALSE,"Pag.01"}</definedName>
    <definedName name="wrn.pag.100" localSheetId="8" hidden="1">{#N/A,#N/A,FALSE,"Pag.01"}</definedName>
    <definedName name="wrn.pag.100" localSheetId="2" hidden="1">{#N/A,#N/A,FALSE,"Pag.01"}</definedName>
    <definedName name="wrn.pag.100" localSheetId="17" hidden="1">{#N/A,#N/A,FALSE,"Pag.01"}</definedName>
    <definedName name="wrn.pag.100" hidden="1">{#N/A,#N/A,FALSE,"Pag.01"}</definedName>
    <definedName name="wrn.pag.102145" localSheetId="6" hidden="1">{#N/A,#N/A,FALSE,"Pag.01"}</definedName>
    <definedName name="wrn.pag.102145" localSheetId="1" hidden="1">{#N/A,#N/A,FALSE,"Pag.01"}</definedName>
    <definedName name="wrn.pag.102145" localSheetId="11" hidden="1">{#N/A,#N/A,FALSE,"Pag.01"}</definedName>
    <definedName name="wrn.pag.102145" localSheetId="7" hidden="1">{#N/A,#N/A,FALSE,"Pag.01"}</definedName>
    <definedName name="wrn.pag.102145" localSheetId="13" hidden="1">{#N/A,#N/A,FALSE,"Pag.01"}</definedName>
    <definedName name="wrn.pag.102145" localSheetId="8" hidden="1">{#N/A,#N/A,FALSE,"Pag.01"}</definedName>
    <definedName name="wrn.pag.102145" localSheetId="2" hidden="1">{#N/A,#N/A,FALSE,"Pag.01"}</definedName>
    <definedName name="wrn.pag.102145" localSheetId="17" hidden="1">{#N/A,#N/A,FALSE,"Pag.01"}</definedName>
    <definedName name="wrn.pag.102145" hidden="1">{#N/A,#N/A,FALSE,"Pag.01"}</definedName>
    <definedName name="wrn.pag.12" localSheetId="6" hidden="1">{#N/A,#N/A,FALSE,"Pag.01"}</definedName>
    <definedName name="wrn.pag.12" localSheetId="1" hidden="1">{#N/A,#N/A,FALSE,"Pag.01"}</definedName>
    <definedName name="wrn.pag.12" localSheetId="11" hidden="1">{#N/A,#N/A,FALSE,"Pag.01"}</definedName>
    <definedName name="wrn.pag.12" localSheetId="7" hidden="1">{#N/A,#N/A,FALSE,"Pag.01"}</definedName>
    <definedName name="wrn.pag.12" localSheetId="13" hidden="1">{#N/A,#N/A,FALSE,"Pag.01"}</definedName>
    <definedName name="wrn.pag.12" localSheetId="8" hidden="1">{#N/A,#N/A,FALSE,"Pag.01"}</definedName>
    <definedName name="wrn.pag.12" localSheetId="2" hidden="1">{#N/A,#N/A,FALSE,"Pag.01"}</definedName>
    <definedName name="wrn.pag.12" localSheetId="17" hidden="1">{#N/A,#N/A,FALSE,"Pag.01"}</definedName>
    <definedName name="wrn.pag.12" hidden="1">{#N/A,#N/A,FALSE,"Pag.01"}</definedName>
    <definedName name="wrn.pag.120" localSheetId="6" hidden="1">{#N/A,#N/A,FALSE,"Pag.01"}</definedName>
    <definedName name="wrn.pag.120" localSheetId="1" hidden="1">{#N/A,#N/A,FALSE,"Pag.01"}</definedName>
    <definedName name="wrn.pag.120" localSheetId="11" hidden="1">{#N/A,#N/A,FALSE,"Pag.01"}</definedName>
    <definedName name="wrn.pag.120" localSheetId="7" hidden="1">{#N/A,#N/A,FALSE,"Pag.01"}</definedName>
    <definedName name="wrn.pag.120" localSheetId="13" hidden="1">{#N/A,#N/A,FALSE,"Pag.01"}</definedName>
    <definedName name="wrn.pag.120" localSheetId="8" hidden="1">{#N/A,#N/A,FALSE,"Pag.01"}</definedName>
    <definedName name="wrn.pag.120" localSheetId="2" hidden="1">{#N/A,#N/A,FALSE,"Pag.01"}</definedName>
    <definedName name="wrn.pag.120" localSheetId="17" hidden="1">{#N/A,#N/A,FALSE,"Pag.01"}</definedName>
    <definedName name="wrn.pag.120" hidden="1">{#N/A,#N/A,FALSE,"Pag.01"}</definedName>
    <definedName name="wrn.pag.12000000000" localSheetId="6" hidden="1">{#N/A,#N/A,FALSE,"Pag.01"}</definedName>
    <definedName name="wrn.pag.12000000000" localSheetId="1" hidden="1">{#N/A,#N/A,FALSE,"Pag.01"}</definedName>
    <definedName name="wrn.pag.12000000000" localSheetId="11" hidden="1">{#N/A,#N/A,FALSE,"Pag.01"}</definedName>
    <definedName name="wrn.pag.12000000000" localSheetId="7" hidden="1">{#N/A,#N/A,FALSE,"Pag.01"}</definedName>
    <definedName name="wrn.pag.12000000000" localSheetId="13" hidden="1">{#N/A,#N/A,FALSE,"Pag.01"}</definedName>
    <definedName name="wrn.pag.12000000000" localSheetId="8" hidden="1">{#N/A,#N/A,FALSE,"Pag.01"}</definedName>
    <definedName name="wrn.pag.12000000000" localSheetId="2" hidden="1">{#N/A,#N/A,FALSE,"Pag.01"}</definedName>
    <definedName name="wrn.pag.12000000000" localSheetId="17" hidden="1">{#N/A,#N/A,FALSE,"Pag.01"}</definedName>
    <definedName name="wrn.pag.12000000000" hidden="1">{#N/A,#N/A,FALSE,"Pag.01"}</definedName>
    <definedName name="wrn.pag.1200000000000000" localSheetId="6" hidden="1">{#N/A,#N/A,FALSE,"Pag.01"}</definedName>
    <definedName name="wrn.pag.1200000000000000" localSheetId="1" hidden="1">{#N/A,#N/A,FALSE,"Pag.01"}</definedName>
    <definedName name="wrn.pag.1200000000000000" localSheetId="11" hidden="1">{#N/A,#N/A,FALSE,"Pag.01"}</definedName>
    <definedName name="wrn.pag.1200000000000000" localSheetId="7" hidden="1">{#N/A,#N/A,FALSE,"Pag.01"}</definedName>
    <definedName name="wrn.pag.1200000000000000" localSheetId="13" hidden="1">{#N/A,#N/A,FALSE,"Pag.01"}</definedName>
    <definedName name="wrn.pag.1200000000000000" localSheetId="8" hidden="1">{#N/A,#N/A,FALSE,"Pag.01"}</definedName>
    <definedName name="wrn.pag.1200000000000000" localSheetId="2" hidden="1">{#N/A,#N/A,FALSE,"Pag.01"}</definedName>
    <definedName name="wrn.pag.1200000000000000" localSheetId="17" hidden="1">{#N/A,#N/A,FALSE,"Pag.01"}</definedName>
    <definedName name="wrn.pag.1200000000000000" hidden="1">{#N/A,#N/A,FALSE,"Pag.01"}</definedName>
    <definedName name="wrn.pag.1254789" localSheetId="6" hidden="1">{#N/A,#N/A,FALSE,"Pag.01"}</definedName>
    <definedName name="wrn.pag.1254789" localSheetId="1" hidden="1">{#N/A,#N/A,FALSE,"Pag.01"}</definedName>
    <definedName name="wrn.pag.1254789" localSheetId="11" hidden="1">{#N/A,#N/A,FALSE,"Pag.01"}</definedName>
    <definedName name="wrn.pag.1254789" localSheetId="7" hidden="1">{#N/A,#N/A,FALSE,"Pag.01"}</definedName>
    <definedName name="wrn.pag.1254789" localSheetId="13" hidden="1">{#N/A,#N/A,FALSE,"Pag.01"}</definedName>
    <definedName name="wrn.pag.1254789" localSheetId="8" hidden="1">{#N/A,#N/A,FALSE,"Pag.01"}</definedName>
    <definedName name="wrn.pag.1254789" localSheetId="2" hidden="1">{#N/A,#N/A,FALSE,"Pag.01"}</definedName>
    <definedName name="wrn.pag.1254789" localSheetId="17" hidden="1">{#N/A,#N/A,FALSE,"Pag.01"}</definedName>
    <definedName name="wrn.pag.1254789" hidden="1">{#N/A,#N/A,FALSE,"Pag.01"}</definedName>
    <definedName name="wrn.pag.214578" localSheetId="6" hidden="1">{#N/A,#N/A,FALSE,"Pag.01"}</definedName>
    <definedName name="wrn.pag.214578" localSheetId="1" hidden="1">{#N/A,#N/A,FALSE,"Pag.01"}</definedName>
    <definedName name="wrn.pag.214578" localSheetId="11" hidden="1">{#N/A,#N/A,FALSE,"Pag.01"}</definedName>
    <definedName name="wrn.pag.214578" localSheetId="7" hidden="1">{#N/A,#N/A,FALSE,"Pag.01"}</definedName>
    <definedName name="wrn.pag.214578" localSheetId="13" hidden="1">{#N/A,#N/A,FALSE,"Pag.01"}</definedName>
    <definedName name="wrn.pag.214578" localSheetId="8" hidden="1">{#N/A,#N/A,FALSE,"Pag.01"}</definedName>
    <definedName name="wrn.pag.214578" localSheetId="2" hidden="1">{#N/A,#N/A,FALSE,"Pag.01"}</definedName>
    <definedName name="wrn.pag.214578" localSheetId="17" hidden="1">{#N/A,#N/A,FALSE,"Pag.01"}</definedName>
    <definedName name="wrn.pag.214578" hidden="1">{#N/A,#N/A,FALSE,"Pag.01"}</definedName>
    <definedName name="wrn.pag.214789" localSheetId="6" hidden="1">{#N/A,#N/A,FALSE,"Pag.01"}</definedName>
    <definedName name="wrn.pag.214789" localSheetId="1" hidden="1">{#N/A,#N/A,FALSE,"Pag.01"}</definedName>
    <definedName name="wrn.pag.214789" localSheetId="11" hidden="1">{#N/A,#N/A,FALSE,"Pag.01"}</definedName>
    <definedName name="wrn.pag.214789" localSheetId="7" hidden="1">{#N/A,#N/A,FALSE,"Pag.01"}</definedName>
    <definedName name="wrn.pag.214789" localSheetId="13" hidden="1">{#N/A,#N/A,FALSE,"Pag.01"}</definedName>
    <definedName name="wrn.pag.214789" localSheetId="8" hidden="1">{#N/A,#N/A,FALSE,"Pag.01"}</definedName>
    <definedName name="wrn.pag.214789" localSheetId="2" hidden="1">{#N/A,#N/A,FALSE,"Pag.01"}</definedName>
    <definedName name="wrn.pag.214789" localSheetId="17" hidden="1">{#N/A,#N/A,FALSE,"Pag.01"}</definedName>
    <definedName name="wrn.pag.214789" hidden="1">{#N/A,#N/A,FALSE,"Pag.01"}</definedName>
    <definedName name="wrn.pag.23654789" localSheetId="6" hidden="1">{#N/A,#N/A,FALSE,"Pag.01"}</definedName>
    <definedName name="wrn.pag.23654789" localSheetId="1" hidden="1">{#N/A,#N/A,FALSE,"Pag.01"}</definedName>
    <definedName name="wrn.pag.23654789" localSheetId="11" hidden="1">{#N/A,#N/A,FALSE,"Pag.01"}</definedName>
    <definedName name="wrn.pag.23654789" localSheetId="7" hidden="1">{#N/A,#N/A,FALSE,"Pag.01"}</definedName>
    <definedName name="wrn.pag.23654789" localSheetId="13" hidden="1">{#N/A,#N/A,FALSE,"Pag.01"}</definedName>
    <definedName name="wrn.pag.23654789" localSheetId="8" hidden="1">{#N/A,#N/A,FALSE,"Pag.01"}</definedName>
    <definedName name="wrn.pag.23654789" localSheetId="2" hidden="1">{#N/A,#N/A,FALSE,"Pag.01"}</definedName>
    <definedName name="wrn.pag.23654789" localSheetId="17" hidden="1">{#N/A,#N/A,FALSE,"Pag.01"}</definedName>
    <definedName name="wrn.pag.23654789" hidden="1">{#N/A,#N/A,FALSE,"Pag.01"}</definedName>
    <definedName name="wrn.pag.2547257" localSheetId="6" hidden="1">{#N/A,#N/A,FALSE,"Pag.01"}</definedName>
    <definedName name="wrn.pag.2547257" localSheetId="1" hidden="1">{#N/A,#N/A,FALSE,"Pag.01"}</definedName>
    <definedName name="wrn.pag.2547257" localSheetId="11" hidden="1">{#N/A,#N/A,FALSE,"Pag.01"}</definedName>
    <definedName name="wrn.pag.2547257" localSheetId="7" hidden="1">{#N/A,#N/A,FALSE,"Pag.01"}</definedName>
    <definedName name="wrn.pag.2547257" localSheetId="13" hidden="1">{#N/A,#N/A,FALSE,"Pag.01"}</definedName>
    <definedName name="wrn.pag.2547257" localSheetId="8" hidden="1">{#N/A,#N/A,FALSE,"Pag.01"}</definedName>
    <definedName name="wrn.pag.2547257" localSheetId="2" hidden="1">{#N/A,#N/A,FALSE,"Pag.01"}</definedName>
    <definedName name="wrn.pag.2547257" localSheetId="17" hidden="1">{#N/A,#N/A,FALSE,"Pag.01"}</definedName>
    <definedName name="wrn.pag.2547257" hidden="1">{#N/A,#N/A,FALSE,"Pag.01"}</definedName>
    <definedName name="wrn.pag.254789" localSheetId="6" hidden="1">{#N/A,#N/A,FALSE,"Pag.01"}</definedName>
    <definedName name="wrn.pag.254789" localSheetId="1" hidden="1">{#N/A,#N/A,FALSE,"Pag.01"}</definedName>
    <definedName name="wrn.pag.254789" localSheetId="11" hidden="1">{#N/A,#N/A,FALSE,"Pag.01"}</definedName>
    <definedName name="wrn.pag.254789" localSheetId="7" hidden="1">{#N/A,#N/A,FALSE,"Pag.01"}</definedName>
    <definedName name="wrn.pag.254789" localSheetId="13" hidden="1">{#N/A,#N/A,FALSE,"Pag.01"}</definedName>
    <definedName name="wrn.pag.254789" localSheetId="8" hidden="1">{#N/A,#N/A,FALSE,"Pag.01"}</definedName>
    <definedName name="wrn.pag.254789" localSheetId="2" hidden="1">{#N/A,#N/A,FALSE,"Pag.01"}</definedName>
    <definedName name="wrn.pag.254789" localSheetId="17" hidden="1">{#N/A,#N/A,FALSE,"Pag.01"}</definedName>
    <definedName name="wrn.pag.254789" hidden="1">{#N/A,#N/A,FALSE,"Pag.01"}</definedName>
    <definedName name="wrn.pag.2564789" localSheetId="6" hidden="1">{#N/A,#N/A,FALSE,"Pag.01"}</definedName>
    <definedName name="wrn.pag.2564789" localSheetId="1" hidden="1">{#N/A,#N/A,FALSE,"Pag.01"}</definedName>
    <definedName name="wrn.pag.2564789" localSheetId="11" hidden="1">{#N/A,#N/A,FALSE,"Pag.01"}</definedName>
    <definedName name="wrn.pag.2564789" localSheetId="7" hidden="1">{#N/A,#N/A,FALSE,"Pag.01"}</definedName>
    <definedName name="wrn.pag.2564789" localSheetId="13" hidden="1">{#N/A,#N/A,FALSE,"Pag.01"}</definedName>
    <definedName name="wrn.pag.2564789" localSheetId="8" hidden="1">{#N/A,#N/A,FALSE,"Pag.01"}</definedName>
    <definedName name="wrn.pag.2564789" localSheetId="2" hidden="1">{#N/A,#N/A,FALSE,"Pag.01"}</definedName>
    <definedName name="wrn.pag.2564789" localSheetId="17" hidden="1">{#N/A,#N/A,FALSE,"Pag.01"}</definedName>
    <definedName name="wrn.pag.2564789" hidden="1">{#N/A,#N/A,FALSE,"Pag.01"}</definedName>
    <definedName name="wrn.pag.458796" localSheetId="6" hidden="1">{#N/A,#N/A,FALSE,"Pag.01"}</definedName>
    <definedName name="wrn.pag.458796" localSheetId="1" hidden="1">{#N/A,#N/A,FALSE,"Pag.01"}</definedName>
    <definedName name="wrn.pag.458796" localSheetId="11" hidden="1">{#N/A,#N/A,FALSE,"Pag.01"}</definedName>
    <definedName name="wrn.pag.458796" localSheetId="7" hidden="1">{#N/A,#N/A,FALSE,"Pag.01"}</definedName>
    <definedName name="wrn.pag.458796" localSheetId="13" hidden="1">{#N/A,#N/A,FALSE,"Pag.01"}</definedName>
    <definedName name="wrn.pag.458796" localSheetId="8" hidden="1">{#N/A,#N/A,FALSE,"Pag.01"}</definedName>
    <definedName name="wrn.pag.458796" localSheetId="2" hidden="1">{#N/A,#N/A,FALSE,"Pag.01"}</definedName>
    <definedName name="wrn.pag.458796" localSheetId="17" hidden="1">{#N/A,#N/A,FALSE,"Pag.01"}</definedName>
    <definedName name="wrn.pag.458796" hidden="1">{#N/A,#N/A,FALSE,"Pag.01"}</definedName>
    <definedName name="wrn.pag.500" localSheetId="6" hidden="1">{#N/A,#N/A,FALSE,"Pag.01"}</definedName>
    <definedName name="wrn.pag.500" localSheetId="1" hidden="1">{#N/A,#N/A,FALSE,"Pag.01"}</definedName>
    <definedName name="wrn.pag.500" localSheetId="11" hidden="1">{#N/A,#N/A,FALSE,"Pag.01"}</definedName>
    <definedName name="wrn.pag.500" localSheetId="7" hidden="1">{#N/A,#N/A,FALSE,"Pag.01"}</definedName>
    <definedName name="wrn.pag.500" localSheetId="13" hidden="1">{#N/A,#N/A,FALSE,"Pag.01"}</definedName>
    <definedName name="wrn.pag.500" localSheetId="8" hidden="1">{#N/A,#N/A,FALSE,"Pag.01"}</definedName>
    <definedName name="wrn.pag.500" localSheetId="2" hidden="1">{#N/A,#N/A,FALSE,"Pag.01"}</definedName>
    <definedName name="wrn.pag.500" localSheetId="17" hidden="1">{#N/A,#N/A,FALSE,"Pag.01"}</definedName>
    <definedName name="wrn.pag.500" hidden="1">{#N/A,#N/A,FALSE,"Pag.01"}</definedName>
    <definedName name="wrn.pag.5000" localSheetId="6" hidden="1">{#N/A,#N/A,FALSE,"Pag.01"}</definedName>
    <definedName name="wrn.pag.5000" localSheetId="1" hidden="1">{#N/A,#N/A,FALSE,"Pag.01"}</definedName>
    <definedName name="wrn.pag.5000" localSheetId="11" hidden="1">{#N/A,#N/A,FALSE,"Pag.01"}</definedName>
    <definedName name="wrn.pag.5000" localSheetId="7" hidden="1">{#N/A,#N/A,FALSE,"Pag.01"}</definedName>
    <definedName name="wrn.pag.5000" localSheetId="13" hidden="1">{#N/A,#N/A,FALSE,"Pag.01"}</definedName>
    <definedName name="wrn.pag.5000" localSheetId="8" hidden="1">{#N/A,#N/A,FALSE,"Pag.01"}</definedName>
    <definedName name="wrn.pag.5000" localSheetId="2" hidden="1">{#N/A,#N/A,FALSE,"Pag.01"}</definedName>
    <definedName name="wrn.pag.5000" localSheetId="17" hidden="1">{#N/A,#N/A,FALSE,"Pag.01"}</definedName>
    <definedName name="wrn.pag.5000" hidden="1">{#N/A,#N/A,FALSE,"Pag.01"}</definedName>
    <definedName name="wrn.pag.501000" localSheetId="6" hidden="1">{#N/A,#N/A,FALSE,"Pag.01"}</definedName>
    <definedName name="wrn.pag.501000" localSheetId="1" hidden="1">{#N/A,#N/A,FALSE,"Pag.01"}</definedName>
    <definedName name="wrn.pag.501000" localSheetId="11" hidden="1">{#N/A,#N/A,FALSE,"Pag.01"}</definedName>
    <definedName name="wrn.pag.501000" localSheetId="7" hidden="1">{#N/A,#N/A,FALSE,"Pag.01"}</definedName>
    <definedName name="wrn.pag.501000" localSheetId="13" hidden="1">{#N/A,#N/A,FALSE,"Pag.01"}</definedName>
    <definedName name="wrn.pag.501000" localSheetId="8" hidden="1">{#N/A,#N/A,FALSE,"Pag.01"}</definedName>
    <definedName name="wrn.pag.501000" localSheetId="2" hidden="1">{#N/A,#N/A,FALSE,"Pag.01"}</definedName>
    <definedName name="wrn.pag.501000" localSheetId="17" hidden="1">{#N/A,#N/A,FALSE,"Pag.01"}</definedName>
    <definedName name="wrn.pag.501000" hidden="1">{#N/A,#N/A,FALSE,"Pag.01"}</definedName>
    <definedName name="wrn.pag.5010000" localSheetId="6" hidden="1">{#N/A,#N/A,FALSE,"Pag.01"}</definedName>
    <definedName name="wrn.pag.5010000" localSheetId="1" hidden="1">{#N/A,#N/A,FALSE,"Pag.01"}</definedName>
    <definedName name="wrn.pag.5010000" localSheetId="11" hidden="1">{#N/A,#N/A,FALSE,"Pag.01"}</definedName>
    <definedName name="wrn.pag.5010000" localSheetId="7" hidden="1">{#N/A,#N/A,FALSE,"Pag.01"}</definedName>
    <definedName name="wrn.pag.5010000" localSheetId="13" hidden="1">{#N/A,#N/A,FALSE,"Pag.01"}</definedName>
    <definedName name="wrn.pag.5010000" localSheetId="8" hidden="1">{#N/A,#N/A,FALSE,"Pag.01"}</definedName>
    <definedName name="wrn.pag.5010000" localSheetId="2" hidden="1">{#N/A,#N/A,FALSE,"Pag.01"}</definedName>
    <definedName name="wrn.pag.5010000" localSheetId="17" hidden="1">{#N/A,#N/A,FALSE,"Pag.01"}</definedName>
    <definedName name="wrn.pag.5010000" hidden="1">{#N/A,#N/A,FALSE,"Pag.01"}</definedName>
    <definedName name="wrn.pag.50100000000000" localSheetId="6" hidden="1">{#N/A,#N/A,FALSE,"Pag.01"}</definedName>
    <definedName name="wrn.pag.50100000000000" localSheetId="1" hidden="1">{#N/A,#N/A,FALSE,"Pag.01"}</definedName>
    <definedName name="wrn.pag.50100000000000" localSheetId="11" hidden="1">{#N/A,#N/A,FALSE,"Pag.01"}</definedName>
    <definedName name="wrn.pag.50100000000000" localSheetId="7" hidden="1">{#N/A,#N/A,FALSE,"Pag.01"}</definedName>
    <definedName name="wrn.pag.50100000000000" localSheetId="13" hidden="1">{#N/A,#N/A,FALSE,"Pag.01"}</definedName>
    <definedName name="wrn.pag.50100000000000" localSheetId="8" hidden="1">{#N/A,#N/A,FALSE,"Pag.01"}</definedName>
    <definedName name="wrn.pag.50100000000000" localSheetId="2" hidden="1">{#N/A,#N/A,FALSE,"Pag.01"}</definedName>
    <definedName name="wrn.pag.50100000000000" localSheetId="17" hidden="1">{#N/A,#N/A,FALSE,"Pag.01"}</definedName>
    <definedName name="wrn.pag.50100000000000" hidden="1">{#N/A,#N/A,FALSE,"Pag.01"}</definedName>
    <definedName name="wrn.pag.5011" localSheetId="6" hidden="1">{#N/A,#N/A,FALSE,"Pag.01"}</definedName>
    <definedName name="wrn.pag.5011" localSheetId="1" hidden="1">{#N/A,#N/A,FALSE,"Pag.01"}</definedName>
    <definedName name="wrn.pag.5011" localSheetId="11" hidden="1">{#N/A,#N/A,FALSE,"Pag.01"}</definedName>
    <definedName name="wrn.pag.5011" localSheetId="7" hidden="1">{#N/A,#N/A,FALSE,"Pag.01"}</definedName>
    <definedName name="wrn.pag.5011" localSheetId="13" hidden="1">{#N/A,#N/A,FALSE,"Pag.01"}</definedName>
    <definedName name="wrn.pag.5011" localSheetId="8" hidden="1">{#N/A,#N/A,FALSE,"Pag.01"}</definedName>
    <definedName name="wrn.pag.5011" localSheetId="2" hidden="1">{#N/A,#N/A,FALSE,"Pag.01"}</definedName>
    <definedName name="wrn.pag.5011" localSheetId="17" hidden="1">{#N/A,#N/A,FALSE,"Pag.01"}</definedName>
    <definedName name="wrn.pag.5011" hidden="1">{#N/A,#N/A,FALSE,"Pag.01"}</definedName>
    <definedName name="wrn.pag.501110" localSheetId="6" hidden="1">{#N/A,#N/A,FALSE,"Pag.01"}</definedName>
    <definedName name="wrn.pag.501110" localSheetId="1" hidden="1">{#N/A,#N/A,FALSE,"Pag.01"}</definedName>
    <definedName name="wrn.pag.501110" localSheetId="11" hidden="1">{#N/A,#N/A,FALSE,"Pag.01"}</definedName>
    <definedName name="wrn.pag.501110" localSheetId="7" hidden="1">{#N/A,#N/A,FALSE,"Pag.01"}</definedName>
    <definedName name="wrn.pag.501110" localSheetId="13" hidden="1">{#N/A,#N/A,FALSE,"Pag.01"}</definedName>
    <definedName name="wrn.pag.501110" localSheetId="8" hidden="1">{#N/A,#N/A,FALSE,"Pag.01"}</definedName>
    <definedName name="wrn.pag.501110" localSheetId="2" hidden="1">{#N/A,#N/A,FALSE,"Pag.01"}</definedName>
    <definedName name="wrn.pag.501110" localSheetId="17" hidden="1">{#N/A,#N/A,FALSE,"Pag.01"}</definedName>
    <definedName name="wrn.pag.501110" hidden="1">{#N/A,#N/A,FALSE,"Pag.01"}</definedName>
    <definedName name="wrn.pag.5012000" localSheetId="6" hidden="1">{#N/A,#N/A,FALSE,"Pag.01"}</definedName>
    <definedName name="wrn.pag.5012000" localSheetId="1" hidden="1">{#N/A,#N/A,FALSE,"Pag.01"}</definedName>
    <definedName name="wrn.pag.5012000" localSheetId="11" hidden="1">{#N/A,#N/A,FALSE,"Pag.01"}</definedName>
    <definedName name="wrn.pag.5012000" localSheetId="7" hidden="1">{#N/A,#N/A,FALSE,"Pag.01"}</definedName>
    <definedName name="wrn.pag.5012000" localSheetId="13" hidden="1">{#N/A,#N/A,FALSE,"Pag.01"}</definedName>
    <definedName name="wrn.pag.5012000" localSheetId="8" hidden="1">{#N/A,#N/A,FALSE,"Pag.01"}</definedName>
    <definedName name="wrn.pag.5012000" localSheetId="2" hidden="1">{#N/A,#N/A,FALSE,"Pag.01"}</definedName>
    <definedName name="wrn.pag.5012000" localSheetId="17" hidden="1">{#N/A,#N/A,FALSE,"Pag.01"}</definedName>
    <definedName name="wrn.pag.5012000" hidden="1">{#N/A,#N/A,FALSE,"Pag.01"}</definedName>
    <definedName name="wrn.pag.50123" localSheetId="6" hidden="1">{#N/A,#N/A,FALSE,"Pag.01"}</definedName>
    <definedName name="wrn.pag.50123" localSheetId="1" hidden="1">{#N/A,#N/A,FALSE,"Pag.01"}</definedName>
    <definedName name="wrn.pag.50123" localSheetId="11" hidden="1">{#N/A,#N/A,FALSE,"Pag.01"}</definedName>
    <definedName name="wrn.pag.50123" localSheetId="7" hidden="1">{#N/A,#N/A,FALSE,"Pag.01"}</definedName>
    <definedName name="wrn.pag.50123" localSheetId="13" hidden="1">{#N/A,#N/A,FALSE,"Pag.01"}</definedName>
    <definedName name="wrn.pag.50123" localSheetId="8" hidden="1">{#N/A,#N/A,FALSE,"Pag.01"}</definedName>
    <definedName name="wrn.pag.50123" localSheetId="2" hidden="1">{#N/A,#N/A,FALSE,"Pag.01"}</definedName>
    <definedName name="wrn.pag.50123" localSheetId="17" hidden="1">{#N/A,#N/A,FALSE,"Pag.01"}</definedName>
    <definedName name="wrn.pag.50123" hidden="1">{#N/A,#N/A,FALSE,"Pag.01"}</definedName>
    <definedName name="wrn.pag.5013000" localSheetId="6" hidden="1">{#N/A,#N/A,FALSE,"Pag.01"}</definedName>
    <definedName name="wrn.pag.5013000" localSheetId="1" hidden="1">{#N/A,#N/A,FALSE,"Pag.01"}</definedName>
    <definedName name="wrn.pag.5013000" localSheetId="11" hidden="1">{#N/A,#N/A,FALSE,"Pag.01"}</definedName>
    <definedName name="wrn.pag.5013000" localSheetId="7" hidden="1">{#N/A,#N/A,FALSE,"Pag.01"}</definedName>
    <definedName name="wrn.pag.5013000" localSheetId="13" hidden="1">{#N/A,#N/A,FALSE,"Pag.01"}</definedName>
    <definedName name="wrn.pag.5013000" localSheetId="8" hidden="1">{#N/A,#N/A,FALSE,"Pag.01"}</definedName>
    <definedName name="wrn.pag.5013000" localSheetId="2" hidden="1">{#N/A,#N/A,FALSE,"Pag.01"}</definedName>
    <definedName name="wrn.pag.5013000" localSheetId="17" hidden="1">{#N/A,#N/A,FALSE,"Pag.01"}</definedName>
    <definedName name="wrn.pag.5013000" hidden="1">{#N/A,#N/A,FALSE,"Pag.01"}</definedName>
    <definedName name="wrn.pag.5017" localSheetId="6" hidden="1">{#N/A,#N/A,FALSE,"Pag.01"}</definedName>
    <definedName name="wrn.pag.5017" localSheetId="1" hidden="1">{#N/A,#N/A,FALSE,"Pag.01"}</definedName>
    <definedName name="wrn.pag.5017" localSheetId="11" hidden="1">{#N/A,#N/A,FALSE,"Pag.01"}</definedName>
    <definedName name="wrn.pag.5017" localSheetId="7" hidden="1">{#N/A,#N/A,FALSE,"Pag.01"}</definedName>
    <definedName name="wrn.pag.5017" localSheetId="13" hidden="1">{#N/A,#N/A,FALSE,"Pag.01"}</definedName>
    <definedName name="wrn.pag.5017" localSheetId="8" hidden="1">{#N/A,#N/A,FALSE,"Pag.01"}</definedName>
    <definedName name="wrn.pag.5017" localSheetId="2" hidden="1">{#N/A,#N/A,FALSE,"Pag.01"}</definedName>
    <definedName name="wrn.pag.5017" localSheetId="17" hidden="1">{#N/A,#N/A,FALSE,"Pag.01"}</definedName>
    <definedName name="wrn.pag.5017" hidden="1">{#N/A,#N/A,FALSE,"Pag.01"}</definedName>
    <definedName name="wrn.pag.5018" localSheetId="6" hidden="1">{#N/A,#N/A,FALSE,"Pag.01"}</definedName>
    <definedName name="wrn.pag.5018" localSheetId="1" hidden="1">{#N/A,#N/A,FALSE,"Pag.01"}</definedName>
    <definedName name="wrn.pag.5018" localSheetId="11" hidden="1">{#N/A,#N/A,FALSE,"Pag.01"}</definedName>
    <definedName name="wrn.pag.5018" localSheetId="7" hidden="1">{#N/A,#N/A,FALSE,"Pag.01"}</definedName>
    <definedName name="wrn.pag.5018" localSheetId="13" hidden="1">{#N/A,#N/A,FALSE,"Pag.01"}</definedName>
    <definedName name="wrn.pag.5018" localSheetId="8" hidden="1">{#N/A,#N/A,FALSE,"Pag.01"}</definedName>
    <definedName name="wrn.pag.5018" localSheetId="2" hidden="1">{#N/A,#N/A,FALSE,"Pag.01"}</definedName>
    <definedName name="wrn.pag.5018" localSheetId="17" hidden="1">{#N/A,#N/A,FALSE,"Pag.01"}</definedName>
    <definedName name="wrn.pag.5018" hidden="1">{#N/A,#N/A,FALSE,"Pag.01"}</definedName>
    <definedName name="wrn.pag.514000" localSheetId="6" hidden="1">{#N/A,#N/A,FALSE,"Pag.01"}</definedName>
    <definedName name="wrn.pag.514000" localSheetId="1" hidden="1">{#N/A,#N/A,FALSE,"Pag.01"}</definedName>
    <definedName name="wrn.pag.514000" localSheetId="11" hidden="1">{#N/A,#N/A,FALSE,"Pag.01"}</definedName>
    <definedName name="wrn.pag.514000" localSheetId="7" hidden="1">{#N/A,#N/A,FALSE,"Pag.01"}</definedName>
    <definedName name="wrn.pag.514000" localSheetId="13" hidden="1">{#N/A,#N/A,FALSE,"Pag.01"}</definedName>
    <definedName name="wrn.pag.514000" localSheetId="8" hidden="1">{#N/A,#N/A,FALSE,"Pag.01"}</definedName>
    <definedName name="wrn.pag.514000" localSheetId="2" hidden="1">{#N/A,#N/A,FALSE,"Pag.01"}</definedName>
    <definedName name="wrn.pag.514000" localSheetId="17" hidden="1">{#N/A,#N/A,FALSE,"Pag.01"}</definedName>
    <definedName name="wrn.pag.514000" hidden="1">{#N/A,#N/A,FALSE,"Pag.01"}</definedName>
    <definedName name="wrn.pag.658742" localSheetId="6" hidden="1">{#N/A,#N/A,FALSE,"Pag.01"}</definedName>
    <definedName name="wrn.pag.658742" localSheetId="1" hidden="1">{#N/A,#N/A,FALSE,"Pag.01"}</definedName>
    <definedName name="wrn.pag.658742" localSheetId="11" hidden="1">{#N/A,#N/A,FALSE,"Pag.01"}</definedName>
    <definedName name="wrn.pag.658742" localSheetId="7" hidden="1">{#N/A,#N/A,FALSE,"Pag.01"}</definedName>
    <definedName name="wrn.pag.658742" localSheetId="13" hidden="1">{#N/A,#N/A,FALSE,"Pag.01"}</definedName>
    <definedName name="wrn.pag.658742" localSheetId="8" hidden="1">{#N/A,#N/A,FALSE,"Pag.01"}</definedName>
    <definedName name="wrn.pag.658742" localSheetId="2" hidden="1">{#N/A,#N/A,FALSE,"Pag.01"}</definedName>
    <definedName name="wrn.pag.658742" localSheetId="17" hidden="1">{#N/A,#N/A,FALSE,"Pag.01"}</definedName>
    <definedName name="wrn.pag.658742" hidden="1">{#N/A,#N/A,FALSE,"Pag.01"}</definedName>
    <definedName name="WW">#REF!</definedName>
    <definedName name="x">#REF!</definedName>
    <definedName name="XXX" localSheetId="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XXX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XXX" localSheetId="1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XXX" localSheetId="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XXX" localSheetId="1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XXX" localSheetId="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XXX" localSheetId="2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XXX" localSheetId="1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XXX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Y___DIRETORIA_DE_CASOS_ESPECIAIS">#REF!</definedName>
    <definedName name="Z_3593CE10_0AFF_4168_863E_673580190D43_.wvu.Cols" hidden="1">#REF!</definedName>
    <definedName name="Z_A0DD6017_E189_11D6_9013_0008C7630F83_.wvu.PrintArea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4" i="57" l="1"/>
  <c r="H34" i="57"/>
  <c r="G34" i="57"/>
  <c r="E34" i="57"/>
  <c r="G23" i="57"/>
  <c r="E23" i="57"/>
  <c r="E9" i="58" l="1"/>
  <c r="D10" i="58"/>
  <c r="E8" i="58"/>
  <c r="E10" i="58" l="1"/>
  <c r="F33" i="57" l="1"/>
  <c r="I33" i="57" s="1"/>
  <c r="K33" i="57" s="1"/>
  <c r="F32" i="57"/>
  <c r="I32" i="57" s="1"/>
  <c r="K32" i="57" s="1"/>
  <c r="F31" i="57"/>
  <c r="F22" i="57"/>
  <c r="I22" i="57" s="1"/>
  <c r="K22" i="57" s="1"/>
  <c r="J21" i="57"/>
  <c r="F21" i="57"/>
  <c r="I21" i="57" s="1"/>
  <c r="Q30" i="57"/>
  <c r="Q21" i="57" s="1"/>
  <c r="M23" i="57"/>
  <c r="M34" i="57" s="1"/>
  <c r="F20" i="57"/>
  <c r="I20" i="57" s="1"/>
  <c r="K20" i="57" s="1"/>
  <c r="F19" i="57"/>
  <c r="I19" i="57" s="1"/>
  <c r="F18" i="57"/>
  <c r="I18" i="57" s="1"/>
  <c r="F17" i="57"/>
  <c r="I17" i="57" s="1"/>
  <c r="F16" i="57"/>
  <c r="I16" i="57" s="1"/>
  <c r="F15" i="57"/>
  <c r="I15" i="57" s="1"/>
  <c r="F14" i="57"/>
  <c r="I14" i="57" s="1"/>
  <c r="N13" i="57"/>
  <c r="K13" i="57"/>
  <c r="F13" i="57"/>
  <c r="H13" i="57" s="1"/>
  <c r="H23" i="57" s="1"/>
  <c r="J12" i="57"/>
  <c r="F12" i="57"/>
  <c r="I10" i="57"/>
  <c r="I29" i="57" s="1"/>
  <c r="B10" i="57"/>
  <c r="B29" i="57" s="1"/>
  <c r="J7" i="57"/>
  <c r="K6" i="57"/>
  <c r="E6" i="57"/>
  <c r="E5" i="57" s="1"/>
  <c r="M5" i="57"/>
  <c r="G5" i="57"/>
  <c r="G7" i="57" s="1"/>
  <c r="I12" i="57" l="1"/>
  <c r="N12" i="57" s="1"/>
  <c r="F23" i="57"/>
  <c r="J23" i="57"/>
  <c r="J25" i="57" s="1"/>
  <c r="I31" i="57"/>
  <c r="F34" i="57"/>
  <c r="G25" i="57"/>
  <c r="N14" i="57"/>
  <c r="K14" i="57"/>
  <c r="K15" i="57"/>
  <c r="N15" i="57"/>
  <c r="N16" i="57"/>
  <c r="K16" i="57"/>
  <c r="K17" i="57"/>
  <c r="N17" i="57"/>
  <c r="N18" i="57"/>
  <c r="K18" i="57"/>
  <c r="K12" i="57"/>
  <c r="E7" i="57"/>
  <c r="E25" i="57" s="1"/>
  <c r="N5" i="57"/>
  <c r="F5" i="57"/>
  <c r="I5" i="57" s="1"/>
  <c r="I7" i="57" s="1"/>
  <c r="F6" i="57"/>
  <c r="H6" i="57" s="1"/>
  <c r="H7" i="57" s="1"/>
  <c r="K19" i="57"/>
  <c r="K31" i="57" l="1"/>
  <c r="I34" i="57"/>
  <c r="Q12" i="57"/>
  <c r="I23" i="57"/>
  <c r="I25" i="57" s="1"/>
  <c r="K5" i="57"/>
  <c r="K7" i="57" s="1"/>
  <c r="K21" i="57"/>
  <c r="K23" i="57" s="1"/>
  <c r="Q5" i="57"/>
  <c r="N23" i="57"/>
  <c r="F7" i="57"/>
  <c r="F25" i="57" s="1"/>
  <c r="Q16" i="57" l="1"/>
  <c r="Q17" i="57" s="1"/>
  <c r="Q18" i="57" s="1"/>
  <c r="Q23" i="57" s="1"/>
  <c r="Q29" i="57" s="1"/>
  <c r="Q10" i="57"/>
  <c r="K34" i="57"/>
  <c r="O23" i="57"/>
  <c r="N34" i="57"/>
  <c r="O34" i="57" s="1"/>
  <c r="K25" i="57"/>
  <c r="I30" i="39" l="1"/>
  <c r="H30" i="39"/>
  <c r="G30" i="39"/>
  <c r="D30" i="39"/>
  <c r="C30" i="39"/>
  <c r="B30" i="39"/>
  <c r="I28" i="39"/>
  <c r="H28" i="39"/>
  <c r="G28" i="39"/>
  <c r="D28" i="39"/>
  <c r="C28" i="39"/>
  <c r="B28" i="39"/>
  <c r="I26" i="39"/>
  <c r="H26" i="39"/>
  <c r="G26" i="39"/>
  <c r="D26" i="39"/>
  <c r="C26" i="39"/>
  <c r="B26" i="39"/>
  <c r="I25" i="39"/>
  <c r="H25" i="39"/>
  <c r="G25" i="39"/>
  <c r="D25" i="39"/>
  <c r="C25" i="39"/>
  <c r="B25" i="39"/>
  <c r="I24" i="39"/>
  <c r="H24" i="39"/>
  <c r="G24" i="39"/>
  <c r="D24" i="39"/>
  <c r="C24" i="39"/>
  <c r="B24" i="39"/>
  <c r="I23" i="39"/>
  <c r="H23" i="39"/>
  <c r="G23" i="39"/>
  <c r="D23" i="39"/>
  <c r="C23" i="39"/>
  <c r="B23" i="39"/>
  <c r="I22" i="39"/>
  <c r="H22" i="39"/>
  <c r="G22" i="39"/>
  <c r="D22" i="39"/>
  <c r="C22" i="39"/>
  <c r="B22" i="39"/>
  <c r="I21" i="39"/>
  <c r="H21" i="39"/>
  <c r="G21" i="39"/>
  <c r="D21" i="39"/>
  <c r="C21" i="39"/>
  <c r="B21" i="39"/>
  <c r="I14" i="39"/>
  <c r="H14" i="39"/>
  <c r="G14" i="39"/>
  <c r="D14" i="39"/>
  <c r="C14" i="39"/>
  <c r="B14" i="39"/>
  <c r="I10" i="39"/>
  <c r="H10" i="39"/>
  <c r="G10" i="39"/>
  <c r="D10" i="39"/>
  <c r="C10" i="39"/>
  <c r="B10" i="39"/>
  <c r="I9" i="39"/>
  <c r="H9" i="39"/>
  <c r="G9" i="39"/>
  <c r="D9" i="39"/>
  <c r="C9" i="39"/>
  <c r="B9" i="39"/>
  <c r="I8" i="39"/>
  <c r="H8" i="39"/>
  <c r="G8" i="39"/>
  <c r="D8" i="39"/>
  <c r="C8" i="39"/>
  <c r="B8" i="39"/>
  <c r="I7" i="39"/>
  <c r="H7" i="39"/>
  <c r="G7" i="39"/>
  <c r="D7" i="39"/>
  <c r="C7" i="39"/>
  <c r="B7" i="39"/>
  <c r="I6" i="39"/>
  <c r="H6" i="39"/>
  <c r="G6" i="39"/>
  <c r="D6" i="39"/>
  <c r="C6" i="39"/>
  <c r="B6" i="39"/>
  <c r="I5" i="39"/>
  <c r="H5" i="39"/>
  <c r="G5" i="39"/>
  <c r="D5" i="39"/>
  <c r="C5" i="39"/>
  <c r="B5" i="39"/>
  <c r="I12" i="39"/>
  <c r="H12" i="39"/>
  <c r="G12" i="39"/>
  <c r="D12" i="39"/>
  <c r="C12" i="39"/>
  <c r="B12" i="39"/>
  <c r="B27" i="39" l="1"/>
  <c r="B29" i="39" s="1"/>
  <c r="H27" i="39"/>
  <c r="H32" i="39" s="1"/>
  <c r="C27" i="39"/>
  <c r="C32" i="39" s="1"/>
  <c r="I27" i="39"/>
  <c r="I32" i="39" s="1"/>
  <c r="D27" i="39"/>
  <c r="D32" i="39" s="1"/>
  <c r="E5" i="39"/>
  <c r="E14" i="39"/>
  <c r="E30" i="39" s="1"/>
  <c r="F14" i="39"/>
  <c r="F30" i="39" s="1"/>
  <c r="H31" i="39"/>
  <c r="B31" i="39"/>
  <c r="C31" i="39"/>
  <c r="D31" i="39"/>
  <c r="I31" i="39"/>
  <c r="G27" i="39"/>
  <c r="G29" i="39" s="1"/>
  <c r="G31" i="39"/>
  <c r="F12" i="39"/>
  <c r="F28" i="39" s="1"/>
  <c r="E7" i="39"/>
  <c r="F7" i="39"/>
  <c r="F23" i="39" s="1"/>
  <c r="F10" i="39"/>
  <c r="F26" i="39" s="1"/>
  <c r="I11" i="39"/>
  <c r="I13" i="39" s="1"/>
  <c r="E8" i="39"/>
  <c r="E12" i="39"/>
  <c r="E28" i="39" s="1"/>
  <c r="F6" i="39"/>
  <c r="F22" i="39" s="1"/>
  <c r="E6" i="39"/>
  <c r="F9" i="39"/>
  <c r="F25" i="39" s="1"/>
  <c r="E10" i="39"/>
  <c r="F8" i="39"/>
  <c r="F24" i="39" s="1"/>
  <c r="E9" i="39"/>
  <c r="B11" i="39"/>
  <c r="B13" i="39" s="1"/>
  <c r="C11" i="39"/>
  <c r="C13" i="39" s="1"/>
  <c r="D11" i="39"/>
  <c r="D13" i="39" s="1"/>
  <c r="F5" i="39"/>
  <c r="H11" i="39"/>
  <c r="H13" i="39" s="1"/>
  <c r="G11" i="39"/>
  <c r="G13" i="39" s="1"/>
  <c r="G15" i="39"/>
  <c r="H15" i="39"/>
  <c r="I15" i="39"/>
  <c r="B15" i="39"/>
  <c r="C15" i="39"/>
  <c r="D15" i="39"/>
  <c r="B32" i="39" l="1"/>
  <c r="I29" i="39"/>
  <c r="D29" i="39"/>
  <c r="H29" i="39"/>
  <c r="C29" i="39"/>
  <c r="E26" i="39"/>
  <c r="J10" i="39"/>
  <c r="E24" i="39"/>
  <c r="J8" i="39"/>
  <c r="E23" i="39"/>
  <c r="J7" i="39"/>
  <c r="E25" i="39"/>
  <c r="J9" i="39"/>
  <c r="E22" i="39"/>
  <c r="J6" i="39"/>
  <c r="J5" i="39"/>
  <c r="F15" i="39"/>
  <c r="F31" i="39" s="1"/>
  <c r="E11" i="39"/>
  <c r="E21" i="39"/>
  <c r="F11" i="39"/>
  <c r="F21" i="39"/>
  <c r="G32" i="39"/>
  <c r="E15" i="39"/>
  <c r="E31" i="39" s="1"/>
  <c r="I16" i="39"/>
  <c r="H16" i="39"/>
  <c r="B16" i="39"/>
  <c r="D16" i="39"/>
  <c r="C16" i="39"/>
  <c r="G16" i="39"/>
  <c r="E27" i="39" l="1"/>
  <c r="J11" i="39"/>
  <c r="F27" i="39"/>
  <c r="F13" i="39"/>
  <c r="F29" i="39" s="1"/>
  <c r="F16" i="39"/>
  <c r="F32" i="39" s="1"/>
  <c r="E13" i="39"/>
  <c r="E29" i="39" s="1"/>
  <c r="E16" i="39"/>
  <c r="E32" i="39" s="1"/>
  <c r="D34" i="17" l="1"/>
  <c r="D35" i="17" s="1"/>
  <c r="D9" i="17" l="1"/>
  <c r="D10" i="17" s="1"/>
  <c r="C16" i="1" l="1"/>
  <c r="C15" i="1"/>
  <c r="C7" i="1"/>
  <c r="C6" i="11" l="1"/>
  <c r="D6" i="11"/>
  <c r="D7" i="11"/>
  <c r="C4" i="11"/>
  <c r="D4" i="11"/>
  <c r="C5" i="11"/>
  <c r="D5" i="11"/>
  <c r="H30" i="12"/>
  <c r="E30" i="12"/>
  <c r="D30" i="12"/>
  <c r="G22" i="12"/>
  <c r="F22" i="12"/>
  <c r="D22" i="12"/>
  <c r="C22" i="12"/>
  <c r="G21" i="12"/>
  <c r="F21" i="12"/>
  <c r="D21" i="12"/>
  <c r="C21" i="12"/>
  <c r="C16" i="12"/>
  <c r="C15" i="12"/>
  <c r="C7" i="12"/>
  <c r="D15" i="1"/>
  <c r="D15" i="12" s="1"/>
  <c r="D7" i="1"/>
  <c r="D7" i="12" l="1"/>
  <c r="D16" i="1"/>
  <c r="D16" i="12" s="1"/>
  <c r="M21" i="13"/>
  <c r="L21" i="13"/>
  <c r="J21" i="13"/>
  <c r="I21" i="13"/>
  <c r="I20" i="13"/>
  <c r="C20" i="13"/>
  <c r="M12" i="13"/>
  <c r="M27" i="13" s="1"/>
  <c r="L12" i="13"/>
  <c r="J12" i="13"/>
  <c r="J27" i="13" s="1"/>
  <c r="I12" i="13"/>
  <c r="I27" i="13" s="1"/>
  <c r="G12" i="13"/>
  <c r="G27" i="13" s="1"/>
  <c r="F12" i="13"/>
  <c r="F27" i="13" s="1"/>
  <c r="D12" i="13"/>
  <c r="D27" i="13" s="1"/>
  <c r="C12" i="13"/>
  <c r="M11" i="13"/>
  <c r="M26" i="13" s="1"/>
  <c r="L11" i="13"/>
  <c r="L26" i="13" s="1"/>
  <c r="J11" i="13"/>
  <c r="J26" i="13" s="1"/>
  <c r="I11" i="13"/>
  <c r="G11" i="13"/>
  <c r="F11" i="13"/>
  <c r="F26" i="13" s="1"/>
  <c r="D11" i="13"/>
  <c r="D26" i="13" s="1"/>
  <c r="C11" i="13"/>
  <c r="C26" i="13" s="1"/>
  <c r="M10" i="13"/>
  <c r="M25" i="13" s="1"/>
  <c r="L10" i="13"/>
  <c r="J10" i="13"/>
  <c r="J25" i="13" s="1"/>
  <c r="I10" i="13"/>
  <c r="G10" i="13"/>
  <c r="G25" i="13" s="1"/>
  <c r="F10" i="13"/>
  <c r="F25" i="13" s="1"/>
  <c r="D10" i="13"/>
  <c r="D25" i="13" s="1"/>
  <c r="C10" i="13"/>
  <c r="C25" i="13" s="1"/>
  <c r="M9" i="13"/>
  <c r="M24" i="13" s="1"/>
  <c r="L9" i="13"/>
  <c r="J9" i="13"/>
  <c r="J24" i="13" s="1"/>
  <c r="I9" i="13"/>
  <c r="I24" i="13" s="1"/>
  <c r="G9" i="13"/>
  <c r="G24" i="13" s="1"/>
  <c r="F9" i="13"/>
  <c r="F24" i="13" s="1"/>
  <c r="D9" i="13"/>
  <c r="D24" i="13" s="1"/>
  <c r="C9" i="13"/>
  <c r="C24" i="13" s="1"/>
  <c r="M8" i="13"/>
  <c r="M23" i="13" s="1"/>
  <c r="L8" i="13"/>
  <c r="L23" i="13" s="1"/>
  <c r="J8" i="13"/>
  <c r="J23" i="13" s="1"/>
  <c r="I8" i="13"/>
  <c r="I23" i="13" s="1"/>
  <c r="G8" i="13"/>
  <c r="F8" i="13"/>
  <c r="D8" i="13"/>
  <c r="D23" i="13" s="1"/>
  <c r="C8" i="13"/>
  <c r="M7" i="13"/>
  <c r="M22" i="13" s="1"/>
  <c r="L7" i="13"/>
  <c r="J7" i="13"/>
  <c r="I7" i="13"/>
  <c r="G7" i="13"/>
  <c r="G22" i="13" s="1"/>
  <c r="F7" i="13"/>
  <c r="F22" i="13" s="1"/>
  <c r="D7" i="13"/>
  <c r="C7" i="13"/>
  <c r="M6" i="13"/>
  <c r="L6" i="13"/>
  <c r="J6" i="13"/>
  <c r="I6" i="13"/>
  <c r="E8" i="13" l="1"/>
  <c r="E26" i="13"/>
  <c r="E12" i="13"/>
  <c r="N23" i="13"/>
  <c r="N9" i="13"/>
  <c r="N12" i="13"/>
  <c r="H25" i="13"/>
  <c r="K7" i="13"/>
  <c r="P11" i="13"/>
  <c r="N11" i="13"/>
  <c r="K10" i="13"/>
  <c r="K11" i="13"/>
  <c r="H27" i="13"/>
  <c r="L13" i="13"/>
  <c r="N10" i="13"/>
  <c r="E7" i="13"/>
  <c r="M13" i="13"/>
  <c r="H11" i="13"/>
  <c r="D13" i="13"/>
  <c r="N8" i="13"/>
  <c r="H12" i="13"/>
  <c r="L24" i="13"/>
  <c r="N24" i="13" s="1"/>
  <c r="N26" i="13"/>
  <c r="P8" i="13"/>
  <c r="P12" i="13"/>
  <c r="E24" i="13"/>
  <c r="K24" i="13"/>
  <c r="F13" i="13"/>
  <c r="E9" i="13"/>
  <c r="E25" i="13"/>
  <c r="P10" i="13"/>
  <c r="I13" i="13"/>
  <c r="G13" i="13"/>
  <c r="J13" i="13"/>
  <c r="K23" i="13"/>
  <c r="H24" i="13"/>
  <c r="H10" i="13"/>
  <c r="E11" i="13"/>
  <c r="J22" i="13"/>
  <c r="J28" i="13" s="1"/>
  <c r="I25" i="13"/>
  <c r="K25" i="13" s="1"/>
  <c r="K27" i="13"/>
  <c r="M28" i="13"/>
  <c r="H22" i="13"/>
  <c r="E10" i="13"/>
  <c r="K12" i="13"/>
  <c r="G23" i="13"/>
  <c r="K9" i="13"/>
  <c r="H7" i="13"/>
  <c r="K8" i="13"/>
  <c r="C23" i="13"/>
  <c r="E23" i="13" s="1"/>
  <c r="G26" i="13"/>
  <c r="H26" i="13" s="1"/>
  <c r="C27" i="13"/>
  <c r="E27" i="13" s="1"/>
  <c r="H8" i="13"/>
  <c r="D22" i="13"/>
  <c r="D28" i="13" s="1"/>
  <c r="P9" i="13"/>
  <c r="C13" i="13"/>
  <c r="L25" i="13"/>
  <c r="N25" i="13" s="1"/>
  <c r="L27" i="13"/>
  <c r="N27" i="13" s="1"/>
  <c r="C22" i="13"/>
  <c r="L22" i="13"/>
  <c r="N7" i="13"/>
  <c r="H9" i="13"/>
  <c r="I22" i="13"/>
  <c r="I26" i="13"/>
  <c r="K26" i="13" s="1"/>
  <c r="F23" i="13"/>
  <c r="F28" i="13" s="1"/>
  <c r="P7" i="13"/>
  <c r="N13" i="13" l="1"/>
  <c r="H13" i="13"/>
  <c r="G28" i="13"/>
  <c r="H28" i="13" s="1"/>
  <c r="K13" i="13"/>
  <c r="E13" i="13"/>
  <c r="K22" i="13"/>
  <c r="I28" i="13"/>
  <c r="K28" i="13" s="1"/>
  <c r="N22" i="13"/>
  <c r="L28" i="13"/>
  <c r="N28" i="13" s="1"/>
  <c r="E22" i="13"/>
  <c r="C28" i="13"/>
  <c r="E28" i="13" s="1"/>
  <c r="P13" i="13"/>
  <c r="H23" i="13"/>
  <c r="M15" i="13" l="1"/>
  <c r="G15" i="13"/>
  <c r="L15" i="13"/>
  <c r="F15" i="13"/>
  <c r="C30" i="1"/>
  <c r="C30" i="12" l="1"/>
  <c r="G6" i="12"/>
  <c r="F6" i="12"/>
  <c r="G5" i="12"/>
  <c r="F5" i="12"/>
  <c r="D6" i="12"/>
  <c r="C6" i="12"/>
  <c r="D5" i="12"/>
  <c r="C5" i="12"/>
  <c r="B31" i="12"/>
  <c r="B30" i="12"/>
  <c r="B29" i="12"/>
  <c r="B28" i="12"/>
  <c r="B27" i="12"/>
  <c r="B26" i="12"/>
  <c r="B25" i="12"/>
  <c r="B24" i="12"/>
  <c r="B23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6" i="12"/>
  <c r="B4" i="12"/>
  <c r="G3" i="12"/>
  <c r="F3" i="12"/>
  <c r="H5" i="12" l="1"/>
  <c r="E5" i="12"/>
  <c r="H6" i="12"/>
  <c r="E6" i="12"/>
  <c r="G28" i="1"/>
  <c r="G28" i="12" s="1"/>
  <c r="F28" i="1"/>
  <c r="F28" i="12" s="1"/>
  <c r="G27" i="1"/>
  <c r="G27" i="12" s="1"/>
  <c r="F27" i="1"/>
  <c r="F27" i="12" s="1"/>
  <c r="D28" i="1"/>
  <c r="D28" i="12" s="1"/>
  <c r="C28" i="1"/>
  <c r="C28" i="12" s="1"/>
  <c r="D27" i="1"/>
  <c r="D27" i="12" s="1"/>
  <c r="C27" i="1"/>
  <c r="C27" i="12" s="1"/>
  <c r="G24" i="1"/>
  <c r="G24" i="12" s="1"/>
  <c r="F24" i="1"/>
  <c r="F24" i="12" s="1"/>
  <c r="G23" i="1"/>
  <c r="G23" i="12" s="1"/>
  <c r="F23" i="1"/>
  <c r="F23" i="12" s="1"/>
  <c r="G20" i="1"/>
  <c r="G20" i="12" s="1"/>
  <c r="F20" i="1"/>
  <c r="F20" i="12" s="1"/>
  <c r="G19" i="1"/>
  <c r="G19" i="12" s="1"/>
  <c r="F19" i="1"/>
  <c r="F19" i="12" s="1"/>
  <c r="D24" i="1"/>
  <c r="D24" i="12" s="1"/>
  <c r="C24" i="1"/>
  <c r="C24" i="12" s="1"/>
  <c r="D23" i="1"/>
  <c r="D23" i="12" s="1"/>
  <c r="C23" i="1"/>
  <c r="C23" i="12" s="1"/>
  <c r="D20" i="1"/>
  <c r="D20" i="12" s="1"/>
  <c r="C20" i="1"/>
  <c r="C20" i="12" s="1"/>
  <c r="D19" i="1"/>
  <c r="D19" i="12" s="1"/>
  <c r="C19" i="1"/>
  <c r="C19" i="12" s="1"/>
  <c r="G13" i="1"/>
  <c r="G13" i="12" s="1"/>
  <c r="F13" i="1"/>
  <c r="F13" i="12" s="1"/>
  <c r="G12" i="1"/>
  <c r="F12" i="1"/>
  <c r="G11" i="1"/>
  <c r="F11" i="1"/>
  <c r="G10" i="1"/>
  <c r="F10" i="1"/>
  <c r="D13" i="1"/>
  <c r="D13" i="12" s="1"/>
  <c r="C13" i="1"/>
  <c r="C13" i="12" s="1"/>
  <c r="D12" i="1"/>
  <c r="C12" i="1"/>
  <c r="D11" i="1"/>
  <c r="C11" i="1"/>
  <c r="D10" i="1"/>
  <c r="C10" i="1"/>
  <c r="D6" i="1"/>
  <c r="D5" i="1"/>
  <c r="C11" i="12" l="1"/>
  <c r="D12" i="12"/>
  <c r="G12" i="12"/>
  <c r="G10" i="12"/>
  <c r="C10" i="12"/>
  <c r="F10" i="12"/>
  <c r="D10" i="12"/>
  <c r="F11" i="12"/>
  <c r="D11" i="12"/>
  <c r="G11" i="12"/>
  <c r="C12" i="12"/>
  <c r="F12" i="12"/>
  <c r="B5" i="1" l="1"/>
  <c r="P39" i="9" l="1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B39" i="9"/>
  <c r="F41" i="9" l="1"/>
  <c r="N41" i="9"/>
  <c r="B41" i="9"/>
  <c r="J41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D18" i="1" l="1"/>
  <c r="D18" i="12" s="1"/>
  <c r="C8" i="11"/>
  <c r="D8" i="11"/>
  <c r="J18" i="9"/>
  <c r="F18" i="9"/>
  <c r="N18" i="9"/>
  <c r="B18" i="9"/>
  <c r="C18" i="1" l="1"/>
  <c r="C18" i="12" s="1"/>
  <c r="C9" i="1"/>
  <c r="C4" i="1"/>
  <c r="D4" i="1"/>
  <c r="D9" i="1"/>
  <c r="C26" i="1"/>
  <c r="C26" i="12" s="1"/>
  <c r="D26" i="1"/>
  <c r="D26" i="12" s="1"/>
  <c r="A31" i="9"/>
  <c r="A28" i="9"/>
  <c r="A35" i="9"/>
  <c r="A36" i="9"/>
  <c r="A30" i="9"/>
  <c r="A27" i="9"/>
  <c r="A41" i="9"/>
  <c r="A29" i="9"/>
  <c r="A34" i="9"/>
  <c r="D4" i="12" l="1"/>
  <c r="C4" i="12"/>
  <c r="D9" i="12"/>
  <c r="D15" i="13"/>
  <c r="C9" i="12"/>
  <c r="C15" i="13"/>
  <c r="E16" i="1" l="1"/>
  <c r="E16" i="12" s="1"/>
  <c r="E15" i="1"/>
  <c r="E15" i="12" s="1"/>
  <c r="E11" i="1" l="1"/>
  <c r="E11" i="12" s="1"/>
  <c r="E12" i="1"/>
  <c r="E12" i="12" s="1"/>
  <c r="E10" i="1"/>
  <c r="E10" i="12" s="1"/>
  <c r="E13" i="1"/>
  <c r="E13" i="12" s="1"/>
  <c r="E24" i="1" l="1"/>
  <c r="E24" i="12" s="1"/>
  <c r="H23" i="1"/>
  <c r="H23" i="12" s="1"/>
  <c r="E23" i="1"/>
  <c r="E23" i="12" s="1"/>
  <c r="H22" i="1"/>
  <c r="H22" i="12" s="1"/>
  <c r="E22" i="1"/>
  <c r="E22" i="12" s="1"/>
  <c r="H21" i="1"/>
  <c r="H21" i="12" s="1"/>
  <c r="E21" i="1"/>
  <c r="E21" i="12" s="1"/>
  <c r="H19" i="1"/>
  <c r="H19" i="12" s="1"/>
  <c r="H12" i="1"/>
  <c r="H12" i="12" s="1"/>
  <c r="E7" i="1"/>
  <c r="E7" i="12" s="1"/>
  <c r="E6" i="1"/>
  <c r="G3" i="1"/>
  <c r="F3" i="1"/>
  <c r="D8" i="1" l="1"/>
  <c r="D8" i="12" s="1"/>
  <c r="E26" i="1"/>
  <c r="E26" i="12" s="1"/>
  <c r="E5" i="1"/>
  <c r="E20" i="1"/>
  <c r="E20" i="12" s="1"/>
  <c r="H24" i="1"/>
  <c r="H24" i="12" s="1"/>
  <c r="E28" i="1"/>
  <c r="E28" i="12" s="1"/>
  <c r="E27" i="1"/>
  <c r="E27" i="12" s="1"/>
  <c r="H11" i="1"/>
  <c r="H11" i="12" s="1"/>
  <c r="H13" i="1"/>
  <c r="H13" i="12" s="1"/>
  <c r="H6" i="1"/>
  <c r="H20" i="1"/>
  <c r="H20" i="12" s="1"/>
  <c r="H28" i="1"/>
  <c r="H28" i="12" s="1"/>
  <c r="E19" i="1"/>
  <c r="E19" i="12" s="1"/>
  <c r="H10" i="1"/>
  <c r="H10" i="12" s="1"/>
  <c r="H5" i="1"/>
  <c r="H27" i="1"/>
  <c r="H27" i="12" s="1"/>
  <c r="E18" i="1" l="1"/>
  <c r="E18" i="12" s="1"/>
  <c r="D14" i="1"/>
  <c r="E9" i="1"/>
  <c r="E9" i="12" s="1"/>
  <c r="E4" i="1"/>
  <c r="E4" i="12" s="1"/>
  <c r="C8" i="1"/>
  <c r="C8" i="12" s="1"/>
  <c r="D17" i="1" l="1"/>
  <c r="D14" i="12"/>
  <c r="E8" i="1"/>
  <c r="E8" i="12" s="1"/>
  <c r="C14" i="1"/>
  <c r="C14" i="12" s="1"/>
  <c r="D25" i="1" l="1"/>
  <c r="D17" i="12"/>
  <c r="E14" i="1"/>
  <c r="E14" i="12" s="1"/>
  <c r="C17" i="1"/>
  <c r="C17" i="12" s="1"/>
  <c r="D25" i="12" l="1"/>
  <c r="D29" i="1"/>
  <c r="E17" i="1"/>
  <c r="E17" i="12" s="1"/>
  <c r="C25" i="1"/>
  <c r="C25" i="12" s="1"/>
  <c r="D31" i="1" l="1"/>
  <c r="D29" i="12"/>
  <c r="E25" i="1"/>
  <c r="E25" i="12" s="1"/>
  <c r="C29" i="1"/>
  <c r="C29" i="12" l="1"/>
  <c r="D31" i="12"/>
  <c r="D33" i="12" s="1"/>
  <c r="D33" i="1"/>
  <c r="E29" i="1"/>
  <c r="E29" i="12" s="1"/>
  <c r="C31" i="1"/>
  <c r="C31" i="12" l="1"/>
  <c r="C33" i="12" s="1"/>
  <c r="E33" i="12" s="1"/>
  <c r="E31" i="1"/>
  <c r="E31" i="12" s="1"/>
  <c r="C33" i="1"/>
  <c r="E33" i="1" s="1"/>
  <c r="E3" i="1" l="1"/>
  <c r="H3" i="1" s="1"/>
  <c r="H3" i="12" s="1"/>
  <c r="E3" i="12" s="1"/>
  <c r="G16" i="1" l="1"/>
  <c r="G16" i="12" s="1"/>
  <c r="F30" i="1" l="1"/>
  <c r="F30" i="12" s="1"/>
  <c r="F4" i="1" l="1"/>
  <c r="F7" i="1"/>
  <c r="F16" i="1"/>
  <c r="F9" i="1"/>
  <c r="F26" i="1"/>
  <c r="I15" i="13" l="1"/>
  <c r="F9" i="12"/>
  <c r="F7" i="12"/>
  <c r="F26" i="12"/>
  <c r="F4" i="12"/>
  <c r="F8" i="1"/>
  <c r="F16" i="12"/>
  <c r="H16" i="1"/>
  <c r="H16" i="12" s="1"/>
  <c r="F8" i="12" l="1"/>
  <c r="F14" i="1"/>
  <c r="F14" i="12" l="1"/>
  <c r="G9" i="1" l="1"/>
  <c r="J15" i="13" l="1"/>
  <c r="G9" i="12"/>
  <c r="H9" i="1"/>
  <c r="H9" i="12" s="1"/>
  <c r="G15" i="1" l="1"/>
  <c r="G15" i="12" s="1"/>
  <c r="G4" i="1" l="1"/>
  <c r="G26" i="1"/>
  <c r="G26" i="12" l="1"/>
  <c r="H26" i="1"/>
  <c r="H26" i="12" s="1"/>
  <c r="G4" i="12"/>
  <c r="H4" i="1"/>
  <c r="H4" i="12" s="1"/>
  <c r="G7" i="1"/>
  <c r="G7" i="12" l="1"/>
  <c r="H7" i="1"/>
  <c r="H7" i="12" s="1"/>
  <c r="G8" i="1"/>
  <c r="G30" i="1"/>
  <c r="G30" i="12" s="1"/>
  <c r="G8" i="12" l="1"/>
  <c r="G14" i="1"/>
  <c r="H8" i="1"/>
  <c r="H8" i="12" s="1"/>
  <c r="G14" i="12" l="1"/>
  <c r="G17" i="1"/>
  <c r="H14" i="1"/>
  <c r="H14" i="12" s="1"/>
  <c r="G18" i="1"/>
  <c r="G18" i="12" s="1"/>
  <c r="G25" i="1" l="1"/>
  <c r="G17" i="12"/>
  <c r="G29" i="1" l="1"/>
  <c r="G25" i="12"/>
  <c r="G29" i="12" l="1"/>
  <c r="G31" i="1"/>
  <c r="G33" i="1" l="1"/>
  <c r="G31" i="12"/>
  <c r="G33" i="12" s="1"/>
  <c r="F15" i="1" l="1"/>
  <c r="F15" i="12" l="1"/>
  <c r="H15" i="1"/>
  <c r="H15" i="12" s="1"/>
  <c r="F17" i="1"/>
  <c r="F18" i="1" l="1"/>
  <c r="H17" i="1"/>
  <c r="H17" i="12" s="1"/>
  <c r="F17" i="12"/>
  <c r="F18" i="12" l="1"/>
  <c r="H18" i="1"/>
  <c r="H18" i="12" s="1"/>
  <c r="F25" i="1"/>
  <c r="H25" i="1" l="1"/>
  <c r="H25" i="12" s="1"/>
  <c r="F29" i="1"/>
  <c r="F25" i="12"/>
  <c r="F31" i="1" l="1"/>
  <c r="F29" i="12"/>
  <c r="H29" i="1"/>
  <c r="H29" i="12" s="1"/>
  <c r="F33" i="1" l="1"/>
  <c r="H33" i="1" s="1"/>
  <c r="F31" i="12"/>
  <c r="F33" i="12" s="1"/>
  <c r="H33" i="12" s="1"/>
  <c r="H31" i="1"/>
  <c r="H31" i="12" s="1"/>
</calcChain>
</file>

<file path=xl/sharedStrings.xml><?xml version="1.0" encoding="utf-8"?>
<sst xmlns="http://schemas.openxmlformats.org/spreadsheetml/2006/main" count="818" uniqueCount="414">
  <si>
    <t>Demonstração de Resultado
(R$ mil)</t>
  </si>
  <si>
    <t>Controladora</t>
  </si>
  <si>
    <t>Consolidado</t>
  </si>
  <si>
    <t>2T15</t>
  </si>
  <si>
    <t>2T14</t>
  </si>
  <si>
    <t>1S15</t>
  </si>
  <si>
    <t>1S14</t>
  </si>
  <si>
    <t>Receita Operacional Bruta</t>
  </si>
  <si>
    <t>Outras</t>
  </si>
  <si>
    <t>Deduções à Receita Operacional</t>
  </si>
  <si>
    <t>Receita Operacional Líquida</t>
  </si>
  <si>
    <t>Custos e Despesas Operacionais</t>
  </si>
  <si>
    <t>Pessoal</t>
  </si>
  <si>
    <t>Material</t>
  </si>
  <si>
    <t>Serviços</t>
  </si>
  <si>
    <t>Outros</t>
  </si>
  <si>
    <t>Resultado Bruto</t>
  </si>
  <si>
    <t>Equivalência Patrimonial</t>
  </si>
  <si>
    <t>Outras Receitas/Despesas Operacionais</t>
  </si>
  <si>
    <t>Resultado Anterior ao Resultado Financeiro e dos Tributos</t>
  </si>
  <si>
    <t>Resultado Financeiro</t>
  </si>
  <si>
    <t>Rendimento de Aplicação financeira/Juros Ativos</t>
  </si>
  <si>
    <t>Receita de Variação monetária líquida</t>
  </si>
  <si>
    <t>Variação Cambial</t>
  </si>
  <si>
    <t>Resultado de Hedge</t>
  </si>
  <si>
    <t>Juros/Encargos sobre empréstimos</t>
  </si>
  <si>
    <t>Lucro operacional</t>
  </si>
  <si>
    <t>Imposto de Renda e Contribuição Social sobre o Lucro</t>
  </si>
  <si>
    <t>Corrente</t>
  </si>
  <si>
    <t>Diferido</t>
  </si>
  <si>
    <t>Lucro/Prejuízo Consolidado do Período Antes
da Participação do Acionista não Controlador</t>
  </si>
  <si>
    <t>Participação do Acionista não Controlador</t>
  </si>
  <si>
    <t>Lucro/Prejuízo Consolidado do Período</t>
  </si>
  <si>
    <t>Lucro por  Ação - (Reais / Ação)</t>
  </si>
  <si>
    <t>Quantidade de Ações (unidades mil)</t>
  </si>
  <si>
    <t>Uso da Rede Elétrica</t>
  </si>
  <si>
    <t>Total</t>
  </si>
  <si>
    <t>Company</t>
  </si>
  <si>
    <t>Consolidated</t>
  </si>
  <si>
    <t>2Q14</t>
  </si>
  <si>
    <t>1H15</t>
  </si>
  <si>
    <t>1H14</t>
  </si>
  <si>
    <t>Others</t>
  </si>
  <si>
    <t xml:space="preserve"> </t>
  </si>
  <si>
    <t>2Q15</t>
  </si>
  <si>
    <t>Δ%</t>
  </si>
  <si>
    <t>Custos e Despesas de O&amp;M                           
(R$ milhões)</t>
  </si>
  <si>
    <t xml:space="preserve">Serviços </t>
  </si>
  <si>
    <t>Materiais</t>
  </si>
  <si>
    <t>Depreciação</t>
  </si>
  <si>
    <t>Contingências</t>
  </si>
  <si>
    <t>-</t>
  </si>
  <si>
    <t>EBITDA ICVM nº 527/12</t>
  </si>
  <si>
    <t>Net Income</t>
  </si>
  <si>
    <t>Cost and Expenses                              
(R$ millions)</t>
  </si>
  <si>
    <t>Demonstração do Resultado
(R$ milhões)</t>
  </si>
  <si>
    <t>IENNE</t>
  </si>
  <si>
    <t>IESUL</t>
  </si>
  <si>
    <t>MADEIRA</t>
  </si>
  <si>
    <t>GARANHUNS</t>
  </si>
  <si>
    <t>Deduções à receita operacional</t>
  </si>
  <si>
    <t>Receita operacional líquida</t>
  </si>
  <si>
    <t>Custos dos serviços de operação</t>
  </si>
  <si>
    <t>Lucro Bruto</t>
  </si>
  <si>
    <t>Despesas Gerais e Administrativas</t>
  </si>
  <si>
    <t>Outras receitas/despesas líquidas</t>
  </si>
  <si>
    <t>Lucro antes do IR &amp; CSLL</t>
  </si>
  <si>
    <t>IR &amp; CSLL</t>
  </si>
  <si>
    <t xml:space="preserve">Lucro líquido </t>
  </si>
  <si>
    <t>.</t>
  </si>
  <si>
    <t>Participação CTEEP</t>
  </si>
  <si>
    <t>CTEEP Participation</t>
  </si>
  <si>
    <t>Operating Expenses</t>
  </si>
  <si>
    <t>CONSOLIDADO</t>
  </si>
  <si>
    <t>IEMadeira</t>
  </si>
  <si>
    <t>Total da receita bruta</t>
  </si>
  <si>
    <t>Demonstração de Resultado
(R$ milhões)</t>
  </si>
  <si>
    <t>Result
(R$' million)</t>
  </si>
  <si>
    <t>Personnel</t>
  </si>
  <si>
    <t>Services</t>
  </si>
  <si>
    <t>Depreciation</t>
  </si>
  <si>
    <t>Contingencies</t>
  </si>
  <si>
    <t>3T14</t>
  </si>
  <si>
    <t>3T15</t>
  </si>
  <si>
    <t>9M14</t>
  </si>
  <si>
    <t>9M15</t>
  </si>
  <si>
    <t>3Q15</t>
  </si>
  <si>
    <t>3Q14</t>
  </si>
  <si>
    <t>IEGaranhuns</t>
  </si>
  <si>
    <t xml:space="preserve">
2014</t>
  </si>
  <si>
    <t xml:space="preserve">
2015</t>
  </si>
  <si>
    <t>1T16</t>
  </si>
  <si>
    <t>1T15</t>
  </si>
  <si>
    <t>IE MADEIRA</t>
  </si>
  <si>
    <t>IE GARANHUNS</t>
  </si>
  <si>
    <t>CONTROLADORA</t>
  </si>
  <si>
    <t>CIRCULANTE</t>
  </si>
  <si>
    <t>Caixa e equivalentes de caixa</t>
  </si>
  <si>
    <t>Aplicações Financeiras</t>
  </si>
  <si>
    <t>Estoques</t>
  </si>
  <si>
    <t>Crédito com controladas</t>
  </si>
  <si>
    <t>NÃO CIRCULANTE</t>
  </si>
  <si>
    <t xml:space="preserve"> Realizável a longo prazo</t>
  </si>
  <si>
    <t xml:space="preserve">Valores a Receber - Secretaria da Fazenda    </t>
  </si>
  <si>
    <t xml:space="preserve">Imposto de Renda e Contribuição Social Diferidos   </t>
  </si>
  <si>
    <t xml:space="preserve">Cauções e Depósitos Vinculados   </t>
  </si>
  <si>
    <t xml:space="preserve">Outros   </t>
  </si>
  <si>
    <t>Investimentos</t>
  </si>
  <si>
    <t xml:space="preserve">Imobilizado  </t>
  </si>
  <si>
    <t>Intangível</t>
  </si>
  <si>
    <t>Total do Ativo</t>
  </si>
  <si>
    <t>Empréstimos e financiamentos</t>
  </si>
  <si>
    <t>Debêntures</t>
  </si>
  <si>
    <t>Tributos e Encargos sociais a recolher</t>
  </si>
  <si>
    <t>Provisões</t>
  </si>
  <si>
    <t xml:space="preserve"> Exigível a longo prazo</t>
  </si>
  <si>
    <t>Empréstimos e Financiamentos</t>
  </si>
  <si>
    <t>PATRIMÔNIO LÍQUIDO</t>
  </si>
  <si>
    <t>Capital Social</t>
  </si>
  <si>
    <t>Reservas de Capital</t>
  </si>
  <si>
    <t>Reservas de Lucros</t>
  </si>
  <si>
    <t>Total do Passivo e do Patrimônio Líquido</t>
  </si>
  <si>
    <t>Reserva de Reavaliação</t>
  </si>
  <si>
    <t>PREMISSAS
(R$ mil)</t>
  </si>
  <si>
    <t>Nota Técnica nº 336/16  
base Jul/2017</t>
  </si>
  <si>
    <t>Estimativa CTEEP
base Set/2016</t>
  </si>
  <si>
    <t>Base de Remuneração líquida em 31 de dezembro de 2012</t>
  </si>
  <si>
    <t>Incorporação à Base de Remuneração Regulatória (BRR)</t>
  </si>
  <si>
    <t>Julho de 2017</t>
  </si>
  <si>
    <t>Prazo de pagamento da parcela de receita de janeiro de 2013 a junho de 2017</t>
  </si>
  <si>
    <t>08 anos</t>
  </si>
  <si>
    <t>Prazo de pagamento da parcela remanescente</t>
  </si>
  <si>
    <t>6,3 anos</t>
  </si>
  <si>
    <t xml:space="preserve">*CAAE - Custo Anual dos Ativos Elétricos </t>
  </si>
  <si>
    <t>IMPACTOS
(R$ mil)</t>
  </si>
  <si>
    <t>Saldo inicial do Ativo Imobilizado Líquido</t>
  </si>
  <si>
    <t>Saldo do Imobilizado Líquido à VNR (jan/2013 à set/2016)</t>
  </si>
  <si>
    <t>Net Asset Base on December 31st, 2012</t>
  </si>
  <si>
    <t>Assumptions                                                                      (R$ thousand)</t>
  </si>
  <si>
    <t>Incorporation of the Regulatory Asset Base (RAB)</t>
  </si>
  <si>
    <t>6,3 years</t>
  </si>
  <si>
    <t>8 years</t>
  </si>
  <si>
    <t>Deadline for payment of the installment January revenue from 2013 to June 2017</t>
  </si>
  <si>
    <t>Remaining portion of the payment deadline</t>
  </si>
  <si>
    <t>IMPACTS
(R$ thousand)</t>
  </si>
  <si>
    <t>Opening balance of Fixed Assets Net</t>
  </si>
  <si>
    <t>Balance of Fixed Assets to the VNR                                 (Jan / 2013 to Sep / 2016)</t>
  </si>
  <si>
    <t>Revaluation Reserve</t>
  </si>
  <si>
    <t>July 2017</t>
  </si>
  <si>
    <t>IR &amp; CSLL*</t>
  </si>
  <si>
    <t>Lucros/Prejuízos Acumulados</t>
  </si>
  <si>
    <t>Fluxo de Caixa das Atividades Operacionais</t>
  </si>
  <si>
    <t>Resultado de equivalência patrimonial</t>
  </si>
  <si>
    <t>Cauções e depósitos vinculados</t>
  </si>
  <si>
    <t>Fornecedores</t>
  </si>
  <si>
    <t>Transações com acionistas não controladores</t>
  </si>
  <si>
    <t>Serviços em curso</t>
  </si>
  <si>
    <t>Obrigações vinculadas à concessão do serviço</t>
  </si>
  <si>
    <t>Aplicações financeiras</t>
  </si>
  <si>
    <t>RBSE</t>
  </si>
  <si>
    <t>Fontes</t>
  </si>
  <si>
    <t>Encargos</t>
  </si>
  <si>
    <t>Vencimentos</t>
  </si>
  <si>
    <t>BNDES</t>
  </si>
  <si>
    <t>3,50% a.a.</t>
  </si>
  <si>
    <t>TJLP</t>
  </si>
  <si>
    <t>Debêntures - CTEEP</t>
  </si>
  <si>
    <t>Outros - CTEEP</t>
  </si>
  <si>
    <t>Eletrobras</t>
  </si>
  <si>
    <t>IEMG</t>
  </si>
  <si>
    <t>PINHEIROS</t>
  </si>
  <si>
    <t>SERRA DO JAPI</t>
  </si>
  <si>
    <t>Total  Dívida Bruta Subsidiária</t>
  </si>
  <si>
    <t>Empresa</t>
  </si>
  <si>
    <t>Término da Garantia</t>
  </si>
  <si>
    <t>Saldo garantido  pela ISA CTEEP</t>
  </si>
  <si>
    <t>IE MADEIRA
51% ISA CTEEP</t>
  </si>
  <si>
    <t>ITAÚ BBA</t>
  </si>
  <si>
    <t>IPCA + 5,5% a.a.</t>
  </si>
  <si>
    <t>TJLP + 2,42% a.a.</t>
  </si>
  <si>
    <t>BASA</t>
  </si>
  <si>
    <t xml:space="preserve">Dívida Bruta </t>
  </si>
  <si>
    <t>Disponibilidades</t>
  </si>
  <si>
    <t xml:space="preserve">Dívida Líquida </t>
  </si>
  <si>
    <t>IE SUL</t>
  </si>
  <si>
    <t>1T18</t>
  </si>
  <si>
    <t>1T17</t>
  </si>
  <si>
    <t>Resultado do Serviço</t>
  </si>
  <si>
    <t>Resultado Operacional</t>
  </si>
  <si>
    <t>Resultado Anterior aos Tributos</t>
  </si>
  <si>
    <t>Resultado da Variação Monetária Líquida</t>
  </si>
  <si>
    <t>1Q18</t>
  </si>
  <si>
    <t>1Q17</t>
  </si>
  <si>
    <t>Var (%)</t>
  </si>
  <si>
    <t>(*) Possui empreendimentos relativos a infraestrutura de linhas de transmissão e subestação de energia elétrica, em operação nas áreas de atuação da SUDAM, cujos benefícios foram concedidos nos meses de dezembro 2014 e dezembro de 2015, respectivamente. O prazo de fruição do benefício fiscal é de 10 anos com redução de 75%  do imposto sobre a renda e adicionais.</t>
  </si>
  <si>
    <t>(*) Possui empreendimentos relativos a infraestrutura de linhas de transmissão e subestação de energia elétrica, em operação nas áreas de atuação da SUDENE, cujo benefício foi concedido no mês de dezembro 2016. O prazo de fruição do benefício fiscal é de 10 anos com redução de 75%  do imposto sobre a renda e adicionais.</t>
  </si>
  <si>
    <t>Receita de Infraestrutura</t>
  </si>
  <si>
    <t>Impostos parcelados</t>
  </si>
  <si>
    <t>PIS e COFINS diferidos</t>
  </si>
  <si>
    <t>Imposto de renda e contribuição social diferidos</t>
  </si>
  <si>
    <t>Realizável a longo prazo</t>
  </si>
  <si>
    <t>Caixa restrito</t>
  </si>
  <si>
    <t>Geração de Caixa</t>
  </si>
  <si>
    <t>Rendimento de Aplicações Financeiras</t>
  </si>
  <si>
    <t>Português</t>
  </si>
  <si>
    <t>Inglês</t>
  </si>
  <si>
    <t>(R$ milhões)</t>
  </si>
  <si>
    <t>Cash Generation</t>
  </si>
  <si>
    <t>TJLP + 1,80% a.a.</t>
  </si>
  <si>
    <t>Geração de Caixa Operacional</t>
  </si>
  <si>
    <t>(-) SEFAZ 4819</t>
  </si>
  <si>
    <t>(+) Rendimento de aplicação financeira</t>
  </si>
  <si>
    <t>(-) Juros da dívida</t>
  </si>
  <si>
    <t>(-) CapEx - Reforços e Melhorias</t>
  </si>
  <si>
    <t>(+) Dividendos recebidos subsidiárias</t>
  </si>
  <si>
    <t>Fluxo de Caixa Livre para o Acionista (FCLA)</t>
  </si>
  <si>
    <t>Dividendos distribuídos</t>
  </si>
  <si>
    <r>
      <rPr>
        <i/>
        <sz val="10"/>
        <rFont val="Tahoma"/>
        <family val="2"/>
      </rPr>
      <t>Payout</t>
    </r>
    <r>
      <rPr>
        <sz val="10"/>
        <rFont val="Tahoma"/>
        <family val="2"/>
      </rPr>
      <t xml:space="preserve"> FCLA (%)</t>
    </r>
  </si>
  <si>
    <t>Lucro Líquido Regulatório</t>
  </si>
  <si>
    <t>FCLA / Lucro Líquido Regulatório (%)</t>
  </si>
  <si>
    <t>Total  Dívida Bruta CTEEP</t>
  </si>
  <si>
    <t>(R$ millions)</t>
  </si>
  <si>
    <t>Operational Cash Generation</t>
  </si>
  <si>
    <t>(+) Financial investment income</t>
  </si>
  <si>
    <t>(-) SEFAZ 4819 (State Finance Secretariat)</t>
  </si>
  <si>
    <t>(-) Debt interest</t>
  </si>
  <si>
    <t>(-) CapEx - Reinforcements and Improvements</t>
  </si>
  <si>
    <t>(+) Dividends received by subsidiaries</t>
  </si>
  <si>
    <t>Free Cash Flow for the Shareholder (FCLA)</t>
  </si>
  <si>
    <t>Regulatory Net Income</t>
  </si>
  <si>
    <t>FCLA / Regulatory Net Income (%)</t>
  </si>
  <si>
    <t>Distributed dividends</t>
  </si>
  <si>
    <r>
      <rPr>
        <i/>
        <sz val="10"/>
        <rFont val="Tahoma"/>
        <family val="2"/>
      </rPr>
      <t>Payout</t>
    </r>
    <r>
      <rPr>
        <sz val="10"/>
        <rFont val="Tahoma"/>
        <family val="2"/>
      </rPr>
      <t xml:space="preserve"> Regulatory Net Income (%)</t>
    </r>
  </si>
  <si>
    <r>
      <rPr>
        <i/>
        <sz val="10"/>
        <rFont val="Tahoma"/>
        <family val="2"/>
      </rPr>
      <t>Payout</t>
    </r>
    <r>
      <rPr>
        <sz val="10"/>
        <rFont val="Tahoma"/>
        <family val="2"/>
      </rPr>
      <t xml:space="preserve"> Lucro Líquido Regulatório (%)</t>
    </r>
  </si>
  <si>
    <t>Juros Ativo/Passivos</t>
  </si>
  <si>
    <r>
      <t xml:space="preserve">Demonstração do Resultado
</t>
    </r>
    <r>
      <rPr>
        <sz val="10"/>
        <color theme="0"/>
        <rFont val="Tahoma"/>
        <family val="2"/>
      </rPr>
      <t>(R$ milhões)</t>
    </r>
  </si>
  <si>
    <t>Tributos e contribuições a compensar</t>
  </si>
  <si>
    <t>Tributos e encargos sociais a recolher</t>
  </si>
  <si>
    <t>Caixa e equivalentes de caixa no final do exercício</t>
  </si>
  <si>
    <t>Var (R$)</t>
  </si>
  <si>
    <t>Custos e Despesas</t>
  </si>
  <si>
    <t>Outras Receitas e Despesas</t>
  </si>
  <si>
    <t>TOTAL Dívida Bruta</t>
  </si>
  <si>
    <t>TOTAL Dívida Líquida</t>
  </si>
  <si>
    <t>Ativo</t>
  </si>
  <si>
    <t>(R$ mil)</t>
  </si>
  <si>
    <t>Passivo e Patrimônio Líquido</t>
  </si>
  <si>
    <t xml:space="preserve">Passivo e Patrimônio Líquido  </t>
  </si>
  <si>
    <r>
      <t xml:space="preserve">Demonstração de Resultado
</t>
    </r>
    <r>
      <rPr>
        <sz val="10"/>
        <color theme="0"/>
        <rFont val="Tahoma"/>
        <family val="2"/>
      </rPr>
      <t>(R$ mil)</t>
    </r>
  </si>
  <si>
    <t>2,5% a.a.</t>
  </si>
  <si>
    <t>TJLP + 2,05% a.a.</t>
  </si>
  <si>
    <t>Pendente de atualização</t>
  </si>
  <si>
    <t>Participação ISA CTEEP (51%)</t>
  </si>
  <si>
    <t>IPCA + 4,70%</t>
  </si>
  <si>
    <t>Total Dívida Bruta Consolidado</t>
  </si>
  <si>
    <t>Reserva Global de Reversão</t>
  </si>
  <si>
    <t>Dividendos recebidos</t>
  </si>
  <si>
    <t>IE GARANHUNS
51% ISA CTEEP</t>
  </si>
  <si>
    <t>Concessionária
R$ milhões</t>
  </si>
  <si>
    <t>Contrato</t>
  </si>
  <si>
    <t>índice</t>
  </si>
  <si>
    <t>RAP 
Ciclo 17/18</t>
  </si>
  <si>
    <t>Inflação</t>
  </si>
  <si>
    <t>Reforços Melhorias</t>
  </si>
  <si>
    <t>RAP 
Ciclo 18/19</t>
  </si>
  <si>
    <t>PA</t>
  </si>
  <si>
    <t>Ciclo 14/15</t>
  </si>
  <si>
    <t>∆ RAP Total</t>
  </si>
  <si>
    <t/>
  </si>
  <si>
    <t>IGPM</t>
  </si>
  <si>
    <t>IPCA</t>
  </si>
  <si>
    <t>REH 2.258</t>
  </si>
  <si>
    <t>REH 2.408</t>
  </si>
  <si>
    <t>RAP Total</t>
  </si>
  <si>
    <t xml:space="preserve">ISA CTEEP </t>
  </si>
  <si>
    <t>059/2001</t>
  </si>
  <si>
    <t>ISA CTEEP - RBSE</t>
  </si>
  <si>
    <t>Total Controladora</t>
  </si>
  <si>
    <t>CONTROLADAS (100% ISA CTEEP)</t>
  </si>
  <si>
    <t>RTP</t>
  </si>
  <si>
    <t>004/2007</t>
  </si>
  <si>
    <t>EVRECY</t>
  </si>
  <si>
    <t>020/2008</t>
  </si>
  <si>
    <t>IGP-M</t>
  </si>
  <si>
    <t>IE PINHEIROS</t>
  </si>
  <si>
    <t>012/2008</t>
  </si>
  <si>
    <t>015/2008</t>
  </si>
  <si>
    <t>018/2008</t>
  </si>
  <si>
    <t>021/2011</t>
  </si>
  <si>
    <t>IEJAPI</t>
  </si>
  <si>
    <t>026/2009</t>
  </si>
  <si>
    <t>143/2001</t>
  </si>
  <si>
    <t>001/2008</t>
  </si>
  <si>
    <t>Total Controladas</t>
  </si>
  <si>
    <t>Total Consolidado ISA CTEEP</t>
  </si>
  <si>
    <t>COLIGADAS</t>
  </si>
  <si>
    <t>013/2008</t>
  </si>
  <si>
    <t>016/2008</t>
  </si>
  <si>
    <t>IEMADEIRA  (51% ISA CTEEP)</t>
  </si>
  <si>
    <t>013/2009</t>
  </si>
  <si>
    <t>015/2009</t>
  </si>
  <si>
    <t>IEGARANHUNS (51% ISA CTEEP)</t>
  </si>
  <si>
    <t>022/2011</t>
  </si>
  <si>
    <t>Total Coligadas</t>
  </si>
  <si>
    <t>PIS e COFINS Diferidos</t>
  </si>
  <si>
    <t>Despesas pagas antecipadamente</t>
  </si>
  <si>
    <t>Obrigações especiais - Reversão/Amortização</t>
  </si>
  <si>
    <t>Composição Acionária Atual</t>
  </si>
  <si>
    <t>Ações Ordinárias</t>
  </si>
  <si>
    <t>Ações Prefernciais</t>
  </si>
  <si>
    <t>Composição Acionária 
Pós Desdobramento</t>
  </si>
  <si>
    <t>Valores a receber - Secretaria da Fazenda</t>
  </si>
  <si>
    <t>Encargos regulatórios a recolher</t>
  </si>
  <si>
    <t>Imobilizado</t>
  </si>
  <si>
    <t>Instrumentos financeiros derivativos</t>
  </si>
  <si>
    <t>Lei 4.131 - Citibank</t>
  </si>
  <si>
    <t>IESUL (50% ISA CTEEP)*</t>
  </si>
  <si>
    <t xml:space="preserve">*Na Demonstração de Resultados consolidada do 3T18, o resultado foi contabilizado como equivalência patrimonial. A partir de outubro de 2018, a subsidiária será integralmente consolidada nos resultados da ISA CTEEP. </t>
  </si>
  <si>
    <t>Lei 4.131 - MUFG</t>
  </si>
  <si>
    <t>VC + 3,34% a.a. + IR</t>
  </si>
  <si>
    <t>3,5% a.a.</t>
  </si>
  <si>
    <t>5,5% a.a.</t>
  </si>
  <si>
    <t>10,0% a.a.</t>
  </si>
  <si>
    <t>8,0% a.a.</t>
  </si>
  <si>
    <t>6,0% a.a.</t>
  </si>
  <si>
    <t>3,0% a.a</t>
  </si>
  <si>
    <t>105,65% do CDI a.a.</t>
  </si>
  <si>
    <t>Reserva Global de Reversão - RGR</t>
  </si>
  <si>
    <t>Demandas judiciais</t>
  </si>
  <si>
    <t>Custo residual de ativo imobilizado/intangível baixado</t>
  </si>
  <si>
    <t>Beneficio fiscal – ágio incorporado</t>
  </si>
  <si>
    <t>Realização de ativo da concessão na aquisição de controlada</t>
  </si>
  <si>
    <t>Realização da perda em controlada em conjunto</t>
  </si>
  <si>
    <t>Juros e variações monetárias e cambiais sobre ativos e passivos</t>
  </si>
  <si>
    <t xml:space="preserve">Outros </t>
  </si>
  <si>
    <t>Valores a pagar Funcesp</t>
  </si>
  <si>
    <t>Caixa líquido gerado nas atividades operacionais</t>
  </si>
  <si>
    <t>Caixa gerado (utilizado) nas atividades de investimentos</t>
  </si>
  <si>
    <t>Adições de empréstimos</t>
  </si>
  <si>
    <t>Pagamentos de empréstimos (principal)</t>
  </si>
  <si>
    <t>Pagamentos de empréstimos (juros)</t>
  </si>
  <si>
    <t>Integralização de capital</t>
  </si>
  <si>
    <t>Dividendos e juros sobre capital próprios pagos</t>
  </si>
  <si>
    <t>Caixa utilizado nas atividades de financiamentos</t>
  </si>
  <si>
    <t>Aumento (redução) líquido em caixa e equivalentes de caixa</t>
  </si>
  <si>
    <t>Caixa e equivalentes de caixa no início do exercício</t>
  </si>
  <si>
    <t>Variação em caixa e equivalentes de caixa</t>
  </si>
  <si>
    <t>Fluxo de caixa das atividades operacionais</t>
  </si>
  <si>
    <t>(Aumento) diminuição de ativos</t>
  </si>
  <si>
    <t>Aumento (diminuição) de passivos</t>
  </si>
  <si>
    <t>Depreciação e amortização</t>
  </si>
  <si>
    <t xml:space="preserve">Estoques </t>
  </si>
  <si>
    <t>Serviços em Curso</t>
  </si>
  <si>
    <t xml:space="preserve">Instrumentos financeiros derivativos                                </t>
  </si>
  <si>
    <t>Créditos com partes relacionadas</t>
  </si>
  <si>
    <t>Encargos Regulatórios a recolher</t>
  </si>
  <si>
    <t>Juros sobre o Capital Próprio e Dividendos a pagar</t>
  </si>
  <si>
    <t>Valores a Pagar - Funcesp</t>
  </si>
  <si>
    <t>Outras Receitas</t>
  </si>
  <si>
    <t>Lucro Líquido do exercício</t>
  </si>
  <si>
    <t>8,5% a.a.</t>
  </si>
  <si>
    <t xml:space="preserve">Receita bruta de Operação e Manutenção </t>
  </si>
  <si>
    <t xml:space="preserve">Remuneração dos ativos de concessão </t>
  </si>
  <si>
    <t>TJLP + 2,62% a.a.</t>
  </si>
  <si>
    <t>TJLP + 2,06% a.a.</t>
  </si>
  <si>
    <t>TJLP + 1,95% a.a.</t>
  </si>
  <si>
    <t>TJLP + 1,55% a.a.</t>
  </si>
  <si>
    <t>TJLP + 2,39% a.a.</t>
  </si>
  <si>
    <t>TJLP + 2,58% a.a.</t>
  </si>
  <si>
    <t>Benefício à empregado - Superávit atuarial</t>
  </si>
  <si>
    <t>Outros Resultados Abrangentes</t>
  </si>
  <si>
    <t>Participação de não controladores nos 
   fundos de investimentos</t>
  </si>
  <si>
    <t>Reservas de Lucro</t>
  </si>
  <si>
    <t>Participação de não controladores nos fundos de investimentos</t>
  </si>
  <si>
    <r>
      <t xml:space="preserve">VC + </t>
    </r>
    <r>
      <rPr>
        <i/>
        <sz val="10"/>
        <rFont val="Tahoma"/>
        <family val="2"/>
      </rPr>
      <t xml:space="preserve">Libor 3M </t>
    </r>
    <r>
      <rPr>
        <sz val="10"/>
        <rFont val="Tahoma"/>
        <family val="2"/>
      </rPr>
      <t>+ 0,47% a.a. + IR</t>
    </r>
  </si>
  <si>
    <r>
      <t xml:space="preserve">VC + </t>
    </r>
    <r>
      <rPr>
        <i/>
        <sz val="10"/>
        <rFont val="Tahoma"/>
        <family val="2"/>
      </rPr>
      <t xml:space="preserve">Libor 3M </t>
    </r>
    <r>
      <rPr>
        <sz val="10"/>
        <rFont val="Tahoma"/>
        <family val="2"/>
      </rPr>
      <t>+ 0,25% a.a. + IR</t>
    </r>
  </si>
  <si>
    <t>IPCA + 6,04%</t>
  </si>
  <si>
    <t>IPCA + 5,04%</t>
  </si>
  <si>
    <t>Imposto de Renda e Contribuição Social Diferidos</t>
  </si>
  <si>
    <t>Arrendamento</t>
  </si>
  <si>
    <t>Lucro/Prejuízo Acumulados</t>
  </si>
  <si>
    <t>Obrigações trabalhistas</t>
  </si>
  <si>
    <t>Ativo de concessão</t>
  </si>
  <si>
    <t>Contas a Receber - Concessionárias e Permissionárias</t>
  </si>
  <si>
    <t>Lucro Líquido do período</t>
  </si>
  <si>
    <t>Arrendamento Mercantil</t>
  </si>
  <si>
    <t>Contas a receber – Concessionárias e Permissionárias</t>
  </si>
  <si>
    <t>Resultado de aquisição de controle</t>
  </si>
  <si>
    <t>Caixa adquirido em combinação de negócios</t>
  </si>
  <si>
    <t>Finame PSI</t>
  </si>
  <si>
    <t>JCP e dividendos a pagar</t>
  </si>
  <si>
    <t>IPCA + 3,50%</t>
  </si>
  <si>
    <t>IE IVAÍ 
50% ISA CTEEP</t>
  </si>
  <si>
    <t>IPCA + 5,0% a.a.</t>
  </si>
  <si>
    <t>Adições Arrendamento Mercantil</t>
  </si>
  <si>
    <t>Pagamentos Arrendamento Mercantil (principal)</t>
  </si>
  <si>
    <t>Pagamentos Arrendamento Mercantil (juros)</t>
  </si>
  <si>
    <t>Depreciação e Amortização</t>
  </si>
  <si>
    <t>Lucro/Prejuízo Consolidado</t>
  </si>
  <si>
    <t>Lucro/Prejuízo</t>
  </si>
  <si>
    <t xml:space="preserve">Lucro/Prejuízo </t>
  </si>
  <si>
    <t>0,6% a.m.</t>
  </si>
  <si>
    <t>1T19</t>
  </si>
  <si>
    <t>1Q19</t>
  </si>
  <si>
    <t>1T20</t>
  </si>
  <si>
    <t>1Q20</t>
  </si>
  <si>
    <r>
      <t xml:space="preserve">      </t>
    </r>
    <r>
      <rPr>
        <sz val="10"/>
        <color rgb="FF000000"/>
        <rFont val="Tahoma"/>
        <family val="2"/>
      </rPr>
      <t>Receita de Uso da Rede Elétrica</t>
    </r>
  </si>
  <si>
    <t>Saldo total devedor 31/03/2020</t>
  </si>
  <si>
    <t xml:space="preserve">4ª Emissão </t>
  </si>
  <si>
    <t>5ª Emissão</t>
  </si>
  <si>
    <t>6ª Emissão</t>
  </si>
  <si>
    <t xml:space="preserve">7ª Emissão </t>
  </si>
  <si>
    <t>8ª Emissão</t>
  </si>
  <si>
    <t xml:space="preserve">ITAÚ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</si>
</sst>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6">
    <numFmt numFmtId="5" formatCode="&quot;R$&quot;\ #,##0;\-&quot;R$&quot;\ #,##0"/>
    <numFmt numFmtId="6" formatCode="&quot;R$&quot;\ #,##0;[Red]\-&quot;R$&quot;\ #,##0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-&quot;R$&quot;* #,##0.00_-;\-&quot;R$&quot;* #,##0.00_-;_-&quot;R$&quot;* &quot;-&quot;??_-;_-@_-"/>
    <numFmt numFmtId="166" formatCode="#,##0;\(#,##0\)"/>
    <numFmt numFmtId="167" formatCode="0.0%_);\(0.0%\)"/>
    <numFmt numFmtId="168" formatCode="_-* #,##0.0000_-;\-* #,##0.0000_-;_-* &quot;-&quot;??_-;_-@_-"/>
    <numFmt numFmtId="169" formatCode="_(* &quot;R$&quot;#,##0_);_(* \(&quot;R$&quot;#,##0\);_(* &quot;-&quot;??_);_(@_)"/>
    <numFmt numFmtId="170" formatCode="_(* &quot;R$&quot;#,##0.00_);_(* \(&quot;R$&quot;#,##0.00\);_(* &quot;-&quot;??_);_(@_)"/>
    <numFmt numFmtId="171" formatCode="* 0%;* \-0%;* 0%"/>
    <numFmt numFmtId="172" formatCode="* 0.0%;* \-0.0%;* 0.0%"/>
    <numFmt numFmtId="173" formatCode="#,##0.00_);\(#,##0.00\);0.00_);@_)"/>
    <numFmt numFmtId="174" formatCode="0.0%"/>
    <numFmt numFmtId="175" formatCode="General_)"/>
    <numFmt numFmtId="176" formatCode="m\-d\-yy"/>
    <numFmt numFmtId="177" formatCode="0.0000"/>
    <numFmt numFmtId="178" formatCode="_(* #,##0.0\ &quot;bp&quot;;_(* \(#,##0.0\ &quot;bp&quot;\);_(* &quot;-&quot;_);_(@_)"/>
    <numFmt numFmtId="179" formatCode="#\ ###\ ###\ ##0\ "/>
    <numFmt numFmtId="180" formatCode="#,##0.0"/>
    <numFmt numFmtId="181" formatCode="#,##0.0_);\(#,##0.0\)"/>
    <numFmt numFmtId="182" formatCode="&quot;R$&quot;#.00"/>
    <numFmt numFmtId="183" formatCode="&quot;S/&quot;#,##0;&quot;S/&quot;\-#,##0"/>
    <numFmt numFmtId="184" formatCode="_(* #,##0_);_(* \(#,##0\);_(* &quot;-&quot;??_);_(@_)"/>
    <numFmt numFmtId="185" formatCode="_([$€-2]* #,##0.00_);_([$€-2]* \(#,##0.00\);_([$€-2]* \-??_)"/>
    <numFmt numFmtId="186" formatCode="_([$€-2]* #,##0.00_);_([$€-2]* \(#,##0.00\);_([$€-2]* &quot;-&quot;??_)"/>
    <numFmt numFmtId="187" formatCode="_ [$€-2]\ * #,##0.00_ ;_ [$€-2]\ * \-#,##0.00_ ;_ [$€-2]\ * &quot;-&quot;??_ "/>
    <numFmt numFmtId="188" formatCode="_(* #,##0.0%_);_(* \(#,##0.0%\);_(* &quot; - &quot;\%_);_(@_)"/>
    <numFmt numFmtId="189" formatCode="_(* #,##0.0_);_(* \(#,##0.0\);_(* &quot; - &quot;_);_(@_)"/>
    <numFmt numFmtId="190" formatCode="#,##0."/>
    <numFmt numFmtId="191" formatCode="#,##0.00&quot; $&quot;;\-#,##0.00&quot; $&quot;"/>
    <numFmt numFmtId="192" formatCode="#."/>
    <numFmt numFmtId="193" formatCode=";;;"/>
    <numFmt numFmtId="194" formatCode="_ * #,##0.00_ ;_ * \-#,##0.00_ ;_ * &quot;-&quot;??_ ;_ @_ "/>
    <numFmt numFmtId="195" formatCode="_(&quot;R$&quot;* #,##0_);_(&quot;R$&quot;* \(#,##0\);_(&quot;R$&quot;* \-_);_(@_)"/>
    <numFmt numFmtId="196" formatCode="_(&quot;R$ &quot;* #,##0.00_);_(&quot;R$ &quot;* \(#,##0.00\);_(&quot;R$ &quot;* &quot;-&quot;??_);_(@_)"/>
    <numFmt numFmtId="197" formatCode="_(* #,##0\x_);_(* \(#,##0\x\);_(* &quot;0x&quot;_);_(@_)"/>
    <numFmt numFmtId="198" formatCode="_(* #,##0.0\x_);_(* \(#,##0.0\x\);_(* &quot;0,0x&quot;_);_(@_)"/>
    <numFmt numFmtId="199" formatCode="_(* #,##0.00\x_);_(* \(#,##0.00\x\);_(* &quot;0,00x&quot;_);_(@_)"/>
    <numFmt numFmtId="200" formatCode="0.00_)"/>
    <numFmt numFmtId="201" formatCode="0.00%;\(0.00%\)"/>
    <numFmt numFmtId="202" formatCode="#,##0.000000_);[Red]\(#,##0.000000\)"/>
    <numFmt numFmtId="203" formatCode="#,##0.00;\(#,##0.00\)"/>
    <numFmt numFmtId="204" formatCode="#,##0.000"/>
    <numFmt numFmtId="205" formatCode="_(* #,##0_);_(* \(#,##0\);_(* &quot;0&quot;_);_(@_)"/>
    <numFmt numFmtId="206" formatCode="_(* #,##0.0_);_(* \(#,##0.0\);_(* &quot;0,0&quot;_);_(@_)"/>
    <numFmt numFmtId="207" formatCode="_(* #,##0.00_);_(* \(#,##0.00\);_(* &quot;0,00&quot;_);_(@_)"/>
    <numFmt numFmtId="208" formatCode="%#.00"/>
    <numFmt numFmtId="209" formatCode="_(* #,##0%_);_(* \(#,##0%\);_(* &quot;0%&quot;??_);_(@_)"/>
    <numFmt numFmtId="210" formatCode="_(* #,##0.0%_);_(* \(#,##0.0%\);_(* &quot;0,0%&quot;_);_(@_)"/>
    <numFmt numFmtId="211" formatCode="_(* #,##0.00%_);_(* \(#,##0.00%\);_(* &quot;0,00%&quot;??_);_(@_)"/>
    <numFmt numFmtId="212" formatCode="@\ *."/>
    <numFmt numFmtId="213" formatCode="0.0000%"/>
    <numFmt numFmtId="214" formatCode="m/d/yy\ h:mm:ss"/>
    <numFmt numFmtId="215" formatCode="_(* #,##0_);_(* \(#,##0\);_(* \-_);_(@_)"/>
    <numFmt numFmtId="216" formatCode="0.0&quot;x&quot;"/>
    <numFmt numFmtId="217" formatCode="#,##0.0;\(#,##0.0\)"/>
    <numFmt numFmtId="218" formatCode="#,##0.0000;\-#,##0.0000"/>
    <numFmt numFmtId="219" formatCode="0.0"/>
    <numFmt numFmtId="220" formatCode="dd/mm/yy;@"/>
    <numFmt numFmtId="223" formatCode="dd\/mm\/yyyy"/>
    <numFmt numFmtId="225" formatCode="_-* #,##0.0_-;\-* #,##0.0_-;_-* &quot;-&quot;??_-;_-@_-"/>
    <numFmt numFmtId="227" formatCode="_(* #,##0.0_);_(* \(#,##0.0\);_(* &quot;-&quot;??_);_(@_)"/>
    <numFmt numFmtId="228" formatCode="_-* #,##0_-;\-* #,##0_-;_-* &quot;-&quot;??_-;_-@_-"/>
    <numFmt numFmtId="231" formatCode="#,##0.00000;\-#,##0.00000"/>
    <numFmt numFmtId="232" formatCode="0%_);\(0%\)"/>
    <numFmt numFmtId="233" formatCode="#,##0.00000;\(#,##0.00000\)"/>
    <numFmt numFmtId="234" formatCode="#,##0.0;\-#,##0.0"/>
    <numFmt numFmtId="235" formatCode="0.00000%"/>
    <numFmt numFmtId="236" formatCode="0.000%"/>
    <numFmt numFmtId="237" formatCode="&quot;$&quot;_(#,##0.00_);&quot;$&quot;\(#,##0.00\);&quot;$&quot;_(0.00_);@_)"/>
    <numFmt numFmtId="238" formatCode="\€_(#,##0.00_);\€\(#,##0.00\);\€_(0.00_);@_)"/>
    <numFmt numFmtId="239" formatCode="_(* #,##0.0_);_(* \(#,##0.0\);_(* &quot;-&quot;?_);_(@_)"/>
    <numFmt numFmtId="240" formatCode="_(* #,##0.00_);_(* \(#,##0.00\);_(* \-??_);_(@_)"/>
  </numFmts>
  <fonts count="22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616365"/>
      <name val="Arial"/>
      <family val="2"/>
    </font>
    <font>
      <b/>
      <sz val="13"/>
      <color theme="0"/>
      <name val="Arial"/>
      <family val="2"/>
    </font>
    <font>
      <sz val="13"/>
      <color rgb="FF616365"/>
      <name val="Arial"/>
      <family val="2"/>
    </font>
    <font>
      <b/>
      <sz val="16"/>
      <color theme="0"/>
      <name val="Arial"/>
      <family val="2"/>
    </font>
    <font>
      <sz val="13"/>
      <color theme="0"/>
      <name val="Arial"/>
      <family val="2"/>
    </font>
    <font>
      <b/>
      <sz val="14"/>
      <color theme="0"/>
      <name val="Arial"/>
      <family val="2"/>
    </font>
    <font>
      <sz val="10"/>
      <name val="Arial"/>
      <family val="2"/>
    </font>
    <font>
      <b/>
      <sz val="14"/>
      <color rgb="FF616365"/>
      <name val="Arial"/>
      <family val="2"/>
    </font>
    <font>
      <sz val="14"/>
      <color rgb="FF616365"/>
      <name val="Arial"/>
      <family val="2"/>
    </font>
    <font>
      <sz val="12"/>
      <color rgb="FF616365"/>
      <name val="Arial"/>
      <family val="2"/>
    </font>
    <font>
      <b/>
      <sz val="14"/>
      <color rgb="FFFF0000"/>
      <name val="Arial"/>
      <family val="2"/>
    </font>
    <font>
      <sz val="12"/>
      <name val="Times New Roman"/>
      <family val="1"/>
    </font>
    <font>
      <u val="singleAccounting"/>
      <sz val="10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2"/>
      <name val="Helv"/>
    </font>
    <font>
      <u/>
      <sz val="7"/>
      <name val="Helv"/>
    </font>
    <font>
      <b/>
      <sz val="10"/>
      <name val="Arial"/>
      <family val="2"/>
    </font>
    <font>
      <b/>
      <sz val="9"/>
      <name val="Times New Roman"/>
      <family val="1"/>
    </font>
    <font>
      <sz val="11"/>
      <color indexed="20"/>
      <name val="Calibri"/>
      <family val="2"/>
    </font>
    <font>
      <sz val="7"/>
      <name val="Helv"/>
    </font>
    <font>
      <sz val="10"/>
      <color indexed="12"/>
      <name val="Arial"/>
      <family val="2"/>
    </font>
    <font>
      <b/>
      <sz val="12"/>
      <color indexed="12"/>
      <name val="Times New Roman"/>
      <family val="1"/>
      <charset val="177"/>
    </font>
    <font>
      <sz val="7"/>
      <name val="SwitzerlandLight"/>
    </font>
    <font>
      <sz val="11"/>
      <color indexed="38"/>
      <name val="Calibri"/>
      <family val="2"/>
    </font>
    <font>
      <b/>
      <sz val="10"/>
      <color indexed="18"/>
      <name val="Arial"/>
      <family val="2"/>
    </font>
    <font>
      <b/>
      <sz val="11"/>
      <color indexed="52"/>
      <name val="Calibri"/>
      <family val="2"/>
    </font>
    <font>
      <b/>
      <sz val="11"/>
      <color indexed="41"/>
      <name val="Calibri"/>
      <family val="2"/>
    </font>
    <font>
      <b/>
      <sz val="10"/>
      <color rgb="FFFA7D00"/>
      <name val="Arial"/>
      <family val="2"/>
    </font>
    <font>
      <sz val="9"/>
      <color indexed="10"/>
      <name val="Geneva"/>
      <family val="2"/>
    </font>
    <font>
      <b/>
      <sz val="11"/>
      <color indexed="9"/>
      <name val="Calibri"/>
      <family val="2"/>
    </font>
    <font>
      <b/>
      <sz val="10"/>
      <color theme="0"/>
      <name val="Arial"/>
      <family val="2"/>
    </font>
    <font>
      <sz val="11"/>
      <color indexed="41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9.75"/>
      <name val="Abadi MT Condensed"/>
    </font>
    <font>
      <sz val="10"/>
      <color indexed="24"/>
      <name val="Arial"/>
      <family val="2"/>
    </font>
    <font>
      <sz val="1"/>
      <color indexed="8"/>
      <name val="Courier"/>
      <family val="3"/>
    </font>
    <font>
      <sz val="10"/>
      <name val="MS Sans Serif"/>
      <family val="2"/>
    </font>
    <font>
      <sz val="10"/>
      <name val="Helv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0"/>
      <color theme="0"/>
      <name val="Arial"/>
      <family val="2"/>
    </font>
    <font>
      <sz val="11"/>
      <color indexed="62"/>
      <name val="Calibri"/>
      <family val="2"/>
    </font>
    <font>
      <sz val="11"/>
      <color indexed="45"/>
      <name val="Calibri"/>
      <family val="2"/>
    </font>
    <font>
      <sz val="10"/>
      <color theme="3" tint="-0.249977111117893"/>
      <name val="Arial"/>
      <family val="2"/>
    </font>
    <font>
      <i/>
      <sz val="11"/>
      <color indexed="23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i/>
      <sz val="1"/>
      <color indexed="8"/>
      <name val="Courier"/>
      <family val="3"/>
    </font>
    <font>
      <b/>
      <sz val="12"/>
      <color indexed="24"/>
      <name val="Arial"/>
      <family val="2"/>
    </font>
    <font>
      <b/>
      <sz val="14"/>
      <color indexed="24"/>
      <name val="Arial"/>
      <family val="2"/>
    </font>
    <font>
      <b/>
      <sz val="48"/>
      <color indexed="12"/>
      <name val="Lucida Console"/>
      <family val="3"/>
    </font>
    <font>
      <sz val="10"/>
      <color indexed="18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1"/>
      <color indexed="62"/>
      <name val="Calibri"/>
      <family val="2"/>
    </font>
    <font>
      <b/>
      <sz val="1"/>
      <color indexed="8"/>
      <name val="Courier"/>
      <family val="3"/>
    </font>
    <font>
      <sz val="13"/>
      <name val="Arial"/>
      <family val="2"/>
    </font>
    <font>
      <i/>
      <sz val="9"/>
      <color indexed="54"/>
      <name val="Arial Narrow"/>
      <family val="2"/>
    </font>
    <font>
      <sz val="11"/>
      <color indexed="36"/>
      <name val="Calibri"/>
      <family val="2"/>
    </font>
    <font>
      <sz val="10"/>
      <name val="Courier New"/>
      <family val="3"/>
    </font>
    <font>
      <b/>
      <sz val="12"/>
      <color indexed="55"/>
      <name val="Arial"/>
      <family val="2"/>
    </font>
    <font>
      <b/>
      <sz val="12"/>
      <color indexed="22"/>
      <name val="Arial"/>
      <family val="2"/>
    </font>
    <font>
      <sz val="11"/>
      <color indexed="52"/>
      <name val="Calibri"/>
      <family val="2"/>
    </font>
    <font>
      <sz val="10"/>
      <name val="Verdana"/>
      <family val="2"/>
    </font>
    <font>
      <sz val="11"/>
      <color indexed="37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Palatino"/>
    </font>
    <font>
      <sz val="10"/>
      <name val="Palatino"/>
      <family val="1"/>
    </font>
    <font>
      <sz val="8"/>
      <color theme="1"/>
      <name val="Arial"/>
      <family val="2"/>
    </font>
    <font>
      <b/>
      <sz val="11"/>
      <color indexed="63"/>
      <name val="Calibri"/>
      <family val="2"/>
    </font>
    <font>
      <b/>
      <sz val="10"/>
      <name val="System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  <charset val="177"/>
    </font>
    <font>
      <b/>
      <sz val="10"/>
      <color indexed="24"/>
      <name val="Arial"/>
      <family val="2"/>
    </font>
    <font>
      <b/>
      <sz val="11"/>
      <color indexed="12"/>
      <name val="Times New Roman"/>
      <family val="1"/>
      <charset val="177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0"/>
      <name val="MS Sans Serif"/>
      <family val="2"/>
    </font>
    <font>
      <b/>
      <sz val="11"/>
      <color indexed="45"/>
      <name val="Calibri"/>
      <family val="2"/>
    </font>
    <font>
      <b/>
      <sz val="10"/>
      <color rgb="FF3F3F3F"/>
      <name val="Arial"/>
      <family val="2"/>
    </font>
    <font>
      <b/>
      <sz val="14"/>
      <color indexed="18"/>
      <name val="Times New Roman"/>
      <family val="1"/>
    </font>
    <font>
      <b/>
      <sz val="10"/>
      <color indexed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i/>
      <sz val="14"/>
      <name val="Arial"/>
      <family val="2"/>
    </font>
    <font>
      <b/>
      <u/>
      <sz val="11"/>
      <name val="TIMES"/>
    </font>
    <font>
      <b/>
      <u/>
      <sz val="11"/>
      <name val="Times"/>
      <family val="1"/>
    </font>
    <font>
      <sz val="12"/>
      <name val="Abadi MT Condensed Extra Bold"/>
    </font>
    <font>
      <b/>
      <u/>
      <sz val="11"/>
      <name val="Times New Roman"/>
      <family val="1"/>
    </font>
    <font>
      <b/>
      <sz val="12"/>
      <name val="Arial Narrow"/>
      <family val="2"/>
    </font>
    <font>
      <sz val="11"/>
      <color indexed="42"/>
      <name val="Calibri"/>
      <family val="2"/>
    </font>
    <font>
      <i/>
      <sz val="11"/>
      <color indexed="14"/>
      <name val="Calibri"/>
      <family val="2"/>
    </font>
    <font>
      <sz val="22"/>
      <color indexed="18"/>
      <name val="Abadi MT Condensed Extra Bold"/>
    </font>
    <font>
      <b/>
      <sz val="15"/>
      <color indexed="56"/>
      <name val="Calibri"/>
      <family val="2"/>
    </font>
    <font>
      <b/>
      <sz val="15"/>
      <color indexed="1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3"/>
      <color indexed="13"/>
      <name val="Calibri"/>
      <family val="2"/>
    </font>
    <font>
      <b/>
      <sz val="11"/>
      <color indexed="56"/>
      <name val="Calibri"/>
      <family val="2"/>
    </font>
    <font>
      <b/>
      <sz val="11"/>
      <color indexed="13"/>
      <name val="Calibri"/>
      <family val="2"/>
    </font>
    <font>
      <b/>
      <sz val="18"/>
      <color indexed="13"/>
      <name val="Cambria"/>
      <family val="2"/>
    </font>
    <font>
      <sz val="6"/>
      <name val="MS Serif"/>
      <family val="1"/>
    </font>
    <font>
      <sz val="8"/>
      <color indexed="12"/>
      <name val="Arial"/>
      <family val="2"/>
    </font>
    <font>
      <sz val="11"/>
      <color indexed="10"/>
      <name val="Calibri"/>
      <family val="2"/>
    </font>
    <font>
      <sz val="14"/>
      <color theme="0"/>
      <name val="Arial"/>
      <family val="2"/>
    </font>
    <font>
      <b/>
      <i/>
      <sz val="16"/>
      <color theme="0"/>
      <name val="Arial"/>
      <family val="2"/>
    </font>
    <font>
      <sz val="16"/>
      <color rgb="FF6C6F65"/>
      <name val="Arial"/>
      <family val="2"/>
    </font>
    <font>
      <i/>
      <sz val="16"/>
      <color rgb="FF616365"/>
      <name val="Arial"/>
      <family val="2"/>
    </font>
    <font>
      <sz val="15"/>
      <color theme="1" tint="0.249977111117893"/>
      <name val="Arial"/>
      <family val="2"/>
    </font>
    <font>
      <b/>
      <sz val="15"/>
      <color theme="1" tint="0.249977111117893"/>
      <name val="Arial"/>
      <family val="2"/>
    </font>
    <font>
      <b/>
      <sz val="12"/>
      <color theme="1" tint="0.249977111117893"/>
      <name val="Arial"/>
      <family val="2"/>
    </font>
    <font>
      <sz val="12"/>
      <color theme="1" tint="0.249977111117893"/>
      <name val="Arial"/>
      <family val="2"/>
    </font>
    <font>
      <b/>
      <sz val="12"/>
      <color theme="0"/>
      <name val="Arial"/>
      <family val="2"/>
    </font>
    <font>
      <sz val="10"/>
      <name val="Arial"/>
      <family val="2"/>
    </font>
    <font>
      <b/>
      <sz val="14"/>
      <color theme="0"/>
      <name val="Calibri"/>
      <family val="2"/>
      <scheme val="minor"/>
    </font>
    <font>
      <b/>
      <sz val="14"/>
      <color rgb="FF00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0"/>
      <name val="Arial"/>
      <family val="2"/>
    </font>
    <font>
      <b/>
      <sz val="12"/>
      <color rgb="FFFF0000"/>
      <name val="Arial"/>
      <family val="2"/>
    </font>
    <font>
      <b/>
      <sz val="12"/>
      <color rgb="FF616365"/>
      <name val="Arial"/>
      <family val="2"/>
    </font>
    <font>
      <b/>
      <sz val="12"/>
      <color theme="0"/>
      <name val="Arial Narrow"/>
      <family val="2"/>
    </font>
    <font>
      <sz val="12"/>
      <color rgb="FF616365"/>
      <name val="Arial Narrow"/>
      <family val="2"/>
    </font>
    <font>
      <sz val="14"/>
      <color rgb="FF616365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2"/>
      <color rgb="FF616365"/>
      <name val="Arial Narrow"/>
      <family val="2"/>
    </font>
    <font>
      <sz val="10"/>
      <name val="Arial"/>
      <family val="2"/>
    </font>
    <font>
      <sz val="11"/>
      <color rgb="FF616365"/>
      <name val="Arial Narrow"/>
      <family val="2"/>
    </font>
    <font>
      <sz val="12"/>
      <color rgb="FFFF0000"/>
      <name val="Tahoma"/>
      <family val="2"/>
    </font>
    <font>
      <sz val="12"/>
      <color rgb="FF616365"/>
      <name val="Tahoma"/>
      <family val="2"/>
    </font>
    <font>
      <sz val="12"/>
      <color theme="0"/>
      <name val="Tahoma"/>
      <family val="2"/>
    </font>
    <font>
      <b/>
      <sz val="12"/>
      <color theme="0"/>
      <name val="Tahoma"/>
      <family val="2"/>
    </font>
    <font>
      <sz val="10"/>
      <color rgb="FFFF0000"/>
      <name val="Tahoma"/>
      <family val="2"/>
    </font>
    <font>
      <sz val="10"/>
      <color rgb="FF616365"/>
      <name val="Tahoma"/>
      <family val="2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10"/>
      <color rgb="FF616365"/>
      <name val="Tahoma"/>
      <family val="2"/>
    </font>
    <font>
      <b/>
      <sz val="10"/>
      <color rgb="FF6C6F65"/>
      <name val="Tahoma"/>
      <family val="2"/>
    </font>
    <font>
      <i/>
      <sz val="10"/>
      <color rgb="FFFF0000"/>
      <name val="Tahoma"/>
      <family val="2"/>
    </font>
    <font>
      <sz val="13"/>
      <color rgb="FF616365"/>
      <name val="Tahoma"/>
      <family val="2"/>
    </font>
    <font>
      <sz val="13"/>
      <color rgb="FFFF0000"/>
      <name val="Tahoma"/>
      <family val="2"/>
    </font>
    <font>
      <sz val="13"/>
      <color theme="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i/>
      <sz val="10"/>
      <name val="Tahoma"/>
      <family val="2"/>
    </font>
    <font>
      <sz val="10"/>
      <color theme="1" tint="0.249977111117893"/>
      <name val="Tahoma"/>
      <family val="2"/>
    </font>
    <font>
      <sz val="10"/>
      <color rgb="FF6C6F65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color theme="1" tint="0.249977111117893"/>
      <name val="Tahoma"/>
      <family val="2"/>
    </font>
    <font>
      <b/>
      <sz val="10"/>
      <color rgb="FF003C69"/>
      <name val="Tahoma"/>
      <family val="2"/>
    </font>
    <font>
      <sz val="10"/>
      <color rgb="FF003C69"/>
      <name val="Tahoma"/>
      <family val="2"/>
    </font>
    <font>
      <sz val="10"/>
      <name val="Arial"/>
      <family val="2"/>
    </font>
    <font>
      <sz val="12"/>
      <color rgb="FF061E50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b/>
      <sz val="12"/>
      <color rgb="FF6C6F65"/>
      <name val="Tahoma"/>
      <family val="2"/>
    </font>
    <font>
      <sz val="12"/>
      <name val="Tahoma"/>
      <family val="2"/>
    </font>
    <font>
      <b/>
      <sz val="12"/>
      <color rgb="FFFF0000"/>
      <name val="Tahoma"/>
      <family val="2"/>
    </font>
    <font>
      <sz val="12"/>
      <color theme="1" tint="0.249977111117893"/>
      <name val="Tahoma"/>
      <family val="2"/>
    </font>
    <font>
      <b/>
      <sz val="12"/>
      <color theme="1" tint="0.249977111117893"/>
      <name val="Tahoma"/>
      <family val="2"/>
    </font>
    <font>
      <b/>
      <sz val="22"/>
      <color indexed="18"/>
      <name val="Arial"/>
      <family val="2"/>
    </font>
    <font>
      <sz val="9"/>
      <color indexed="8"/>
      <name val="Arial"/>
      <family val="2"/>
    </font>
    <font>
      <b/>
      <u val="singleAccounting"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Arial"/>
      <family val="2"/>
    </font>
    <font>
      <sz val="8"/>
      <name val="Times New Roman"/>
      <family val="1"/>
    </font>
    <font>
      <sz val="10"/>
      <color rgb="FF000000"/>
      <name val="Tahoma"/>
      <family val="2"/>
    </font>
  </fonts>
  <fills count="1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D5D6D2"/>
        <bgColor indexed="6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59"/>
      </patternFill>
    </fill>
    <fill>
      <patternFill patternType="solid">
        <fgColor indexed="58"/>
      </patternFill>
    </fill>
    <fill>
      <patternFill patternType="solid">
        <fgColor indexed="18"/>
      </patternFill>
    </fill>
    <fill>
      <patternFill patternType="solid">
        <fgColor indexed="8"/>
      </patternFill>
    </fill>
    <fill>
      <patternFill patternType="solid">
        <fgColor indexed="60"/>
      </patternFill>
    </fill>
    <fill>
      <patternFill patternType="solid">
        <fgColor indexed="48"/>
      </patternFill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9"/>
      </patternFill>
    </fill>
    <fill>
      <patternFill patternType="solid">
        <fgColor indexed="56"/>
      </patternFill>
    </fill>
    <fill>
      <patternFill patternType="solid">
        <fgColor indexed="16"/>
      </patternFill>
    </fill>
    <fill>
      <patternFill patternType="solid">
        <fgColor indexed="52"/>
      </patternFill>
    </fill>
    <fill>
      <patternFill patternType="solid">
        <fgColor indexed="21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4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</patternFill>
    </fill>
    <fill>
      <patternFill patternType="solid">
        <fgColor indexed="55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50"/>
      </patternFill>
    </fill>
    <fill>
      <patternFill patternType="solid">
        <fgColor indexed="42"/>
      </patternFill>
    </fill>
    <fill>
      <patternFill patternType="solid">
        <fgColor indexed="34"/>
      </patternFill>
    </fill>
    <fill>
      <patternFill patternType="solid">
        <fgColor indexed="15"/>
      </patternFill>
    </fill>
    <fill>
      <patternFill patternType="solid">
        <fgColor indexed="40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18414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3"/>
      </patternFill>
    </fill>
    <fill>
      <patternFill patternType="solid">
        <fgColor indexed="47"/>
        <bgColor indexed="64"/>
      </patternFill>
    </fill>
    <fill>
      <patternFill patternType="gray0625">
        <fgColor indexed="11"/>
      </patternFill>
    </fill>
    <fill>
      <patternFill patternType="solid">
        <fgColor indexed="20"/>
      </patternFill>
    </fill>
    <fill>
      <patternFill patternType="solid">
        <fgColor indexed="53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  <fill>
      <patternFill patternType="solid">
        <fgColor indexed="12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18"/>
      </patternFill>
    </fill>
    <fill>
      <patternFill patternType="solid">
        <fgColor rgb="FF003C69"/>
        <bgColor indexed="64"/>
      </patternFill>
    </fill>
    <fill>
      <patternFill patternType="solid">
        <fgColor theme="9" tint="-0.249977111117893"/>
        <bgColor indexed="39"/>
      </patternFill>
    </fill>
    <fill>
      <patternFill patternType="solid">
        <fgColor rgb="FFFFBC3D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E46C0A"/>
        <bgColor indexed="64"/>
      </patternFill>
    </fill>
    <fill>
      <patternFill patternType="solid">
        <fgColor rgb="FFFFBC3D"/>
        <bgColor indexed="3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68B1"/>
        <bgColor indexed="64"/>
      </patternFill>
    </fill>
    <fill>
      <patternFill patternType="solid">
        <fgColor rgb="FF003087"/>
        <bgColor indexed="39"/>
      </patternFill>
    </fill>
    <fill>
      <patternFill patternType="solid">
        <fgColor rgb="FF003087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99FF"/>
        <bgColor indexed="39"/>
      </patternFill>
    </fill>
    <fill>
      <patternFill patternType="solid">
        <fgColor rgb="FFFFFF00"/>
        <bgColor indexed="64"/>
      </patternFill>
    </fill>
    <fill>
      <patternFill patternType="solid">
        <fgColor rgb="FF061E5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39"/>
      </patternFill>
    </fill>
    <fill>
      <patternFill patternType="solid">
        <fgColor rgb="FFF9461C"/>
        <bgColor indexed="64"/>
      </patternFill>
    </fill>
    <fill>
      <patternFill patternType="solid">
        <fgColor rgb="FF00B1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2"/>
      </patternFill>
    </fill>
  </fills>
  <borders count="10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double">
        <color theme="0"/>
      </right>
      <top style="thin">
        <color theme="0"/>
      </top>
      <bottom style="thin">
        <color theme="0"/>
      </bottom>
      <diagonal/>
    </border>
    <border>
      <left style="double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double">
        <color theme="0"/>
      </right>
      <top style="thin">
        <color theme="0"/>
      </top>
      <bottom/>
      <diagonal/>
    </border>
    <border>
      <left style="double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double">
        <color indexed="45"/>
      </left>
      <right style="double">
        <color indexed="45"/>
      </right>
      <top style="double">
        <color indexed="45"/>
      </top>
      <bottom style="double">
        <color indexed="45"/>
      </bottom>
      <diagonal/>
    </border>
    <border>
      <left/>
      <right/>
      <top/>
      <bottom style="double">
        <color indexed="4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49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45"/>
      </left>
      <right style="thin">
        <color indexed="45"/>
      </right>
      <top style="thin">
        <color indexed="45"/>
      </top>
      <bottom style="thin">
        <color indexed="45"/>
      </bottom>
      <diagonal/>
    </border>
    <border>
      <left style="thick">
        <color indexed="18"/>
      </left>
      <right/>
      <top style="thick">
        <color indexed="18"/>
      </top>
      <bottom style="thin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1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19"/>
      </bottom>
      <diagonal/>
    </border>
    <border>
      <left/>
      <right/>
      <top style="double">
        <color indexed="24"/>
      </top>
      <bottom/>
      <diagonal/>
    </border>
    <border>
      <left/>
      <right/>
      <top style="thin">
        <color indexed="50"/>
      </top>
      <bottom style="double">
        <color indexed="50"/>
      </bottom>
      <diagonal/>
    </border>
    <border>
      <left/>
      <right/>
      <top/>
      <bottom style="thin">
        <color theme="0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7062">
    <xf numFmtId="0" fontId="0" fillId="0" borderId="0"/>
    <xf numFmtId="0" fontId="45" fillId="0" borderId="0"/>
    <xf numFmtId="43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169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171" fontId="51" fillId="0" borderId="0" applyFont="0" applyFill="0" applyBorder="0" applyAlignment="0" applyProtection="0"/>
    <xf numFmtId="172" fontId="51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17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6" borderId="0" applyNumberFormat="0" applyBorder="0" applyAlignment="0" applyProtection="0"/>
    <xf numFmtId="0" fontId="53" fillId="39" borderId="0" applyNumberFormat="0" applyBorder="0" applyAlignment="0" applyProtection="0"/>
    <xf numFmtId="0" fontId="53" fillId="37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54" fillId="4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54" fillId="42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54" fillId="43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54" fillId="44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54" fillId="45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6" fillId="46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6" fillId="46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6" fillId="46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53" fillId="47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47" borderId="0" applyNumberFormat="0" applyBorder="0" applyAlignment="0" applyProtection="0"/>
    <xf numFmtId="0" fontId="53" fillId="50" borderId="0" applyNumberFormat="0" applyBorder="0" applyAlignment="0" applyProtection="0"/>
    <xf numFmtId="0" fontId="53" fillId="37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54" fillId="42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55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57" fillId="56" borderId="0" applyNumberFormat="0" applyBorder="0" applyAlignment="0" applyProtection="0"/>
    <xf numFmtId="0" fontId="57" fillId="48" borderId="0" applyNumberFormat="0" applyBorder="0" applyAlignment="0" applyProtection="0"/>
    <xf numFmtId="0" fontId="57" fillId="49" borderId="0" applyNumberFormat="0" applyBorder="0" applyAlignment="0" applyProtection="0"/>
    <xf numFmtId="0" fontId="57" fillId="47" borderId="0" applyNumberFormat="0" applyBorder="0" applyAlignment="0" applyProtection="0"/>
    <xf numFmtId="0" fontId="57" fillId="56" borderId="0" applyNumberFormat="0" applyBorder="0" applyAlignment="0" applyProtection="0"/>
    <xf numFmtId="0" fontId="57" fillId="37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57" fillId="5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57" fillId="47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38" fillId="12" borderId="0" applyNumberFormat="0" applyBorder="0" applyAlignment="0" applyProtection="0"/>
    <xf numFmtId="0" fontId="38" fillId="20" borderId="0" applyNumberFormat="0" applyBorder="0" applyAlignment="0" applyProtection="0"/>
    <xf numFmtId="37" fontId="58" fillId="0" borderId="0"/>
    <xf numFmtId="175" fontId="59" fillId="0" borderId="0" applyNumberFormat="0" applyFill="0" applyBorder="0" applyAlignment="0"/>
    <xf numFmtId="0" fontId="57" fillId="56" borderId="0" applyNumberFormat="0" applyBorder="0" applyAlignment="0" applyProtection="0"/>
    <xf numFmtId="0" fontId="53" fillId="59" borderId="0" applyNumberFormat="0" applyBorder="0" applyAlignment="0" applyProtection="0"/>
    <xf numFmtId="0" fontId="53" fillId="60" borderId="0" applyNumberFormat="0" applyBorder="0" applyAlignment="0" applyProtection="0"/>
    <xf numFmtId="0" fontId="57" fillId="61" borderId="0" applyNumberFormat="0" applyBorder="0" applyAlignment="0" applyProtection="0"/>
    <xf numFmtId="0" fontId="57" fillId="57" borderId="0" applyNumberFormat="0" applyBorder="0" applyAlignment="0" applyProtection="0"/>
    <xf numFmtId="0" fontId="53" fillId="62" borderId="0" applyNumberFormat="0" applyBorder="0" applyAlignment="0" applyProtection="0"/>
    <xf numFmtId="0" fontId="53" fillId="63" borderId="0" applyNumberFormat="0" applyBorder="0" applyAlignment="0" applyProtection="0"/>
    <xf numFmtId="0" fontId="57" fillId="64" borderId="0" applyNumberFormat="0" applyBorder="0" applyAlignment="0" applyProtection="0"/>
    <xf numFmtId="0" fontId="57" fillId="65" borderId="0" applyNumberFormat="0" applyBorder="0" applyAlignment="0" applyProtection="0"/>
    <xf numFmtId="0" fontId="53" fillId="66" borderId="0" applyNumberFormat="0" applyBorder="0" applyAlignment="0" applyProtection="0"/>
    <xf numFmtId="0" fontId="53" fillId="67" borderId="0" applyNumberFormat="0" applyBorder="0" applyAlignment="0" applyProtection="0"/>
    <xf numFmtId="0" fontId="57" fillId="68" borderId="0" applyNumberFormat="0" applyBorder="0" applyAlignment="0" applyProtection="0"/>
    <xf numFmtId="0" fontId="57" fillId="69" borderId="0" applyNumberFormat="0" applyBorder="0" applyAlignment="0" applyProtection="0"/>
    <xf numFmtId="0" fontId="53" fillId="62" borderId="0" applyNumberFormat="0" applyBorder="0" applyAlignment="0" applyProtection="0"/>
    <xf numFmtId="0" fontId="53" fillId="70" borderId="0" applyNumberFormat="0" applyBorder="0" applyAlignment="0" applyProtection="0"/>
    <xf numFmtId="0" fontId="57" fillId="63" borderId="0" applyNumberFormat="0" applyBorder="0" applyAlignment="0" applyProtection="0"/>
    <xf numFmtId="0" fontId="57" fillId="56" borderId="0" applyNumberFormat="0" applyBorder="0" applyAlignment="0" applyProtection="0"/>
    <xf numFmtId="0" fontId="53" fillId="71" borderId="0" applyNumberFormat="0" applyBorder="0" applyAlignment="0" applyProtection="0"/>
    <xf numFmtId="0" fontId="53" fillId="72" borderId="0" applyNumberFormat="0" applyBorder="0" applyAlignment="0" applyProtection="0"/>
    <xf numFmtId="0" fontId="57" fillId="61" borderId="0" applyNumberFormat="0" applyBorder="0" applyAlignment="0" applyProtection="0"/>
    <xf numFmtId="0" fontId="57" fillId="73" borderId="0" applyNumberFormat="0" applyBorder="0" applyAlignment="0" applyProtection="0"/>
    <xf numFmtId="0" fontId="53" fillId="74" borderId="0" applyNumberFormat="0" applyBorder="0" applyAlignment="0" applyProtection="0"/>
    <xf numFmtId="0" fontId="53" fillId="75" borderId="0" applyNumberFormat="0" applyBorder="0" applyAlignment="0" applyProtection="0"/>
    <xf numFmtId="0" fontId="57" fillId="76" borderId="0" applyNumberFormat="0" applyBorder="0" applyAlignment="0" applyProtection="0"/>
    <xf numFmtId="176" fontId="60" fillId="77" borderId="28">
      <alignment horizontal="center" vertical="center"/>
    </xf>
    <xf numFmtId="176" fontId="60" fillId="77" borderId="28">
      <alignment horizontal="center" vertical="center"/>
    </xf>
    <xf numFmtId="176" fontId="60" fillId="77" borderId="28">
      <alignment horizontal="center" vertical="center"/>
    </xf>
    <xf numFmtId="176" fontId="60" fillId="77" borderId="28">
      <alignment horizontal="center" vertical="center"/>
    </xf>
    <xf numFmtId="176" fontId="60" fillId="77" borderId="28">
      <alignment horizontal="center" vertical="center"/>
    </xf>
    <xf numFmtId="176" fontId="60" fillId="77" borderId="28">
      <alignment horizontal="center" vertical="center"/>
    </xf>
    <xf numFmtId="176" fontId="60" fillId="77" borderId="28">
      <alignment horizontal="center" vertical="center"/>
    </xf>
    <xf numFmtId="176" fontId="60" fillId="77" borderId="28">
      <alignment horizontal="center" vertical="center"/>
    </xf>
    <xf numFmtId="176" fontId="60" fillId="77" borderId="28">
      <alignment horizontal="center" vertical="center"/>
    </xf>
    <xf numFmtId="176" fontId="60" fillId="77" borderId="28">
      <alignment horizontal="center" vertical="center"/>
    </xf>
    <xf numFmtId="176" fontId="60" fillId="77" borderId="28">
      <alignment horizontal="center" vertical="center"/>
    </xf>
    <xf numFmtId="176" fontId="60" fillId="77" borderId="28">
      <alignment horizontal="center" vertical="center"/>
    </xf>
    <xf numFmtId="176" fontId="60" fillId="77" borderId="28">
      <alignment horizontal="center" vertical="center"/>
    </xf>
    <xf numFmtId="176" fontId="60" fillId="77" borderId="28">
      <alignment horizontal="center" vertical="center"/>
    </xf>
    <xf numFmtId="176" fontId="60" fillId="77" borderId="28">
      <alignment horizontal="center" vertical="center"/>
    </xf>
    <xf numFmtId="176" fontId="60" fillId="77" borderId="28">
      <alignment horizontal="center" vertical="center"/>
    </xf>
    <xf numFmtId="176" fontId="60" fillId="77" borderId="28">
      <alignment horizontal="center" vertical="center"/>
    </xf>
    <xf numFmtId="176" fontId="60" fillId="77" borderId="28">
      <alignment horizontal="center" vertical="center"/>
    </xf>
    <xf numFmtId="176" fontId="60" fillId="77" borderId="28">
      <alignment horizontal="center" vertical="center"/>
    </xf>
    <xf numFmtId="176" fontId="60" fillId="77" borderId="28">
      <alignment horizontal="center" vertical="center"/>
    </xf>
    <xf numFmtId="176" fontId="60" fillId="77" borderId="28">
      <alignment horizontal="center" vertical="center"/>
    </xf>
    <xf numFmtId="176" fontId="60" fillId="77" borderId="28">
      <alignment horizontal="center" vertical="center"/>
    </xf>
    <xf numFmtId="176" fontId="60" fillId="77" borderId="28">
      <alignment horizontal="center" vertical="center"/>
    </xf>
    <xf numFmtId="176" fontId="60" fillId="77" borderId="28">
      <alignment horizontal="center" vertical="center"/>
    </xf>
    <xf numFmtId="176" fontId="60" fillId="77" borderId="28">
      <alignment horizontal="center" vertical="center"/>
    </xf>
    <xf numFmtId="176" fontId="60" fillId="77" borderId="28">
      <alignment horizontal="center" vertical="center"/>
    </xf>
    <xf numFmtId="176" fontId="60" fillId="77" borderId="28">
      <alignment horizontal="center" vertical="center"/>
    </xf>
    <xf numFmtId="176" fontId="60" fillId="77" borderId="28">
      <alignment horizontal="center" vertical="center"/>
    </xf>
    <xf numFmtId="176" fontId="60" fillId="77" borderId="28">
      <alignment horizontal="center" vertical="center"/>
    </xf>
    <xf numFmtId="176" fontId="60" fillId="77" borderId="28">
      <alignment horizontal="center" vertical="center"/>
    </xf>
    <xf numFmtId="176" fontId="60" fillId="77" borderId="28">
      <alignment horizontal="center" vertical="center"/>
    </xf>
    <xf numFmtId="176" fontId="60" fillId="77" borderId="28">
      <alignment horizontal="center" vertical="center"/>
    </xf>
    <xf numFmtId="176" fontId="60" fillId="77" borderId="28">
      <alignment horizontal="center" vertical="center"/>
    </xf>
    <xf numFmtId="176" fontId="60" fillId="77" borderId="28">
      <alignment horizontal="center" vertical="center"/>
    </xf>
    <xf numFmtId="176" fontId="60" fillId="77" borderId="28">
      <alignment horizontal="center" vertical="center"/>
    </xf>
    <xf numFmtId="176" fontId="60" fillId="77" borderId="28">
      <alignment horizontal="center" vertical="center"/>
    </xf>
    <xf numFmtId="176" fontId="60" fillId="77" borderId="28">
      <alignment horizontal="center" vertical="center"/>
    </xf>
    <xf numFmtId="176" fontId="60" fillId="77" borderId="28">
      <alignment horizontal="center" vertical="center"/>
    </xf>
    <xf numFmtId="176" fontId="60" fillId="77" borderId="28">
      <alignment horizontal="center" vertical="center"/>
    </xf>
    <xf numFmtId="176" fontId="60" fillId="77" borderId="28">
      <alignment horizontal="center" vertical="center"/>
    </xf>
    <xf numFmtId="176" fontId="60" fillId="77" borderId="28">
      <alignment horizontal="center" vertical="center"/>
    </xf>
    <xf numFmtId="0" fontId="45" fillId="0" borderId="0"/>
    <xf numFmtId="0" fontId="45" fillId="0" borderId="0"/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0" fontId="62" fillId="79" borderId="0" applyNumberFormat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39" fontId="63" fillId="0" borderId="30" applyFill="0" applyBorder="0" applyAlignment="0">
      <alignment horizontal="center"/>
    </xf>
    <xf numFmtId="39" fontId="63" fillId="0" borderId="30" applyFill="0" applyBorder="0" applyAlignment="0">
      <alignment horizontal="center"/>
    </xf>
    <xf numFmtId="0" fontId="5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2" fontId="65" fillId="0" borderId="0"/>
    <xf numFmtId="179" fontId="66" fillId="0" borderId="31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14" fontId="68" fillId="80" borderId="32" applyBorder="0" applyAlignment="0">
      <alignment horizontal="center" vertical="center"/>
    </xf>
    <xf numFmtId="0" fontId="68" fillId="81" borderId="32" applyNumberFormat="0" applyBorder="0" applyAlignment="0">
      <alignment horizontal="center" vertical="center"/>
    </xf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70" fillId="43" borderId="34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71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70" fillId="43" borderId="34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70" fillId="43" borderId="34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70" fillId="43" borderId="34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70" fillId="43" borderId="34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70" fillId="43" borderId="34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70" fillId="43" borderId="34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70" fillId="43" borderId="34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70" fillId="43" borderId="34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70" fillId="43" borderId="34" applyNumberFormat="0" applyAlignment="0" applyProtection="0"/>
    <xf numFmtId="0" fontId="70" fillId="43" borderId="34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70" fillId="43" borderId="34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70" fillId="43" borderId="34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70" fillId="43" borderId="34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70" fillId="43" borderId="34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70" fillId="43" borderId="34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70" fillId="43" borderId="34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70" fillId="43" borderId="34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70" fillId="43" borderId="34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70" fillId="43" borderId="34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70" fillId="43" borderId="34" applyNumberFormat="0" applyAlignment="0" applyProtection="0"/>
    <xf numFmtId="0" fontId="70" fillId="43" borderId="34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70" fillId="43" borderId="34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70" fillId="43" borderId="34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70" fillId="43" borderId="34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70" fillId="43" borderId="34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70" fillId="43" borderId="34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70" fillId="43" borderId="34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70" fillId="43" borderId="34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32" fillId="6" borderId="4" applyNumberFormat="0" applyAlignment="0" applyProtection="0"/>
    <xf numFmtId="0" fontId="70" fillId="43" borderId="34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70" fillId="43" borderId="34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70" fillId="43" borderId="34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70" fillId="43" borderId="34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70" fillId="43" borderId="34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70" fillId="43" borderId="34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72" fillId="0" borderId="0"/>
    <xf numFmtId="15" fontId="63" fillId="0" borderId="0">
      <alignment horizontal="center"/>
    </xf>
    <xf numFmtId="0" fontId="34" fillId="7" borderId="7" applyNumberFormat="0" applyAlignment="0" applyProtection="0"/>
    <xf numFmtId="0" fontId="73" fillId="57" borderId="35" applyNumberFormat="0" applyAlignment="0" applyProtection="0"/>
    <xf numFmtId="0" fontId="73" fillId="57" borderId="35" applyNumberFormat="0" applyAlignment="0" applyProtection="0"/>
    <xf numFmtId="0" fontId="73" fillId="57" borderId="35" applyNumberFormat="0" applyAlignment="0" applyProtection="0"/>
    <xf numFmtId="0" fontId="73" fillId="57" borderId="35" applyNumberFormat="0" applyAlignment="0" applyProtection="0"/>
    <xf numFmtId="0" fontId="73" fillId="57" borderId="35" applyNumberFormat="0" applyAlignment="0" applyProtection="0"/>
    <xf numFmtId="0" fontId="73" fillId="57" borderId="35" applyNumberFormat="0" applyAlignment="0" applyProtection="0"/>
    <xf numFmtId="0" fontId="73" fillId="57" borderId="35" applyNumberFormat="0" applyAlignment="0" applyProtection="0"/>
    <xf numFmtId="0" fontId="73" fillId="57" borderId="35" applyNumberFormat="0" applyAlignment="0" applyProtection="0"/>
    <xf numFmtId="0" fontId="73" fillId="57" borderId="35" applyNumberFormat="0" applyAlignment="0" applyProtection="0"/>
    <xf numFmtId="0" fontId="73" fillId="57" borderId="35" applyNumberFormat="0" applyAlignment="0" applyProtection="0"/>
    <xf numFmtId="0" fontId="73" fillId="57" borderId="35" applyNumberFormat="0" applyAlignment="0" applyProtection="0"/>
    <xf numFmtId="0" fontId="73" fillId="57" borderId="35" applyNumberFormat="0" applyAlignment="0" applyProtection="0"/>
    <xf numFmtId="0" fontId="73" fillId="57" borderId="35" applyNumberFormat="0" applyAlignment="0" applyProtection="0"/>
    <xf numFmtId="0" fontId="73" fillId="57" borderId="35" applyNumberFormat="0" applyAlignment="0" applyProtection="0"/>
    <xf numFmtId="0" fontId="73" fillId="57" borderId="35" applyNumberFormat="0" applyAlignment="0" applyProtection="0"/>
    <xf numFmtId="0" fontId="73" fillId="57" borderId="35" applyNumberFormat="0" applyAlignment="0" applyProtection="0"/>
    <xf numFmtId="0" fontId="73" fillId="57" borderId="35" applyNumberFormat="0" applyAlignment="0" applyProtection="0"/>
    <xf numFmtId="0" fontId="73" fillId="57" borderId="35" applyNumberFormat="0" applyAlignment="0" applyProtection="0"/>
    <xf numFmtId="0" fontId="73" fillId="57" borderId="35" applyNumberFormat="0" applyAlignment="0" applyProtection="0"/>
    <xf numFmtId="0" fontId="73" fillId="57" borderId="35" applyNumberFormat="0" applyAlignment="0" applyProtection="0"/>
    <xf numFmtId="0" fontId="73" fillId="57" borderId="35" applyNumberFormat="0" applyAlignment="0" applyProtection="0"/>
    <xf numFmtId="0" fontId="73" fillId="57" borderId="35" applyNumberFormat="0" applyAlignment="0" applyProtection="0"/>
    <xf numFmtId="0" fontId="73" fillId="57" borderId="35" applyNumberFormat="0" applyAlignment="0" applyProtection="0"/>
    <xf numFmtId="0" fontId="73" fillId="57" borderId="35" applyNumberFormat="0" applyAlignment="0" applyProtection="0"/>
    <xf numFmtId="0" fontId="73" fillId="57" borderId="35" applyNumberFormat="0" applyAlignment="0" applyProtection="0"/>
    <xf numFmtId="0" fontId="73" fillId="57" borderId="35" applyNumberFormat="0" applyAlignment="0" applyProtection="0"/>
    <xf numFmtId="0" fontId="73" fillId="57" borderId="35" applyNumberFormat="0" applyAlignment="0" applyProtection="0"/>
    <xf numFmtId="0" fontId="73" fillId="57" borderId="35" applyNumberFormat="0" applyAlignment="0" applyProtection="0"/>
    <xf numFmtId="0" fontId="34" fillId="7" borderId="7" applyNumberFormat="0" applyAlignment="0" applyProtection="0"/>
    <xf numFmtId="0" fontId="34" fillId="7" borderId="7" applyNumberFormat="0" applyAlignment="0" applyProtection="0"/>
    <xf numFmtId="0" fontId="34" fillId="7" borderId="7" applyNumberFormat="0" applyAlignment="0" applyProtection="0"/>
    <xf numFmtId="0" fontId="34" fillId="7" borderId="7" applyNumberFormat="0" applyAlignment="0" applyProtection="0"/>
    <xf numFmtId="0" fontId="74" fillId="7" borderId="7" applyNumberFormat="0" applyAlignment="0" applyProtection="0"/>
    <xf numFmtId="0" fontId="34" fillId="7" borderId="7" applyNumberFormat="0" applyAlignment="0" applyProtection="0"/>
    <xf numFmtId="0" fontId="34" fillId="7" borderId="7" applyNumberFormat="0" applyAlignment="0" applyProtection="0"/>
    <xf numFmtId="0" fontId="34" fillId="7" borderId="7" applyNumberFormat="0" applyAlignment="0" applyProtection="0"/>
    <xf numFmtId="0" fontId="34" fillId="7" borderId="7" applyNumberFormat="0" applyAlignment="0" applyProtection="0"/>
    <xf numFmtId="0" fontId="34" fillId="7" borderId="7" applyNumberFormat="0" applyAlignment="0" applyProtection="0"/>
    <xf numFmtId="0" fontId="73" fillId="57" borderId="35" applyNumberFormat="0" applyAlignment="0" applyProtection="0"/>
    <xf numFmtId="0" fontId="73" fillId="57" borderId="35" applyNumberFormat="0" applyAlignment="0" applyProtection="0"/>
    <xf numFmtId="0" fontId="73" fillId="57" borderId="35" applyNumberFormat="0" applyAlignment="0" applyProtection="0"/>
    <xf numFmtId="0" fontId="73" fillId="57" borderId="35" applyNumberFormat="0" applyAlignment="0" applyProtection="0"/>
    <xf numFmtId="0" fontId="73" fillId="57" borderId="35" applyNumberFormat="0" applyAlignment="0" applyProtection="0"/>
    <xf numFmtId="0" fontId="75" fillId="0" borderId="36" applyNumberFormat="0" applyFill="0" applyAlignment="0" applyProtection="0"/>
    <xf numFmtId="0" fontId="75" fillId="0" borderId="36" applyNumberFormat="0" applyFill="0" applyAlignment="0" applyProtection="0"/>
    <xf numFmtId="0" fontId="75" fillId="0" borderId="36" applyNumberFormat="0" applyFill="0" applyAlignment="0" applyProtection="0"/>
    <xf numFmtId="0" fontId="75" fillId="0" borderId="36" applyNumberFormat="0" applyFill="0" applyAlignment="0" applyProtection="0"/>
    <xf numFmtId="0" fontId="75" fillId="0" borderId="36" applyNumberFormat="0" applyFill="0" applyAlignment="0" applyProtection="0"/>
    <xf numFmtId="0" fontId="75" fillId="0" borderId="36" applyNumberFormat="0" applyFill="0" applyAlignment="0" applyProtection="0"/>
    <xf numFmtId="0" fontId="75" fillId="0" borderId="36" applyNumberFormat="0" applyFill="0" applyAlignment="0" applyProtection="0"/>
    <xf numFmtId="0" fontId="75" fillId="0" borderId="36" applyNumberFormat="0" applyFill="0" applyAlignment="0" applyProtection="0"/>
    <xf numFmtId="0" fontId="75" fillId="0" borderId="36" applyNumberFormat="0" applyFill="0" applyAlignment="0" applyProtection="0"/>
    <xf numFmtId="0" fontId="75" fillId="0" borderId="36" applyNumberFormat="0" applyFill="0" applyAlignment="0" applyProtection="0"/>
    <xf numFmtId="0" fontId="75" fillId="0" borderId="36" applyNumberFormat="0" applyFill="0" applyAlignment="0" applyProtection="0"/>
    <xf numFmtId="0" fontId="75" fillId="0" borderId="36" applyNumberFormat="0" applyFill="0" applyAlignment="0" applyProtection="0"/>
    <xf numFmtId="0" fontId="75" fillId="0" borderId="36" applyNumberFormat="0" applyFill="0" applyAlignment="0" applyProtection="0"/>
    <xf numFmtId="0" fontId="75" fillId="0" borderId="36" applyNumberFormat="0" applyFill="0" applyAlignment="0" applyProtection="0"/>
    <xf numFmtId="0" fontId="75" fillId="0" borderId="36" applyNumberFormat="0" applyFill="0" applyAlignment="0" applyProtection="0"/>
    <xf numFmtId="0" fontId="75" fillId="0" borderId="36" applyNumberFormat="0" applyFill="0" applyAlignment="0" applyProtection="0"/>
    <xf numFmtId="0" fontId="75" fillId="0" borderId="36" applyNumberFormat="0" applyFill="0" applyAlignment="0" applyProtection="0"/>
    <xf numFmtId="0" fontId="75" fillId="0" borderId="36" applyNumberFormat="0" applyFill="0" applyAlignment="0" applyProtection="0"/>
    <xf numFmtId="0" fontId="75" fillId="0" borderId="36" applyNumberFormat="0" applyFill="0" applyAlignment="0" applyProtection="0"/>
    <xf numFmtId="0" fontId="75" fillId="0" borderId="36" applyNumberFormat="0" applyFill="0" applyAlignment="0" applyProtection="0"/>
    <xf numFmtId="0" fontId="75" fillId="0" borderId="36" applyNumberFormat="0" applyFill="0" applyAlignment="0" applyProtection="0"/>
    <xf numFmtId="0" fontId="75" fillId="0" borderId="36" applyNumberFormat="0" applyFill="0" applyAlignment="0" applyProtection="0"/>
    <xf numFmtId="0" fontId="75" fillId="0" borderId="36" applyNumberFormat="0" applyFill="0" applyAlignment="0" applyProtection="0"/>
    <xf numFmtId="0" fontId="75" fillId="0" borderId="36" applyNumberFormat="0" applyFill="0" applyAlignment="0" applyProtection="0"/>
    <xf numFmtId="0" fontId="75" fillId="0" borderId="36" applyNumberFormat="0" applyFill="0" applyAlignment="0" applyProtection="0"/>
    <xf numFmtId="0" fontId="75" fillId="0" borderId="36" applyNumberFormat="0" applyFill="0" applyAlignment="0" applyProtection="0"/>
    <xf numFmtId="0" fontId="75" fillId="0" borderId="36" applyNumberFormat="0" applyFill="0" applyAlignment="0" applyProtection="0"/>
    <xf numFmtId="0" fontId="75" fillId="0" borderId="36" applyNumberFormat="0" applyFill="0" applyAlignment="0" applyProtection="0"/>
    <xf numFmtId="0" fontId="75" fillId="0" borderId="3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75" fillId="0" borderId="36" applyNumberFormat="0" applyFill="0" applyAlignment="0" applyProtection="0"/>
    <xf numFmtId="0" fontId="75" fillId="0" borderId="36" applyNumberFormat="0" applyFill="0" applyAlignment="0" applyProtection="0"/>
    <xf numFmtId="0" fontId="75" fillId="0" borderId="36" applyNumberFormat="0" applyFill="0" applyAlignment="0" applyProtection="0"/>
    <xf numFmtId="0" fontId="75" fillId="0" borderId="36" applyNumberFormat="0" applyFill="0" applyAlignment="0" applyProtection="0"/>
    <xf numFmtId="0" fontId="75" fillId="0" borderId="36" applyNumberFormat="0" applyFill="0" applyAlignment="0" applyProtection="0"/>
    <xf numFmtId="0" fontId="73" fillId="83" borderId="37" applyNumberFormat="0" applyAlignment="0" applyProtection="0"/>
    <xf numFmtId="0" fontId="76" fillId="84" borderId="38" applyFont="0" applyFill="0" applyBorder="0"/>
    <xf numFmtId="0" fontId="77" fillId="0" borderId="39"/>
    <xf numFmtId="0" fontId="78" fillId="0" borderId="40">
      <alignment horizontal="center"/>
    </xf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180" fontId="79" fillId="0" borderId="0" applyFont="0" applyFill="0" applyBorder="0" applyAlignment="0" applyProtection="0"/>
    <xf numFmtId="180" fontId="79" fillId="0" borderId="0" applyFont="0" applyFill="0" applyBorder="0" applyAlignment="0" applyProtection="0"/>
    <xf numFmtId="180" fontId="79" fillId="0" borderId="0" applyFont="0" applyFill="0" applyBorder="0" applyAlignment="0" applyProtection="0"/>
    <xf numFmtId="180" fontId="79" fillId="0" borderId="0" applyFont="0" applyFill="0" applyBorder="0" applyAlignment="0" applyProtection="0"/>
    <xf numFmtId="180" fontId="79" fillId="0" borderId="0" applyFont="0" applyFill="0" applyBorder="0" applyAlignment="0" applyProtection="0"/>
    <xf numFmtId="180" fontId="79" fillId="0" borderId="0" applyFont="0" applyFill="0" applyBorder="0" applyAlignment="0" applyProtection="0"/>
    <xf numFmtId="180" fontId="79" fillId="0" borderId="0" applyFont="0" applyFill="0" applyBorder="0" applyAlignment="0" applyProtection="0"/>
    <xf numFmtId="180" fontId="79" fillId="0" borderId="0" applyFont="0" applyFill="0" applyBorder="0" applyAlignment="0" applyProtection="0"/>
    <xf numFmtId="180" fontId="79" fillId="0" borderId="0" applyFont="0" applyFill="0" applyBorder="0" applyAlignment="0" applyProtection="0"/>
    <xf numFmtId="180" fontId="79" fillId="0" borderId="0" applyFont="0" applyFill="0" applyBorder="0" applyAlignment="0" applyProtection="0"/>
    <xf numFmtId="180" fontId="79" fillId="0" borderId="0" applyFont="0" applyFill="0" applyBorder="0" applyAlignment="0" applyProtection="0"/>
    <xf numFmtId="180" fontId="79" fillId="0" borderId="0" applyFont="0" applyFill="0" applyBorder="0" applyAlignment="0" applyProtection="0"/>
    <xf numFmtId="180" fontId="79" fillId="0" borderId="0" applyFont="0" applyFill="0" applyBorder="0" applyAlignment="0" applyProtection="0"/>
    <xf numFmtId="180" fontId="79" fillId="0" borderId="0" applyFont="0" applyFill="0" applyBorder="0" applyAlignment="0" applyProtection="0"/>
    <xf numFmtId="180" fontId="79" fillId="0" borderId="0" applyFont="0" applyFill="0" applyBorder="0" applyAlignment="0" applyProtection="0"/>
    <xf numFmtId="180" fontId="79" fillId="0" borderId="0" applyFont="0" applyFill="0" applyBorder="0" applyAlignment="0" applyProtection="0"/>
    <xf numFmtId="180" fontId="79" fillId="0" borderId="0" applyFont="0" applyFill="0" applyBorder="0" applyAlignment="0" applyProtection="0"/>
    <xf numFmtId="180" fontId="79" fillId="0" borderId="0" applyFont="0" applyFill="0" applyBorder="0" applyAlignment="0" applyProtection="0"/>
    <xf numFmtId="180" fontId="79" fillId="0" borderId="0" applyFont="0" applyFill="0" applyBorder="0" applyAlignment="0" applyProtection="0"/>
    <xf numFmtId="180" fontId="79" fillId="0" borderId="0" applyFont="0" applyFill="0" applyBorder="0" applyAlignment="0" applyProtection="0"/>
    <xf numFmtId="180" fontId="79" fillId="0" borderId="0" applyFont="0" applyFill="0" applyBorder="0" applyAlignment="0" applyProtection="0"/>
    <xf numFmtId="180" fontId="79" fillId="0" borderId="0" applyFont="0" applyFill="0" applyBorder="0" applyAlignment="0" applyProtection="0"/>
    <xf numFmtId="180" fontId="79" fillId="0" borderId="0" applyFont="0" applyFill="0" applyBorder="0" applyAlignment="0" applyProtection="0"/>
    <xf numFmtId="180" fontId="79" fillId="0" borderId="0" applyFont="0" applyFill="0" applyBorder="0" applyAlignment="0" applyProtection="0"/>
    <xf numFmtId="180" fontId="79" fillId="0" borderId="0" applyFont="0" applyFill="0" applyBorder="0" applyAlignment="0" applyProtection="0"/>
    <xf numFmtId="180" fontId="79" fillId="0" borderId="0" applyFont="0" applyFill="0" applyBorder="0" applyAlignment="0" applyProtection="0"/>
    <xf numFmtId="180" fontId="79" fillId="0" borderId="0" applyFont="0" applyFill="0" applyBorder="0" applyAlignment="0" applyProtection="0"/>
    <xf numFmtId="180" fontId="79" fillId="0" borderId="0" applyFont="0" applyFill="0" applyBorder="0" applyAlignment="0" applyProtection="0"/>
    <xf numFmtId="180" fontId="79" fillId="0" borderId="0" applyFont="0" applyFill="0" applyBorder="0" applyAlignment="0" applyProtection="0"/>
    <xf numFmtId="180" fontId="79" fillId="0" borderId="0" applyFont="0" applyFill="0" applyBorder="0" applyAlignment="0" applyProtection="0"/>
    <xf numFmtId="180" fontId="79" fillId="0" borderId="0" applyFont="0" applyFill="0" applyBorder="0" applyAlignment="0" applyProtection="0"/>
    <xf numFmtId="180" fontId="79" fillId="0" borderId="0" applyFont="0" applyFill="0" applyBorder="0" applyAlignment="0" applyProtection="0"/>
    <xf numFmtId="180" fontId="79" fillId="0" borderId="0" applyFont="0" applyFill="0" applyBorder="0" applyAlignment="0" applyProtection="0"/>
    <xf numFmtId="180" fontId="79" fillId="0" borderId="0" applyFont="0" applyFill="0" applyBorder="0" applyAlignment="0" applyProtection="0"/>
    <xf numFmtId="180" fontId="79" fillId="0" borderId="0" applyFont="0" applyFill="0" applyBorder="0" applyAlignment="0" applyProtection="0"/>
    <xf numFmtId="180" fontId="79" fillId="0" borderId="0" applyFont="0" applyFill="0" applyBorder="0" applyAlignment="0" applyProtection="0"/>
    <xf numFmtId="180" fontId="79" fillId="0" borderId="0" applyFont="0" applyFill="0" applyBorder="0" applyAlignment="0" applyProtection="0"/>
    <xf numFmtId="4" fontId="80" fillId="0" borderId="0">
      <protection locked="0"/>
    </xf>
    <xf numFmtId="38" fontId="81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4" fontId="80" fillId="0" borderId="0">
      <protection locked="0"/>
    </xf>
    <xf numFmtId="4" fontId="80" fillId="0" borderId="0">
      <protection locked="0"/>
    </xf>
    <xf numFmtId="4" fontId="80" fillId="0" borderId="0">
      <protection locked="0"/>
    </xf>
    <xf numFmtId="4" fontId="80" fillId="0" borderId="0">
      <protection locked="0"/>
    </xf>
    <xf numFmtId="4" fontId="80" fillId="0" borderId="0">
      <protection locked="0"/>
    </xf>
    <xf numFmtId="4" fontId="80" fillId="0" borderId="0">
      <protection locked="0"/>
    </xf>
    <xf numFmtId="4" fontId="80" fillId="0" borderId="0">
      <protection locked="0"/>
    </xf>
    <xf numFmtId="4" fontId="80" fillId="0" borderId="0">
      <protection locked="0"/>
    </xf>
    <xf numFmtId="4" fontId="80" fillId="0" borderId="0">
      <protection locked="0"/>
    </xf>
    <xf numFmtId="4" fontId="80" fillId="0" borderId="0">
      <protection locked="0"/>
    </xf>
    <xf numFmtId="4" fontId="80" fillId="0" borderId="0">
      <protection locked="0"/>
    </xf>
    <xf numFmtId="4" fontId="80" fillId="0" borderId="0">
      <protection locked="0"/>
    </xf>
    <xf numFmtId="4" fontId="80" fillId="0" borderId="0">
      <protection locked="0"/>
    </xf>
    <xf numFmtId="4" fontId="80" fillId="0" borderId="0">
      <protection locked="0"/>
    </xf>
    <xf numFmtId="4" fontId="80" fillId="0" borderId="0">
      <protection locked="0"/>
    </xf>
    <xf numFmtId="4" fontId="80" fillId="0" borderId="0">
      <protection locked="0"/>
    </xf>
    <xf numFmtId="4" fontId="80" fillId="0" borderId="0">
      <protection locked="0"/>
    </xf>
    <xf numFmtId="4" fontId="80" fillId="0" borderId="0">
      <protection locked="0"/>
    </xf>
    <xf numFmtId="4" fontId="80" fillId="0" borderId="0">
      <protection locked="0"/>
    </xf>
    <xf numFmtId="4" fontId="80" fillId="0" borderId="0">
      <protection locked="0"/>
    </xf>
    <xf numFmtId="4" fontId="80" fillId="0" borderId="0">
      <protection locked="0"/>
    </xf>
    <xf numFmtId="4" fontId="80" fillId="0" borderId="0">
      <protection locked="0"/>
    </xf>
    <xf numFmtId="4" fontId="80" fillId="0" borderId="0">
      <protection locked="0"/>
    </xf>
    <xf numFmtId="4" fontId="80" fillId="0" borderId="0">
      <protection locked="0"/>
    </xf>
    <xf numFmtId="4" fontId="80" fillId="0" borderId="0">
      <protection locked="0"/>
    </xf>
    <xf numFmtId="4" fontId="80" fillId="0" borderId="0">
      <protection locked="0"/>
    </xf>
    <xf numFmtId="4" fontId="80" fillId="0" borderId="0">
      <protection locked="0"/>
    </xf>
    <xf numFmtId="4" fontId="80" fillId="0" borderId="0">
      <protection locked="0"/>
    </xf>
    <xf numFmtId="4" fontId="80" fillId="0" borderId="0">
      <protection locked="0"/>
    </xf>
    <xf numFmtId="4" fontId="80" fillId="0" borderId="0">
      <protection locked="0"/>
    </xf>
    <xf numFmtId="4" fontId="80" fillId="0" borderId="0">
      <protection locked="0"/>
    </xf>
    <xf numFmtId="4" fontId="80" fillId="0" borderId="0">
      <protection locked="0"/>
    </xf>
    <xf numFmtId="4" fontId="80" fillId="0" borderId="0">
      <protection locked="0"/>
    </xf>
    <xf numFmtId="4" fontId="80" fillId="0" borderId="0">
      <protection locked="0"/>
    </xf>
    <xf numFmtId="4" fontId="80" fillId="0" borderId="0">
      <protection locked="0"/>
    </xf>
    <xf numFmtId="4" fontId="80" fillId="0" borderId="0">
      <protection locked="0"/>
    </xf>
    <xf numFmtId="4" fontId="80" fillId="0" borderId="0">
      <protection locked="0"/>
    </xf>
    <xf numFmtId="4" fontId="80" fillId="0" borderId="0">
      <protection locked="0"/>
    </xf>
    <xf numFmtId="4" fontId="80" fillId="0" borderId="0">
      <protection locked="0"/>
    </xf>
    <xf numFmtId="4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82" fillId="0" borderId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82" fillId="0" borderId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182" fontId="80" fillId="0" borderId="0">
      <protection locked="0"/>
    </xf>
    <xf numFmtId="6" fontId="81" fillId="0" borderId="0" applyFont="0" applyFill="0" applyBorder="0" applyAlignment="0" applyProtection="0"/>
    <xf numFmtId="182" fontId="80" fillId="0" borderId="0">
      <protection locked="0"/>
    </xf>
    <xf numFmtId="182" fontId="80" fillId="0" borderId="0">
      <protection locked="0"/>
    </xf>
    <xf numFmtId="182" fontId="80" fillId="0" borderId="0">
      <protection locked="0"/>
    </xf>
    <xf numFmtId="182" fontId="80" fillId="0" borderId="0">
      <protection locked="0"/>
    </xf>
    <xf numFmtId="182" fontId="80" fillId="0" borderId="0">
      <protection locked="0"/>
    </xf>
    <xf numFmtId="182" fontId="80" fillId="0" borderId="0">
      <protection locked="0"/>
    </xf>
    <xf numFmtId="182" fontId="80" fillId="0" borderId="0">
      <protection locked="0"/>
    </xf>
    <xf numFmtId="182" fontId="80" fillId="0" borderId="0">
      <protection locked="0"/>
    </xf>
    <xf numFmtId="182" fontId="80" fillId="0" borderId="0">
      <protection locked="0"/>
    </xf>
    <xf numFmtId="182" fontId="80" fillId="0" borderId="0">
      <protection locked="0"/>
    </xf>
    <xf numFmtId="182" fontId="80" fillId="0" borderId="0">
      <protection locked="0"/>
    </xf>
    <xf numFmtId="182" fontId="80" fillId="0" borderId="0">
      <protection locked="0"/>
    </xf>
    <xf numFmtId="182" fontId="80" fillId="0" borderId="0">
      <protection locked="0"/>
    </xf>
    <xf numFmtId="182" fontId="80" fillId="0" borderId="0">
      <protection locked="0"/>
    </xf>
    <xf numFmtId="182" fontId="80" fillId="0" borderId="0">
      <protection locked="0"/>
    </xf>
    <xf numFmtId="182" fontId="80" fillId="0" borderId="0">
      <protection locked="0"/>
    </xf>
    <xf numFmtId="182" fontId="80" fillId="0" borderId="0">
      <protection locked="0"/>
    </xf>
    <xf numFmtId="182" fontId="80" fillId="0" borderId="0">
      <protection locked="0"/>
    </xf>
    <xf numFmtId="182" fontId="80" fillId="0" borderId="0">
      <protection locked="0"/>
    </xf>
    <xf numFmtId="182" fontId="80" fillId="0" borderId="0">
      <protection locked="0"/>
    </xf>
    <xf numFmtId="182" fontId="80" fillId="0" borderId="0">
      <protection locked="0"/>
    </xf>
    <xf numFmtId="182" fontId="80" fillId="0" borderId="0">
      <protection locked="0"/>
    </xf>
    <xf numFmtId="182" fontId="80" fillId="0" borderId="0">
      <protection locked="0"/>
    </xf>
    <xf numFmtId="182" fontId="80" fillId="0" borderId="0">
      <protection locked="0"/>
    </xf>
    <xf numFmtId="182" fontId="80" fillId="0" borderId="0">
      <protection locked="0"/>
    </xf>
    <xf numFmtId="182" fontId="80" fillId="0" borderId="0">
      <protection locked="0"/>
    </xf>
    <xf numFmtId="182" fontId="80" fillId="0" borderId="0">
      <protection locked="0"/>
    </xf>
    <xf numFmtId="182" fontId="80" fillId="0" borderId="0">
      <protection locked="0"/>
    </xf>
    <xf numFmtId="182" fontId="80" fillId="0" borderId="0">
      <protection locked="0"/>
    </xf>
    <xf numFmtId="182" fontId="80" fillId="0" borderId="0">
      <protection locked="0"/>
    </xf>
    <xf numFmtId="182" fontId="80" fillId="0" borderId="0">
      <protection locked="0"/>
    </xf>
    <xf numFmtId="182" fontId="80" fillId="0" borderId="0">
      <protection locked="0"/>
    </xf>
    <xf numFmtId="182" fontId="80" fillId="0" borderId="0">
      <protection locked="0"/>
    </xf>
    <xf numFmtId="182" fontId="80" fillId="0" borderId="0">
      <protection locked="0"/>
    </xf>
    <xf numFmtId="182" fontId="80" fillId="0" borderId="0">
      <protection locked="0"/>
    </xf>
    <xf numFmtId="182" fontId="80" fillId="0" borderId="0">
      <protection locked="0"/>
    </xf>
    <xf numFmtId="182" fontId="80" fillId="0" borderId="0">
      <protection locked="0"/>
    </xf>
    <xf numFmtId="182" fontId="80" fillId="0" borderId="0">
      <protection locked="0"/>
    </xf>
    <xf numFmtId="182" fontId="80" fillId="0" borderId="0">
      <protection locked="0"/>
    </xf>
    <xf numFmtId="165" fontId="45" fillId="0" borderId="0" applyFont="0" applyFill="0" applyBorder="0" applyAlignment="0" applyProtection="0"/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82" fillId="0" borderId="0"/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37" fontId="83" fillId="86" borderId="41" applyNumberFormat="0" applyAlignment="0">
      <alignment horizontal="left"/>
    </xf>
    <xf numFmtId="37" fontId="83" fillId="86" borderId="41" applyNumberFormat="0" applyAlignment="0">
      <alignment horizontal="left"/>
    </xf>
    <xf numFmtId="37" fontId="83" fillId="86" borderId="41" applyNumberFormat="0" applyAlignment="0">
      <alignment horizontal="left"/>
    </xf>
    <xf numFmtId="37" fontId="83" fillId="86" borderId="41" applyNumberFormat="0" applyAlignment="0">
      <alignment horizontal="left"/>
    </xf>
    <xf numFmtId="37" fontId="83" fillId="86" borderId="41" applyNumberFormat="0" applyAlignment="0">
      <alignment horizontal="left"/>
    </xf>
    <xf numFmtId="37" fontId="83" fillId="86" borderId="41" applyNumberFormat="0" applyAlignment="0">
      <alignment horizontal="left"/>
    </xf>
    <xf numFmtId="37" fontId="83" fillId="86" borderId="41" applyNumberFormat="0" applyAlignment="0">
      <alignment horizontal="left"/>
    </xf>
    <xf numFmtId="37" fontId="83" fillId="86" borderId="41" applyNumberFormat="0" applyAlignment="0">
      <alignment horizontal="left"/>
    </xf>
    <xf numFmtId="0" fontId="84" fillId="87" borderId="0" applyNumberFormat="0" applyBorder="0" applyAlignment="0" applyProtection="0"/>
    <xf numFmtId="0" fontId="84" fillId="88" borderId="0" applyNumberFormat="0" applyBorder="0" applyAlignment="0" applyProtection="0"/>
    <xf numFmtId="0" fontId="84" fillId="89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38" fillId="9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85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1" borderId="0" applyNumberFormat="0" applyBorder="0" applyAlignment="0" applyProtection="0"/>
    <xf numFmtId="0" fontId="57" fillId="91" borderId="0" applyNumberFormat="0" applyBorder="0" applyAlignment="0" applyProtection="0"/>
    <xf numFmtId="0" fontId="57" fillId="91" borderId="0" applyNumberFormat="0" applyBorder="0" applyAlignment="0" applyProtection="0"/>
    <xf numFmtId="0" fontId="57" fillId="91" borderId="0" applyNumberFormat="0" applyBorder="0" applyAlignment="0" applyProtection="0"/>
    <xf numFmtId="0" fontId="57" fillId="91" borderId="0" applyNumberFormat="0" applyBorder="0" applyAlignment="0" applyProtection="0"/>
    <xf numFmtId="0" fontId="57" fillId="91" borderId="0" applyNumberFormat="0" applyBorder="0" applyAlignment="0" applyProtection="0"/>
    <xf numFmtId="0" fontId="57" fillId="91" borderId="0" applyNumberFormat="0" applyBorder="0" applyAlignment="0" applyProtection="0"/>
    <xf numFmtId="0" fontId="57" fillId="91" borderId="0" applyNumberFormat="0" applyBorder="0" applyAlignment="0" applyProtection="0"/>
    <xf numFmtId="0" fontId="57" fillId="91" borderId="0" applyNumberFormat="0" applyBorder="0" applyAlignment="0" applyProtection="0"/>
    <xf numFmtId="0" fontId="57" fillId="91" borderId="0" applyNumberFormat="0" applyBorder="0" applyAlignment="0" applyProtection="0"/>
    <xf numFmtId="0" fontId="57" fillId="91" borderId="0" applyNumberFormat="0" applyBorder="0" applyAlignment="0" applyProtection="0"/>
    <xf numFmtId="0" fontId="57" fillId="91" borderId="0" applyNumberFormat="0" applyBorder="0" applyAlignment="0" applyProtection="0"/>
    <xf numFmtId="0" fontId="57" fillId="91" borderId="0" applyNumberFormat="0" applyBorder="0" applyAlignment="0" applyProtection="0"/>
    <xf numFmtId="0" fontId="57" fillId="91" borderId="0" applyNumberFormat="0" applyBorder="0" applyAlignment="0" applyProtection="0"/>
    <xf numFmtId="0" fontId="57" fillId="91" borderId="0" applyNumberFormat="0" applyBorder="0" applyAlignment="0" applyProtection="0"/>
    <xf numFmtId="0" fontId="57" fillId="91" borderId="0" applyNumberFormat="0" applyBorder="0" applyAlignment="0" applyProtection="0"/>
    <xf numFmtId="0" fontId="57" fillId="91" borderId="0" applyNumberFormat="0" applyBorder="0" applyAlignment="0" applyProtection="0"/>
    <xf numFmtId="0" fontId="57" fillId="91" borderId="0" applyNumberFormat="0" applyBorder="0" applyAlignment="0" applyProtection="0"/>
    <xf numFmtId="0" fontId="57" fillId="91" borderId="0" applyNumberFormat="0" applyBorder="0" applyAlignment="0" applyProtection="0"/>
    <xf numFmtId="0" fontId="57" fillId="91" borderId="0" applyNumberFormat="0" applyBorder="0" applyAlignment="0" applyProtection="0"/>
    <xf numFmtId="0" fontId="57" fillId="91" borderId="0" applyNumberFormat="0" applyBorder="0" applyAlignment="0" applyProtection="0"/>
    <xf numFmtId="0" fontId="57" fillId="91" borderId="0" applyNumberFormat="0" applyBorder="0" applyAlignment="0" applyProtection="0"/>
    <xf numFmtId="0" fontId="57" fillId="91" borderId="0" applyNumberFormat="0" applyBorder="0" applyAlignment="0" applyProtection="0"/>
    <xf numFmtId="0" fontId="57" fillId="91" borderId="0" applyNumberFormat="0" applyBorder="0" applyAlignment="0" applyProtection="0"/>
    <xf numFmtId="0" fontId="57" fillId="91" borderId="0" applyNumberFormat="0" applyBorder="0" applyAlignment="0" applyProtection="0"/>
    <xf numFmtId="0" fontId="57" fillId="91" borderId="0" applyNumberFormat="0" applyBorder="0" applyAlignment="0" applyProtection="0"/>
    <xf numFmtId="0" fontId="57" fillId="91" borderId="0" applyNumberFormat="0" applyBorder="0" applyAlignment="0" applyProtection="0"/>
    <xf numFmtId="0" fontId="57" fillId="91" borderId="0" applyNumberFormat="0" applyBorder="0" applyAlignment="0" applyProtection="0"/>
    <xf numFmtId="0" fontId="57" fillId="91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57" fillId="91" borderId="0" applyNumberFormat="0" applyBorder="0" applyAlignment="0" applyProtection="0"/>
    <xf numFmtId="0" fontId="57" fillId="91" borderId="0" applyNumberFormat="0" applyBorder="0" applyAlignment="0" applyProtection="0"/>
    <xf numFmtId="0" fontId="57" fillId="91" borderId="0" applyNumberFormat="0" applyBorder="0" applyAlignment="0" applyProtection="0"/>
    <xf numFmtId="0" fontId="57" fillId="91" borderId="0" applyNumberFormat="0" applyBorder="0" applyAlignment="0" applyProtection="0"/>
    <xf numFmtId="0" fontId="57" fillId="91" borderId="0" applyNumberFormat="0" applyBorder="0" applyAlignment="0" applyProtection="0"/>
    <xf numFmtId="0" fontId="57" fillId="92" borderId="0" applyNumberFormat="0" applyBorder="0" applyAlignment="0" applyProtection="0"/>
    <xf numFmtId="0" fontId="57" fillId="92" borderId="0" applyNumberFormat="0" applyBorder="0" applyAlignment="0" applyProtection="0"/>
    <xf numFmtId="0" fontId="57" fillId="92" borderId="0" applyNumberFormat="0" applyBorder="0" applyAlignment="0" applyProtection="0"/>
    <xf numFmtId="0" fontId="57" fillId="92" borderId="0" applyNumberFormat="0" applyBorder="0" applyAlignment="0" applyProtection="0"/>
    <xf numFmtId="0" fontId="57" fillId="92" borderId="0" applyNumberFormat="0" applyBorder="0" applyAlignment="0" applyProtection="0"/>
    <xf numFmtId="0" fontId="57" fillId="92" borderId="0" applyNumberFormat="0" applyBorder="0" applyAlignment="0" applyProtection="0"/>
    <xf numFmtId="0" fontId="57" fillId="92" borderId="0" applyNumberFormat="0" applyBorder="0" applyAlignment="0" applyProtection="0"/>
    <xf numFmtId="0" fontId="57" fillId="92" borderId="0" applyNumberFormat="0" applyBorder="0" applyAlignment="0" applyProtection="0"/>
    <xf numFmtId="0" fontId="57" fillId="92" borderId="0" applyNumberFormat="0" applyBorder="0" applyAlignment="0" applyProtection="0"/>
    <xf numFmtId="0" fontId="57" fillId="92" borderId="0" applyNumberFormat="0" applyBorder="0" applyAlignment="0" applyProtection="0"/>
    <xf numFmtId="0" fontId="57" fillId="92" borderId="0" applyNumberFormat="0" applyBorder="0" applyAlignment="0" applyProtection="0"/>
    <xf numFmtId="0" fontId="57" fillId="92" borderId="0" applyNumberFormat="0" applyBorder="0" applyAlignment="0" applyProtection="0"/>
    <xf numFmtId="0" fontId="57" fillId="92" borderId="0" applyNumberFormat="0" applyBorder="0" applyAlignment="0" applyProtection="0"/>
    <xf numFmtId="0" fontId="57" fillId="92" borderId="0" applyNumberFormat="0" applyBorder="0" applyAlignment="0" applyProtection="0"/>
    <xf numFmtId="0" fontId="57" fillId="92" borderId="0" applyNumberFormat="0" applyBorder="0" applyAlignment="0" applyProtection="0"/>
    <xf numFmtId="0" fontId="57" fillId="92" borderId="0" applyNumberFormat="0" applyBorder="0" applyAlignment="0" applyProtection="0"/>
    <xf numFmtId="0" fontId="57" fillId="92" borderId="0" applyNumberFormat="0" applyBorder="0" applyAlignment="0" applyProtection="0"/>
    <xf numFmtId="0" fontId="57" fillId="92" borderId="0" applyNumberFormat="0" applyBorder="0" applyAlignment="0" applyProtection="0"/>
    <xf numFmtId="0" fontId="57" fillId="92" borderId="0" applyNumberFormat="0" applyBorder="0" applyAlignment="0" applyProtection="0"/>
    <xf numFmtId="0" fontId="57" fillId="92" borderId="0" applyNumberFormat="0" applyBorder="0" applyAlignment="0" applyProtection="0"/>
    <xf numFmtId="0" fontId="57" fillId="92" borderId="0" applyNumberFormat="0" applyBorder="0" applyAlignment="0" applyProtection="0"/>
    <xf numFmtId="0" fontId="57" fillId="92" borderId="0" applyNumberFormat="0" applyBorder="0" applyAlignment="0" applyProtection="0"/>
    <xf numFmtId="0" fontId="57" fillId="92" borderId="0" applyNumberFormat="0" applyBorder="0" applyAlignment="0" applyProtection="0"/>
    <xf numFmtId="0" fontId="57" fillId="92" borderId="0" applyNumberFormat="0" applyBorder="0" applyAlignment="0" applyProtection="0"/>
    <xf numFmtId="0" fontId="57" fillId="92" borderId="0" applyNumberFormat="0" applyBorder="0" applyAlignment="0" applyProtection="0"/>
    <xf numFmtId="0" fontId="57" fillId="92" borderId="0" applyNumberFormat="0" applyBorder="0" applyAlignment="0" applyProtection="0"/>
    <xf numFmtId="0" fontId="57" fillId="92" borderId="0" applyNumberFormat="0" applyBorder="0" applyAlignment="0" applyProtection="0"/>
    <xf numFmtId="0" fontId="57" fillId="92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57" fillId="92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57" fillId="92" borderId="0" applyNumberFormat="0" applyBorder="0" applyAlignment="0" applyProtection="0"/>
    <xf numFmtId="0" fontId="57" fillId="92" borderId="0" applyNumberFormat="0" applyBorder="0" applyAlignment="0" applyProtection="0"/>
    <xf numFmtId="0" fontId="57" fillId="92" borderId="0" applyNumberFormat="0" applyBorder="0" applyAlignment="0" applyProtection="0"/>
    <xf numFmtId="0" fontId="57" fillId="92" borderId="0" applyNumberFormat="0" applyBorder="0" applyAlignment="0" applyProtection="0"/>
    <xf numFmtId="0" fontId="57" fillId="92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85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3" borderId="0" applyNumberFormat="0" applyBorder="0" applyAlignment="0" applyProtection="0"/>
    <xf numFmtId="0" fontId="57" fillId="93" borderId="0" applyNumberFormat="0" applyBorder="0" applyAlignment="0" applyProtection="0"/>
    <xf numFmtId="0" fontId="57" fillId="93" borderId="0" applyNumberFormat="0" applyBorder="0" applyAlignment="0" applyProtection="0"/>
    <xf numFmtId="0" fontId="57" fillId="93" borderId="0" applyNumberFormat="0" applyBorder="0" applyAlignment="0" applyProtection="0"/>
    <xf numFmtId="0" fontId="57" fillId="93" borderId="0" applyNumberFormat="0" applyBorder="0" applyAlignment="0" applyProtection="0"/>
    <xf numFmtId="0" fontId="57" fillId="93" borderId="0" applyNumberFormat="0" applyBorder="0" applyAlignment="0" applyProtection="0"/>
    <xf numFmtId="0" fontId="57" fillId="93" borderId="0" applyNumberFormat="0" applyBorder="0" applyAlignment="0" applyProtection="0"/>
    <xf numFmtId="0" fontId="57" fillId="93" borderId="0" applyNumberFormat="0" applyBorder="0" applyAlignment="0" applyProtection="0"/>
    <xf numFmtId="0" fontId="57" fillId="93" borderId="0" applyNumberFormat="0" applyBorder="0" applyAlignment="0" applyProtection="0"/>
    <xf numFmtId="0" fontId="57" fillId="93" borderId="0" applyNumberFormat="0" applyBorder="0" applyAlignment="0" applyProtection="0"/>
    <xf numFmtId="0" fontId="57" fillId="93" borderId="0" applyNumberFormat="0" applyBorder="0" applyAlignment="0" applyProtection="0"/>
    <xf numFmtId="0" fontId="57" fillId="93" borderId="0" applyNumberFormat="0" applyBorder="0" applyAlignment="0" applyProtection="0"/>
    <xf numFmtId="0" fontId="57" fillId="93" borderId="0" applyNumberFormat="0" applyBorder="0" applyAlignment="0" applyProtection="0"/>
    <xf numFmtId="0" fontId="57" fillId="93" borderId="0" applyNumberFormat="0" applyBorder="0" applyAlignment="0" applyProtection="0"/>
    <xf numFmtId="0" fontId="57" fillId="93" borderId="0" applyNumberFormat="0" applyBorder="0" applyAlignment="0" applyProtection="0"/>
    <xf numFmtId="0" fontId="57" fillId="93" borderId="0" applyNumberFormat="0" applyBorder="0" applyAlignment="0" applyProtection="0"/>
    <xf numFmtId="0" fontId="57" fillId="93" borderId="0" applyNumberFormat="0" applyBorder="0" applyAlignment="0" applyProtection="0"/>
    <xf numFmtId="0" fontId="57" fillId="93" borderId="0" applyNumberFormat="0" applyBorder="0" applyAlignment="0" applyProtection="0"/>
    <xf numFmtId="0" fontId="57" fillId="93" borderId="0" applyNumberFormat="0" applyBorder="0" applyAlignment="0" applyProtection="0"/>
    <xf numFmtId="0" fontId="57" fillId="93" borderId="0" applyNumberFormat="0" applyBorder="0" applyAlignment="0" applyProtection="0"/>
    <xf numFmtId="0" fontId="57" fillId="93" borderId="0" applyNumberFormat="0" applyBorder="0" applyAlignment="0" applyProtection="0"/>
    <xf numFmtId="0" fontId="57" fillId="93" borderId="0" applyNumberFormat="0" applyBorder="0" applyAlignment="0" applyProtection="0"/>
    <xf numFmtId="0" fontId="57" fillId="93" borderId="0" applyNumberFormat="0" applyBorder="0" applyAlignment="0" applyProtection="0"/>
    <xf numFmtId="0" fontId="57" fillId="93" borderId="0" applyNumberFormat="0" applyBorder="0" applyAlignment="0" applyProtection="0"/>
    <xf numFmtId="0" fontId="57" fillId="93" borderId="0" applyNumberFormat="0" applyBorder="0" applyAlignment="0" applyProtection="0"/>
    <xf numFmtId="0" fontId="57" fillId="93" borderId="0" applyNumberFormat="0" applyBorder="0" applyAlignment="0" applyProtection="0"/>
    <xf numFmtId="0" fontId="57" fillId="93" borderId="0" applyNumberFormat="0" applyBorder="0" applyAlignment="0" applyProtection="0"/>
    <xf numFmtId="0" fontId="57" fillId="93" borderId="0" applyNumberFormat="0" applyBorder="0" applyAlignment="0" applyProtection="0"/>
    <xf numFmtId="0" fontId="57" fillId="93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57" fillId="93" borderId="0" applyNumberFormat="0" applyBorder="0" applyAlignment="0" applyProtection="0"/>
    <xf numFmtId="0" fontId="57" fillId="93" borderId="0" applyNumberFormat="0" applyBorder="0" applyAlignment="0" applyProtection="0"/>
    <xf numFmtId="0" fontId="57" fillId="93" borderId="0" applyNumberFormat="0" applyBorder="0" applyAlignment="0" applyProtection="0"/>
    <xf numFmtId="0" fontId="57" fillId="93" borderId="0" applyNumberFormat="0" applyBorder="0" applyAlignment="0" applyProtection="0"/>
    <xf numFmtId="0" fontId="57" fillId="93" borderId="0" applyNumberFormat="0" applyBorder="0" applyAlignment="0" applyProtection="0"/>
    <xf numFmtId="0" fontId="38" fillId="9" borderId="0" applyNumberFormat="0" applyBorder="0" applyAlignment="0" applyProtection="0"/>
    <xf numFmtId="0" fontId="85" fillId="9" borderId="0" applyNumberFormat="0" applyBorder="0" applyAlignment="0" applyProtection="0"/>
    <xf numFmtId="0" fontId="38" fillId="17" borderId="0" applyNumberFormat="0" applyBorder="0" applyAlignment="0" applyProtection="0"/>
    <xf numFmtId="0" fontId="38" fillId="25" borderId="0" applyNumberFormat="0" applyBorder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7" fillId="94" borderId="34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7" fillId="94" borderId="34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7" fillId="94" borderId="34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7" fillId="94" borderId="34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7" fillId="94" borderId="34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7" fillId="94" borderId="34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7" fillId="94" borderId="34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7" fillId="94" borderId="34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7" fillId="94" borderId="34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7" fillId="94" borderId="34" applyNumberFormat="0" applyAlignment="0" applyProtection="0"/>
    <xf numFmtId="0" fontId="87" fillId="94" borderId="34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7" fillId="94" borderId="34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7" fillId="94" borderId="34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7" fillId="94" borderId="34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7" fillId="94" borderId="34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7" fillId="94" borderId="34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7" fillId="94" borderId="34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7" fillId="94" borderId="34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7" fillId="94" borderId="34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7" fillId="94" borderId="34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7" fillId="94" borderId="34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7" fillId="94" borderId="34" applyNumberFormat="0" applyAlignment="0" applyProtection="0"/>
    <xf numFmtId="0" fontId="87" fillId="94" borderId="34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7" fillId="94" borderId="34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7" fillId="94" borderId="34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7" fillId="94" borderId="34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7" fillId="94" borderId="34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7" fillId="94" borderId="34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7" fillId="94" borderId="34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7" fillId="94" borderId="34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30" fillId="5" borderId="4" applyNumberFormat="0" applyAlignment="0" applyProtection="0"/>
    <xf numFmtId="0" fontId="87" fillId="94" borderId="34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7" fillId="94" borderId="34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7" fillId="94" borderId="34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7" fillId="94" borderId="34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7" fillId="94" borderId="34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7" fillId="94" borderId="34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6" fontId="81" fillId="0" borderId="0" applyFont="0" applyFill="0" applyBorder="0" applyAlignment="0" applyProtection="0"/>
    <xf numFmtId="6" fontId="81" fillId="0" borderId="0" applyFont="0" applyFill="0" applyBorder="0" applyAlignment="0" applyProtection="0"/>
    <xf numFmtId="6" fontId="81" fillId="0" borderId="0" applyFont="0" applyFill="0" applyBorder="0" applyAlignment="0" applyProtection="0"/>
    <xf numFmtId="6" fontId="81" fillId="0" borderId="0" applyFont="0" applyFill="0" applyBorder="0" applyAlignment="0" applyProtection="0"/>
    <xf numFmtId="6" fontId="81" fillId="0" borderId="0" applyFont="0" applyFill="0" applyBorder="0" applyAlignment="0" applyProtection="0"/>
    <xf numFmtId="6" fontId="81" fillId="0" borderId="0" applyFont="0" applyFill="0" applyBorder="0" applyAlignment="0" applyProtection="0"/>
    <xf numFmtId="6" fontId="81" fillId="0" borderId="0" applyFont="0" applyFill="0" applyBorder="0" applyAlignment="0" applyProtection="0"/>
    <xf numFmtId="6" fontId="81" fillId="0" borderId="0" applyFont="0" applyFill="0" applyBorder="0" applyAlignment="0" applyProtection="0"/>
    <xf numFmtId="6" fontId="81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184" fontId="56" fillId="95" borderId="42" applyFont="0" applyBorder="0"/>
    <xf numFmtId="184" fontId="88" fillId="96" borderId="24">
      <protection locked="0"/>
    </xf>
    <xf numFmtId="0" fontId="45" fillId="97" borderId="0" applyFont="0"/>
    <xf numFmtId="0" fontId="45" fillId="97" borderId="0" applyFont="0"/>
    <xf numFmtId="0" fontId="45" fillId="98" borderId="0" applyFont="0"/>
    <xf numFmtId="0" fontId="45" fillId="98" borderId="0" applyFont="0"/>
    <xf numFmtId="185" fontId="45" fillId="0" borderId="0" applyFill="0" applyBorder="0" applyAlignment="0" applyProtection="0"/>
    <xf numFmtId="186" fontId="45" fillId="0" borderId="0" applyFont="0" applyFill="0" applyBorder="0" applyAlignment="0" applyProtection="0"/>
    <xf numFmtId="186" fontId="45" fillId="0" borderId="0" applyFont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6" fontId="45" fillId="0" borderId="0" applyFont="0" applyFill="0" applyBorder="0" applyAlignment="0" applyProtection="0"/>
    <xf numFmtId="186" fontId="45" fillId="0" borderId="0" applyFont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6" fontId="45" fillId="0" borderId="0" applyFont="0" applyFill="0" applyBorder="0" applyAlignment="0" applyProtection="0"/>
    <xf numFmtId="186" fontId="45" fillId="0" borderId="0" applyFont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6" fontId="45" fillId="0" borderId="0" applyFont="0" applyFill="0" applyBorder="0" applyAlignment="0" applyProtection="0"/>
    <xf numFmtId="186" fontId="77" fillId="0" borderId="0" applyFont="0" applyFill="0" applyBorder="0" applyAlignment="0" applyProtection="0">
      <alignment vertical="center"/>
    </xf>
    <xf numFmtId="186" fontId="77" fillId="0" borderId="0" applyFont="0" applyFill="0" applyBorder="0" applyAlignment="0" applyProtection="0">
      <alignment vertical="center"/>
    </xf>
    <xf numFmtId="186" fontId="77" fillId="0" borderId="0" applyFont="0" applyFill="0" applyBorder="0" applyAlignment="0" applyProtection="0">
      <alignment vertical="center"/>
    </xf>
    <xf numFmtId="186" fontId="45" fillId="0" borderId="0" applyFont="0" applyFill="0" applyBorder="0" applyAlignment="0" applyProtection="0"/>
    <xf numFmtId="186" fontId="77" fillId="0" borderId="0" applyFont="0" applyFill="0" applyBorder="0" applyAlignment="0" applyProtection="0">
      <alignment vertical="center"/>
    </xf>
    <xf numFmtId="186" fontId="77" fillId="0" borderId="0" applyFont="0" applyFill="0" applyBorder="0" applyAlignment="0" applyProtection="0">
      <alignment vertical="center"/>
    </xf>
    <xf numFmtId="186" fontId="77" fillId="0" borderId="0" applyFont="0" applyFill="0" applyBorder="0" applyAlignment="0" applyProtection="0">
      <alignment vertical="center"/>
    </xf>
    <xf numFmtId="186" fontId="77" fillId="0" borderId="0" applyFont="0" applyFill="0" applyBorder="0" applyAlignment="0" applyProtection="0">
      <alignment vertical="center"/>
    </xf>
    <xf numFmtId="186" fontId="77" fillId="0" borderId="0" applyFont="0" applyFill="0" applyBorder="0" applyAlignment="0" applyProtection="0">
      <alignment vertical="center"/>
    </xf>
    <xf numFmtId="186" fontId="77" fillId="0" borderId="0" applyFont="0" applyFill="0" applyBorder="0" applyAlignment="0" applyProtection="0">
      <alignment vertical="center"/>
    </xf>
    <xf numFmtId="186" fontId="77" fillId="0" borderId="0" applyFont="0" applyFill="0" applyBorder="0" applyAlignment="0" applyProtection="0">
      <alignment vertical="center"/>
    </xf>
    <xf numFmtId="186" fontId="77" fillId="0" borderId="0" applyFont="0" applyFill="0" applyBorder="0" applyAlignment="0" applyProtection="0">
      <alignment vertical="center"/>
    </xf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6" fontId="45" fillId="0" borderId="0" applyFont="0" applyFill="0" applyBorder="0" applyAlignment="0" applyProtection="0"/>
    <xf numFmtId="186" fontId="77" fillId="0" borderId="0" applyFont="0" applyFill="0" applyBorder="0" applyAlignment="0" applyProtection="0">
      <alignment vertical="center"/>
    </xf>
    <xf numFmtId="186" fontId="77" fillId="0" borderId="0" applyFont="0" applyFill="0" applyBorder="0" applyAlignment="0" applyProtection="0">
      <alignment vertical="center"/>
    </xf>
    <xf numFmtId="186" fontId="77" fillId="0" borderId="0" applyFont="0" applyFill="0" applyBorder="0" applyAlignment="0" applyProtection="0">
      <alignment vertical="center"/>
    </xf>
    <xf numFmtId="186" fontId="45" fillId="0" borderId="0" applyFont="0" applyFill="0" applyBorder="0" applyAlignment="0" applyProtection="0"/>
    <xf numFmtId="186" fontId="77" fillId="0" borderId="0" applyFont="0" applyFill="0" applyBorder="0" applyAlignment="0" applyProtection="0">
      <alignment vertical="center"/>
    </xf>
    <xf numFmtId="186" fontId="77" fillId="0" borderId="0" applyFont="0" applyFill="0" applyBorder="0" applyAlignment="0" applyProtection="0">
      <alignment vertical="center"/>
    </xf>
    <xf numFmtId="186" fontId="77" fillId="0" borderId="0" applyFont="0" applyFill="0" applyBorder="0" applyAlignment="0" applyProtection="0">
      <alignment vertical="center"/>
    </xf>
    <xf numFmtId="186" fontId="77" fillId="0" borderId="0" applyFont="0" applyFill="0" applyBorder="0" applyAlignment="0" applyProtection="0">
      <alignment vertical="center"/>
    </xf>
    <xf numFmtId="186" fontId="77" fillId="0" borderId="0" applyFont="0" applyFill="0" applyBorder="0" applyAlignment="0" applyProtection="0">
      <alignment vertical="center"/>
    </xf>
    <xf numFmtId="186" fontId="77" fillId="0" borderId="0" applyFont="0" applyFill="0" applyBorder="0" applyAlignment="0" applyProtection="0">
      <alignment vertical="center"/>
    </xf>
    <xf numFmtId="186" fontId="77" fillId="0" borderId="0" applyFont="0" applyFill="0" applyBorder="0" applyAlignment="0" applyProtection="0">
      <alignment vertical="center"/>
    </xf>
    <xf numFmtId="186" fontId="77" fillId="0" borderId="0" applyFont="0" applyFill="0" applyBorder="0" applyAlignment="0" applyProtection="0">
      <alignment vertical="center"/>
    </xf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6" fontId="77" fillId="0" borderId="0" applyFont="0" applyFill="0" applyBorder="0" applyAlignment="0" applyProtection="0">
      <alignment vertical="center"/>
    </xf>
    <xf numFmtId="186" fontId="77" fillId="0" borderId="0" applyFont="0" applyFill="0" applyBorder="0" applyAlignment="0" applyProtection="0">
      <alignment vertical="center"/>
    </xf>
    <xf numFmtId="186" fontId="77" fillId="0" borderId="0" applyFont="0" applyFill="0" applyBorder="0" applyAlignment="0" applyProtection="0">
      <alignment vertical="center"/>
    </xf>
    <xf numFmtId="186" fontId="77" fillId="0" borderId="0" applyFont="0" applyFill="0" applyBorder="0" applyAlignment="0" applyProtection="0">
      <alignment vertical="center"/>
    </xf>
    <xf numFmtId="186" fontId="77" fillId="0" borderId="0" applyFont="0" applyFill="0" applyBorder="0" applyAlignment="0" applyProtection="0">
      <alignment vertical="center"/>
    </xf>
    <xf numFmtId="186" fontId="77" fillId="0" borderId="0" applyFont="0" applyFill="0" applyBorder="0" applyAlignment="0" applyProtection="0">
      <alignment vertical="center"/>
    </xf>
    <xf numFmtId="186" fontId="77" fillId="0" borderId="0" applyFont="0" applyFill="0" applyBorder="0" applyAlignment="0" applyProtection="0">
      <alignment vertical="center"/>
    </xf>
    <xf numFmtId="186" fontId="77" fillId="0" borderId="0" applyFont="0" applyFill="0" applyBorder="0" applyAlignment="0" applyProtection="0">
      <alignment vertical="center"/>
    </xf>
    <xf numFmtId="186" fontId="77" fillId="0" borderId="0" applyFont="0" applyFill="0" applyBorder="0" applyAlignment="0" applyProtection="0">
      <alignment vertical="center"/>
    </xf>
    <xf numFmtId="186" fontId="77" fillId="0" borderId="0" applyFont="0" applyFill="0" applyBorder="0" applyAlignment="0" applyProtection="0">
      <alignment vertical="center"/>
    </xf>
    <xf numFmtId="186" fontId="77" fillId="0" borderId="0" applyFont="0" applyFill="0" applyBorder="0" applyAlignment="0" applyProtection="0">
      <alignment vertical="center"/>
    </xf>
    <xf numFmtId="186" fontId="77" fillId="0" borderId="0" applyFont="0" applyFill="0" applyBorder="0" applyAlignment="0" applyProtection="0">
      <alignment vertical="center"/>
    </xf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6" fontId="45" fillId="0" borderId="0" applyFont="0" applyFill="0" applyBorder="0" applyAlignment="0" applyProtection="0"/>
    <xf numFmtId="186" fontId="45" fillId="0" borderId="0" applyFont="0" applyFill="0" applyBorder="0" applyAlignment="0" applyProtection="0"/>
    <xf numFmtId="186" fontId="45" fillId="0" borderId="0" applyFont="0" applyFill="0" applyBorder="0" applyAlignment="0" applyProtection="0"/>
    <xf numFmtId="186" fontId="45" fillId="0" borderId="0" applyFont="0" applyFill="0" applyBorder="0" applyAlignment="0" applyProtection="0"/>
    <xf numFmtId="186" fontId="45" fillId="0" borderId="0" applyFont="0" applyFill="0" applyBorder="0" applyAlignment="0" applyProtection="0"/>
    <xf numFmtId="186" fontId="45" fillId="0" borderId="0" applyFont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6" fontId="45" fillId="0" borderId="0" applyFont="0" applyFill="0" applyBorder="0" applyAlignment="0" applyProtection="0"/>
    <xf numFmtId="186" fontId="45" fillId="0" borderId="0" applyFont="0" applyFill="0" applyBorder="0" applyAlignment="0" applyProtection="0"/>
    <xf numFmtId="186" fontId="45" fillId="0" borderId="0" applyFont="0" applyFill="0" applyBorder="0" applyAlignment="0" applyProtection="0"/>
    <xf numFmtId="186" fontId="45" fillId="0" borderId="0" applyFont="0" applyFill="0" applyBorder="0" applyAlignment="0" applyProtection="0"/>
    <xf numFmtId="186" fontId="45" fillId="0" borderId="0" applyFont="0" applyFill="0" applyBorder="0" applyAlignment="0" applyProtection="0"/>
    <xf numFmtId="186" fontId="45" fillId="0" borderId="0" applyFont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6" fontId="45" fillId="0" borderId="0" applyFont="0" applyFill="0" applyBorder="0" applyAlignment="0" applyProtection="0"/>
    <xf numFmtId="186" fontId="45" fillId="0" borderId="0" applyFont="0" applyFill="0" applyBorder="0" applyAlignment="0" applyProtection="0"/>
    <xf numFmtId="186" fontId="45" fillId="0" borderId="0" applyFont="0" applyFill="0" applyBorder="0" applyAlignment="0" applyProtection="0"/>
    <xf numFmtId="186" fontId="45" fillId="0" borderId="0" applyFont="0" applyFill="0" applyBorder="0" applyAlignment="0" applyProtection="0"/>
    <xf numFmtId="186" fontId="45" fillId="0" borderId="0" applyFont="0" applyFill="0" applyBorder="0" applyAlignment="0" applyProtection="0"/>
    <xf numFmtId="186" fontId="45" fillId="0" borderId="0" applyFont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6" fontId="45" fillId="0" borderId="0" applyFont="0" applyFill="0" applyBorder="0" applyAlignment="0" applyProtection="0"/>
    <xf numFmtId="186" fontId="45" fillId="0" borderId="0" applyFont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6" fontId="45" fillId="0" borderId="0" applyFont="0" applyFill="0" applyBorder="0" applyAlignment="0" applyProtection="0"/>
    <xf numFmtId="186" fontId="45" fillId="0" borderId="0" applyFont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7" fontId="45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88" fontId="90" fillId="0" borderId="0">
      <alignment horizontal="right" vertical="top"/>
    </xf>
    <xf numFmtId="189" fontId="90" fillId="0" borderId="0" applyFont="0" applyFill="0">
      <alignment horizontal="right" vertical="top"/>
    </xf>
    <xf numFmtId="41" fontId="91" fillId="0" borderId="0" applyFill="0" applyBorder="0" applyAlignment="0" applyProtection="0">
      <alignment horizontal="right" vertical="top"/>
    </xf>
    <xf numFmtId="0" fontId="91" fillId="0" borderId="0" applyFill="0" applyBorder="0">
      <alignment horizontal="left" vertical="top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0" fontId="93" fillId="0" borderId="0" applyFill="0" applyBorder="0" applyAlignment="0" applyProtection="0"/>
    <xf numFmtId="0" fontId="93" fillId="0" borderId="0" applyFill="0" applyBorder="0" applyAlignment="0" applyProtection="0"/>
    <xf numFmtId="0" fontId="93" fillId="0" borderId="0" applyFill="0" applyBorder="0" applyAlignment="0" applyProtection="0"/>
    <xf numFmtId="0" fontId="93" fillId="0" borderId="0" applyFill="0" applyBorder="0" applyAlignment="0" applyProtection="0"/>
    <xf numFmtId="0" fontId="93" fillId="0" borderId="0" applyFill="0" applyBorder="0" applyAlignment="0" applyProtection="0"/>
    <xf numFmtId="0" fontId="93" fillId="0" borderId="0" applyFill="0" applyBorder="0" applyAlignment="0" applyProtection="0"/>
    <xf numFmtId="0" fontId="93" fillId="0" borderId="0" applyFill="0" applyBorder="0" applyAlignment="0" applyProtection="0"/>
    <xf numFmtId="0" fontId="93" fillId="0" borderId="0" applyFill="0" applyBorder="0" applyAlignment="0" applyProtection="0"/>
    <xf numFmtId="0" fontId="93" fillId="0" borderId="0" applyFill="0" applyBorder="0" applyAlignment="0" applyProtection="0"/>
    <xf numFmtId="0" fontId="93" fillId="0" borderId="0" applyFill="0" applyBorder="0" applyAlignment="0" applyProtection="0"/>
    <xf numFmtId="0" fontId="93" fillId="0" borderId="0" applyFill="0" applyBorder="0" applyAlignment="0" applyProtection="0"/>
    <xf numFmtId="0" fontId="93" fillId="0" borderId="0" applyFill="0" applyBorder="0" applyAlignment="0" applyProtection="0"/>
    <xf numFmtId="0" fontId="93" fillId="0" borderId="0" applyFill="0" applyBorder="0" applyAlignment="0" applyProtection="0"/>
    <xf numFmtId="0" fontId="93" fillId="0" borderId="0" applyFill="0" applyBorder="0" applyAlignment="0" applyProtection="0"/>
    <xf numFmtId="0" fontId="93" fillId="0" borderId="0" applyFill="0" applyBorder="0" applyAlignment="0" applyProtection="0"/>
    <xf numFmtId="0" fontId="93" fillId="0" borderId="0" applyFill="0" applyBorder="0" applyAlignment="0" applyProtection="0"/>
    <xf numFmtId="0" fontId="93" fillId="0" borderId="0" applyFill="0" applyBorder="0" applyAlignment="0" applyProtection="0"/>
    <xf numFmtId="0" fontId="93" fillId="0" borderId="0" applyFill="0" applyBorder="0" applyAlignment="0" applyProtection="0"/>
    <xf numFmtId="0" fontId="93" fillId="0" borderId="0" applyFill="0" applyBorder="0" applyAlignment="0" applyProtection="0"/>
    <xf numFmtId="0" fontId="93" fillId="0" borderId="0" applyFill="0" applyBorder="0" applyAlignment="0" applyProtection="0"/>
    <xf numFmtId="0" fontId="93" fillId="0" borderId="0" applyFill="0" applyBorder="0" applyAlignment="0" applyProtection="0"/>
    <xf numFmtId="0" fontId="93" fillId="0" borderId="0" applyFill="0" applyBorder="0" applyAlignment="0" applyProtection="0"/>
    <xf numFmtId="0" fontId="93" fillId="0" borderId="0" applyFill="0" applyBorder="0" applyAlignment="0" applyProtection="0"/>
    <xf numFmtId="0" fontId="93" fillId="0" borderId="0" applyFill="0" applyBorder="0" applyAlignment="0" applyProtection="0"/>
    <xf numFmtId="0" fontId="93" fillId="0" borderId="0" applyFill="0" applyBorder="0" applyAlignment="0" applyProtection="0"/>
    <xf numFmtId="0" fontId="93" fillId="0" borderId="0" applyFill="0" applyBorder="0" applyAlignment="0" applyProtection="0"/>
    <xf numFmtId="0" fontId="93" fillId="0" borderId="0" applyFill="0" applyBorder="0" applyAlignment="0" applyProtection="0"/>
    <xf numFmtId="0" fontId="93" fillId="0" borderId="0" applyFill="0" applyBorder="0" applyAlignment="0" applyProtection="0"/>
    <xf numFmtId="0" fontId="93" fillId="0" borderId="0" applyFill="0" applyBorder="0" applyAlignment="0" applyProtection="0"/>
    <xf numFmtId="0" fontId="93" fillId="0" borderId="0" applyFill="0" applyBorder="0" applyAlignment="0" applyProtection="0"/>
    <xf numFmtId="0" fontId="93" fillId="0" borderId="0" applyFill="0" applyBorder="0" applyAlignment="0" applyProtection="0"/>
    <xf numFmtId="0" fontId="93" fillId="0" borderId="0" applyFill="0" applyBorder="0" applyAlignment="0" applyProtection="0"/>
    <xf numFmtId="0" fontId="93" fillId="0" borderId="0" applyFill="0" applyBorder="0" applyAlignment="0" applyProtection="0"/>
    <xf numFmtId="0" fontId="93" fillId="0" borderId="0" applyFill="0" applyBorder="0" applyAlignment="0" applyProtection="0"/>
    <xf numFmtId="0" fontId="93" fillId="0" borderId="0" applyFill="0" applyBorder="0" applyAlignment="0" applyProtection="0"/>
    <xf numFmtId="0" fontId="93" fillId="0" borderId="0" applyFill="0" applyBorder="0" applyAlignment="0" applyProtection="0"/>
    <xf numFmtId="0" fontId="93" fillId="0" borderId="0" applyFill="0" applyBorder="0" applyAlignment="0" applyProtection="0"/>
    <xf numFmtId="0" fontId="93" fillId="0" borderId="0" applyFill="0" applyBorder="0" applyAlignment="0" applyProtection="0"/>
    <xf numFmtId="0" fontId="93" fillId="0" borderId="0" applyFill="0" applyBorder="0" applyAlignment="0" applyProtection="0"/>
    <xf numFmtId="0" fontId="93" fillId="0" borderId="0" applyFill="0" applyBorder="0" applyAlignment="0" applyProtection="0"/>
    <xf numFmtId="0" fontId="93" fillId="0" borderId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78" borderId="0" applyNumberFormat="0" applyFont="0" applyBorder="0" applyAlignment="0" applyProtection="0">
      <alignment horizontal="centerContinuous"/>
    </xf>
    <xf numFmtId="0" fontId="95" fillId="99" borderId="0" applyNumberFormat="0" applyFont="0" applyBorder="0" applyAlignment="0" applyProtection="0">
      <alignment horizontal="centerContinuous"/>
    </xf>
    <xf numFmtId="0" fontId="96" fillId="100" borderId="43" applyNumberFormat="0" applyFont="0" applyBorder="0" applyAlignment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0" fontId="97" fillId="91" borderId="0" applyNumberFormat="0" applyBorder="0" applyAlignment="0" applyProtection="0"/>
    <xf numFmtId="0" fontId="98" fillId="0" borderId="0" applyNumberFormat="0" applyFill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0" borderId="45" applyNumberFormat="0" applyAlignment="0" applyProtection="0">
      <alignment horizontal="left" vertical="center"/>
    </xf>
    <xf numFmtId="0" fontId="100" fillId="0" borderId="46">
      <alignment horizontal="left" vertical="center"/>
    </xf>
    <xf numFmtId="0" fontId="100" fillId="0" borderId="46">
      <alignment horizontal="left" vertical="center"/>
    </xf>
    <xf numFmtId="0" fontId="100" fillId="0" borderId="46">
      <alignment horizontal="left" vertical="center"/>
    </xf>
    <xf numFmtId="0" fontId="101" fillId="0" borderId="0" applyNumberFormat="0" applyFill="0" applyBorder="0" applyAlignment="0" applyProtection="0">
      <alignment vertical="top"/>
    </xf>
    <xf numFmtId="0" fontId="101" fillId="0" borderId="0" applyNumberFormat="0" applyFill="0" applyBorder="0" applyAlignment="0" applyProtection="0">
      <alignment vertical="top"/>
    </xf>
    <xf numFmtId="0" fontId="101" fillId="0" borderId="0" applyNumberFormat="0" applyFill="0" applyBorder="0" applyAlignment="0" applyProtection="0">
      <alignment vertical="top"/>
    </xf>
    <xf numFmtId="0" fontId="101" fillId="0" borderId="0" applyNumberFormat="0" applyFill="0" applyBorder="0" applyAlignment="0" applyProtection="0">
      <alignment vertical="top"/>
    </xf>
    <xf numFmtId="0" fontId="101" fillId="0" borderId="0" applyNumberFormat="0" applyFill="0" applyBorder="0" applyAlignment="0" applyProtection="0">
      <alignment vertical="top"/>
    </xf>
    <xf numFmtId="0" fontId="101" fillId="0" borderId="0" applyNumberFormat="0" applyFill="0" applyBorder="0" applyAlignment="0" applyProtection="0">
      <alignment vertical="top"/>
    </xf>
    <xf numFmtId="0" fontId="101" fillId="0" borderId="0" applyNumberFormat="0" applyFill="0" applyBorder="0" applyAlignment="0" applyProtection="0">
      <alignment vertical="top"/>
    </xf>
    <xf numFmtId="0" fontId="101" fillId="0" borderId="0" applyNumberFormat="0" applyFill="0" applyBorder="0" applyAlignment="0" applyProtection="0">
      <alignment vertical="top"/>
    </xf>
    <xf numFmtId="0" fontId="101" fillId="0" borderId="0" applyNumberFormat="0" applyFill="0" applyBorder="0" applyAlignment="0" applyProtection="0">
      <alignment vertical="top"/>
    </xf>
    <xf numFmtId="0" fontId="101" fillId="0" borderId="0" applyNumberFormat="0" applyFill="0" applyBorder="0" applyAlignment="0" applyProtection="0">
      <alignment vertical="top"/>
    </xf>
    <xf numFmtId="0" fontId="101" fillId="0" borderId="0" applyNumberFormat="0" applyFill="0" applyBorder="0" applyAlignment="0" applyProtection="0">
      <alignment vertical="top"/>
    </xf>
    <xf numFmtId="0" fontId="101" fillId="0" borderId="0" applyNumberFormat="0" applyFill="0" applyBorder="0" applyAlignment="0" applyProtection="0">
      <alignment vertical="top"/>
    </xf>
    <xf numFmtId="0" fontId="101" fillId="0" borderId="0" applyNumberFormat="0" applyFill="0" applyBorder="0" applyAlignment="0" applyProtection="0">
      <alignment vertical="top"/>
    </xf>
    <xf numFmtId="0" fontId="101" fillId="0" borderId="0" applyNumberFormat="0" applyFill="0" applyBorder="0" applyAlignment="0" applyProtection="0">
      <alignment vertical="top"/>
    </xf>
    <xf numFmtId="0" fontId="101" fillId="0" borderId="0" applyNumberFormat="0" applyFill="0" applyBorder="0" applyAlignment="0" applyProtection="0">
      <alignment vertical="top"/>
    </xf>
    <xf numFmtId="0" fontId="101" fillId="0" borderId="0" applyNumberFormat="0" applyFill="0" applyBorder="0" applyAlignment="0" applyProtection="0">
      <alignment vertical="top"/>
    </xf>
    <xf numFmtId="0" fontId="101" fillId="0" borderId="0" applyNumberFormat="0" applyFill="0" applyBorder="0" applyAlignment="0" applyProtection="0">
      <alignment vertical="top"/>
    </xf>
    <xf numFmtId="0" fontId="101" fillId="0" borderId="0" applyNumberFormat="0" applyFill="0" applyBorder="0" applyAlignment="0" applyProtection="0">
      <alignment vertical="top"/>
    </xf>
    <xf numFmtId="0" fontId="101" fillId="0" borderId="0" applyNumberFormat="0" applyFill="0" applyBorder="0" applyAlignment="0" applyProtection="0">
      <alignment vertical="top"/>
    </xf>
    <xf numFmtId="0" fontId="101" fillId="0" borderId="0" applyNumberFormat="0" applyFill="0" applyBorder="0" applyAlignment="0" applyProtection="0">
      <alignment vertical="top"/>
    </xf>
    <xf numFmtId="0" fontId="101" fillId="0" borderId="0" applyNumberFormat="0" applyFill="0" applyBorder="0" applyAlignment="0" applyProtection="0">
      <alignment vertical="top"/>
    </xf>
    <xf numFmtId="0" fontId="101" fillId="0" borderId="0" applyNumberFormat="0" applyFill="0" applyBorder="0" applyAlignment="0" applyProtection="0">
      <alignment vertical="top"/>
    </xf>
    <xf numFmtId="0" fontId="101" fillId="0" borderId="0" applyNumberFormat="0" applyFill="0" applyBorder="0" applyAlignment="0" applyProtection="0">
      <alignment vertical="top"/>
    </xf>
    <xf numFmtId="0" fontId="101" fillId="0" borderId="0" applyNumberFormat="0" applyFill="0" applyBorder="0" applyAlignment="0" applyProtection="0">
      <alignment vertical="top"/>
    </xf>
    <xf numFmtId="0" fontId="101" fillId="0" borderId="0" applyNumberFormat="0" applyFill="0" applyBorder="0" applyAlignment="0" applyProtection="0">
      <alignment vertical="top"/>
    </xf>
    <xf numFmtId="0" fontId="101" fillId="0" borderId="0" applyNumberFormat="0" applyFill="0" applyBorder="0" applyAlignment="0" applyProtection="0">
      <alignment vertical="top"/>
    </xf>
    <xf numFmtId="0" fontId="101" fillId="0" borderId="0" applyNumberFormat="0" applyFill="0" applyBorder="0" applyAlignment="0" applyProtection="0">
      <alignment vertical="top"/>
    </xf>
    <xf numFmtId="0" fontId="101" fillId="0" borderId="0" applyNumberFormat="0" applyFill="0" applyBorder="0" applyAlignment="0" applyProtection="0">
      <alignment vertical="top"/>
    </xf>
    <xf numFmtId="0" fontId="101" fillId="0" borderId="0" applyNumberFormat="0" applyFill="0" applyBorder="0" applyAlignment="0" applyProtection="0">
      <alignment vertical="top"/>
    </xf>
    <xf numFmtId="0" fontId="101" fillId="0" borderId="0" applyNumberFormat="0" applyFill="0" applyBorder="0" applyAlignment="0" applyProtection="0">
      <alignment vertical="top"/>
    </xf>
    <xf numFmtId="0" fontId="101" fillId="0" borderId="0" applyNumberFormat="0" applyFill="0" applyBorder="0" applyAlignment="0" applyProtection="0">
      <alignment vertical="top"/>
    </xf>
    <xf numFmtId="0" fontId="101" fillId="0" borderId="0" applyNumberFormat="0" applyFill="0" applyBorder="0" applyAlignment="0" applyProtection="0">
      <alignment vertical="top"/>
    </xf>
    <xf numFmtId="0" fontId="101" fillId="0" borderId="0" applyNumberFormat="0" applyFill="0" applyBorder="0" applyAlignment="0" applyProtection="0">
      <alignment vertical="top"/>
    </xf>
    <xf numFmtId="0" fontId="101" fillId="0" borderId="0" applyNumberFormat="0" applyFill="0" applyBorder="0" applyAlignment="0" applyProtection="0">
      <alignment vertical="top"/>
    </xf>
    <xf numFmtId="0" fontId="101" fillId="0" borderId="0" applyNumberFormat="0" applyFill="0" applyBorder="0" applyAlignment="0" applyProtection="0">
      <alignment vertical="top"/>
    </xf>
    <xf numFmtId="0" fontId="101" fillId="0" borderId="0" applyNumberFormat="0" applyFill="0" applyBorder="0" applyAlignment="0" applyProtection="0">
      <alignment vertical="top"/>
    </xf>
    <xf numFmtId="0" fontId="101" fillId="0" borderId="0" applyNumberFormat="0" applyFill="0" applyBorder="0" applyAlignment="0" applyProtection="0">
      <alignment vertical="top"/>
    </xf>
    <xf numFmtId="0" fontId="101" fillId="0" borderId="0" applyNumberFormat="0" applyFill="0" applyBorder="0" applyAlignment="0" applyProtection="0">
      <alignment vertical="top"/>
    </xf>
    <xf numFmtId="0" fontId="101" fillId="0" borderId="0" applyNumberFormat="0" applyFill="0" applyBorder="0" applyAlignment="0" applyProtection="0">
      <alignment vertical="top"/>
    </xf>
    <xf numFmtId="0" fontId="101" fillId="0" borderId="0" applyNumberFormat="0" applyFill="0" applyBorder="0" applyAlignment="0" applyProtection="0">
      <alignment vertical="top"/>
    </xf>
    <xf numFmtId="0" fontId="101" fillId="0" borderId="0" applyNumberFormat="0" applyFill="0" applyBorder="0" applyAlignment="0" applyProtection="0">
      <alignment vertical="top"/>
    </xf>
    <xf numFmtId="0" fontId="102" fillId="0" borderId="0" applyNumberFormat="0" applyFill="0" applyBorder="0" applyAlignment="0" applyProtection="0">
      <alignment vertical="top"/>
    </xf>
    <xf numFmtId="0" fontId="102" fillId="0" borderId="0" applyNumberFormat="0" applyFill="0" applyBorder="0" applyAlignment="0" applyProtection="0">
      <alignment vertical="top"/>
    </xf>
    <xf numFmtId="0" fontId="102" fillId="0" borderId="0" applyNumberFormat="0" applyFill="0" applyBorder="0" applyAlignment="0" applyProtection="0">
      <alignment vertical="top"/>
    </xf>
    <xf numFmtId="0" fontId="102" fillId="0" borderId="0" applyNumberFormat="0" applyFill="0" applyBorder="0" applyAlignment="0" applyProtection="0">
      <alignment vertical="top"/>
    </xf>
    <xf numFmtId="0" fontId="102" fillId="0" borderId="0" applyNumberFormat="0" applyFill="0" applyBorder="0" applyAlignment="0" applyProtection="0">
      <alignment vertical="top"/>
    </xf>
    <xf numFmtId="0" fontId="102" fillId="0" borderId="0" applyNumberFormat="0" applyFill="0" applyBorder="0" applyAlignment="0" applyProtection="0">
      <alignment vertical="top"/>
    </xf>
    <xf numFmtId="0" fontId="102" fillId="0" borderId="0" applyNumberFormat="0" applyFill="0" applyBorder="0" applyAlignment="0" applyProtection="0">
      <alignment vertical="top"/>
    </xf>
    <xf numFmtId="0" fontId="102" fillId="0" borderId="0" applyNumberFormat="0" applyFill="0" applyBorder="0" applyAlignment="0" applyProtection="0">
      <alignment vertical="top"/>
    </xf>
    <xf numFmtId="0" fontId="102" fillId="0" borderId="0" applyNumberFormat="0" applyFill="0" applyBorder="0" applyAlignment="0" applyProtection="0">
      <alignment vertical="top"/>
    </xf>
    <xf numFmtId="0" fontId="102" fillId="0" borderId="0" applyNumberFormat="0" applyFill="0" applyBorder="0" applyAlignment="0" applyProtection="0">
      <alignment vertical="top"/>
    </xf>
    <xf numFmtId="0" fontId="102" fillId="0" borderId="0" applyNumberFormat="0" applyFill="0" applyBorder="0" applyAlignment="0" applyProtection="0">
      <alignment vertical="top"/>
    </xf>
    <xf numFmtId="0" fontId="102" fillId="0" borderId="0" applyNumberFormat="0" applyFill="0" applyBorder="0" applyAlignment="0" applyProtection="0">
      <alignment vertical="top"/>
    </xf>
    <xf numFmtId="0" fontId="102" fillId="0" borderId="0" applyNumberFormat="0" applyFill="0" applyBorder="0" applyAlignment="0" applyProtection="0">
      <alignment vertical="top"/>
    </xf>
    <xf numFmtId="0" fontId="102" fillId="0" borderId="0" applyNumberFormat="0" applyFill="0" applyBorder="0" applyAlignment="0" applyProtection="0">
      <alignment vertical="top"/>
    </xf>
    <xf numFmtId="0" fontId="102" fillId="0" borderId="0" applyNumberFormat="0" applyFill="0" applyBorder="0" applyAlignment="0" applyProtection="0">
      <alignment vertical="top"/>
    </xf>
    <xf numFmtId="0" fontId="102" fillId="0" borderId="0" applyNumberFormat="0" applyFill="0" applyBorder="0" applyAlignment="0" applyProtection="0">
      <alignment vertical="top"/>
    </xf>
    <xf numFmtId="0" fontId="102" fillId="0" borderId="0" applyNumberFormat="0" applyFill="0" applyBorder="0" applyAlignment="0" applyProtection="0">
      <alignment vertical="top"/>
    </xf>
    <xf numFmtId="0" fontId="102" fillId="0" borderId="0" applyNumberFormat="0" applyFill="0" applyBorder="0" applyAlignment="0" applyProtection="0">
      <alignment vertical="top"/>
    </xf>
    <xf numFmtId="0" fontId="102" fillId="0" borderId="0" applyNumberFormat="0" applyFill="0" applyBorder="0" applyAlignment="0" applyProtection="0">
      <alignment vertical="top"/>
    </xf>
    <xf numFmtId="0" fontId="102" fillId="0" borderId="0" applyNumberFormat="0" applyFill="0" applyBorder="0" applyAlignment="0" applyProtection="0">
      <alignment vertical="top"/>
    </xf>
    <xf numFmtId="0" fontId="102" fillId="0" borderId="0" applyNumberFormat="0" applyFill="0" applyBorder="0" applyAlignment="0" applyProtection="0">
      <alignment vertical="top"/>
    </xf>
    <xf numFmtId="0" fontId="102" fillId="0" borderId="0" applyNumberFormat="0" applyFill="0" applyBorder="0" applyAlignment="0" applyProtection="0">
      <alignment vertical="top"/>
    </xf>
    <xf numFmtId="0" fontId="102" fillId="0" borderId="0" applyNumberFormat="0" applyFill="0" applyBorder="0" applyAlignment="0" applyProtection="0">
      <alignment vertical="top"/>
    </xf>
    <xf numFmtId="0" fontId="102" fillId="0" borderId="0" applyNumberFormat="0" applyFill="0" applyBorder="0" applyAlignment="0" applyProtection="0">
      <alignment vertical="top"/>
    </xf>
    <xf numFmtId="0" fontId="102" fillId="0" borderId="0" applyNumberFormat="0" applyFill="0" applyBorder="0" applyAlignment="0" applyProtection="0">
      <alignment vertical="top"/>
    </xf>
    <xf numFmtId="0" fontId="102" fillId="0" borderId="0" applyNumberFormat="0" applyFill="0" applyBorder="0" applyAlignment="0" applyProtection="0">
      <alignment vertical="top"/>
    </xf>
    <xf numFmtId="0" fontId="102" fillId="0" borderId="0" applyNumberFormat="0" applyFill="0" applyBorder="0" applyAlignment="0" applyProtection="0">
      <alignment vertical="top"/>
    </xf>
    <xf numFmtId="0" fontId="102" fillId="0" borderId="0" applyNumberFormat="0" applyFill="0" applyBorder="0" applyAlignment="0" applyProtection="0">
      <alignment vertical="top"/>
    </xf>
    <xf numFmtId="0" fontId="102" fillId="0" borderId="0" applyNumberFormat="0" applyFill="0" applyBorder="0" applyAlignment="0" applyProtection="0">
      <alignment vertical="top"/>
    </xf>
    <xf numFmtId="0" fontId="102" fillId="0" borderId="0" applyNumberFormat="0" applyFill="0" applyBorder="0" applyAlignment="0" applyProtection="0">
      <alignment vertical="top"/>
    </xf>
    <xf numFmtId="0" fontId="102" fillId="0" borderId="0" applyNumberFormat="0" applyFill="0" applyBorder="0" applyAlignment="0" applyProtection="0">
      <alignment vertical="top"/>
    </xf>
    <xf numFmtId="0" fontId="102" fillId="0" borderId="0" applyNumberFormat="0" applyFill="0" applyBorder="0" applyAlignment="0" applyProtection="0">
      <alignment vertical="top"/>
    </xf>
    <xf numFmtId="0" fontId="102" fillId="0" borderId="0" applyNumberFormat="0" applyFill="0" applyBorder="0" applyAlignment="0" applyProtection="0">
      <alignment vertical="top"/>
    </xf>
    <xf numFmtId="0" fontId="102" fillId="0" borderId="0" applyNumberFormat="0" applyFill="0" applyBorder="0" applyAlignment="0" applyProtection="0">
      <alignment vertical="top"/>
    </xf>
    <xf numFmtId="0" fontId="102" fillId="0" borderId="0" applyNumberFormat="0" applyFill="0" applyBorder="0" applyAlignment="0" applyProtection="0">
      <alignment vertical="top"/>
    </xf>
    <xf numFmtId="0" fontId="102" fillId="0" borderId="0" applyNumberFormat="0" applyFill="0" applyBorder="0" applyAlignment="0" applyProtection="0">
      <alignment vertical="top"/>
    </xf>
    <xf numFmtId="0" fontId="102" fillId="0" borderId="0" applyNumberFormat="0" applyFill="0" applyBorder="0" applyAlignment="0" applyProtection="0">
      <alignment vertical="top"/>
    </xf>
    <xf numFmtId="0" fontId="102" fillId="0" borderId="0" applyNumberFormat="0" applyFill="0" applyBorder="0" applyAlignment="0" applyProtection="0">
      <alignment vertical="top"/>
    </xf>
    <xf numFmtId="0" fontId="102" fillId="0" borderId="0" applyNumberFormat="0" applyFill="0" applyBorder="0" applyAlignment="0" applyProtection="0">
      <alignment vertical="top"/>
    </xf>
    <xf numFmtId="0" fontId="102" fillId="0" borderId="0" applyNumberFormat="0" applyFill="0" applyBorder="0" applyAlignment="0" applyProtection="0">
      <alignment vertical="top"/>
    </xf>
    <xf numFmtId="0" fontId="102" fillId="0" borderId="0" applyNumberFormat="0" applyFill="0" applyBorder="0" applyAlignment="0" applyProtection="0">
      <alignment vertical="top"/>
    </xf>
    <xf numFmtId="0" fontId="103" fillId="0" borderId="47" applyNumberFormat="0" applyFill="0" applyAlignment="0" applyProtection="0"/>
    <xf numFmtId="0" fontId="103" fillId="0" borderId="0" applyNumberFormat="0" applyFill="0" applyBorder="0" applyAlignment="0" applyProtection="0"/>
    <xf numFmtId="191" fontId="45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1" fontId="45" fillId="0" borderId="0">
      <protection locked="0"/>
    </xf>
    <xf numFmtId="191" fontId="45" fillId="0" borderId="0">
      <protection locked="0"/>
    </xf>
    <xf numFmtId="192" fontId="104" fillId="0" borderId="0">
      <protection locked="0"/>
    </xf>
    <xf numFmtId="191" fontId="45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1" fontId="45" fillId="0" borderId="0">
      <protection locked="0"/>
    </xf>
    <xf numFmtId="191" fontId="45" fillId="0" borderId="0">
      <protection locked="0"/>
    </xf>
    <xf numFmtId="192" fontId="104" fillId="0" borderId="0">
      <protection locked="0"/>
    </xf>
    <xf numFmtId="193" fontId="105" fillId="0" borderId="48" applyBorder="0"/>
    <xf numFmtId="0" fontId="64" fillId="0" borderId="49" applyNumberFormat="0" applyFill="0" applyAlignment="0" applyProtection="0"/>
    <xf numFmtId="168" fontId="106" fillId="0" borderId="0">
      <alignment horizontal="left"/>
    </xf>
    <xf numFmtId="0" fontId="28" fillId="3" borderId="0" applyNumberFormat="0" applyBorder="0" applyAlignment="0" applyProtection="0"/>
    <xf numFmtId="0" fontId="107" fillId="101" borderId="0" applyNumberFormat="0" applyBorder="0" applyAlignment="0" applyProtection="0"/>
    <xf numFmtId="0" fontId="107" fillId="101" borderId="0" applyNumberFormat="0" applyBorder="0" applyAlignment="0" applyProtection="0"/>
    <xf numFmtId="0" fontId="107" fillId="101" borderId="0" applyNumberFormat="0" applyBorder="0" applyAlignment="0" applyProtection="0"/>
    <xf numFmtId="0" fontId="107" fillId="101" borderId="0" applyNumberFormat="0" applyBorder="0" applyAlignment="0" applyProtection="0"/>
    <xf numFmtId="0" fontId="107" fillId="101" borderId="0" applyNumberFormat="0" applyBorder="0" applyAlignment="0" applyProtection="0"/>
    <xf numFmtId="0" fontId="107" fillId="101" borderId="0" applyNumberFormat="0" applyBorder="0" applyAlignment="0" applyProtection="0"/>
    <xf numFmtId="0" fontId="107" fillId="101" borderId="0" applyNumberFormat="0" applyBorder="0" applyAlignment="0" applyProtection="0"/>
    <xf numFmtId="0" fontId="107" fillId="101" borderId="0" applyNumberFormat="0" applyBorder="0" applyAlignment="0" applyProtection="0"/>
    <xf numFmtId="0" fontId="107" fillId="101" borderId="0" applyNumberFormat="0" applyBorder="0" applyAlignment="0" applyProtection="0"/>
    <xf numFmtId="0" fontId="107" fillId="101" borderId="0" applyNumberFormat="0" applyBorder="0" applyAlignment="0" applyProtection="0"/>
    <xf numFmtId="0" fontId="107" fillId="101" borderId="0" applyNumberFormat="0" applyBorder="0" applyAlignment="0" applyProtection="0"/>
    <xf numFmtId="0" fontId="107" fillId="101" borderId="0" applyNumberFormat="0" applyBorder="0" applyAlignment="0" applyProtection="0"/>
    <xf numFmtId="0" fontId="107" fillId="101" borderId="0" applyNumberFormat="0" applyBorder="0" applyAlignment="0" applyProtection="0"/>
    <xf numFmtId="0" fontId="107" fillId="101" borderId="0" applyNumberFormat="0" applyBorder="0" applyAlignment="0" applyProtection="0"/>
    <xf numFmtId="0" fontId="107" fillId="101" borderId="0" applyNumberFormat="0" applyBorder="0" applyAlignment="0" applyProtection="0"/>
    <xf numFmtId="0" fontId="107" fillId="101" borderId="0" applyNumberFormat="0" applyBorder="0" applyAlignment="0" applyProtection="0"/>
    <xf numFmtId="0" fontId="107" fillId="101" borderId="0" applyNumberFormat="0" applyBorder="0" applyAlignment="0" applyProtection="0"/>
    <xf numFmtId="0" fontId="107" fillId="101" borderId="0" applyNumberFormat="0" applyBorder="0" applyAlignment="0" applyProtection="0"/>
    <xf numFmtId="0" fontId="107" fillId="101" borderId="0" applyNumberFormat="0" applyBorder="0" applyAlignment="0" applyProtection="0"/>
    <xf numFmtId="0" fontId="107" fillId="101" borderId="0" applyNumberFormat="0" applyBorder="0" applyAlignment="0" applyProtection="0"/>
    <xf numFmtId="0" fontId="107" fillId="101" borderId="0" applyNumberFormat="0" applyBorder="0" applyAlignment="0" applyProtection="0"/>
    <xf numFmtId="0" fontId="107" fillId="101" borderId="0" applyNumberFormat="0" applyBorder="0" applyAlignment="0" applyProtection="0"/>
    <xf numFmtId="0" fontId="107" fillId="101" borderId="0" applyNumberFormat="0" applyBorder="0" applyAlignment="0" applyProtection="0"/>
    <xf numFmtId="0" fontId="107" fillId="101" borderId="0" applyNumberFormat="0" applyBorder="0" applyAlignment="0" applyProtection="0"/>
    <xf numFmtId="0" fontId="107" fillId="101" borderId="0" applyNumberFormat="0" applyBorder="0" applyAlignment="0" applyProtection="0"/>
    <xf numFmtId="0" fontId="107" fillId="101" borderId="0" applyNumberFormat="0" applyBorder="0" applyAlignment="0" applyProtection="0"/>
    <xf numFmtId="0" fontId="107" fillId="101" borderId="0" applyNumberFormat="0" applyBorder="0" applyAlignment="0" applyProtection="0"/>
    <xf numFmtId="0" fontId="107" fillId="101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107" fillId="101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107" fillId="101" borderId="0" applyNumberFormat="0" applyBorder="0" applyAlignment="0" applyProtection="0"/>
    <xf numFmtId="0" fontId="107" fillId="101" borderId="0" applyNumberFormat="0" applyBorder="0" applyAlignment="0" applyProtection="0"/>
    <xf numFmtId="0" fontId="107" fillId="101" borderId="0" applyNumberFormat="0" applyBorder="0" applyAlignment="0" applyProtection="0"/>
    <xf numFmtId="0" fontId="107" fillId="101" borderId="0" applyNumberFormat="0" applyBorder="0" applyAlignment="0" applyProtection="0"/>
    <xf numFmtId="0" fontId="107" fillId="101" borderId="0" applyNumberFormat="0" applyBorder="0" applyAlignment="0" applyProtection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52" fillId="0" borderId="0"/>
    <xf numFmtId="0" fontId="86" fillId="37" borderId="33" applyNumberFormat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174" fontId="109" fillId="102" borderId="51" applyBorder="0"/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0" fontId="111" fillId="0" borderId="53" applyNumberFormat="0" applyFill="0" applyAlignment="0" applyProtection="0"/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4" fontId="112" fillId="0" borderId="0" applyFont="0" applyFill="0" applyBorder="0" applyAlignment="0" applyProtection="0"/>
    <xf numFmtId="6" fontId="11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84" fontId="11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4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3" fontId="45" fillId="0" borderId="0" applyFont="0" applyFill="0" applyBorder="0" applyAlignment="0" applyProtection="0"/>
    <xf numFmtId="195" fontId="45" fillId="0" borderId="0" applyFill="0" applyBorder="0" applyAlignment="0" applyProtection="0"/>
    <xf numFmtId="195" fontId="45" fillId="0" borderId="0" applyFill="0" applyBorder="0" applyAlignment="0" applyProtection="0"/>
    <xf numFmtId="195" fontId="45" fillId="0" borderId="0" applyFill="0" applyBorder="0" applyAlignment="0" applyProtection="0"/>
    <xf numFmtId="195" fontId="45" fillId="0" borderId="0" applyFill="0" applyBorder="0" applyAlignment="0" applyProtection="0"/>
    <xf numFmtId="195" fontId="45" fillId="0" borderId="0" applyFill="0" applyBorder="0" applyAlignment="0" applyProtection="0"/>
    <xf numFmtId="195" fontId="45" fillId="0" borderId="0" applyFill="0" applyBorder="0" applyAlignment="0" applyProtection="0"/>
    <xf numFmtId="195" fontId="45" fillId="0" borderId="0" applyFill="0" applyBorder="0" applyAlignment="0" applyProtection="0"/>
    <xf numFmtId="195" fontId="45" fillId="0" borderId="0" applyFill="0" applyBorder="0" applyAlignment="0" applyProtection="0"/>
    <xf numFmtId="195" fontId="45" fillId="0" borderId="0" applyFill="0" applyBorder="0" applyAlignment="0" applyProtection="0"/>
    <xf numFmtId="195" fontId="45" fillId="0" borderId="0" applyFill="0" applyBorder="0" applyAlignment="0" applyProtection="0"/>
    <xf numFmtId="195" fontId="45" fillId="0" borderId="0" applyFill="0" applyBorder="0" applyAlignment="0" applyProtection="0"/>
    <xf numFmtId="195" fontId="45" fillId="0" borderId="0" applyFill="0" applyBorder="0" applyAlignment="0" applyProtection="0"/>
    <xf numFmtId="195" fontId="45" fillId="0" borderId="0" applyFill="0" applyBorder="0" applyAlignment="0" applyProtection="0"/>
    <xf numFmtId="195" fontId="45" fillId="0" borderId="0" applyFill="0" applyBorder="0" applyAlignment="0" applyProtection="0"/>
    <xf numFmtId="195" fontId="45" fillId="0" borderId="0" applyFill="0" applyBorder="0" applyAlignment="0" applyProtection="0"/>
    <xf numFmtId="195" fontId="45" fillId="0" borderId="0" applyFill="0" applyBorder="0" applyAlignment="0" applyProtection="0"/>
    <xf numFmtId="195" fontId="45" fillId="0" borderId="0" applyFill="0" applyBorder="0" applyAlignment="0" applyProtection="0"/>
    <xf numFmtId="195" fontId="45" fillId="0" borderId="0" applyFill="0" applyBorder="0" applyAlignment="0" applyProtection="0"/>
    <xf numFmtId="196" fontId="45" fillId="0" borderId="0" applyFont="0" applyFill="0" applyBorder="0" applyAlignment="0" applyProtection="0"/>
    <xf numFmtId="196" fontId="45" fillId="0" borderId="0" applyFont="0" applyFill="0" applyBorder="0" applyAlignment="0" applyProtection="0"/>
    <xf numFmtId="196" fontId="45" fillId="0" borderId="0" applyFont="0" applyFill="0" applyBorder="0" applyAlignment="0" applyProtection="0"/>
    <xf numFmtId="196" fontId="45" fillId="0" borderId="0" applyFont="0" applyFill="0" applyBorder="0" applyAlignment="0" applyProtection="0"/>
    <xf numFmtId="197" fontId="45" fillId="0" borderId="0" applyFont="0" applyFill="0" applyBorder="0" applyAlignment="0" applyProtection="0"/>
    <xf numFmtId="197" fontId="45" fillId="0" borderId="0" applyFont="0" applyFill="0" applyBorder="0" applyAlignment="0" applyProtection="0"/>
    <xf numFmtId="197" fontId="45" fillId="0" borderId="0" applyFont="0" applyFill="0" applyBorder="0" applyAlignment="0" applyProtection="0"/>
    <xf numFmtId="197" fontId="45" fillId="0" borderId="0" applyFont="0" applyFill="0" applyBorder="0" applyAlignment="0" applyProtection="0"/>
    <xf numFmtId="197" fontId="45" fillId="0" borderId="0" applyFont="0" applyFill="0" applyBorder="0" applyAlignment="0" applyProtection="0"/>
    <xf numFmtId="197" fontId="45" fillId="0" borderId="0" applyFont="0" applyFill="0" applyBorder="0" applyAlignment="0" applyProtection="0"/>
    <xf numFmtId="197" fontId="45" fillId="0" borderId="0" applyFont="0" applyFill="0" applyBorder="0" applyAlignment="0" applyProtection="0"/>
    <xf numFmtId="197" fontId="45" fillId="0" borderId="0" applyFont="0" applyFill="0" applyBorder="0" applyAlignment="0" applyProtection="0"/>
    <xf numFmtId="197" fontId="45" fillId="0" borderId="0" applyFont="0" applyFill="0" applyBorder="0" applyAlignment="0" applyProtection="0"/>
    <xf numFmtId="197" fontId="45" fillId="0" borderId="0" applyFont="0" applyFill="0" applyBorder="0" applyAlignment="0" applyProtection="0"/>
    <xf numFmtId="197" fontId="45" fillId="0" borderId="0" applyFont="0" applyFill="0" applyBorder="0" applyAlignment="0" applyProtection="0"/>
    <xf numFmtId="197" fontId="45" fillId="0" borderId="0" applyFont="0" applyFill="0" applyBorder="0" applyAlignment="0" applyProtection="0"/>
    <xf numFmtId="197" fontId="45" fillId="0" borderId="0" applyFont="0" applyFill="0" applyBorder="0" applyAlignment="0" applyProtection="0"/>
    <xf numFmtId="197" fontId="45" fillId="0" borderId="0" applyFont="0" applyFill="0" applyBorder="0" applyAlignment="0" applyProtection="0"/>
    <xf numFmtId="197" fontId="45" fillId="0" borderId="0" applyFont="0" applyFill="0" applyBorder="0" applyAlignment="0" applyProtection="0"/>
    <xf numFmtId="197" fontId="45" fillId="0" borderId="0" applyFont="0" applyFill="0" applyBorder="0" applyAlignment="0" applyProtection="0"/>
    <xf numFmtId="198" fontId="45" fillId="0" borderId="0" applyFont="0" applyFill="0" applyBorder="0" applyAlignment="0" applyProtection="0"/>
    <xf numFmtId="198" fontId="45" fillId="0" borderId="0" applyFont="0" applyFill="0" applyBorder="0" applyAlignment="0" applyProtection="0"/>
    <xf numFmtId="198" fontId="45" fillId="0" borderId="0" applyFont="0" applyFill="0" applyBorder="0" applyAlignment="0" applyProtection="0"/>
    <xf numFmtId="198" fontId="45" fillId="0" borderId="0" applyFont="0" applyFill="0" applyBorder="0" applyAlignment="0" applyProtection="0"/>
    <xf numFmtId="198" fontId="45" fillId="0" borderId="0" applyFont="0" applyFill="0" applyBorder="0" applyAlignment="0" applyProtection="0"/>
    <xf numFmtId="198" fontId="45" fillId="0" borderId="0" applyFont="0" applyFill="0" applyBorder="0" applyAlignment="0" applyProtection="0"/>
    <xf numFmtId="198" fontId="45" fillId="0" borderId="0" applyFont="0" applyFill="0" applyBorder="0" applyAlignment="0" applyProtection="0"/>
    <xf numFmtId="198" fontId="45" fillId="0" borderId="0" applyFont="0" applyFill="0" applyBorder="0" applyAlignment="0" applyProtection="0"/>
    <xf numFmtId="198" fontId="45" fillId="0" borderId="0" applyFont="0" applyFill="0" applyBorder="0" applyAlignment="0" applyProtection="0"/>
    <xf numFmtId="198" fontId="45" fillId="0" borderId="0" applyFont="0" applyFill="0" applyBorder="0" applyAlignment="0" applyProtection="0"/>
    <xf numFmtId="198" fontId="45" fillId="0" borderId="0" applyFont="0" applyFill="0" applyBorder="0" applyAlignment="0" applyProtection="0"/>
    <xf numFmtId="198" fontId="45" fillId="0" borderId="0" applyFont="0" applyFill="0" applyBorder="0" applyAlignment="0" applyProtection="0"/>
    <xf numFmtId="198" fontId="45" fillId="0" borderId="0" applyFont="0" applyFill="0" applyBorder="0" applyAlignment="0" applyProtection="0"/>
    <xf numFmtId="198" fontId="45" fillId="0" borderId="0" applyFont="0" applyFill="0" applyBorder="0" applyAlignment="0" applyProtection="0"/>
    <xf numFmtId="198" fontId="45" fillId="0" borderId="0" applyFont="0" applyFill="0" applyBorder="0" applyAlignment="0" applyProtection="0"/>
    <xf numFmtId="198" fontId="45" fillId="0" borderId="0" applyFont="0" applyFill="0" applyBorder="0" applyAlignment="0" applyProtection="0"/>
    <xf numFmtId="199" fontId="45" fillId="0" borderId="0" applyFont="0" applyFill="0" applyBorder="0" applyAlignment="0" applyProtection="0"/>
    <xf numFmtId="199" fontId="45" fillId="0" borderId="0" applyFont="0" applyFill="0" applyBorder="0" applyAlignment="0" applyProtection="0"/>
    <xf numFmtId="199" fontId="45" fillId="0" borderId="0" applyFont="0" applyFill="0" applyBorder="0" applyAlignment="0" applyProtection="0"/>
    <xf numFmtId="199" fontId="45" fillId="0" borderId="0" applyFont="0" applyFill="0" applyBorder="0" applyAlignment="0" applyProtection="0"/>
    <xf numFmtId="199" fontId="45" fillId="0" borderId="0" applyFont="0" applyFill="0" applyBorder="0" applyAlignment="0" applyProtection="0"/>
    <xf numFmtId="199" fontId="45" fillId="0" borderId="0" applyFont="0" applyFill="0" applyBorder="0" applyAlignment="0" applyProtection="0"/>
    <xf numFmtId="199" fontId="45" fillId="0" borderId="0" applyFont="0" applyFill="0" applyBorder="0" applyAlignment="0" applyProtection="0"/>
    <xf numFmtId="199" fontId="45" fillId="0" borderId="0" applyFont="0" applyFill="0" applyBorder="0" applyAlignment="0" applyProtection="0"/>
    <xf numFmtId="199" fontId="45" fillId="0" borderId="0" applyFont="0" applyFill="0" applyBorder="0" applyAlignment="0" applyProtection="0"/>
    <xf numFmtId="199" fontId="45" fillId="0" borderId="0" applyFont="0" applyFill="0" applyBorder="0" applyAlignment="0" applyProtection="0"/>
    <xf numFmtId="199" fontId="45" fillId="0" borderId="0" applyFont="0" applyFill="0" applyBorder="0" applyAlignment="0" applyProtection="0"/>
    <xf numFmtId="199" fontId="45" fillId="0" borderId="0" applyFont="0" applyFill="0" applyBorder="0" applyAlignment="0" applyProtection="0"/>
    <xf numFmtId="199" fontId="45" fillId="0" borderId="0" applyFont="0" applyFill="0" applyBorder="0" applyAlignment="0" applyProtection="0"/>
    <xf numFmtId="199" fontId="45" fillId="0" borderId="0" applyFont="0" applyFill="0" applyBorder="0" applyAlignment="0" applyProtection="0"/>
    <xf numFmtId="199" fontId="45" fillId="0" borderId="0" applyFont="0" applyFill="0" applyBorder="0" applyAlignment="0" applyProtection="0"/>
    <xf numFmtId="199" fontId="45" fillId="0" borderId="0" applyFont="0" applyFill="0" applyBorder="0" applyAlignment="0" applyProtection="0"/>
    <xf numFmtId="0" fontId="113" fillId="104" borderId="0" applyNumberFormat="0" applyBorder="0" applyAlignment="0" applyProtection="0"/>
    <xf numFmtId="0" fontId="113" fillId="104" borderId="0" applyNumberFormat="0" applyBorder="0" applyAlignment="0" applyProtection="0"/>
    <xf numFmtId="0" fontId="113" fillId="104" borderId="0" applyNumberFormat="0" applyBorder="0" applyAlignment="0" applyProtection="0"/>
    <xf numFmtId="0" fontId="113" fillId="104" borderId="0" applyNumberFormat="0" applyBorder="0" applyAlignment="0" applyProtection="0"/>
    <xf numFmtId="0" fontId="113" fillId="104" borderId="0" applyNumberFormat="0" applyBorder="0" applyAlignment="0" applyProtection="0"/>
    <xf numFmtId="0" fontId="113" fillId="104" borderId="0" applyNumberFormat="0" applyBorder="0" applyAlignment="0" applyProtection="0"/>
    <xf numFmtId="0" fontId="113" fillId="104" borderId="0" applyNumberFormat="0" applyBorder="0" applyAlignment="0" applyProtection="0"/>
    <xf numFmtId="0" fontId="113" fillId="104" borderId="0" applyNumberFormat="0" applyBorder="0" applyAlignment="0" applyProtection="0"/>
    <xf numFmtId="0" fontId="113" fillId="104" borderId="0" applyNumberFormat="0" applyBorder="0" applyAlignment="0" applyProtection="0"/>
    <xf numFmtId="0" fontId="113" fillId="104" borderId="0" applyNumberFormat="0" applyBorder="0" applyAlignment="0" applyProtection="0"/>
    <xf numFmtId="0" fontId="113" fillId="104" borderId="0" applyNumberFormat="0" applyBorder="0" applyAlignment="0" applyProtection="0"/>
    <xf numFmtId="0" fontId="113" fillId="104" borderId="0" applyNumberFormat="0" applyBorder="0" applyAlignment="0" applyProtection="0"/>
    <xf numFmtId="0" fontId="113" fillId="104" borderId="0" applyNumberFormat="0" applyBorder="0" applyAlignment="0" applyProtection="0"/>
    <xf numFmtId="0" fontId="113" fillId="104" borderId="0" applyNumberFormat="0" applyBorder="0" applyAlignment="0" applyProtection="0"/>
    <xf numFmtId="0" fontId="113" fillId="104" borderId="0" applyNumberFormat="0" applyBorder="0" applyAlignment="0" applyProtection="0"/>
    <xf numFmtId="0" fontId="113" fillId="104" borderId="0" applyNumberFormat="0" applyBorder="0" applyAlignment="0" applyProtection="0"/>
    <xf numFmtId="0" fontId="113" fillId="104" borderId="0" applyNumberFormat="0" applyBorder="0" applyAlignment="0" applyProtection="0"/>
    <xf numFmtId="0" fontId="113" fillId="104" borderId="0" applyNumberFormat="0" applyBorder="0" applyAlignment="0" applyProtection="0"/>
    <xf numFmtId="0" fontId="113" fillId="104" borderId="0" applyNumberFormat="0" applyBorder="0" applyAlignment="0" applyProtection="0"/>
    <xf numFmtId="0" fontId="113" fillId="104" borderId="0" applyNumberFormat="0" applyBorder="0" applyAlignment="0" applyProtection="0"/>
    <xf numFmtId="0" fontId="113" fillId="104" borderId="0" applyNumberFormat="0" applyBorder="0" applyAlignment="0" applyProtection="0"/>
    <xf numFmtId="0" fontId="113" fillId="104" borderId="0" applyNumberFormat="0" applyBorder="0" applyAlignment="0" applyProtection="0"/>
    <xf numFmtId="0" fontId="113" fillId="104" borderId="0" applyNumberFormat="0" applyBorder="0" applyAlignment="0" applyProtection="0"/>
    <xf numFmtId="0" fontId="113" fillId="104" borderId="0" applyNumberFormat="0" applyBorder="0" applyAlignment="0" applyProtection="0"/>
    <xf numFmtId="0" fontId="113" fillId="104" borderId="0" applyNumberFormat="0" applyBorder="0" applyAlignment="0" applyProtection="0"/>
    <xf numFmtId="0" fontId="113" fillId="104" borderId="0" applyNumberFormat="0" applyBorder="0" applyAlignment="0" applyProtection="0"/>
    <xf numFmtId="0" fontId="113" fillId="104" borderId="0" applyNumberFormat="0" applyBorder="0" applyAlignment="0" applyProtection="0"/>
    <xf numFmtId="0" fontId="113" fillId="10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113" fillId="10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113" fillId="104" borderId="0" applyNumberFormat="0" applyBorder="0" applyAlignment="0" applyProtection="0"/>
    <xf numFmtId="0" fontId="113" fillId="104" borderId="0" applyNumberFormat="0" applyBorder="0" applyAlignment="0" applyProtection="0"/>
    <xf numFmtId="0" fontId="113" fillId="104" borderId="0" applyNumberFormat="0" applyBorder="0" applyAlignment="0" applyProtection="0"/>
    <xf numFmtId="0" fontId="113" fillId="104" borderId="0" applyNumberFormat="0" applyBorder="0" applyAlignment="0" applyProtection="0"/>
    <xf numFmtId="0" fontId="113" fillId="104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37" fontId="115" fillId="0" borderId="0"/>
    <xf numFmtId="37" fontId="115" fillId="0" borderId="0"/>
    <xf numFmtId="37" fontId="115" fillId="0" borderId="0"/>
    <xf numFmtId="37" fontId="115" fillId="0" borderId="0"/>
    <xf numFmtId="37" fontId="115" fillId="0" borderId="0"/>
    <xf numFmtId="37" fontId="115" fillId="0" borderId="0"/>
    <xf numFmtId="37" fontId="115" fillId="0" borderId="0"/>
    <xf numFmtId="37" fontId="115" fillId="0" borderId="0"/>
    <xf numFmtId="37" fontId="115" fillId="0" borderId="0"/>
    <xf numFmtId="37" fontId="115" fillId="0" borderId="0"/>
    <xf numFmtId="37" fontId="115" fillId="0" borderId="0"/>
    <xf numFmtId="37" fontId="115" fillId="0" borderId="0"/>
    <xf numFmtId="37" fontId="115" fillId="0" borderId="0"/>
    <xf numFmtId="37" fontId="115" fillId="0" borderId="0"/>
    <xf numFmtId="37" fontId="115" fillId="0" borderId="0"/>
    <xf numFmtId="37" fontId="115" fillId="0" borderId="0"/>
    <xf numFmtId="37" fontId="115" fillId="0" borderId="0"/>
    <xf numFmtId="37" fontId="115" fillId="0" borderId="0"/>
    <xf numFmtId="37" fontId="115" fillId="0" borderId="0"/>
    <xf numFmtId="37" fontId="115" fillId="0" borderId="0"/>
    <xf numFmtId="37" fontId="115" fillId="0" borderId="0"/>
    <xf numFmtId="37" fontId="115" fillId="0" borderId="0"/>
    <xf numFmtId="37" fontId="115" fillId="0" borderId="0"/>
    <xf numFmtId="37" fontId="115" fillId="0" borderId="0"/>
    <xf numFmtId="37" fontId="115" fillId="0" borderId="0"/>
    <xf numFmtId="37" fontId="115" fillId="0" borderId="0"/>
    <xf numFmtId="37" fontId="115" fillId="0" borderId="0"/>
    <xf numFmtId="37" fontId="115" fillId="0" borderId="0"/>
    <xf numFmtId="37" fontId="115" fillId="0" borderId="0"/>
    <xf numFmtId="37" fontId="115" fillId="0" borderId="0"/>
    <xf numFmtId="37" fontId="115" fillId="0" borderId="0"/>
    <xf numFmtId="37" fontId="115" fillId="0" borderId="0"/>
    <xf numFmtId="37" fontId="115" fillId="0" borderId="0"/>
    <xf numFmtId="37" fontId="115" fillId="0" borderId="0"/>
    <xf numFmtId="37" fontId="115" fillId="0" borderId="0"/>
    <xf numFmtId="37" fontId="115" fillId="0" borderId="0"/>
    <xf numFmtId="37" fontId="115" fillId="0" borderId="0"/>
    <xf numFmtId="37" fontId="115" fillId="0" borderId="0"/>
    <xf numFmtId="37" fontId="115" fillId="0" borderId="0"/>
    <xf numFmtId="37" fontId="115" fillId="0" borderId="0"/>
    <xf numFmtId="37" fontId="115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200" fontId="116" fillId="0" borderId="0"/>
    <xf numFmtId="201" fontId="117" fillId="0" borderId="0"/>
    <xf numFmtId="201" fontId="118" fillId="0" borderId="0"/>
    <xf numFmtId="201" fontId="117" fillId="0" borderId="0"/>
    <xf numFmtId="201" fontId="117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7" fillId="0" borderId="0"/>
    <xf numFmtId="201" fontId="117" fillId="0" borderId="0"/>
    <xf numFmtId="201" fontId="117" fillId="0" borderId="0"/>
    <xf numFmtId="201" fontId="117" fillId="0" borderId="0"/>
    <xf numFmtId="201" fontId="117" fillId="0" borderId="0"/>
    <xf numFmtId="201" fontId="117" fillId="0" borderId="0"/>
    <xf numFmtId="201" fontId="118" fillId="0" borderId="0"/>
    <xf numFmtId="201" fontId="117" fillId="0" borderId="0"/>
    <xf numFmtId="201" fontId="117" fillId="0" borderId="0"/>
    <xf numFmtId="201" fontId="117" fillId="0" borderId="0"/>
    <xf numFmtId="201" fontId="117" fillId="0" borderId="0"/>
    <xf numFmtId="201" fontId="117" fillId="0" borderId="0"/>
    <xf numFmtId="201" fontId="117" fillId="0" borderId="0"/>
    <xf numFmtId="201" fontId="117" fillId="0" borderId="0"/>
    <xf numFmtId="201" fontId="117" fillId="0" borderId="0"/>
    <xf numFmtId="201" fontId="117" fillId="0" borderId="0"/>
    <xf numFmtId="201" fontId="117" fillId="0" borderId="0"/>
    <xf numFmtId="201" fontId="118" fillId="0" borderId="0"/>
    <xf numFmtId="201" fontId="117" fillId="0" borderId="0"/>
    <xf numFmtId="201" fontId="117" fillId="0" borderId="0"/>
    <xf numFmtId="201" fontId="117" fillId="0" borderId="0"/>
    <xf numFmtId="201" fontId="117" fillId="0" borderId="0"/>
    <xf numFmtId="201" fontId="117" fillId="0" borderId="0"/>
    <xf numFmtId="201" fontId="117" fillId="0" borderId="0"/>
    <xf numFmtId="201" fontId="117" fillId="0" borderId="0"/>
    <xf numFmtId="201" fontId="117" fillId="0" borderId="0"/>
    <xf numFmtId="201" fontId="117" fillId="0" borderId="0"/>
    <xf numFmtId="201" fontId="117" fillId="0" borderId="0"/>
    <xf numFmtId="202" fontId="45" fillId="0" borderId="0"/>
    <xf numFmtId="202" fontId="45" fillId="0" borderId="0"/>
    <xf numFmtId="203" fontId="117" fillId="0" borderId="0"/>
    <xf numFmtId="203" fontId="117" fillId="0" borderId="0"/>
    <xf numFmtId="203" fontId="117" fillId="0" borderId="0"/>
    <xf numFmtId="203" fontId="117" fillId="0" borderId="0"/>
    <xf numFmtId="203" fontId="117" fillId="0" borderId="0"/>
    <xf numFmtId="203" fontId="117" fillId="0" borderId="0"/>
    <xf numFmtId="203" fontId="117" fillId="0" borderId="0"/>
    <xf numFmtId="203" fontId="117" fillId="0" borderId="0"/>
    <xf numFmtId="203" fontId="117" fillId="0" borderId="0"/>
    <xf numFmtId="203" fontId="117" fillId="0" borderId="0"/>
    <xf numFmtId="203" fontId="117" fillId="0" borderId="0"/>
    <xf numFmtId="203" fontId="117" fillId="0" borderId="0"/>
    <xf numFmtId="203" fontId="117" fillId="0" borderId="0"/>
    <xf numFmtId="203" fontId="117" fillId="0" borderId="0"/>
    <xf numFmtId="203" fontId="117" fillId="0" borderId="0"/>
    <xf numFmtId="203" fontId="117" fillId="0" borderId="0"/>
    <xf numFmtId="203" fontId="117" fillId="0" borderId="0"/>
    <xf numFmtId="203" fontId="117" fillId="0" borderId="0"/>
    <xf numFmtId="203" fontId="117" fillId="0" borderId="0"/>
    <xf numFmtId="203" fontId="117" fillId="0" borderId="0"/>
    <xf numFmtId="203" fontId="117" fillId="0" borderId="0"/>
    <xf numFmtId="203" fontId="117" fillId="0" borderId="0"/>
    <xf numFmtId="203" fontId="117" fillId="0" borderId="0"/>
    <xf numFmtId="203" fontId="117" fillId="0" borderId="0"/>
    <xf numFmtId="203" fontId="117" fillId="0" borderId="0"/>
    <xf numFmtId="203" fontId="117" fillId="0" borderId="0"/>
    <xf numFmtId="203" fontId="117" fillId="0" borderId="0"/>
    <xf numFmtId="203" fontId="117" fillId="0" borderId="0"/>
    <xf numFmtId="203" fontId="117" fillId="0" borderId="0"/>
    <xf numFmtId="204" fontId="45" fillId="0" borderId="0">
      <alignment horizontal="right"/>
    </xf>
    <xf numFmtId="204" fontId="45" fillId="0" borderId="0">
      <alignment horizontal="right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5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37" fontId="45" fillId="0" borderId="0"/>
    <xf numFmtId="37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9" fillId="0" borderId="0"/>
    <xf numFmtId="0" fontId="45" fillId="0" borderId="0">
      <alignment vertical="center"/>
    </xf>
    <xf numFmtId="0" fontId="45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4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45" fillId="0" borderId="0"/>
    <xf numFmtId="0" fontId="45" fillId="0" borderId="0"/>
    <xf numFmtId="0" fontId="77" fillId="44" borderId="0"/>
    <xf numFmtId="0" fontId="22" fillId="0" borderId="0"/>
    <xf numFmtId="0" fontId="22" fillId="0" borderId="0"/>
    <xf numFmtId="0" fontId="22" fillId="0" borderId="0"/>
    <xf numFmtId="0" fontId="54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4" fillId="38" borderId="56" applyNumberFormat="0" applyFont="0" applyAlignment="0" applyProtection="0"/>
    <xf numFmtId="0" fontId="54" fillId="38" borderId="56" applyNumberFormat="0" applyFont="0" applyAlignment="0" applyProtection="0"/>
    <xf numFmtId="0" fontId="54" fillId="38" borderId="56" applyNumberFormat="0" applyFont="0" applyAlignment="0" applyProtection="0"/>
    <xf numFmtId="0" fontId="54" fillId="38" borderId="56" applyNumberFormat="0" applyFont="0" applyAlignment="0" applyProtection="0"/>
    <xf numFmtId="0" fontId="54" fillId="38" borderId="56" applyNumberFormat="0" applyFont="0" applyAlignment="0" applyProtection="0"/>
    <xf numFmtId="0" fontId="54" fillId="38" borderId="56" applyNumberFormat="0" applyFont="0" applyAlignment="0" applyProtection="0"/>
    <xf numFmtId="0" fontId="54" fillId="38" borderId="56" applyNumberFormat="0" applyFont="0" applyAlignment="0" applyProtection="0"/>
    <xf numFmtId="0" fontId="54" fillId="38" borderId="56" applyNumberFormat="0" applyFont="0" applyAlignment="0" applyProtection="0"/>
    <xf numFmtId="0" fontId="54" fillId="38" borderId="56" applyNumberFormat="0" applyFont="0" applyAlignment="0" applyProtection="0"/>
    <xf numFmtId="0" fontId="54" fillId="38" borderId="56" applyNumberFormat="0" applyFont="0" applyAlignment="0" applyProtection="0"/>
    <xf numFmtId="0" fontId="54" fillId="38" borderId="56" applyNumberFormat="0" applyFont="0" applyAlignment="0" applyProtection="0"/>
    <xf numFmtId="0" fontId="45" fillId="38" borderId="57" applyNumberFormat="0" applyFont="0" applyAlignment="0" applyProtection="0"/>
    <xf numFmtId="0" fontId="54" fillId="38" borderId="56" applyNumberFormat="0" applyFont="0" applyAlignment="0" applyProtection="0"/>
    <xf numFmtId="0" fontId="54" fillId="38" borderId="56" applyNumberFormat="0" applyFont="0" applyAlignment="0" applyProtection="0"/>
    <xf numFmtId="0" fontId="54" fillId="38" borderId="56" applyNumberFormat="0" applyFont="0" applyAlignment="0" applyProtection="0"/>
    <xf numFmtId="0" fontId="54" fillId="38" borderId="56" applyNumberFormat="0" applyFont="0" applyAlignment="0" applyProtection="0"/>
    <xf numFmtId="0" fontId="54" fillId="38" borderId="56" applyNumberFormat="0" applyFont="0" applyAlignment="0" applyProtection="0"/>
    <xf numFmtId="0" fontId="54" fillId="38" borderId="56" applyNumberFormat="0" applyFont="0" applyAlignment="0" applyProtection="0"/>
    <xf numFmtId="0" fontId="54" fillId="38" borderId="56" applyNumberFormat="0" applyFont="0" applyAlignment="0" applyProtection="0"/>
    <xf numFmtId="0" fontId="54" fillId="38" borderId="56" applyNumberFormat="0" applyFont="0" applyAlignment="0" applyProtection="0"/>
    <xf numFmtId="0" fontId="54" fillId="38" borderId="56" applyNumberFormat="0" applyFont="0" applyAlignment="0" applyProtection="0"/>
    <xf numFmtId="0" fontId="54" fillId="38" borderId="56" applyNumberFormat="0" applyFont="0" applyAlignment="0" applyProtection="0"/>
    <xf numFmtId="0" fontId="54" fillId="38" borderId="56" applyNumberFormat="0" applyFont="0" applyAlignment="0" applyProtection="0"/>
    <xf numFmtId="0" fontId="54" fillId="38" borderId="56" applyNumberFormat="0" applyFont="0" applyAlignment="0" applyProtection="0"/>
    <xf numFmtId="0" fontId="54" fillId="38" borderId="56" applyNumberFormat="0" applyFont="0" applyAlignment="0" applyProtection="0"/>
    <xf numFmtId="0" fontId="54" fillId="38" borderId="56" applyNumberFormat="0" applyFont="0" applyAlignment="0" applyProtection="0"/>
    <xf numFmtId="0" fontId="54" fillId="38" borderId="56" applyNumberFormat="0" applyFont="0" applyAlignment="0" applyProtection="0"/>
    <xf numFmtId="0" fontId="54" fillId="38" borderId="56" applyNumberFormat="0" applyFont="0" applyAlignment="0" applyProtection="0"/>
    <xf numFmtId="0" fontId="54" fillId="38" borderId="56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54" fillId="38" borderId="56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54" fillId="38" borderId="56" applyNumberFormat="0" applyFont="0" applyAlignment="0" applyProtection="0"/>
    <xf numFmtId="0" fontId="54" fillId="38" borderId="56" applyNumberFormat="0" applyFont="0" applyAlignment="0" applyProtection="0"/>
    <xf numFmtId="0" fontId="54" fillId="38" borderId="56" applyNumberFormat="0" applyFont="0" applyAlignment="0" applyProtection="0"/>
    <xf numFmtId="0" fontId="54" fillId="38" borderId="56" applyNumberFormat="0" applyFont="0" applyAlignment="0" applyProtection="0"/>
    <xf numFmtId="0" fontId="54" fillId="38" borderId="56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205" fontId="45" fillId="0" borderId="0" applyFont="0" applyFill="0" applyBorder="0" applyAlignment="0" applyProtection="0"/>
    <xf numFmtId="205" fontId="45" fillId="0" borderId="0" applyFont="0" applyFill="0" applyBorder="0" applyAlignment="0" applyProtection="0"/>
    <xf numFmtId="205" fontId="45" fillId="0" borderId="0" applyFont="0" applyFill="0" applyBorder="0" applyAlignment="0" applyProtection="0"/>
    <xf numFmtId="205" fontId="45" fillId="0" borderId="0" applyFont="0" applyFill="0" applyBorder="0" applyAlignment="0" applyProtection="0"/>
    <xf numFmtId="205" fontId="45" fillId="0" borderId="0" applyFont="0" applyFill="0" applyBorder="0" applyAlignment="0" applyProtection="0"/>
    <xf numFmtId="205" fontId="45" fillId="0" borderId="0" applyFont="0" applyFill="0" applyBorder="0" applyAlignment="0" applyProtection="0"/>
    <xf numFmtId="205" fontId="45" fillId="0" borderId="0" applyFont="0" applyFill="0" applyBorder="0" applyAlignment="0" applyProtection="0"/>
    <xf numFmtId="205" fontId="45" fillId="0" borderId="0" applyFont="0" applyFill="0" applyBorder="0" applyAlignment="0" applyProtection="0"/>
    <xf numFmtId="205" fontId="45" fillId="0" borderId="0" applyFont="0" applyFill="0" applyBorder="0" applyAlignment="0" applyProtection="0"/>
    <xf numFmtId="205" fontId="45" fillId="0" borderId="0" applyFont="0" applyFill="0" applyBorder="0" applyAlignment="0" applyProtection="0"/>
    <xf numFmtId="205" fontId="45" fillId="0" borderId="0" applyFont="0" applyFill="0" applyBorder="0" applyAlignment="0" applyProtection="0"/>
    <xf numFmtId="205" fontId="45" fillId="0" borderId="0" applyFont="0" applyFill="0" applyBorder="0" applyAlignment="0" applyProtection="0"/>
    <xf numFmtId="205" fontId="45" fillId="0" borderId="0" applyFont="0" applyFill="0" applyBorder="0" applyAlignment="0" applyProtection="0"/>
    <xf numFmtId="205" fontId="45" fillId="0" borderId="0" applyFont="0" applyFill="0" applyBorder="0" applyAlignment="0" applyProtection="0"/>
    <xf numFmtId="205" fontId="45" fillId="0" borderId="0" applyFont="0" applyFill="0" applyBorder="0" applyAlignment="0" applyProtection="0"/>
    <xf numFmtId="205" fontId="45" fillId="0" borderId="0" applyFont="0" applyFill="0" applyBorder="0" applyAlignment="0" applyProtection="0"/>
    <xf numFmtId="206" fontId="45" fillId="0" borderId="0" applyFont="0" applyFill="0" applyBorder="0" applyAlignment="0" applyProtection="0"/>
    <xf numFmtId="206" fontId="45" fillId="0" borderId="0" applyFont="0" applyFill="0" applyBorder="0" applyAlignment="0" applyProtection="0"/>
    <xf numFmtId="206" fontId="45" fillId="0" borderId="0" applyFont="0" applyFill="0" applyBorder="0" applyAlignment="0" applyProtection="0"/>
    <xf numFmtId="206" fontId="45" fillId="0" borderId="0" applyFont="0" applyFill="0" applyBorder="0" applyAlignment="0" applyProtection="0"/>
    <xf numFmtId="206" fontId="45" fillId="0" borderId="0" applyFont="0" applyFill="0" applyBorder="0" applyAlignment="0" applyProtection="0"/>
    <xf numFmtId="206" fontId="45" fillId="0" borderId="0" applyFont="0" applyFill="0" applyBorder="0" applyAlignment="0" applyProtection="0"/>
    <xf numFmtId="206" fontId="45" fillId="0" borderId="0" applyFont="0" applyFill="0" applyBorder="0" applyAlignment="0" applyProtection="0"/>
    <xf numFmtId="206" fontId="45" fillId="0" borderId="0" applyFont="0" applyFill="0" applyBorder="0" applyAlignment="0" applyProtection="0"/>
    <xf numFmtId="206" fontId="45" fillId="0" borderId="0" applyFont="0" applyFill="0" applyBorder="0" applyAlignment="0" applyProtection="0"/>
    <xf numFmtId="206" fontId="45" fillId="0" borderId="0" applyFont="0" applyFill="0" applyBorder="0" applyAlignment="0" applyProtection="0"/>
    <xf numFmtId="206" fontId="45" fillId="0" borderId="0" applyFont="0" applyFill="0" applyBorder="0" applyAlignment="0" applyProtection="0"/>
    <xf numFmtId="206" fontId="45" fillId="0" borderId="0" applyFont="0" applyFill="0" applyBorder="0" applyAlignment="0" applyProtection="0"/>
    <xf numFmtId="206" fontId="45" fillId="0" borderId="0" applyFont="0" applyFill="0" applyBorder="0" applyAlignment="0" applyProtection="0"/>
    <xf numFmtId="206" fontId="45" fillId="0" borderId="0" applyFont="0" applyFill="0" applyBorder="0" applyAlignment="0" applyProtection="0"/>
    <xf numFmtId="206" fontId="45" fillId="0" borderId="0" applyFont="0" applyFill="0" applyBorder="0" applyAlignment="0" applyProtection="0"/>
    <xf numFmtId="206" fontId="45" fillId="0" borderId="0" applyFont="0" applyFill="0" applyBorder="0" applyAlignment="0" applyProtection="0"/>
    <xf numFmtId="207" fontId="45" fillId="0" borderId="0" applyFont="0" applyFill="0" applyBorder="0" applyAlignment="0" applyProtection="0"/>
    <xf numFmtId="207" fontId="45" fillId="0" borderId="0" applyFont="0" applyFill="0" applyBorder="0" applyAlignment="0" applyProtection="0"/>
    <xf numFmtId="207" fontId="45" fillId="0" borderId="0" applyFont="0" applyFill="0" applyBorder="0" applyAlignment="0" applyProtection="0"/>
    <xf numFmtId="207" fontId="45" fillId="0" borderId="0" applyFont="0" applyFill="0" applyBorder="0" applyAlignment="0" applyProtection="0"/>
    <xf numFmtId="207" fontId="45" fillId="0" borderId="0" applyFont="0" applyFill="0" applyBorder="0" applyAlignment="0" applyProtection="0"/>
    <xf numFmtId="207" fontId="45" fillId="0" borderId="0" applyFont="0" applyFill="0" applyBorder="0" applyAlignment="0" applyProtection="0"/>
    <xf numFmtId="207" fontId="45" fillId="0" borderId="0" applyFont="0" applyFill="0" applyBorder="0" applyAlignment="0" applyProtection="0"/>
    <xf numFmtId="207" fontId="45" fillId="0" borderId="0" applyFont="0" applyFill="0" applyBorder="0" applyAlignment="0" applyProtection="0"/>
    <xf numFmtId="207" fontId="45" fillId="0" borderId="0" applyFont="0" applyFill="0" applyBorder="0" applyAlignment="0" applyProtection="0"/>
    <xf numFmtId="207" fontId="45" fillId="0" borderId="0" applyFont="0" applyFill="0" applyBorder="0" applyAlignment="0" applyProtection="0"/>
    <xf numFmtId="207" fontId="45" fillId="0" borderId="0" applyFont="0" applyFill="0" applyBorder="0" applyAlignment="0" applyProtection="0"/>
    <xf numFmtId="207" fontId="45" fillId="0" borderId="0" applyFont="0" applyFill="0" applyBorder="0" applyAlignment="0" applyProtection="0"/>
    <xf numFmtId="207" fontId="45" fillId="0" borderId="0" applyFont="0" applyFill="0" applyBorder="0" applyAlignment="0" applyProtection="0"/>
    <xf numFmtId="207" fontId="45" fillId="0" borderId="0" applyFont="0" applyFill="0" applyBorder="0" applyAlignment="0" applyProtection="0"/>
    <xf numFmtId="207" fontId="45" fillId="0" borderId="0" applyFont="0" applyFill="0" applyBorder="0" applyAlignment="0" applyProtection="0"/>
    <xf numFmtId="207" fontId="45" fillId="0" borderId="0" applyFont="0" applyFill="0" applyBorder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82" fillId="0" borderId="0"/>
    <xf numFmtId="208" fontId="80" fillId="0" borderId="0">
      <protection locked="0"/>
    </xf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209" fontId="45" fillId="0" borderId="0" applyFont="0" applyFill="0" applyBorder="0" applyAlignment="0" applyProtection="0"/>
    <xf numFmtId="209" fontId="45" fillId="0" borderId="0" applyFont="0" applyFill="0" applyBorder="0" applyAlignment="0" applyProtection="0"/>
    <xf numFmtId="209" fontId="45" fillId="0" borderId="0" applyFont="0" applyFill="0" applyBorder="0" applyAlignment="0" applyProtection="0"/>
    <xf numFmtId="209" fontId="45" fillId="0" borderId="0" applyFont="0" applyFill="0" applyBorder="0" applyAlignment="0" applyProtection="0"/>
    <xf numFmtId="209" fontId="45" fillId="0" borderId="0" applyFont="0" applyFill="0" applyBorder="0" applyAlignment="0" applyProtection="0"/>
    <xf numFmtId="209" fontId="45" fillId="0" borderId="0" applyFont="0" applyFill="0" applyBorder="0" applyAlignment="0" applyProtection="0"/>
    <xf numFmtId="209" fontId="45" fillId="0" borderId="0" applyFont="0" applyFill="0" applyBorder="0" applyAlignment="0" applyProtection="0"/>
    <xf numFmtId="209" fontId="45" fillId="0" borderId="0" applyFont="0" applyFill="0" applyBorder="0" applyAlignment="0" applyProtection="0"/>
    <xf numFmtId="209" fontId="45" fillId="0" borderId="0" applyFont="0" applyFill="0" applyBorder="0" applyAlignment="0" applyProtection="0"/>
    <xf numFmtId="209" fontId="45" fillId="0" borderId="0" applyFont="0" applyFill="0" applyBorder="0" applyAlignment="0" applyProtection="0"/>
    <xf numFmtId="209" fontId="45" fillId="0" borderId="0" applyFont="0" applyFill="0" applyBorder="0" applyAlignment="0" applyProtection="0"/>
    <xf numFmtId="209" fontId="45" fillId="0" borderId="0" applyFont="0" applyFill="0" applyBorder="0" applyAlignment="0" applyProtection="0"/>
    <xf numFmtId="209" fontId="45" fillId="0" borderId="0" applyFont="0" applyFill="0" applyBorder="0" applyAlignment="0" applyProtection="0"/>
    <xf numFmtId="209" fontId="45" fillId="0" borderId="0" applyFont="0" applyFill="0" applyBorder="0" applyAlignment="0" applyProtection="0"/>
    <xf numFmtId="209" fontId="45" fillId="0" borderId="0" applyFont="0" applyFill="0" applyBorder="0" applyAlignment="0" applyProtection="0"/>
    <xf numFmtId="209" fontId="45" fillId="0" borderId="0" applyFont="0" applyFill="0" applyBorder="0" applyAlignment="0" applyProtection="0"/>
    <xf numFmtId="210" fontId="45" fillId="0" borderId="0" applyFont="0" applyFill="0" applyBorder="0" applyAlignment="0" applyProtection="0"/>
    <xf numFmtId="210" fontId="45" fillId="0" borderId="0" applyFont="0" applyFill="0" applyBorder="0" applyAlignment="0" applyProtection="0"/>
    <xf numFmtId="210" fontId="45" fillId="0" borderId="0" applyFont="0" applyFill="0" applyBorder="0" applyAlignment="0" applyProtection="0"/>
    <xf numFmtId="210" fontId="45" fillId="0" borderId="0" applyFont="0" applyFill="0" applyBorder="0" applyAlignment="0" applyProtection="0"/>
    <xf numFmtId="210" fontId="45" fillId="0" borderId="0" applyFont="0" applyFill="0" applyBorder="0" applyAlignment="0" applyProtection="0"/>
    <xf numFmtId="210" fontId="45" fillId="0" borderId="0" applyFont="0" applyFill="0" applyBorder="0" applyAlignment="0" applyProtection="0"/>
    <xf numFmtId="210" fontId="45" fillId="0" borderId="0" applyFont="0" applyFill="0" applyBorder="0" applyAlignment="0" applyProtection="0"/>
    <xf numFmtId="210" fontId="45" fillId="0" borderId="0" applyFont="0" applyFill="0" applyBorder="0" applyAlignment="0" applyProtection="0"/>
    <xf numFmtId="210" fontId="45" fillId="0" borderId="0" applyFont="0" applyFill="0" applyBorder="0" applyAlignment="0" applyProtection="0"/>
    <xf numFmtId="210" fontId="45" fillId="0" borderId="0" applyFont="0" applyFill="0" applyBorder="0" applyAlignment="0" applyProtection="0"/>
    <xf numFmtId="210" fontId="45" fillId="0" borderId="0" applyFont="0" applyFill="0" applyBorder="0" applyAlignment="0" applyProtection="0"/>
    <xf numFmtId="210" fontId="45" fillId="0" borderId="0" applyFont="0" applyFill="0" applyBorder="0" applyAlignment="0" applyProtection="0"/>
    <xf numFmtId="210" fontId="45" fillId="0" borderId="0" applyFont="0" applyFill="0" applyBorder="0" applyAlignment="0" applyProtection="0"/>
    <xf numFmtId="210" fontId="45" fillId="0" borderId="0" applyFont="0" applyFill="0" applyBorder="0" applyAlignment="0" applyProtection="0"/>
    <xf numFmtId="210" fontId="45" fillId="0" borderId="0" applyFont="0" applyFill="0" applyBorder="0" applyAlignment="0" applyProtection="0"/>
    <xf numFmtId="2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211" fontId="45" fillId="0" borderId="0" applyFont="0" applyFill="0" applyBorder="0" applyAlignment="0" applyProtection="0"/>
    <xf numFmtId="211" fontId="45" fillId="0" borderId="0" applyFont="0" applyFill="0" applyBorder="0" applyAlignment="0" applyProtection="0"/>
    <xf numFmtId="211" fontId="45" fillId="0" borderId="0" applyFont="0" applyFill="0" applyBorder="0" applyAlignment="0" applyProtection="0"/>
    <xf numFmtId="211" fontId="45" fillId="0" borderId="0" applyFont="0" applyFill="0" applyBorder="0" applyAlignment="0" applyProtection="0"/>
    <xf numFmtId="211" fontId="45" fillId="0" borderId="0" applyFont="0" applyFill="0" applyBorder="0" applyAlignment="0" applyProtection="0"/>
    <xf numFmtId="211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211" fontId="45" fillId="0" borderId="0" applyFont="0" applyFill="0" applyBorder="0" applyAlignment="0" applyProtection="0"/>
    <xf numFmtId="211" fontId="45" fillId="0" borderId="0" applyFont="0" applyFill="0" applyBorder="0" applyAlignment="0" applyProtection="0"/>
    <xf numFmtId="211" fontId="45" fillId="0" borderId="0" applyFont="0" applyFill="0" applyBorder="0" applyAlignment="0" applyProtection="0"/>
    <xf numFmtId="211" fontId="45" fillId="0" borderId="0" applyFont="0" applyFill="0" applyBorder="0" applyAlignment="0" applyProtection="0"/>
    <xf numFmtId="211" fontId="45" fillId="0" borderId="0" applyFont="0" applyFill="0" applyBorder="0" applyAlignment="0" applyProtection="0"/>
    <xf numFmtId="211" fontId="45" fillId="0" borderId="0" applyFont="0" applyFill="0" applyBorder="0" applyAlignment="0" applyProtection="0"/>
    <xf numFmtId="211" fontId="45" fillId="0" borderId="0" applyFont="0" applyFill="0" applyBorder="0" applyAlignment="0" applyProtection="0"/>
    <xf numFmtId="211" fontId="45" fillId="0" borderId="0" applyFont="0" applyFill="0" applyBorder="0" applyAlignment="0" applyProtection="0"/>
    <xf numFmtId="211" fontId="45" fillId="0" borderId="0" applyFont="0" applyFill="0" applyBorder="0" applyAlignment="0" applyProtection="0"/>
    <xf numFmtId="211" fontId="45" fillId="0" borderId="0" applyFont="0" applyFill="0" applyBorder="0" applyAlignment="0" applyProtection="0"/>
    <xf numFmtId="211" fontId="45" fillId="0" borderId="0" applyFont="0" applyFill="0" applyBorder="0" applyAlignment="0" applyProtection="0"/>
    <xf numFmtId="211" fontId="45" fillId="0" borderId="0" applyFont="0" applyFill="0" applyBorder="0" applyAlignment="0" applyProtection="0"/>
    <xf numFmtId="211" fontId="45" fillId="0" borderId="0" applyFont="0" applyFill="0" applyBorder="0" applyAlignment="0" applyProtection="0"/>
    <xf numFmtId="211" fontId="45" fillId="0" borderId="0" applyFont="0" applyFill="0" applyBorder="0" applyAlignment="0" applyProtection="0"/>
    <xf numFmtId="211" fontId="45" fillId="0" borderId="0" applyFont="0" applyFill="0" applyBorder="0" applyAlignment="0" applyProtection="0"/>
    <xf numFmtId="211" fontId="45" fillId="0" borderId="0" applyFont="0" applyFill="0" applyBorder="0" applyAlignment="0" applyProtection="0"/>
    <xf numFmtId="211" fontId="45" fillId="0" borderId="0" applyFont="0" applyFill="0" applyBorder="0" applyAlignment="0" applyProtection="0"/>
    <xf numFmtId="211" fontId="45" fillId="0" borderId="0" applyFont="0" applyFill="0" applyBorder="0" applyAlignment="0" applyProtection="0"/>
    <xf numFmtId="211" fontId="45" fillId="0" borderId="0" applyFont="0" applyFill="0" applyBorder="0" applyAlignment="0" applyProtection="0"/>
    <xf numFmtId="211" fontId="45" fillId="0" borderId="0" applyFont="0" applyFill="0" applyBorder="0" applyAlignment="0" applyProtection="0"/>
    <xf numFmtId="211" fontId="45" fillId="0" borderId="0" applyFont="0" applyFill="0" applyBorder="0" applyAlignment="0" applyProtection="0"/>
    <xf numFmtId="211" fontId="45" fillId="0" borderId="0" applyFont="0" applyFill="0" applyBorder="0" applyAlignment="0" applyProtection="0"/>
    <xf numFmtId="208" fontId="80" fillId="0" borderId="0">
      <protection locked="0"/>
    </xf>
    <xf numFmtId="208" fontId="80" fillId="0" borderId="0">
      <protection locked="0"/>
    </xf>
    <xf numFmtId="208" fontId="80" fillId="0" borderId="0">
      <protection locked="0"/>
    </xf>
    <xf numFmtId="208" fontId="80" fillId="0" borderId="0">
      <protection locked="0"/>
    </xf>
    <xf numFmtId="208" fontId="80" fillId="0" borderId="0">
      <protection locked="0"/>
    </xf>
    <xf numFmtId="208" fontId="80" fillId="0" borderId="0">
      <protection locked="0"/>
    </xf>
    <xf numFmtId="208" fontId="80" fillId="0" borderId="0">
      <protection locked="0"/>
    </xf>
    <xf numFmtId="208" fontId="80" fillId="0" borderId="0">
      <protection locked="0"/>
    </xf>
    <xf numFmtId="208" fontId="80" fillId="0" borderId="0">
      <protection locked="0"/>
    </xf>
    <xf numFmtId="208" fontId="80" fillId="0" borderId="0">
      <protection locked="0"/>
    </xf>
    <xf numFmtId="208" fontId="80" fillId="0" borderId="0">
      <protection locked="0"/>
    </xf>
    <xf numFmtId="208" fontId="80" fillId="0" borderId="0">
      <protection locked="0"/>
    </xf>
    <xf numFmtId="208" fontId="80" fillId="0" borderId="0">
      <protection locked="0"/>
    </xf>
    <xf numFmtId="208" fontId="80" fillId="0" borderId="0">
      <protection locked="0"/>
    </xf>
    <xf numFmtId="208" fontId="80" fillId="0" borderId="0">
      <protection locked="0"/>
    </xf>
    <xf numFmtId="208" fontId="80" fillId="0" borderId="0">
      <protection locked="0"/>
    </xf>
    <xf numFmtId="208" fontId="80" fillId="0" borderId="0">
      <protection locked="0"/>
    </xf>
    <xf numFmtId="208" fontId="80" fillId="0" borderId="0">
      <protection locked="0"/>
    </xf>
    <xf numFmtId="208" fontId="80" fillId="0" borderId="0">
      <protection locked="0"/>
    </xf>
    <xf numFmtId="208" fontId="80" fillId="0" borderId="0">
      <protection locked="0"/>
    </xf>
    <xf numFmtId="208" fontId="80" fillId="0" borderId="0">
      <protection locked="0"/>
    </xf>
    <xf numFmtId="208" fontId="80" fillId="0" borderId="0">
      <protection locked="0"/>
    </xf>
    <xf numFmtId="208" fontId="80" fillId="0" borderId="0">
      <protection locked="0"/>
    </xf>
    <xf numFmtId="208" fontId="80" fillId="0" borderId="0">
      <protection locked="0"/>
    </xf>
    <xf numFmtId="208" fontId="80" fillId="0" borderId="0">
      <protection locked="0"/>
    </xf>
    <xf numFmtId="208" fontId="80" fillId="0" borderId="0">
      <protection locked="0"/>
    </xf>
    <xf numFmtId="208" fontId="80" fillId="0" borderId="0">
      <protection locked="0"/>
    </xf>
    <xf numFmtId="208" fontId="80" fillId="0" borderId="0">
      <protection locked="0"/>
    </xf>
    <xf numFmtId="208" fontId="80" fillId="0" borderId="0">
      <protection locked="0"/>
    </xf>
    <xf numFmtId="208" fontId="80" fillId="0" borderId="0">
      <protection locked="0"/>
    </xf>
    <xf numFmtId="208" fontId="80" fillId="0" borderId="0">
      <protection locked="0"/>
    </xf>
    <xf numFmtId="208" fontId="80" fillId="0" borderId="0">
      <protection locked="0"/>
    </xf>
    <xf numFmtId="208" fontId="80" fillId="0" borderId="0">
      <protection locked="0"/>
    </xf>
    <xf numFmtId="208" fontId="80" fillId="0" borderId="0">
      <protection locked="0"/>
    </xf>
    <xf numFmtId="208" fontId="80" fillId="0" borderId="0">
      <protection locked="0"/>
    </xf>
    <xf numFmtId="208" fontId="80" fillId="0" borderId="0">
      <protection locked="0"/>
    </xf>
    <xf numFmtId="208" fontId="80" fillId="0" borderId="0">
      <protection locked="0"/>
    </xf>
    <xf numFmtId="208" fontId="80" fillId="0" borderId="0">
      <protection locked="0"/>
    </xf>
    <xf numFmtId="208" fontId="80" fillId="0" borderId="0">
      <protection locked="0"/>
    </xf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4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45" fillId="0" borderId="0" applyFill="0" applyBorder="0" applyAlignment="0" applyProtection="0"/>
    <xf numFmtId="9" fontId="45" fillId="0" borderId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5" fillId="0" borderId="0" applyFill="0" applyBorder="0" applyAlignment="0" applyProtection="0"/>
    <xf numFmtId="9" fontId="45" fillId="0" borderId="0" applyFill="0" applyBorder="0" applyAlignment="0" applyProtection="0"/>
    <xf numFmtId="9" fontId="45" fillId="0" borderId="0" applyFill="0" applyBorder="0" applyAlignment="0" applyProtection="0"/>
    <xf numFmtId="9" fontId="45" fillId="0" borderId="0" applyFill="0" applyBorder="0" applyAlignment="0" applyProtection="0"/>
    <xf numFmtId="9" fontId="5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0" fillId="77" borderId="60" applyNumberFormat="0" applyFont="0" applyBorder="0" applyAlignment="0" applyProtection="0"/>
    <xf numFmtId="14" fontId="68" fillId="105" borderId="49" applyNumberFormat="0" applyFont="0" applyBorder="0" applyAlignment="0" applyProtection="0">
      <alignment horizontal="center" vertical="center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" fontId="102" fillId="0" borderId="0" applyBorder="0" applyAlignment="0"/>
    <xf numFmtId="0" fontId="81" fillId="0" borderId="0" applyNumberFormat="0" applyFont="0" applyFill="0" applyBorder="0" applyAlignment="0" applyProtection="0">
      <alignment horizontal="left"/>
    </xf>
    <xf numFmtId="0" fontId="81" fillId="0" borderId="0" applyNumberFormat="0" applyFont="0" applyFill="0" applyBorder="0" applyAlignment="0" applyProtection="0">
      <alignment horizontal="left"/>
    </xf>
    <xf numFmtId="0" fontId="81" fillId="0" borderId="0" applyNumberFormat="0" applyFont="0" applyFill="0" applyBorder="0" applyAlignment="0" applyProtection="0">
      <alignment horizontal="left"/>
    </xf>
    <xf numFmtId="0" fontId="81" fillId="0" borderId="0" applyNumberFormat="0" applyFont="0" applyFill="0" applyBorder="0" applyAlignment="0" applyProtection="0">
      <alignment horizontal="left"/>
    </xf>
    <xf numFmtId="0" fontId="81" fillId="0" borderId="0" applyNumberFormat="0" applyFont="0" applyFill="0" applyBorder="0" applyAlignment="0" applyProtection="0">
      <alignment horizontal="left"/>
    </xf>
    <xf numFmtId="0" fontId="81" fillId="0" borderId="0" applyNumberFormat="0" applyFont="0" applyFill="0" applyBorder="0" applyAlignment="0" applyProtection="0">
      <alignment horizontal="left"/>
    </xf>
    <xf numFmtId="0" fontId="81" fillId="0" borderId="0" applyNumberFormat="0" applyFont="0" applyFill="0" applyBorder="0" applyAlignment="0" applyProtection="0">
      <alignment horizontal="left"/>
    </xf>
    <xf numFmtId="0" fontId="81" fillId="0" borderId="0" applyNumberFormat="0" applyFont="0" applyFill="0" applyBorder="0" applyAlignment="0" applyProtection="0">
      <alignment horizontal="left"/>
    </xf>
    <xf numFmtId="0" fontId="81" fillId="0" borderId="0" applyNumberFormat="0" applyFont="0" applyFill="0" applyBorder="0" applyAlignment="0" applyProtection="0">
      <alignment horizontal="left"/>
    </xf>
    <xf numFmtId="0" fontId="81" fillId="0" borderId="0" applyNumberFormat="0" applyFont="0" applyFill="0" applyBorder="0" applyAlignment="0" applyProtection="0">
      <alignment horizontal="left"/>
    </xf>
    <xf numFmtId="0" fontId="81" fillId="0" borderId="0" applyNumberFormat="0" applyFont="0" applyFill="0" applyBorder="0" applyAlignment="0" applyProtection="0">
      <alignment horizontal="left"/>
    </xf>
    <xf numFmtId="0" fontId="81" fillId="0" borderId="0" applyNumberFormat="0" applyFont="0" applyFill="0" applyBorder="0" applyAlignment="0" applyProtection="0">
      <alignment horizontal="left"/>
    </xf>
    <xf numFmtId="0" fontId="81" fillId="0" borderId="0" applyNumberFormat="0" applyFont="0" applyFill="0" applyBorder="0" applyAlignment="0" applyProtection="0">
      <alignment horizontal="left"/>
    </xf>
    <xf numFmtId="0" fontId="81" fillId="0" borderId="0" applyNumberFormat="0" applyFont="0" applyFill="0" applyBorder="0" applyAlignment="0" applyProtection="0">
      <alignment horizontal="left"/>
    </xf>
    <xf numFmtId="0" fontId="81" fillId="0" borderId="0" applyNumberFormat="0" applyFont="0" applyFill="0" applyBorder="0" applyAlignment="0" applyProtection="0">
      <alignment horizontal="left"/>
    </xf>
    <xf numFmtId="0" fontId="81" fillId="0" borderId="0" applyNumberFormat="0" applyFont="0" applyFill="0" applyBorder="0" applyAlignment="0" applyProtection="0">
      <alignment horizontal="left"/>
    </xf>
    <xf numFmtId="0" fontId="81" fillId="0" borderId="0" applyNumberFormat="0" applyFont="0" applyFill="0" applyBorder="0" applyAlignment="0" applyProtection="0">
      <alignment horizontal="left"/>
    </xf>
    <xf numFmtId="0" fontId="81" fillId="0" borderId="0" applyNumberFormat="0" applyFont="0" applyFill="0" applyBorder="0" applyAlignment="0" applyProtection="0">
      <alignment horizontal="left"/>
    </xf>
    <xf numFmtId="0" fontId="81" fillId="0" borderId="0" applyNumberFormat="0" applyFont="0" applyFill="0" applyBorder="0" applyAlignment="0" applyProtection="0">
      <alignment horizontal="left"/>
    </xf>
    <xf numFmtId="0" fontId="81" fillId="0" borderId="0" applyNumberFormat="0" applyFont="0" applyFill="0" applyBorder="0" applyAlignment="0" applyProtection="0">
      <alignment horizontal="left"/>
    </xf>
    <xf numFmtId="0" fontId="81" fillId="0" borderId="0" applyNumberFormat="0" applyFont="0" applyFill="0" applyBorder="0" applyAlignment="0" applyProtection="0">
      <alignment horizontal="left"/>
    </xf>
    <xf numFmtId="0" fontId="81" fillId="0" borderId="0" applyNumberFormat="0" applyFont="0" applyFill="0" applyBorder="0" applyAlignment="0" applyProtection="0">
      <alignment horizontal="left"/>
    </xf>
    <xf numFmtId="0" fontId="81" fillId="0" borderId="0" applyNumberFormat="0" applyFont="0" applyFill="0" applyBorder="0" applyAlignment="0" applyProtection="0">
      <alignment horizontal="left"/>
    </xf>
    <xf numFmtId="0" fontId="81" fillId="0" borderId="0" applyNumberFormat="0" applyFont="0" applyFill="0" applyBorder="0" applyAlignment="0" applyProtection="0">
      <alignment horizontal="left"/>
    </xf>
    <xf numFmtId="0" fontId="81" fillId="0" borderId="0" applyNumberFormat="0" applyFont="0" applyFill="0" applyBorder="0" applyAlignment="0" applyProtection="0">
      <alignment horizontal="left"/>
    </xf>
    <xf numFmtId="0" fontId="81" fillId="0" borderId="0" applyNumberFormat="0" applyFont="0" applyFill="0" applyBorder="0" applyAlignment="0" applyProtection="0">
      <alignment horizontal="left"/>
    </xf>
    <xf numFmtId="0" fontId="81" fillId="0" borderId="0" applyNumberFormat="0" applyFont="0" applyFill="0" applyBorder="0" applyAlignment="0" applyProtection="0">
      <alignment horizontal="left"/>
    </xf>
    <xf numFmtId="0" fontId="81" fillId="0" borderId="0" applyNumberFormat="0" applyFont="0" applyFill="0" applyBorder="0" applyAlignment="0" applyProtection="0">
      <alignment horizontal="left"/>
    </xf>
    <xf numFmtId="0" fontId="81" fillId="0" borderId="0" applyNumberFormat="0" applyFont="0" applyFill="0" applyBorder="0" applyAlignment="0" applyProtection="0">
      <alignment horizontal="left"/>
    </xf>
    <xf numFmtId="0" fontId="81" fillId="0" borderId="0" applyNumberFormat="0" applyFont="0" applyFill="0" applyBorder="0" applyAlignment="0" applyProtection="0">
      <alignment horizontal="left"/>
    </xf>
    <xf numFmtId="0" fontId="81" fillId="0" borderId="0" applyNumberFormat="0" applyFont="0" applyFill="0" applyBorder="0" applyAlignment="0" applyProtection="0">
      <alignment horizontal="left"/>
    </xf>
    <xf numFmtId="0" fontId="81" fillId="0" borderId="0" applyNumberFormat="0" applyFont="0" applyFill="0" applyBorder="0" applyAlignment="0" applyProtection="0">
      <alignment horizontal="left"/>
    </xf>
    <xf numFmtId="0" fontId="81" fillId="0" borderId="0" applyNumberFormat="0" applyFont="0" applyFill="0" applyBorder="0" applyAlignment="0" applyProtection="0">
      <alignment horizontal="left"/>
    </xf>
    <xf numFmtId="0" fontId="81" fillId="0" borderId="0" applyNumberFormat="0" applyFont="0" applyFill="0" applyBorder="0" applyAlignment="0" applyProtection="0">
      <alignment horizontal="left"/>
    </xf>
    <xf numFmtId="0" fontId="81" fillId="0" borderId="0" applyNumberFormat="0" applyFont="0" applyFill="0" applyBorder="0" applyAlignment="0" applyProtection="0">
      <alignment horizontal="left"/>
    </xf>
    <xf numFmtId="0" fontId="81" fillId="0" borderId="0" applyNumberFormat="0" applyFont="0" applyFill="0" applyBorder="0" applyAlignment="0" applyProtection="0">
      <alignment horizontal="left"/>
    </xf>
    <xf numFmtId="0" fontId="81" fillId="0" borderId="0" applyNumberFormat="0" applyFont="0" applyFill="0" applyBorder="0" applyAlignment="0" applyProtection="0">
      <alignment horizontal="left"/>
    </xf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0" fontId="122" fillId="0" borderId="0" applyNumberFormat="0" applyFill="0" applyBorder="0" applyAlignment="0" applyProtection="0"/>
    <xf numFmtId="0" fontId="123" fillId="0" borderId="0">
      <alignment horizontal="left"/>
      <protection locked="0"/>
    </xf>
    <xf numFmtId="0" fontId="124" fillId="0" borderId="0" applyNumberFormat="0" applyBorder="0" applyAlignment="0" applyProtection="0"/>
    <xf numFmtId="0" fontId="124" fillId="0" borderId="0" applyNumberFormat="0" applyBorder="0" applyAlignment="0" applyProtection="0"/>
    <xf numFmtId="0" fontId="124" fillId="0" borderId="0" applyNumberFormat="0" applyBorder="0" applyAlignment="0" applyProtection="0"/>
    <xf numFmtId="0" fontId="124" fillId="0" borderId="0" applyNumberFormat="0" applyBorder="0" applyAlignment="0" applyProtection="0"/>
    <xf numFmtId="0" fontId="124" fillId="0" borderId="0" applyNumberFormat="0" applyBorder="0" applyAlignment="0" applyProtection="0"/>
    <xf numFmtId="0" fontId="124" fillId="0" borderId="0" applyNumberFormat="0" applyBorder="0" applyAlignment="0" applyProtection="0"/>
    <xf numFmtId="0" fontId="124" fillId="0" borderId="0" applyNumberFormat="0" applyBorder="0" applyAlignment="0" applyProtection="0"/>
    <xf numFmtId="0" fontId="124" fillId="0" borderId="0" applyNumberFormat="0" applyBorder="0" applyAlignment="0" applyProtection="0"/>
    <xf numFmtId="0" fontId="124" fillId="0" borderId="0" applyNumberFormat="0" applyBorder="0" applyAlignment="0" applyProtection="0"/>
    <xf numFmtId="0" fontId="124" fillId="0" borderId="0" applyNumberFormat="0" applyBorder="0" applyAlignment="0" applyProtection="0"/>
    <xf numFmtId="0" fontId="124" fillId="0" borderId="0" applyNumberFormat="0" applyBorder="0" applyAlignment="0" applyProtection="0"/>
    <xf numFmtId="0" fontId="124" fillId="0" borderId="0" applyNumberFormat="0" applyBorder="0" applyAlignment="0" applyProtection="0"/>
    <xf numFmtId="0" fontId="124" fillId="0" borderId="0" applyNumberFormat="0" applyBorder="0" applyAlignment="0" applyProtection="0"/>
    <xf numFmtId="0" fontId="124" fillId="0" borderId="0" applyNumberFormat="0" applyBorder="0" applyAlignment="0" applyProtection="0"/>
    <xf numFmtId="0" fontId="124" fillId="0" borderId="0" applyNumberFormat="0" applyBorder="0" applyAlignment="0" applyProtection="0"/>
    <xf numFmtId="0" fontId="124" fillId="0" borderId="0" applyNumberFormat="0" applyBorder="0" applyAlignment="0" applyProtection="0"/>
    <xf numFmtId="0" fontId="124" fillId="0" borderId="0" applyNumberFormat="0" applyBorder="0" applyAlignment="0" applyProtection="0"/>
    <xf numFmtId="0" fontId="124" fillId="0" borderId="0" applyNumberFormat="0" applyBorder="0" applyAlignment="0" applyProtection="0"/>
    <xf numFmtId="0" fontId="124" fillId="0" borderId="0" applyNumberFormat="0" applyBorder="0" applyAlignment="0" applyProtection="0"/>
    <xf numFmtId="0" fontId="124" fillId="0" borderId="0" applyNumberFormat="0" applyBorder="0" applyAlignment="0" applyProtection="0"/>
    <xf numFmtId="0" fontId="124" fillId="0" borderId="0" applyNumberFormat="0" applyBorder="0" applyAlignment="0" applyProtection="0"/>
    <xf numFmtId="0" fontId="124" fillId="0" borderId="0" applyNumberFormat="0" applyBorder="0" applyAlignment="0" applyProtection="0"/>
    <xf numFmtId="0" fontId="124" fillId="0" borderId="0" applyNumberFormat="0" applyBorder="0" applyAlignment="0" applyProtection="0"/>
    <xf numFmtId="0" fontId="124" fillId="0" borderId="0" applyNumberFormat="0" applyBorder="0" applyAlignment="0" applyProtection="0"/>
    <xf numFmtId="0" fontId="124" fillId="0" borderId="0" applyNumberFormat="0" applyBorder="0" applyAlignment="0" applyProtection="0"/>
    <xf numFmtId="0" fontId="124" fillId="0" borderId="0" applyNumberFormat="0" applyBorder="0" applyAlignment="0" applyProtection="0"/>
    <xf numFmtId="0" fontId="124" fillId="0" borderId="0" applyNumberFormat="0" applyBorder="0" applyAlignment="0" applyProtection="0"/>
    <xf numFmtId="0" fontId="124" fillId="0" borderId="0" applyNumberFormat="0" applyBorder="0" applyAlignment="0" applyProtection="0"/>
    <xf numFmtId="0" fontId="124" fillId="0" borderId="0" applyNumberFormat="0" applyBorder="0" applyAlignment="0" applyProtection="0"/>
    <xf numFmtId="0" fontId="124" fillId="0" borderId="0" applyNumberFormat="0" applyBorder="0" applyAlignment="0" applyProtection="0"/>
    <xf numFmtId="0" fontId="124" fillId="0" borderId="0" applyNumberFormat="0" applyBorder="0" applyAlignment="0" applyProtection="0"/>
    <xf numFmtId="0" fontId="124" fillId="0" borderId="0" applyNumberFormat="0" applyBorder="0" applyAlignment="0" applyProtection="0"/>
    <xf numFmtId="0" fontId="124" fillId="0" borderId="0" applyNumberFormat="0" applyBorder="0" applyAlignment="0" applyProtection="0"/>
    <xf numFmtId="0" fontId="124" fillId="0" borderId="0" applyNumberFormat="0" applyBorder="0" applyAlignment="0" applyProtection="0"/>
    <xf numFmtId="0" fontId="124" fillId="0" borderId="0" applyNumberFormat="0" applyBorder="0" applyAlignment="0" applyProtection="0"/>
    <xf numFmtId="0" fontId="124" fillId="0" borderId="0" applyNumberFormat="0" applyBorder="0" applyAlignment="0" applyProtection="0"/>
    <xf numFmtId="0" fontId="124" fillId="0" borderId="0" applyNumberFormat="0" applyBorder="0" applyAlignment="0" applyProtection="0"/>
    <xf numFmtId="0" fontId="124" fillId="0" borderId="0" applyNumberFormat="0" applyBorder="0" applyAlignment="0" applyProtection="0"/>
    <xf numFmtId="0" fontId="124" fillId="0" borderId="0" applyNumberFormat="0" applyBorder="0" applyAlignment="0" applyProtection="0"/>
    <xf numFmtId="0" fontId="124" fillId="0" borderId="0" applyNumberFormat="0" applyBorder="0" applyAlignment="0" applyProtection="0"/>
    <xf numFmtId="0" fontId="124" fillId="0" borderId="0" applyNumberFormat="0" applyBorder="0" applyAlignment="0" applyProtection="0"/>
    <xf numFmtId="0" fontId="124" fillId="0" borderId="0" applyNumberFormat="0" applyAlignment="0" applyProtection="0"/>
    <xf numFmtId="0" fontId="124" fillId="0" borderId="0" applyNumberFormat="0" applyAlignment="0" applyProtection="0"/>
    <xf numFmtId="0" fontId="124" fillId="0" borderId="0" applyNumberFormat="0" applyAlignment="0" applyProtection="0"/>
    <xf numFmtId="0" fontId="124" fillId="0" borderId="0" applyNumberFormat="0" applyAlignment="0" applyProtection="0"/>
    <xf numFmtId="0" fontId="124" fillId="0" borderId="0" applyNumberFormat="0" applyAlignment="0" applyProtection="0"/>
    <xf numFmtId="0" fontId="124" fillId="0" borderId="0" applyNumberFormat="0" applyAlignment="0" applyProtection="0"/>
    <xf numFmtId="0" fontId="124" fillId="0" borderId="0" applyNumberFormat="0" applyAlignment="0" applyProtection="0"/>
    <xf numFmtId="0" fontId="124" fillId="0" borderId="0" applyNumberFormat="0" applyAlignment="0" applyProtection="0"/>
    <xf numFmtId="0" fontId="124" fillId="0" borderId="0" applyNumberFormat="0" applyAlignment="0" applyProtection="0"/>
    <xf numFmtId="0" fontId="124" fillId="0" borderId="0" applyNumberFormat="0" applyAlignment="0" applyProtection="0"/>
    <xf numFmtId="0" fontId="124" fillId="0" borderId="0" applyNumberFormat="0" applyAlignment="0" applyProtection="0"/>
    <xf numFmtId="0" fontId="124" fillId="0" borderId="0" applyNumberFormat="0" applyAlignment="0" applyProtection="0"/>
    <xf numFmtId="0" fontId="124" fillId="0" borderId="0" applyNumberFormat="0" applyAlignment="0" applyProtection="0"/>
    <xf numFmtId="0" fontId="124" fillId="0" borderId="0" applyNumberFormat="0" applyAlignment="0" applyProtection="0"/>
    <xf numFmtId="0" fontId="124" fillId="0" borderId="0" applyNumberFormat="0" applyAlignment="0" applyProtection="0"/>
    <xf numFmtId="0" fontId="124" fillId="0" borderId="0" applyNumberFormat="0" applyAlignment="0" applyProtection="0"/>
    <xf numFmtId="0" fontId="124" fillId="0" borderId="0" applyNumberFormat="0" applyAlignment="0" applyProtection="0"/>
    <xf numFmtId="0" fontId="124" fillId="0" borderId="0" applyNumberFormat="0" applyAlignment="0" applyProtection="0"/>
    <xf numFmtId="0" fontId="124" fillId="0" borderId="0" applyNumberFormat="0" applyAlignment="0" applyProtection="0"/>
    <xf numFmtId="0" fontId="124" fillId="0" borderId="0" applyNumberFormat="0" applyAlignment="0" applyProtection="0"/>
    <xf numFmtId="0" fontId="124" fillId="0" borderId="0" applyNumberFormat="0" applyAlignment="0" applyProtection="0"/>
    <xf numFmtId="0" fontId="124" fillId="0" borderId="0" applyNumberFormat="0" applyAlignment="0" applyProtection="0"/>
    <xf numFmtId="0" fontId="124" fillId="0" borderId="0" applyNumberFormat="0" applyAlignment="0" applyProtection="0"/>
    <xf numFmtId="0" fontId="124" fillId="0" borderId="0" applyNumberFormat="0" applyAlignment="0" applyProtection="0"/>
    <xf numFmtId="0" fontId="124" fillId="0" borderId="0" applyNumberFormat="0" applyAlignment="0" applyProtection="0"/>
    <xf numFmtId="0" fontId="124" fillId="0" borderId="0" applyNumberFormat="0" applyAlignment="0" applyProtection="0"/>
    <xf numFmtId="0" fontId="124" fillId="0" borderId="0" applyNumberFormat="0" applyAlignment="0" applyProtection="0"/>
    <xf numFmtId="0" fontId="124" fillId="0" borderId="0" applyNumberFormat="0" applyAlignment="0" applyProtection="0"/>
    <xf numFmtId="0" fontId="124" fillId="0" borderId="0" applyNumberFormat="0" applyAlignment="0" applyProtection="0"/>
    <xf numFmtId="0" fontId="124" fillId="0" borderId="0" applyNumberFormat="0" applyAlignment="0" applyProtection="0"/>
    <xf numFmtId="0" fontId="124" fillId="0" borderId="0" applyNumberFormat="0" applyAlignment="0" applyProtection="0"/>
    <xf numFmtId="0" fontId="124" fillId="0" borderId="0" applyNumberFormat="0" applyAlignment="0" applyProtection="0"/>
    <xf numFmtId="0" fontId="124" fillId="0" borderId="0" applyNumberFormat="0" applyAlignment="0" applyProtection="0"/>
    <xf numFmtId="0" fontId="124" fillId="0" borderId="0" applyNumberFormat="0" applyAlignment="0" applyProtection="0"/>
    <xf numFmtId="0" fontId="124" fillId="0" borderId="0" applyNumberFormat="0" applyAlignment="0" applyProtection="0"/>
    <xf numFmtId="0" fontId="124" fillId="0" borderId="0" applyNumberFormat="0" applyAlignment="0" applyProtection="0"/>
    <xf numFmtId="0" fontId="124" fillId="0" borderId="0" applyNumberFormat="0" applyAlignment="0" applyProtection="0"/>
    <xf numFmtId="0" fontId="124" fillId="0" borderId="0" applyNumberFormat="0" applyAlignment="0" applyProtection="0"/>
    <xf numFmtId="0" fontId="124" fillId="0" borderId="0" applyNumberFormat="0" applyAlignment="0" applyProtection="0"/>
    <xf numFmtId="0" fontId="124" fillId="0" borderId="0" applyNumberFormat="0" applyAlignment="0" applyProtection="0"/>
    <xf numFmtId="0" fontId="124" fillId="0" borderId="0" applyNumberFormat="0" applyAlignment="0" applyProtection="0"/>
    <xf numFmtId="2" fontId="125" fillId="0" borderId="0">
      <alignment horizontal="right"/>
    </xf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Protection="0">
      <alignment horizontal="left"/>
    </xf>
    <xf numFmtId="0" fontId="128" fillId="0" borderId="0" applyNumberFormat="0" applyFill="0" applyBorder="0" applyProtection="0">
      <alignment horizontal="left"/>
    </xf>
    <xf numFmtId="0" fontId="128" fillId="0" borderId="0" applyNumberFormat="0" applyFill="0" applyBorder="0" applyProtection="0">
      <alignment horizontal="left"/>
    </xf>
    <xf numFmtId="0" fontId="128" fillId="0" borderId="0" applyNumberFormat="0" applyFill="0" applyBorder="0" applyProtection="0">
      <alignment horizontal="left"/>
    </xf>
    <xf numFmtId="0" fontId="128" fillId="0" borderId="0" applyNumberFormat="0" applyFill="0" applyBorder="0" applyProtection="0">
      <alignment horizontal="left"/>
    </xf>
    <xf numFmtId="0" fontId="128" fillId="0" borderId="0" applyNumberFormat="0" applyFill="0" applyBorder="0" applyProtection="0">
      <alignment horizontal="left"/>
    </xf>
    <xf numFmtId="0" fontId="128" fillId="0" borderId="0" applyNumberFormat="0" applyFill="0" applyBorder="0" applyProtection="0">
      <alignment horizontal="left"/>
    </xf>
    <xf numFmtId="0" fontId="128" fillId="0" borderId="0" applyNumberFormat="0" applyFill="0" applyBorder="0" applyProtection="0">
      <alignment horizontal="left"/>
    </xf>
    <xf numFmtId="0" fontId="128" fillId="0" borderId="0" applyNumberFormat="0" applyFill="0" applyBorder="0" applyProtection="0">
      <alignment horizontal="left"/>
    </xf>
    <xf numFmtId="0" fontId="128" fillId="0" borderId="0" applyNumberFormat="0" applyFill="0" applyBorder="0" applyProtection="0">
      <alignment horizontal="left"/>
    </xf>
    <xf numFmtId="0" fontId="128" fillId="0" borderId="0" applyNumberFormat="0" applyFill="0" applyBorder="0" applyProtection="0">
      <alignment horizontal="left"/>
    </xf>
    <xf numFmtId="0" fontId="128" fillId="0" borderId="0" applyNumberFormat="0" applyFill="0" applyBorder="0" applyProtection="0">
      <alignment horizontal="left"/>
    </xf>
    <xf numFmtId="0" fontId="128" fillId="0" borderId="0" applyNumberFormat="0" applyFill="0" applyBorder="0" applyProtection="0">
      <alignment horizontal="left"/>
    </xf>
    <xf numFmtId="0" fontId="128" fillId="0" borderId="0" applyNumberFormat="0" applyFill="0" applyBorder="0" applyProtection="0">
      <alignment horizontal="left"/>
    </xf>
    <xf numFmtId="0" fontId="128" fillId="0" borderId="0" applyNumberFormat="0" applyFill="0" applyBorder="0" applyProtection="0">
      <alignment horizontal="left"/>
    </xf>
    <xf numFmtId="0" fontId="128" fillId="0" borderId="0" applyNumberFormat="0" applyFill="0" applyBorder="0" applyProtection="0">
      <alignment horizontal="left"/>
    </xf>
    <xf numFmtId="0" fontId="128" fillId="0" borderId="0" applyNumberFormat="0" applyFill="0" applyBorder="0" applyProtection="0">
      <alignment horizontal="left"/>
    </xf>
    <xf numFmtId="0" fontId="128" fillId="0" borderId="0" applyNumberFormat="0" applyFill="0" applyBorder="0" applyProtection="0">
      <alignment horizontal="left"/>
    </xf>
    <xf numFmtId="0" fontId="128" fillId="0" borderId="0" applyNumberFormat="0" applyFill="0" applyBorder="0" applyProtection="0">
      <alignment horizontal="left"/>
    </xf>
    <xf numFmtId="0" fontId="128" fillId="0" borderId="0" applyNumberFormat="0" applyFill="0" applyBorder="0" applyProtection="0">
      <alignment horizontal="left"/>
    </xf>
    <xf numFmtId="0" fontId="128" fillId="0" borderId="0" applyNumberFormat="0" applyFill="0" applyBorder="0" applyProtection="0">
      <alignment horizontal="left"/>
    </xf>
    <xf numFmtId="0" fontId="128" fillId="0" borderId="0" applyNumberFormat="0" applyFill="0" applyBorder="0" applyProtection="0">
      <alignment horizontal="left"/>
    </xf>
    <xf numFmtId="0" fontId="128" fillId="0" borderId="0" applyNumberFormat="0" applyFill="0" applyBorder="0" applyProtection="0">
      <alignment horizontal="left"/>
    </xf>
    <xf numFmtId="0" fontId="128" fillId="0" borderId="0" applyNumberFormat="0" applyFill="0" applyBorder="0" applyProtection="0">
      <alignment horizontal="left"/>
    </xf>
    <xf numFmtId="0" fontId="128" fillId="0" borderId="0" applyNumberFormat="0" applyFill="0" applyBorder="0" applyProtection="0">
      <alignment horizontal="left"/>
    </xf>
    <xf numFmtId="0" fontId="128" fillId="0" borderId="0" applyNumberFormat="0" applyFill="0" applyBorder="0" applyProtection="0">
      <alignment horizontal="left"/>
    </xf>
    <xf numFmtId="0" fontId="128" fillId="0" borderId="0" applyNumberFormat="0" applyFill="0" applyBorder="0" applyProtection="0">
      <alignment horizontal="left"/>
    </xf>
    <xf numFmtId="0" fontId="128" fillId="0" borderId="0" applyNumberFormat="0" applyFill="0" applyBorder="0" applyProtection="0">
      <alignment horizontal="left"/>
    </xf>
    <xf numFmtId="0" fontId="128" fillId="0" borderId="0" applyNumberFormat="0" applyFill="0" applyBorder="0" applyProtection="0">
      <alignment horizontal="left"/>
    </xf>
    <xf numFmtId="0" fontId="128" fillId="0" borderId="0" applyNumberFormat="0" applyFill="0" applyBorder="0" applyProtection="0">
      <alignment horizontal="left"/>
    </xf>
    <xf numFmtId="0" fontId="128" fillId="0" borderId="0" applyNumberFormat="0" applyFill="0" applyBorder="0" applyProtection="0">
      <alignment horizontal="left"/>
    </xf>
    <xf numFmtId="0" fontId="128" fillId="0" borderId="0" applyNumberFormat="0" applyFill="0" applyBorder="0" applyProtection="0">
      <alignment horizontal="left"/>
    </xf>
    <xf numFmtId="0" fontId="128" fillId="0" borderId="0" applyNumberFormat="0" applyFill="0" applyBorder="0" applyProtection="0">
      <alignment horizontal="left"/>
    </xf>
    <xf numFmtId="0" fontId="128" fillId="0" borderId="0" applyNumberFormat="0" applyFill="0" applyBorder="0" applyProtection="0">
      <alignment horizontal="left"/>
    </xf>
    <xf numFmtId="0" fontId="128" fillId="0" borderId="0" applyNumberFormat="0" applyFill="0" applyBorder="0" applyProtection="0">
      <alignment horizontal="left"/>
    </xf>
    <xf numFmtId="0" fontId="128" fillId="0" borderId="0" applyNumberFormat="0" applyFill="0" applyBorder="0" applyProtection="0">
      <alignment horizontal="left"/>
    </xf>
    <xf numFmtId="0" fontId="128" fillId="0" borderId="0" applyNumberFormat="0" applyFill="0" applyBorder="0" applyProtection="0">
      <alignment horizontal="left"/>
    </xf>
    <xf numFmtId="0" fontId="128" fillId="0" borderId="0" applyNumberFormat="0" applyFill="0" applyBorder="0" applyProtection="0">
      <alignment horizontal="left"/>
    </xf>
    <xf numFmtId="0" fontId="128" fillId="0" borderId="0" applyNumberFormat="0" applyFill="0" applyBorder="0" applyProtection="0">
      <alignment horizontal="left"/>
    </xf>
    <xf numFmtId="0" fontId="128" fillId="0" borderId="0" applyNumberFormat="0" applyFill="0" applyBorder="0" applyProtection="0">
      <alignment horizontal="left"/>
    </xf>
    <xf numFmtId="0" fontId="128" fillId="0" borderId="0" applyNumberFormat="0" applyFill="0" applyBorder="0" applyProtection="0">
      <alignment horizontal="left"/>
    </xf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129" fillId="0" borderId="0" applyNumberFormat="0" applyFill="0" applyBorder="0" applyAlignment="0" applyProtection="0"/>
    <xf numFmtId="0" fontId="130" fillId="43" borderId="78" applyNumberFormat="0" applyAlignment="0" applyProtection="0"/>
    <xf numFmtId="0" fontId="130" fillId="43" borderId="78" applyNumberFormat="0" applyAlignment="0" applyProtection="0"/>
    <xf numFmtId="0" fontId="130" fillId="43" borderId="78" applyNumberFormat="0" applyAlignment="0" applyProtection="0"/>
    <xf numFmtId="0" fontId="130" fillId="43" borderId="78" applyNumberFormat="0" applyAlignment="0" applyProtection="0"/>
    <xf numFmtId="0" fontId="130" fillId="43" borderId="78" applyNumberFormat="0" applyAlignment="0" applyProtection="0"/>
    <xf numFmtId="0" fontId="130" fillId="43" borderId="78" applyNumberFormat="0" applyAlignment="0" applyProtection="0"/>
    <xf numFmtId="0" fontId="130" fillId="43" borderId="78" applyNumberFormat="0" applyAlignment="0" applyProtection="0"/>
    <xf numFmtId="0" fontId="130" fillId="43" borderId="78" applyNumberFormat="0" applyAlignment="0" applyProtection="0"/>
    <xf numFmtId="0" fontId="130" fillId="43" borderId="78" applyNumberFormat="0" applyAlignment="0" applyProtection="0"/>
    <xf numFmtId="0" fontId="130" fillId="43" borderId="78" applyNumberFormat="0" applyAlignment="0" applyProtection="0"/>
    <xf numFmtId="0" fontId="130" fillId="43" borderId="78" applyNumberFormat="0" applyAlignment="0" applyProtection="0"/>
    <xf numFmtId="0" fontId="130" fillId="43" borderId="78" applyNumberFormat="0" applyAlignment="0" applyProtection="0"/>
    <xf numFmtId="0" fontId="130" fillId="43" borderId="78" applyNumberFormat="0" applyAlignment="0" applyProtection="0"/>
    <xf numFmtId="0" fontId="130" fillId="43" borderId="78" applyNumberFormat="0" applyAlignment="0" applyProtection="0"/>
    <xf numFmtId="0" fontId="130" fillId="43" borderId="78" applyNumberFormat="0" applyAlignment="0" applyProtection="0"/>
    <xf numFmtId="0" fontId="130" fillId="43" borderId="78" applyNumberFormat="0" applyAlignment="0" applyProtection="0"/>
    <xf numFmtId="0" fontId="130" fillId="43" borderId="78" applyNumberFormat="0" applyAlignment="0" applyProtection="0"/>
    <xf numFmtId="0" fontId="130" fillId="43" borderId="78" applyNumberFormat="0" applyAlignment="0" applyProtection="0"/>
    <xf numFmtId="0" fontId="130" fillId="43" borderId="78" applyNumberFormat="0" applyAlignment="0" applyProtection="0"/>
    <xf numFmtId="0" fontId="130" fillId="43" borderId="78" applyNumberFormat="0" applyAlignment="0" applyProtection="0"/>
    <xf numFmtId="0" fontId="130" fillId="43" borderId="78" applyNumberFormat="0" applyAlignment="0" applyProtection="0"/>
    <xf numFmtId="0" fontId="130" fillId="43" borderId="78" applyNumberFormat="0" applyAlignment="0" applyProtection="0"/>
    <xf numFmtId="0" fontId="130" fillId="43" borderId="78" applyNumberFormat="0" applyAlignment="0" applyProtection="0"/>
    <xf numFmtId="0" fontId="130" fillId="43" borderId="78" applyNumberFormat="0" applyAlignment="0" applyProtection="0"/>
    <xf numFmtId="0" fontId="130" fillId="43" borderId="78" applyNumberFormat="0" applyAlignment="0" applyProtection="0"/>
    <xf numFmtId="0" fontId="130" fillId="43" borderId="78" applyNumberFormat="0" applyAlignment="0" applyProtection="0"/>
    <xf numFmtId="0" fontId="130" fillId="43" borderId="78" applyNumberFormat="0" applyAlignment="0" applyProtection="0"/>
    <xf numFmtId="0" fontId="130" fillId="43" borderId="78" applyNumberFormat="0" applyAlignment="0" applyProtection="0"/>
    <xf numFmtId="0" fontId="31" fillId="6" borderId="5" applyNumberFormat="0" applyAlignment="0" applyProtection="0"/>
    <xf numFmtId="0" fontId="31" fillId="6" borderId="5" applyNumberFormat="0" applyAlignment="0" applyProtection="0"/>
    <xf numFmtId="0" fontId="31" fillId="6" borderId="5" applyNumberFormat="0" applyAlignment="0" applyProtection="0"/>
    <xf numFmtId="0" fontId="31" fillId="6" borderId="5" applyNumberFormat="0" applyAlignment="0" applyProtection="0"/>
    <xf numFmtId="0" fontId="131" fillId="6" borderId="5" applyNumberFormat="0" applyAlignment="0" applyProtection="0"/>
    <xf numFmtId="0" fontId="31" fillId="6" borderId="5" applyNumberFormat="0" applyAlignment="0" applyProtection="0"/>
    <xf numFmtId="0" fontId="31" fillId="6" borderId="5" applyNumberFormat="0" applyAlignment="0" applyProtection="0"/>
    <xf numFmtId="0" fontId="31" fillId="6" borderId="5" applyNumberFormat="0" applyAlignment="0" applyProtection="0"/>
    <xf numFmtId="0" fontId="31" fillId="6" borderId="5" applyNumberFormat="0" applyAlignment="0" applyProtection="0"/>
    <xf numFmtId="0" fontId="31" fillId="6" borderId="5" applyNumberFormat="0" applyAlignment="0" applyProtection="0"/>
    <xf numFmtId="0" fontId="130" fillId="43" borderId="78" applyNumberFormat="0" applyAlignment="0" applyProtection="0"/>
    <xf numFmtId="0" fontId="130" fillId="43" borderId="78" applyNumberFormat="0" applyAlignment="0" applyProtection="0"/>
    <xf numFmtId="0" fontId="130" fillId="43" borderId="78" applyNumberFormat="0" applyAlignment="0" applyProtection="0"/>
    <xf numFmtId="0" fontId="130" fillId="43" borderId="78" applyNumberFormat="0" applyAlignment="0" applyProtection="0"/>
    <xf numFmtId="0" fontId="130" fillId="43" borderId="78" applyNumberFormat="0" applyAlignment="0" applyProtection="0"/>
    <xf numFmtId="0" fontId="31" fillId="6" borderId="5" applyNumberFormat="0" applyAlignment="0" applyProtection="0"/>
    <xf numFmtId="0" fontId="132" fillId="107" borderId="79">
      <alignment horizontal="left"/>
    </xf>
    <xf numFmtId="4" fontId="133" fillId="49" borderId="80" applyNumberFormat="0" applyProtection="0">
      <alignment vertical="center"/>
    </xf>
    <xf numFmtId="4" fontId="133" fillId="49" borderId="80" applyNumberFormat="0" applyProtection="0">
      <alignment vertical="center"/>
    </xf>
    <xf numFmtId="4" fontId="133" fillId="49" borderId="80" applyNumberFormat="0" applyProtection="0">
      <alignment vertical="center"/>
    </xf>
    <xf numFmtId="4" fontId="134" fillId="85" borderId="81" applyNumberFormat="0" applyProtection="0">
      <alignment vertical="center"/>
    </xf>
    <xf numFmtId="4" fontId="77" fillId="85" borderId="81" applyNumberFormat="0" applyProtection="0">
      <alignment horizontal="left" vertical="center" indent="1"/>
    </xf>
    <xf numFmtId="0" fontId="135" fillId="49" borderId="80" applyNumberFormat="0" applyProtection="0">
      <alignment horizontal="left" vertical="top" indent="1"/>
    </xf>
    <xf numFmtId="4" fontId="77" fillId="56" borderId="81" applyNumberFormat="0" applyProtection="0">
      <alignment horizontal="left" vertical="center" indent="1"/>
    </xf>
    <xf numFmtId="4" fontId="77" fillId="36" borderId="81" applyNumberFormat="0" applyProtection="0">
      <alignment horizontal="right" vertical="center"/>
    </xf>
    <xf numFmtId="4" fontId="77" fillId="108" borderId="81" applyNumberFormat="0" applyProtection="0">
      <alignment horizontal="right" vertical="center"/>
    </xf>
    <xf numFmtId="4" fontId="77" fillId="57" borderId="65" applyNumberFormat="0" applyProtection="0">
      <alignment horizontal="right" vertical="center"/>
    </xf>
    <xf numFmtId="4" fontId="77" fillId="58" borderId="81" applyNumberFormat="0" applyProtection="0">
      <alignment horizontal="right" vertical="center"/>
    </xf>
    <xf numFmtId="4" fontId="77" fillId="54" borderId="81" applyNumberFormat="0" applyProtection="0">
      <alignment horizontal="right" vertical="center"/>
    </xf>
    <xf numFmtId="4" fontId="77" fillId="73" borderId="81" applyNumberFormat="0" applyProtection="0">
      <alignment horizontal="right" vertical="center"/>
    </xf>
    <xf numFmtId="4" fontId="77" fillId="65" borderId="81" applyNumberFormat="0" applyProtection="0">
      <alignment horizontal="right" vertical="center"/>
    </xf>
    <xf numFmtId="4" fontId="77" fillId="90" borderId="81" applyNumberFormat="0" applyProtection="0">
      <alignment horizontal="right" vertical="center"/>
    </xf>
    <xf numFmtId="4" fontId="77" fillId="109" borderId="81" applyNumberFormat="0" applyProtection="0">
      <alignment horizontal="right" vertical="center"/>
    </xf>
    <xf numFmtId="4" fontId="77" fillId="110" borderId="65" applyNumberFormat="0" applyProtection="0">
      <alignment horizontal="left" vertical="center" indent="1"/>
    </xf>
    <xf numFmtId="4" fontId="45" fillId="69" borderId="65" applyNumberFormat="0" applyProtection="0">
      <alignment horizontal="left" vertical="center" indent="1"/>
    </xf>
    <xf numFmtId="4" fontId="45" fillId="69" borderId="65" applyNumberFormat="0" applyProtection="0">
      <alignment horizontal="left" vertical="center" indent="1"/>
    </xf>
    <xf numFmtId="4" fontId="45" fillId="69" borderId="65" applyNumberFormat="0" applyProtection="0">
      <alignment horizontal="left" vertical="center" indent="1"/>
    </xf>
    <xf numFmtId="4" fontId="45" fillId="69" borderId="65" applyNumberFormat="0" applyProtection="0">
      <alignment horizontal="left" vertical="center" indent="1"/>
    </xf>
    <xf numFmtId="4" fontId="77" fillId="94" borderId="81" applyNumberFormat="0" applyProtection="0">
      <alignment horizontal="right" vertical="center"/>
    </xf>
    <xf numFmtId="4" fontId="77" fillId="111" borderId="65" applyNumberFormat="0" applyProtection="0">
      <alignment horizontal="left" vertical="center" indent="1"/>
    </xf>
    <xf numFmtId="4" fontId="77" fillId="94" borderId="65" applyNumberFormat="0" applyProtection="0">
      <alignment horizontal="left" vertical="center" indent="1"/>
    </xf>
    <xf numFmtId="0" fontId="77" fillId="47" borderId="81" applyNumberFormat="0" applyProtection="0">
      <alignment horizontal="left" vertical="center" indent="1"/>
    </xf>
    <xf numFmtId="0" fontId="45" fillId="112" borderId="80" applyNumberFormat="0" applyProtection="0">
      <alignment horizontal="left" vertical="top" indent="1"/>
    </xf>
    <xf numFmtId="0" fontId="45" fillId="112" borderId="80" applyNumberFormat="0" applyProtection="0">
      <alignment horizontal="left" vertical="top" indent="1"/>
    </xf>
    <xf numFmtId="0" fontId="45" fillId="112" borderId="80" applyNumberFormat="0" applyProtection="0">
      <alignment horizontal="left" vertical="top" indent="1"/>
    </xf>
    <xf numFmtId="0" fontId="45" fillId="112" borderId="80" applyNumberFormat="0" applyProtection="0">
      <alignment horizontal="left" vertical="top" indent="1"/>
    </xf>
    <xf numFmtId="0" fontId="45" fillId="112" borderId="80" applyNumberFormat="0" applyProtection="0">
      <alignment horizontal="left" vertical="top" indent="1"/>
    </xf>
    <xf numFmtId="0" fontId="45" fillId="112" borderId="80" applyNumberFormat="0" applyProtection="0">
      <alignment horizontal="left" vertical="top" indent="1"/>
    </xf>
    <xf numFmtId="0" fontId="77" fillId="113" borderId="81" applyNumberFormat="0" applyProtection="0">
      <alignment horizontal="left" vertical="center" indent="1"/>
    </xf>
    <xf numFmtId="0" fontId="77" fillId="94" borderId="80" applyNumberFormat="0" applyProtection="0">
      <alignment horizontal="left" vertical="top" indent="1"/>
    </xf>
    <xf numFmtId="0" fontId="77" fillId="50" borderId="81" applyNumberFormat="0" applyProtection="0">
      <alignment horizontal="left" vertical="center" indent="1"/>
    </xf>
    <xf numFmtId="0" fontId="77" fillId="50" borderId="80" applyNumberFormat="0" applyProtection="0">
      <alignment horizontal="left" vertical="top" indent="1"/>
    </xf>
    <xf numFmtId="0" fontId="77" fillId="111" borderId="81" applyNumberFormat="0" applyProtection="0">
      <alignment horizontal="left" vertical="center" indent="1"/>
    </xf>
    <xf numFmtId="0" fontId="77" fillId="111" borderId="80" applyNumberFormat="0" applyProtection="0">
      <alignment horizontal="left" vertical="top" indent="1"/>
    </xf>
    <xf numFmtId="0" fontId="77" fillId="106" borderId="82" applyNumberFormat="0">
      <protection locked="0"/>
    </xf>
    <xf numFmtId="0" fontId="76" fillId="69" borderId="83" applyBorder="0"/>
    <xf numFmtId="4" fontId="136" fillId="38" borderId="80" applyNumberFormat="0" applyProtection="0">
      <alignment vertical="center"/>
    </xf>
    <xf numFmtId="4" fontId="134" fillId="78" borderId="52" applyNumberFormat="0" applyProtection="0">
      <alignment vertical="center"/>
    </xf>
    <xf numFmtId="4" fontId="134" fillId="78" borderId="52" applyNumberFormat="0" applyProtection="0">
      <alignment vertical="center"/>
    </xf>
    <xf numFmtId="4" fontId="136" fillId="47" borderId="84" applyNumberFormat="0" applyProtection="0">
      <alignment horizontal="left" vertical="center" indent="1"/>
    </xf>
    <xf numFmtId="0" fontId="136" fillId="38" borderId="84" applyNumberFormat="0" applyProtection="0">
      <alignment horizontal="left" vertical="top" indent="1"/>
    </xf>
    <xf numFmtId="4" fontId="77" fillId="0" borderId="85" applyNumberFormat="0" applyProtection="0">
      <alignment horizontal="right" vertical="center"/>
    </xf>
    <xf numFmtId="4" fontId="134" fillId="114" borderId="85" applyNumberFormat="0" applyProtection="0">
      <alignment horizontal="right" vertical="center"/>
    </xf>
    <xf numFmtId="4" fontId="77" fillId="56" borderId="85" applyNumberFormat="0" applyProtection="0">
      <alignment horizontal="left" vertical="center" indent="1"/>
    </xf>
    <xf numFmtId="0" fontId="136" fillId="94" borderId="84" applyNumberFormat="0" applyProtection="0">
      <alignment horizontal="left" vertical="top" indent="1"/>
    </xf>
    <xf numFmtId="4" fontId="137" fillId="93" borderId="86" applyNumberFormat="0" applyProtection="0">
      <alignment horizontal="left" vertical="center" indent="1"/>
    </xf>
    <xf numFmtId="0" fontId="77" fillId="104" borderId="50"/>
    <xf numFmtId="0" fontId="77" fillId="104" borderId="50"/>
    <xf numFmtId="4" fontId="138" fillId="106" borderId="85" applyNumberFormat="0" applyProtection="0">
      <alignment horizontal="right" vertical="center"/>
    </xf>
    <xf numFmtId="215" fontId="45" fillId="0" borderId="0" applyFill="0" applyBorder="0" applyAlignment="0" applyProtection="0"/>
    <xf numFmtId="215" fontId="45" fillId="0" borderId="0" applyFill="0" applyBorder="0" applyAlignment="0" applyProtection="0"/>
    <xf numFmtId="215" fontId="45" fillId="0" borderId="0" applyFill="0" applyBorder="0" applyAlignment="0" applyProtection="0"/>
    <xf numFmtId="215" fontId="45" fillId="0" borderId="0" applyFill="0" applyBorder="0" applyAlignment="0" applyProtection="0"/>
    <xf numFmtId="215" fontId="45" fillId="0" borderId="0" applyFill="0" applyBorder="0" applyAlignment="0" applyProtection="0"/>
    <xf numFmtId="215" fontId="45" fillId="0" borderId="0" applyFill="0" applyBorder="0" applyAlignment="0" applyProtection="0"/>
    <xf numFmtId="215" fontId="45" fillId="0" borderId="0" applyFill="0" applyBorder="0" applyAlignment="0" applyProtection="0"/>
    <xf numFmtId="215" fontId="45" fillId="0" borderId="0" applyFill="0" applyBorder="0" applyAlignment="0" applyProtection="0"/>
    <xf numFmtId="215" fontId="45" fillId="0" borderId="0" applyFill="0" applyBorder="0" applyAlignment="0" applyProtection="0"/>
    <xf numFmtId="215" fontId="45" fillId="0" borderId="0" applyFill="0" applyBorder="0" applyAlignment="0" applyProtection="0"/>
    <xf numFmtId="215" fontId="45" fillId="0" borderId="0" applyFill="0" applyBorder="0" applyAlignment="0" applyProtection="0"/>
    <xf numFmtId="215" fontId="45" fillId="0" borderId="0" applyFill="0" applyBorder="0" applyAlignment="0" applyProtection="0"/>
    <xf numFmtId="215" fontId="45" fillId="0" borderId="0" applyFill="0" applyBorder="0" applyAlignment="0" applyProtection="0"/>
    <xf numFmtId="215" fontId="45" fillId="0" borderId="0" applyFill="0" applyBorder="0" applyAlignment="0" applyProtection="0"/>
    <xf numFmtId="215" fontId="45" fillId="0" borderId="0" applyFill="0" applyBorder="0" applyAlignment="0" applyProtection="0"/>
    <xf numFmtId="215" fontId="45" fillId="0" borderId="0" applyFill="0" applyBorder="0" applyAlignment="0" applyProtection="0"/>
    <xf numFmtId="215" fontId="45" fillId="0" borderId="0" applyFill="0" applyBorder="0" applyAlignment="0" applyProtection="0"/>
    <xf numFmtId="215" fontId="45" fillId="0" borderId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ill="0" applyBorder="0" applyAlignment="0" applyProtection="0"/>
    <xf numFmtId="43" fontId="45" fillId="0" borderId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87" applyProtection="0">
      <alignment horizontal="centerContinuous"/>
    </xf>
    <xf numFmtId="0" fontId="140" fillId="0" borderId="87" applyProtection="0">
      <alignment horizontal="centerContinuous"/>
    </xf>
    <xf numFmtId="0" fontId="140" fillId="0" borderId="87" applyProtection="0">
      <alignment horizontal="centerContinuous"/>
    </xf>
    <xf numFmtId="0" fontId="52" fillId="0" borderId="0">
      <alignment vertical="center"/>
    </xf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1" fillId="0" borderId="0"/>
    <xf numFmtId="0" fontId="141" fillId="0" borderId="0"/>
    <xf numFmtId="0" fontId="141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2" fillId="0" borderId="0"/>
    <xf numFmtId="0" fontId="143" fillId="0" borderId="41">
      <alignment horizontal="left"/>
    </xf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8" fillId="115" borderId="88" applyNumberFormat="0">
      <alignment horizontal="left"/>
    </xf>
    <xf numFmtId="0" fontId="148" fillId="115" borderId="88" applyNumberFormat="0">
      <alignment horizontal="left"/>
    </xf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8" fillId="115" borderId="88" applyNumberFormat="0">
      <alignment horizontal="left"/>
    </xf>
    <xf numFmtId="0" fontId="148" fillId="115" borderId="88" applyNumberFormat="0">
      <alignment horizontal="left"/>
    </xf>
    <xf numFmtId="0" fontId="148" fillId="115" borderId="88" applyNumberFormat="0">
      <alignment horizontal="left"/>
    </xf>
    <xf numFmtId="0" fontId="148" fillId="115" borderId="88" applyNumberFormat="0">
      <alignment horizontal="left"/>
    </xf>
    <xf numFmtId="0" fontId="148" fillId="115" borderId="88" applyNumberFormat="0">
      <alignment horizontal="left"/>
    </xf>
    <xf numFmtId="0" fontId="148" fillId="115" borderId="88" applyNumberFormat="0">
      <alignment horizontal="left"/>
    </xf>
    <xf numFmtId="0" fontId="148" fillId="115" borderId="88" applyNumberFormat="0">
      <alignment horizontal="left"/>
    </xf>
    <xf numFmtId="0" fontId="148" fillId="115" borderId="88" applyNumberFormat="0">
      <alignment horizontal="left"/>
    </xf>
    <xf numFmtId="0" fontId="148" fillId="115" borderId="88" applyNumberFormat="0">
      <alignment horizontal="left"/>
    </xf>
    <xf numFmtId="0" fontId="148" fillId="115" borderId="88" applyNumberFormat="0">
      <alignment horizontal="left"/>
    </xf>
    <xf numFmtId="0" fontId="148" fillId="115" borderId="88" applyNumberFormat="0">
      <alignment horizontal="left"/>
    </xf>
    <xf numFmtId="0" fontId="148" fillId="115" borderId="88" applyNumberFormat="0">
      <alignment horizontal="left"/>
    </xf>
    <xf numFmtId="0" fontId="148" fillId="115" borderId="88" applyNumberFormat="0">
      <alignment horizontal="left"/>
    </xf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8" fillId="115" borderId="88" applyNumberFormat="0">
      <alignment horizontal="left"/>
    </xf>
    <xf numFmtId="0" fontId="148" fillId="115" borderId="88" applyNumberFormat="0">
      <alignment horizontal="left"/>
    </xf>
    <xf numFmtId="0" fontId="148" fillId="115" borderId="88" applyNumberFormat="0">
      <alignment horizontal="left"/>
    </xf>
    <xf numFmtId="0" fontId="148" fillId="115" borderId="88" applyNumberFormat="0">
      <alignment horizontal="left"/>
    </xf>
    <xf numFmtId="0" fontId="148" fillId="115" borderId="88" applyNumberFormat="0">
      <alignment horizontal="left"/>
    </xf>
    <xf numFmtId="0" fontId="148" fillId="115" borderId="88" applyNumberFormat="0">
      <alignment horizontal="left"/>
    </xf>
    <xf numFmtId="0" fontId="148" fillId="115" borderId="88" applyNumberFormat="0">
      <alignment horizontal="left"/>
    </xf>
    <xf numFmtId="0" fontId="148" fillId="115" borderId="88" applyNumberFormat="0">
      <alignment horizontal="left"/>
    </xf>
    <xf numFmtId="0" fontId="148" fillId="115" borderId="88" applyNumberFormat="0">
      <alignment horizontal="left"/>
    </xf>
    <xf numFmtId="0" fontId="148" fillId="115" borderId="88" applyNumberFormat="0">
      <alignment horizontal="left"/>
    </xf>
    <xf numFmtId="0" fontId="148" fillId="115" borderId="88" applyNumberFormat="0">
      <alignment horizontal="left"/>
    </xf>
    <xf numFmtId="0" fontId="148" fillId="115" borderId="88" applyNumberFormat="0">
      <alignment horizontal="left"/>
    </xf>
    <xf numFmtId="0" fontId="148" fillId="115" borderId="88" applyNumberFormat="0">
      <alignment horizontal="left"/>
    </xf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8" fillId="115" borderId="88" applyNumberFormat="0">
      <alignment horizontal="left"/>
    </xf>
    <xf numFmtId="0" fontId="148" fillId="115" borderId="88" applyNumberFormat="0">
      <alignment horizontal="left"/>
    </xf>
    <xf numFmtId="0" fontId="148" fillId="115" borderId="88" applyNumberFormat="0">
      <alignment horizontal="left"/>
    </xf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8" fillId="115" borderId="88" applyNumberFormat="0">
      <alignment horizontal="left"/>
    </xf>
    <xf numFmtId="0" fontId="148" fillId="115" borderId="88" applyNumberFormat="0">
      <alignment horizontal="left"/>
    </xf>
    <xf numFmtId="0" fontId="148" fillId="115" borderId="88" applyNumberFormat="0">
      <alignment horizontal="left"/>
    </xf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8" fillId="115" borderId="88" applyNumberFormat="0">
      <alignment horizontal="left"/>
    </xf>
    <xf numFmtId="0" fontId="148" fillId="115" borderId="88" applyNumberFormat="0">
      <alignment horizontal="left"/>
    </xf>
    <xf numFmtId="0" fontId="148" fillId="115" borderId="88" applyNumberFormat="0">
      <alignment horizontal="left"/>
    </xf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8" fillId="115" borderId="88" applyNumberFormat="0">
      <alignment horizontal="left"/>
    </xf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83" fillId="0" borderId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50" fillId="0" borderId="90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50" fillId="0" borderId="90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83" fillId="0" borderId="0"/>
    <xf numFmtId="0" fontId="83" fillId="0" borderId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83" fillId="0" borderId="0"/>
    <xf numFmtId="0" fontId="152" fillId="0" borderId="91" applyNumberFormat="0" applyFill="0" applyAlignment="0" applyProtection="0"/>
    <xf numFmtId="0" fontId="83" fillId="0" borderId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83" fillId="0" borderId="0"/>
    <xf numFmtId="0" fontId="153" fillId="0" borderId="92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83" fillId="0" borderId="0"/>
    <xf numFmtId="0" fontId="153" fillId="0" borderId="92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83" fillId="0" borderId="0"/>
    <xf numFmtId="0" fontId="152" fillId="0" borderId="91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83" fillId="0" borderId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83" fillId="0" borderId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83" fillId="0" borderId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83" fillId="0" borderId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83" fillId="0" borderId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83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83" fillId="0" borderId="0"/>
    <xf numFmtId="0" fontId="83" fillId="0" borderId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83" fillId="0" borderId="0"/>
    <xf numFmtId="0" fontId="154" fillId="0" borderId="93" applyNumberFormat="0" applyFill="0" applyAlignment="0" applyProtection="0"/>
    <xf numFmtId="0" fontId="83" fillId="0" borderId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83" fillId="0" borderId="0"/>
    <xf numFmtId="0" fontId="155" fillId="0" borderId="94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83" fillId="0" borderId="0"/>
    <xf numFmtId="0" fontId="155" fillId="0" borderId="94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83" fillId="0" borderId="0"/>
    <xf numFmtId="0" fontId="154" fillId="0" borderId="9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83" fillId="0" borderId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83" fillId="0" borderId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83" fillId="0" borderId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83" fillId="0" borderId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83" fillId="0" borderId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83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83" fillId="0" borderId="0"/>
    <xf numFmtId="0" fontId="83" fillId="0" borderId="0"/>
    <xf numFmtId="0" fontId="155" fillId="0" borderId="0" applyNumberFormat="0" applyFill="0" applyBorder="0" applyAlignment="0" applyProtection="0"/>
    <xf numFmtId="0" fontId="83" fillId="0" borderId="0"/>
    <xf numFmtId="0" fontId="155" fillId="0" borderId="0" applyNumberFormat="0" applyFill="0" applyBorder="0" applyAlignment="0" applyProtection="0"/>
    <xf numFmtId="0" fontId="83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83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83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3" fillId="0" borderId="0"/>
    <xf numFmtId="0" fontId="15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3" fillId="0" borderId="0"/>
    <xf numFmtId="0" fontId="155" fillId="0" borderId="0" applyNumberFormat="0" applyFill="0" applyBorder="0" applyAlignment="0" applyProtection="0"/>
    <xf numFmtId="0" fontId="83" fillId="0" borderId="0"/>
    <xf numFmtId="0" fontId="155" fillId="0" borderId="0" applyNumberFormat="0" applyFill="0" applyBorder="0" applyAlignment="0" applyProtection="0"/>
    <xf numFmtId="0" fontId="83" fillId="0" borderId="0"/>
    <xf numFmtId="0" fontId="155" fillId="0" borderId="0" applyNumberFormat="0" applyFill="0" applyBorder="0" applyAlignment="0" applyProtection="0"/>
    <xf numFmtId="0" fontId="83" fillId="0" borderId="0"/>
    <xf numFmtId="0" fontId="155" fillId="0" borderId="0" applyNumberFormat="0" applyFill="0" applyBorder="0" applyAlignment="0" applyProtection="0"/>
    <xf numFmtId="0" fontId="83" fillId="0" borderId="0"/>
    <xf numFmtId="0" fontId="155" fillId="0" borderId="0" applyNumberFormat="0" applyFill="0" applyBorder="0" applyAlignment="0" applyProtection="0"/>
    <xf numFmtId="0" fontId="83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83" fillId="0" borderId="0"/>
    <xf numFmtId="49" fontId="60" fillId="0" borderId="0">
      <alignment horizontal="centerContinuous" vertical="center"/>
    </xf>
    <xf numFmtId="49" fontId="157" fillId="0" borderId="0">
      <alignment horizontal="left" vertical="center"/>
    </xf>
    <xf numFmtId="0" fontId="37" fillId="0" borderId="9" applyNumberFormat="0" applyFill="0" applyAlignment="0" applyProtection="0"/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120" fillId="0" borderId="96" applyNumberFormat="0" applyFill="0" applyAlignment="0" applyProtection="0"/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120" fillId="0" borderId="96" applyNumberFormat="0" applyFill="0" applyAlignment="0" applyProtection="0"/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120" fillId="0" borderId="96" applyNumberFormat="0" applyFill="0" applyAlignment="0" applyProtection="0"/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120" fillId="0" borderId="96" applyNumberFormat="0" applyFill="0" applyAlignment="0" applyProtection="0"/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120" fillId="0" borderId="96" applyNumberFormat="0" applyFill="0" applyAlignment="0" applyProtection="0"/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37" fontId="77" fillId="85" borderId="0" applyNumberFormat="0" applyBorder="0" applyAlignment="0" applyProtection="0"/>
    <xf numFmtId="37" fontId="77" fillId="0" borderId="0"/>
    <xf numFmtId="3" fontId="158" fillId="0" borderId="49" applyProtection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9" fontId="169" fillId="0" borderId="0" applyFont="0" applyFill="0" applyBorder="0" applyAlignment="0" applyProtection="0"/>
    <xf numFmtId="0" fontId="20" fillId="0" borderId="0"/>
    <xf numFmtId="0" fontId="45" fillId="0" borderId="0"/>
    <xf numFmtId="0" fontId="45" fillId="0" borderId="0"/>
    <xf numFmtId="43" fontId="183" fillId="0" borderId="0" applyFont="0" applyFill="0" applyBorder="0" applyAlignment="0" applyProtection="0"/>
    <xf numFmtId="0" fontId="45" fillId="0" borderId="0"/>
    <xf numFmtId="0" fontId="19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209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6" fillId="0" borderId="0"/>
    <xf numFmtId="0" fontId="15" fillId="0" borderId="0"/>
    <xf numFmtId="0" fontId="14" fillId="0" borderId="0"/>
    <xf numFmtId="43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4" fontId="133" fillId="49" borderId="84" applyNumberFormat="0" applyProtection="0">
      <alignment vertical="center"/>
    </xf>
    <xf numFmtId="4" fontId="133" fillId="49" borderId="84" applyNumberFormat="0" applyProtection="0">
      <alignment vertical="center"/>
    </xf>
    <xf numFmtId="4" fontId="133" fillId="49" borderId="84" applyNumberFormat="0" applyProtection="0">
      <alignment vertical="center"/>
    </xf>
    <xf numFmtId="4" fontId="134" fillId="85" borderId="85" applyNumberFormat="0" applyProtection="0">
      <alignment vertical="center"/>
    </xf>
    <xf numFmtId="4" fontId="77" fillId="85" borderId="85" applyNumberFormat="0" applyProtection="0">
      <alignment horizontal="left" vertical="center" indent="1"/>
    </xf>
    <xf numFmtId="0" fontId="135" fillId="49" borderId="84" applyNumberFormat="0" applyProtection="0">
      <alignment horizontal="left" vertical="top" indent="1"/>
    </xf>
    <xf numFmtId="4" fontId="77" fillId="56" borderId="85" applyNumberFormat="0" applyProtection="0">
      <alignment horizontal="left" vertical="center" indent="1"/>
    </xf>
    <xf numFmtId="4" fontId="77" fillId="36" borderId="85" applyNumberFormat="0" applyProtection="0">
      <alignment horizontal="right" vertical="center"/>
    </xf>
    <xf numFmtId="4" fontId="77" fillId="108" borderId="85" applyNumberFormat="0" applyProtection="0">
      <alignment horizontal="right" vertical="center"/>
    </xf>
    <xf numFmtId="4" fontId="77" fillId="57" borderId="86" applyNumberFormat="0" applyProtection="0">
      <alignment horizontal="right" vertical="center"/>
    </xf>
    <xf numFmtId="4" fontId="77" fillId="58" borderId="85" applyNumberFormat="0" applyProtection="0">
      <alignment horizontal="right" vertical="center"/>
    </xf>
    <xf numFmtId="4" fontId="77" fillId="54" borderId="85" applyNumberFormat="0" applyProtection="0">
      <alignment horizontal="right" vertical="center"/>
    </xf>
    <xf numFmtId="4" fontId="77" fillId="73" borderId="85" applyNumberFormat="0" applyProtection="0">
      <alignment horizontal="right" vertical="center"/>
    </xf>
    <xf numFmtId="4" fontId="77" fillId="65" borderId="85" applyNumberFormat="0" applyProtection="0">
      <alignment horizontal="right" vertical="center"/>
    </xf>
    <xf numFmtId="4" fontId="77" fillId="90" borderId="85" applyNumberFormat="0" applyProtection="0">
      <alignment horizontal="right" vertical="center"/>
    </xf>
    <xf numFmtId="4" fontId="77" fillId="109" borderId="85" applyNumberFormat="0" applyProtection="0">
      <alignment horizontal="right" vertical="center"/>
    </xf>
    <xf numFmtId="4" fontId="77" fillId="110" borderId="86" applyNumberFormat="0" applyProtection="0">
      <alignment horizontal="left" vertical="center" indent="1"/>
    </xf>
    <xf numFmtId="4" fontId="45" fillId="69" borderId="86" applyNumberFormat="0" applyProtection="0">
      <alignment horizontal="left" vertical="center" indent="1"/>
    </xf>
    <xf numFmtId="4" fontId="45" fillId="69" borderId="86" applyNumberFormat="0" applyProtection="0">
      <alignment horizontal="left" vertical="center" indent="1"/>
    </xf>
    <xf numFmtId="4" fontId="45" fillId="69" borderId="86" applyNumberFormat="0" applyProtection="0">
      <alignment horizontal="left" vertical="center" indent="1"/>
    </xf>
    <xf numFmtId="4" fontId="45" fillId="69" borderId="86" applyNumberFormat="0" applyProtection="0">
      <alignment horizontal="left" vertical="center" indent="1"/>
    </xf>
    <xf numFmtId="4" fontId="77" fillId="94" borderId="85" applyNumberFormat="0" applyProtection="0">
      <alignment horizontal="right" vertical="center"/>
    </xf>
    <xf numFmtId="4" fontId="77" fillId="111" borderId="86" applyNumberFormat="0" applyProtection="0">
      <alignment horizontal="left" vertical="center" indent="1"/>
    </xf>
    <xf numFmtId="4" fontId="77" fillId="94" borderId="86" applyNumberFormat="0" applyProtection="0">
      <alignment horizontal="left" vertical="center" indent="1"/>
    </xf>
    <xf numFmtId="0" fontId="77" fillId="47" borderId="85" applyNumberFormat="0" applyProtection="0">
      <alignment horizontal="left" vertical="center" indent="1"/>
    </xf>
    <xf numFmtId="0" fontId="45" fillId="112" borderId="84" applyNumberFormat="0" applyProtection="0">
      <alignment horizontal="left" vertical="top" indent="1"/>
    </xf>
    <xf numFmtId="0" fontId="45" fillId="112" borderId="84" applyNumberFormat="0" applyProtection="0">
      <alignment horizontal="left" vertical="top" indent="1"/>
    </xf>
    <xf numFmtId="0" fontId="45" fillId="112" borderId="84" applyNumberFormat="0" applyProtection="0">
      <alignment horizontal="left" vertical="top" indent="1"/>
    </xf>
    <xf numFmtId="0" fontId="45" fillId="112" borderId="84" applyNumberFormat="0" applyProtection="0">
      <alignment horizontal="left" vertical="top" indent="1"/>
    </xf>
    <xf numFmtId="0" fontId="45" fillId="112" borderId="84" applyNumberFormat="0" applyProtection="0">
      <alignment horizontal="left" vertical="top" indent="1"/>
    </xf>
    <xf numFmtId="0" fontId="45" fillId="112" borderId="84" applyNumberFormat="0" applyProtection="0">
      <alignment horizontal="left" vertical="top" indent="1"/>
    </xf>
    <xf numFmtId="0" fontId="77" fillId="113" borderId="85" applyNumberFormat="0" applyProtection="0">
      <alignment horizontal="left" vertical="center" indent="1"/>
    </xf>
    <xf numFmtId="0" fontId="77" fillId="94" borderId="84" applyNumberFormat="0" applyProtection="0">
      <alignment horizontal="left" vertical="top" indent="1"/>
    </xf>
    <xf numFmtId="0" fontId="77" fillId="50" borderId="85" applyNumberFormat="0" applyProtection="0">
      <alignment horizontal="left" vertical="center" indent="1"/>
    </xf>
    <xf numFmtId="0" fontId="77" fillId="50" borderId="84" applyNumberFormat="0" applyProtection="0">
      <alignment horizontal="left" vertical="top" indent="1"/>
    </xf>
    <xf numFmtId="0" fontId="77" fillId="111" borderId="85" applyNumberFormat="0" applyProtection="0">
      <alignment horizontal="left" vertical="center" indent="1"/>
    </xf>
    <xf numFmtId="0" fontId="77" fillId="111" borderId="84" applyNumberFormat="0" applyProtection="0">
      <alignment horizontal="left" vertical="top" indent="1"/>
    </xf>
    <xf numFmtId="4" fontId="136" fillId="38" borderId="84" applyNumberFormat="0" applyProtection="0">
      <alignment vertical="center"/>
    </xf>
    <xf numFmtId="0" fontId="77" fillId="104" borderId="52"/>
    <xf numFmtId="0" fontId="77" fillId="104" borderId="52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45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164" fontId="45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8" fillId="25" borderId="0" applyNumberFormat="0" applyBorder="0" applyAlignment="0" applyProtection="0"/>
    <xf numFmtId="0" fontId="45" fillId="0" borderId="0"/>
    <xf numFmtId="237" fontId="45" fillId="0" borderId="0" applyFont="0" applyFill="0" applyBorder="0" applyAlignment="0" applyProtection="0"/>
    <xf numFmtId="238" fontId="45" fillId="0" borderId="0" applyFont="0" applyFill="0" applyBorder="0" applyAlignment="0" applyProtection="0"/>
    <xf numFmtId="0" fontId="218" fillId="0" borderId="0" applyNumberFormat="0" applyFill="0" applyBorder="0" applyAlignment="0" applyProtection="0"/>
    <xf numFmtId="0" fontId="219" fillId="0" borderId="98" applyNumberFormat="0" applyFill="0" applyAlignment="0" applyProtection="0"/>
    <xf numFmtId="0" fontId="68" fillId="0" borderId="99" applyNumberFormat="0" applyFill="0" applyProtection="0">
      <alignment horizontal="center"/>
    </xf>
    <xf numFmtId="0" fontId="220" fillId="0" borderId="0" applyNumberFormat="0" applyFill="0" applyBorder="0" applyProtection="0">
      <alignment horizontal="centerContinuous"/>
    </xf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3" fillId="14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3" fillId="18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3" fillId="22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3" fillId="26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3" fillId="11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3" fillId="15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3" fillId="19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3" fillId="23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3" fillId="2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85" fillId="20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37" fontId="45" fillId="0" borderId="0"/>
    <xf numFmtId="37" fontId="45" fillId="0" borderId="0"/>
    <xf numFmtId="37" fontId="45" fillId="0" borderId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56" borderId="0" applyNumberFormat="0" applyBorder="0" applyAlignment="0" applyProtection="0"/>
    <xf numFmtId="0" fontId="85" fillId="25" borderId="0" applyNumberFormat="0" applyBorder="0" applyAlignment="0" applyProtection="0"/>
    <xf numFmtId="0" fontId="57" fillId="73" borderId="0" applyNumberFormat="0" applyBorder="0" applyAlignment="0" applyProtection="0"/>
    <xf numFmtId="0" fontId="57" fillId="73" borderId="0" applyNumberFormat="0" applyBorder="0" applyAlignment="0" applyProtection="0"/>
    <xf numFmtId="0" fontId="62" fillId="79" borderId="0" applyNumberFormat="0" applyBorder="0" applyAlignment="0" applyProtection="0"/>
    <xf numFmtId="0" fontId="62" fillId="79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32" fillId="6" borderId="4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32" fillId="6" borderId="4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34" fillId="7" borderId="7" applyNumberFormat="0" applyAlignment="0" applyProtection="0"/>
    <xf numFmtId="0" fontId="34" fillId="7" borderId="7" applyNumberFormat="0" applyAlignment="0" applyProtection="0"/>
    <xf numFmtId="0" fontId="34" fillId="7" borderId="7" applyNumberFormat="0" applyAlignment="0" applyProtection="0"/>
    <xf numFmtId="0" fontId="34" fillId="7" borderId="7" applyNumberFormat="0" applyAlignment="0" applyProtection="0"/>
    <xf numFmtId="0" fontId="34" fillId="7" borderId="7" applyNumberFormat="0" applyAlignment="0" applyProtection="0"/>
    <xf numFmtId="0" fontId="34" fillId="7" borderId="7" applyNumberFormat="0" applyAlignment="0" applyProtection="0"/>
    <xf numFmtId="0" fontId="34" fillId="7" borderId="7" applyNumberFormat="0" applyAlignment="0" applyProtection="0"/>
    <xf numFmtId="0" fontId="34" fillId="7" borderId="7" applyNumberFormat="0" applyAlignment="0" applyProtection="0"/>
    <xf numFmtId="0" fontId="34" fillId="7" borderId="7" applyNumberFormat="0" applyAlignment="0" applyProtection="0"/>
    <xf numFmtId="0" fontId="34" fillId="7" borderId="7" applyNumberFormat="0" applyAlignment="0" applyProtection="0"/>
    <xf numFmtId="0" fontId="34" fillId="7" borderId="7" applyNumberFormat="0" applyAlignment="0" applyProtection="0"/>
    <xf numFmtId="0" fontId="34" fillId="7" borderId="7" applyNumberFormat="0" applyAlignment="0" applyProtection="0"/>
    <xf numFmtId="0" fontId="34" fillId="7" borderId="7" applyNumberFormat="0" applyAlignment="0" applyProtection="0"/>
    <xf numFmtId="0" fontId="34" fillId="7" borderId="7" applyNumberFormat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164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85" fontId="45" fillId="0" borderId="0" applyFont="0" applyFill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85" fillId="9" borderId="0" applyNumberFormat="0" applyBorder="0" applyAlignment="0" applyProtection="0"/>
    <xf numFmtId="0" fontId="57" fillId="136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85" fillId="17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85" fillId="25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30" fillId="5" borderId="4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30" fillId="5" borderId="4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187" fontId="45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00" fillId="0" borderId="46">
      <alignment horizontal="left" vertical="center"/>
    </xf>
    <xf numFmtId="0" fontId="100" fillId="0" borderId="46">
      <alignment horizontal="left" vertical="center"/>
    </xf>
    <xf numFmtId="0" fontId="100" fillId="0" borderId="46">
      <alignment horizontal="left" vertical="center"/>
    </xf>
    <xf numFmtId="0" fontId="221" fillId="0" borderId="101" applyNumberFormat="0" applyFill="0" applyAlignment="0" applyProtection="0"/>
    <xf numFmtId="0" fontId="221" fillId="0" borderId="101" applyNumberFormat="0" applyFill="0" applyAlignment="0" applyProtection="0"/>
    <xf numFmtId="0" fontId="222" fillId="0" borderId="91" applyNumberFormat="0" applyFill="0" applyAlignment="0" applyProtection="0"/>
    <xf numFmtId="0" fontId="222" fillId="0" borderId="91" applyNumberFormat="0" applyFill="0" applyAlignment="0" applyProtection="0"/>
    <xf numFmtId="0" fontId="103" fillId="0" borderId="47" applyNumberFormat="0" applyFill="0" applyAlignment="0" applyProtection="0"/>
    <xf numFmtId="0" fontId="103" fillId="0" borderId="47" applyNumberFormat="0" applyFill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164" fontId="45" fillId="0" borderId="0" applyFont="0" applyFill="0" applyBorder="0" applyAlignment="0" applyProtection="0"/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164" fontId="3" fillId="0" borderId="0" applyFont="0" applyFill="0" applyBorder="0" applyAlignment="0" applyProtection="0"/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" fillId="0" borderId="0"/>
    <xf numFmtId="0" fontId="45" fillId="0" borderId="0"/>
    <xf numFmtId="0" fontId="45" fillId="0" borderId="0"/>
    <xf numFmtId="0" fontId="53" fillId="0" borderId="0"/>
    <xf numFmtId="0" fontId="53" fillId="0" borderId="0"/>
    <xf numFmtId="0" fontId="45" fillId="0" borderId="0"/>
    <xf numFmtId="0" fontId="45" fillId="0" borderId="0"/>
    <xf numFmtId="0" fontId="4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4" fillId="38" borderId="105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4" fillId="38" borderId="105" applyNumberFormat="0" applyFont="0" applyAlignment="0" applyProtection="0"/>
    <xf numFmtId="0" fontId="54" fillId="38" borderId="105" applyNumberFormat="0" applyFont="0" applyAlignment="0" applyProtection="0"/>
    <xf numFmtId="0" fontId="54" fillId="38" borderId="105" applyNumberFormat="0" applyFont="0" applyAlignment="0" applyProtection="0"/>
    <xf numFmtId="0" fontId="54" fillId="38" borderId="105" applyNumberFormat="0" applyFont="0" applyAlignment="0" applyProtection="0"/>
    <xf numFmtId="0" fontId="54" fillId="38" borderId="105" applyNumberFormat="0" applyFont="0" applyAlignment="0" applyProtection="0"/>
    <xf numFmtId="0" fontId="54" fillId="38" borderId="105" applyNumberFormat="0" applyFont="0" applyAlignment="0" applyProtection="0"/>
    <xf numFmtId="0" fontId="54" fillId="38" borderId="105" applyNumberFormat="0" applyFont="0" applyAlignment="0" applyProtection="0"/>
    <xf numFmtId="0" fontId="54" fillId="38" borderId="105" applyNumberFormat="0" applyFont="0" applyAlignment="0" applyProtection="0"/>
    <xf numFmtId="0" fontId="54" fillId="38" borderId="105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3" fillId="8" borderId="8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8" borderId="8" applyNumberFormat="0" applyFont="0" applyAlignment="0" applyProtection="0"/>
    <xf numFmtId="0" fontId="54" fillId="38" borderId="105" applyNumberFormat="0" applyFont="0" applyAlignment="0" applyProtection="0"/>
    <xf numFmtId="0" fontId="54" fillId="38" borderId="105" applyNumberFormat="0" applyFont="0" applyAlignment="0" applyProtection="0"/>
    <xf numFmtId="0" fontId="54" fillId="38" borderId="105" applyNumberFormat="0" applyFont="0" applyAlignment="0" applyProtection="0"/>
    <xf numFmtId="0" fontId="54" fillId="38" borderId="105" applyNumberFormat="0" applyFont="0" applyAlignment="0" applyProtection="0"/>
    <xf numFmtId="0" fontId="54" fillId="38" borderId="105" applyNumberFormat="0" applyFont="0" applyAlignment="0" applyProtection="0"/>
    <xf numFmtId="0" fontId="54" fillId="38" borderId="105" applyNumberFormat="0" applyFont="0" applyAlignment="0" applyProtection="0"/>
    <xf numFmtId="0" fontId="54" fillId="38" borderId="105" applyNumberFormat="0" applyFont="0" applyAlignment="0" applyProtection="0"/>
    <xf numFmtId="0" fontId="54" fillId="38" borderId="105" applyNumberFormat="0" applyFont="0" applyAlignment="0" applyProtection="0"/>
    <xf numFmtId="0" fontId="54" fillId="38" borderId="105" applyNumberFormat="0" applyFont="0" applyAlignment="0" applyProtection="0"/>
    <xf numFmtId="0" fontId="54" fillId="38" borderId="105" applyNumberFormat="0" applyFont="0" applyAlignment="0" applyProtection="0"/>
    <xf numFmtId="0" fontId="54" fillId="38" borderId="105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8" borderId="8" applyNumberFormat="0" applyFont="0" applyAlignment="0" applyProtection="0"/>
    <xf numFmtId="0" fontId="54" fillId="38" borderId="105" applyNumberFormat="0" applyFont="0" applyAlignment="0" applyProtection="0"/>
    <xf numFmtId="0" fontId="54" fillId="38" borderId="105" applyNumberFormat="0" applyFont="0" applyAlignment="0" applyProtection="0"/>
    <xf numFmtId="0" fontId="54" fillId="38" borderId="105" applyNumberFormat="0" applyFont="0" applyAlignment="0" applyProtection="0"/>
    <xf numFmtId="0" fontId="54" fillId="38" borderId="105" applyNumberFormat="0" applyFont="0" applyAlignment="0" applyProtection="0"/>
    <xf numFmtId="0" fontId="54" fillId="38" borderId="105" applyNumberFormat="0" applyFont="0" applyAlignment="0" applyProtection="0"/>
    <xf numFmtId="0" fontId="54" fillId="38" borderId="105" applyNumberFormat="0" applyFont="0" applyAlignment="0" applyProtection="0"/>
    <xf numFmtId="0" fontId="54" fillId="38" borderId="105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54" fillId="38" borderId="105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54" fillId="38" borderId="105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54" fillId="38" borderId="105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54" fillId="38" borderId="105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4" fillId="38" borderId="105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4" fillId="38" borderId="105" applyNumberFormat="0" applyFont="0" applyAlignment="0" applyProtection="0"/>
    <xf numFmtId="0" fontId="45" fillId="38" borderId="104" applyNumberFormat="0" applyFont="0" applyAlignment="0" applyProtection="0"/>
    <xf numFmtId="0" fontId="45" fillId="38" borderId="104" applyNumberFormat="0" applyFont="0" applyAlignment="0" applyProtection="0"/>
    <xf numFmtId="0" fontId="45" fillId="38" borderId="104" applyNumberFormat="0" applyFont="0" applyAlignment="0" applyProtection="0"/>
    <xf numFmtId="0" fontId="45" fillId="38" borderId="104" applyNumberFormat="0" applyFon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31" fillId="6" borderId="5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45" fillId="0" borderId="0" applyFont="0" applyFill="0" applyBorder="0" applyAlignment="0" applyProtection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4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1" fillId="6" borderId="5" applyNumberFormat="0" applyAlignment="0" applyProtection="0"/>
    <xf numFmtId="0" fontId="31" fillId="6" borderId="5" applyNumberFormat="0" applyAlignment="0" applyProtection="0"/>
    <xf numFmtId="0" fontId="31" fillId="6" borderId="5" applyNumberFormat="0" applyAlignment="0" applyProtection="0"/>
    <xf numFmtId="0" fontId="31" fillId="6" borderId="5" applyNumberFormat="0" applyAlignment="0" applyProtection="0"/>
    <xf numFmtId="0" fontId="31" fillId="6" borderId="5" applyNumberFormat="0" applyAlignment="0" applyProtection="0"/>
    <xf numFmtId="0" fontId="131" fillId="6" borderId="5" applyNumberFormat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94" fontId="45" fillId="0" borderId="0" applyFont="0" applyFill="0" applyBorder="0" applyAlignment="0" applyProtection="0"/>
    <xf numFmtId="239" fontId="45" fillId="0" borderId="0" applyFont="0" applyFill="0" applyBorder="0" applyAlignment="0" applyProtection="0"/>
    <xf numFmtId="239" fontId="45" fillId="0" borderId="0" applyFont="0" applyFill="0" applyBorder="0" applyAlignment="0" applyProtection="0"/>
    <xf numFmtId="240" fontId="45" fillId="0" borderId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240" fontId="45" fillId="0" borderId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40" fillId="0" borderId="108" applyProtection="0">
      <alignment horizontal="centerContinuous"/>
    </xf>
    <xf numFmtId="0" fontId="142" fillId="0" borderId="0"/>
    <xf numFmtId="0" fontId="142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4" fontId="4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662">
    <xf numFmtId="0" fontId="0" fillId="0" borderId="0" xfId="0"/>
    <xf numFmtId="39" fontId="39" fillId="33" borderId="0" xfId="0" applyNumberFormat="1" applyFont="1" applyFill="1" applyBorder="1" applyAlignment="1">
      <alignment vertical="center"/>
    </xf>
    <xf numFmtId="39" fontId="40" fillId="33" borderId="10" xfId="0" applyNumberFormat="1" applyFont="1" applyFill="1" applyBorder="1" applyAlignment="1">
      <alignment vertical="center"/>
    </xf>
    <xf numFmtId="39" fontId="41" fillId="33" borderId="0" xfId="0" applyNumberFormat="1" applyFont="1" applyFill="1" applyBorder="1" applyAlignment="1">
      <alignment vertical="center"/>
    </xf>
    <xf numFmtId="39" fontId="41" fillId="34" borderId="0" xfId="0" applyNumberFormat="1" applyFont="1" applyFill="1" applyBorder="1" applyAlignment="1">
      <alignment vertical="center"/>
    </xf>
    <xf numFmtId="39" fontId="43" fillId="34" borderId="0" xfId="0" applyNumberFormat="1" applyFont="1" applyFill="1" applyBorder="1" applyAlignment="1">
      <alignment vertical="center"/>
    </xf>
    <xf numFmtId="166" fontId="47" fillId="33" borderId="18" xfId="2" applyNumberFormat="1" applyFont="1" applyFill="1" applyBorder="1" applyAlignment="1">
      <alignment horizontal="center" vertical="center"/>
    </xf>
    <xf numFmtId="167" fontId="46" fillId="33" borderId="19" xfId="3" applyNumberFormat="1" applyFont="1" applyFill="1" applyBorder="1" applyAlignment="1">
      <alignment horizontal="center" vertical="center"/>
    </xf>
    <xf numFmtId="0" fontId="48" fillId="34" borderId="0" xfId="0" applyNumberFormat="1" applyFont="1" applyFill="1" applyBorder="1" applyAlignment="1">
      <alignment vertical="center"/>
    </xf>
    <xf numFmtId="39" fontId="48" fillId="34" borderId="0" xfId="0" applyNumberFormat="1" applyFont="1" applyFill="1" applyBorder="1" applyAlignment="1">
      <alignment vertical="center"/>
    </xf>
    <xf numFmtId="0" fontId="48" fillId="33" borderId="0" xfId="0" applyNumberFormat="1" applyFont="1" applyFill="1" applyBorder="1" applyAlignment="1">
      <alignment vertical="center"/>
    </xf>
    <xf numFmtId="39" fontId="48" fillId="33" borderId="0" xfId="0" applyNumberFormat="1" applyFont="1" applyFill="1" applyBorder="1" applyAlignment="1">
      <alignment vertical="center"/>
    </xf>
    <xf numFmtId="39" fontId="46" fillId="33" borderId="14" xfId="0" applyNumberFormat="1" applyFont="1" applyFill="1" applyBorder="1" applyAlignment="1">
      <alignment vertical="center" wrapText="1"/>
    </xf>
    <xf numFmtId="166" fontId="49" fillId="33" borderId="18" xfId="2" applyNumberFormat="1" applyFont="1" applyFill="1" applyBorder="1" applyAlignment="1">
      <alignment horizontal="center" vertical="center"/>
    </xf>
    <xf numFmtId="166" fontId="46" fillId="33" borderId="18" xfId="2" applyNumberFormat="1" applyFont="1" applyFill="1" applyBorder="1" applyAlignment="1">
      <alignment horizontal="center" vertical="center"/>
    </xf>
    <xf numFmtId="0" fontId="47" fillId="35" borderId="15" xfId="1" applyFont="1" applyFill="1" applyBorder="1" applyAlignment="1">
      <alignment vertical="center"/>
    </xf>
    <xf numFmtId="168" fontId="47" fillId="35" borderId="18" xfId="2" applyNumberFormat="1" applyFont="1" applyFill="1" applyBorder="1" applyAlignment="1">
      <alignment horizontal="center" vertical="center"/>
    </xf>
    <xf numFmtId="167" fontId="47" fillId="35" borderId="19" xfId="3" applyNumberFormat="1" applyFont="1" applyFill="1" applyBorder="1" applyAlignment="1">
      <alignment horizontal="center" vertical="center"/>
    </xf>
    <xf numFmtId="0" fontId="47" fillId="33" borderId="27" xfId="1" applyFont="1" applyFill="1" applyBorder="1" applyAlignment="1">
      <alignment vertical="center"/>
    </xf>
    <xf numFmtId="167" fontId="163" fillId="35" borderId="10" xfId="3" applyNumberFormat="1" applyFont="1" applyFill="1" applyBorder="1" applyAlignment="1">
      <alignment horizontal="center" vertical="center"/>
    </xf>
    <xf numFmtId="167" fontId="163" fillId="33" borderId="10" xfId="3" applyNumberFormat="1" applyFont="1" applyFill="1" applyBorder="1" applyAlignment="1">
      <alignment horizontal="center" vertical="center"/>
    </xf>
    <xf numFmtId="0" fontId="164" fillId="33" borderId="0" xfId="13130" applyFont="1" applyFill="1" applyAlignment="1">
      <alignment horizontal="left"/>
    </xf>
    <xf numFmtId="0" fontId="164" fillId="33" borderId="0" xfId="13130" applyFont="1" applyFill="1"/>
    <xf numFmtId="217" fontId="162" fillId="35" borderId="10" xfId="27601" applyNumberFormat="1" applyFont="1" applyFill="1" applyBorder="1" applyAlignment="1">
      <alignment horizontal="center" vertical="center"/>
    </xf>
    <xf numFmtId="0" fontId="162" fillId="35" borderId="10" xfId="12575" applyFont="1" applyFill="1" applyBorder="1" applyAlignment="1">
      <alignment vertical="center"/>
    </xf>
    <xf numFmtId="174" fontId="162" fillId="35" borderId="10" xfId="3" applyNumberFormat="1" applyFont="1" applyFill="1" applyBorder="1" applyAlignment="1">
      <alignment horizontal="center" vertical="center"/>
    </xf>
    <xf numFmtId="0" fontId="47" fillId="33" borderId="0" xfId="13130" applyFont="1" applyFill="1"/>
    <xf numFmtId="0" fontId="162" fillId="33" borderId="10" xfId="12575" applyFont="1" applyFill="1" applyBorder="1" applyAlignment="1">
      <alignment vertical="center"/>
    </xf>
    <xf numFmtId="217" fontId="162" fillId="33" borderId="10" xfId="27601" applyNumberFormat="1" applyFont="1" applyFill="1" applyBorder="1" applyAlignment="1">
      <alignment horizontal="center" vertical="center"/>
    </xf>
    <xf numFmtId="174" fontId="162" fillId="33" borderId="10" xfId="3" applyNumberFormat="1" applyFont="1" applyFill="1" applyBorder="1" applyAlignment="1">
      <alignment horizontal="center" vertical="center"/>
    </xf>
    <xf numFmtId="0" fontId="166" fillId="34" borderId="0" xfId="0" applyNumberFormat="1" applyFont="1" applyFill="1" applyBorder="1" applyAlignment="1">
      <alignment vertical="center"/>
    </xf>
    <xf numFmtId="39" fontId="166" fillId="34" borderId="0" xfId="0" applyNumberFormat="1" applyFont="1" applyFill="1" applyBorder="1" applyAlignment="1">
      <alignment vertical="center"/>
    </xf>
    <xf numFmtId="0" fontId="166" fillId="33" borderId="0" xfId="0" applyNumberFormat="1" applyFont="1" applyFill="1" applyBorder="1" applyAlignment="1">
      <alignment vertical="center"/>
    </xf>
    <xf numFmtId="39" fontId="166" fillId="33" borderId="0" xfId="0" applyNumberFormat="1" applyFont="1" applyFill="1" applyBorder="1" applyAlignment="1">
      <alignment vertical="center"/>
    </xf>
    <xf numFmtId="0" fontId="167" fillId="34" borderId="0" xfId="0" applyNumberFormat="1" applyFont="1" applyFill="1" applyBorder="1" applyAlignment="1">
      <alignment vertical="center"/>
    </xf>
    <xf numFmtId="39" fontId="167" fillId="34" borderId="0" xfId="0" applyNumberFormat="1" applyFont="1" applyFill="1" applyBorder="1" applyAlignment="1">
      <alignment vertical="center"/>
    </xf>
    <xf numFmtId="0" fontId="167" fillId="33" borderId="0" xfId="0" applyNumberFormat="1" applyFont="1" applyFill="1" applyBorder="1" applyAlignment="1">
      <alignment vertical="center"/>
    </xf>
    <xf numFmtId="39" fontId="167" fillId="33" borderId="0" xfId="0" applyNumberFormat="1" applyFont="1" applyFill="1" applyBorder="1" applyAlignment="1">
      <alignment vertical="center"/>
    </xf>
    <xf numFmtId="0" fontId="42" fillId="119" borderId="10" xfId="12575" applyFont="1" applyFill="1" applyBorder="1" applyAlignment="1">
      <alignment horizontal="center" vertical="center" wrapText="1"/>
    </xf>
    <xf numFmtId="0" fontId="42" fillId="119" borderId="10" xfId="12575" applyFont="1" applyFill="1" applyBorder="1" applyAlignment="1">
      <alignment vertical="center"/>
    </xf>
    <xf numFmtId="217" fontId="42" fillId="119" borderId="10" xfId="27601" applyNumberFormat="1" applyFont="1" applyFill="1" applyBorder="1" applyAlignment="1">
      <alignment horizontal="center" vertical="center"/>
    </xf>
    <xf numFmtId="174" fontId="161" fillId="119" borderId="10" xfId="3" applyNumberFormat="1" applyFont="1" applyFill="1" applyBorder="1" applyAlignment="1">
      <alignment horizontal="center" vertical="center"/>
    </xf>
    <xf numFmtId="0" fontId="42" fillId="118" borderId="10" xfId="12575" applyFont="1" applyFill="1" applyBorder="1" applyAlignment="1">
      <alignment horizontal="center" vertical="center" wrapText="1"/>
    </xf>
    <xf numFmtId="217" fontId="42" fillId="118" borderId="10" xfId="27601" applyNumberFormat="1" applyFont="1" applyFill="1" applyBorder="1" applyAlignment="1">
      <alignment horizontal="center" vertical="center"/>
    </xf>
    <xf numFmtId="174" fontId="161" fillId="118" borderId="10" xfId="3" applyNumberFormat="1" applyFont="1" applyFill="1" applyBorder="1" applyAlignment="1">
      <alignment horizontal="center" vertical="center"/>
    </xf>
    <xf numFmtId="174" fontId="42" fillId="118" borderId="10" xfId="3" applyNumberFormat="1" applyFont="1" applyFill="1" applyBorder="1" applyAlignment="1">
      <alignment horizontal="center" vertical="center"/>
    </xf>
    <xf numFmtId="0" fontId="21" fillId="33" borderId="0" xfId="27615" applyFill="1"/>
    <xf numFmtId="0" fontId="47" fillId="33" borderId="10" xfId="12575" applyFont="1" applyFill="1" applyBorder="1" applyAlignment="1">
      <alignment vertical="center"/>
    </xf>
    <xf numFmtId="166" fontId="47" fillId="33" borderId="10" xfId="27598" applyNumberFormat="1" applyFont="1" applyFill="1" applyBorder="1" applyAlignment="1">
      <alignment horizontal="center" vertical="center"/>
    </xf>
    <xf numFmtId="217" fontId="47" fillId="33" borderId="10" xfId="27598" applyNumberFormat="1" applyFont="1" applyFill="1" applyBorder="1" applyAlignment="1">
      <alignment horizontal="center" vertical="center"/>
    </xf>
    <xf numFmtId="0" fontId="126" fillId="33" borderId="0" xfId="27615" applyFont="1" applyFill="1"/>
    <xf numFmtId="166" fontId="126" fillId="33" borderId="0" xfId="27615" applyNumberFormat="1" applyFont="1" applyFill="1"/>
    <xf numFmtId="166" fontId="126" fillId="33" borderId="0" xfId="27615" quotePrefix="1" applyNumberFormat="1" applyFont="1" applyFill="1"/>
    <xf numFmtId="9" fontId="44" fillId="120" borderId="10" xfId="12575" applyNumberFormat="1" applyFont="1" applyFill="1" applyBorder="1" applyAlignment="1">
      <alignment horizontal="center" vertical="center" wrapText="1"/>
    </xf>
    <xf numFmtId="9" fontId="44" fillId="118" borderId="10" xfId="27616" applyFont="1" applyFill="1" applyBorder="1" applyAlignment="1">
      <alignment horizontal="center" vertical="center" wrapText="1"/>
    </xf>
    <xf numFmtId="166" fontId="44" fillId="118" borderId="10" xfId="27598" applyNumberFormat="1" applyFont="1" applyFill="1" applyBorder="1" applyAlignment="1">
      <alignment horizontal="center" vertical="center"/>
    </xf>
    <xf numFmtId="0" fontId="21" fillId="118" borderId="0" xfId="27615" applyFill="1"/>
    <xf numFmtId="39" fontId="44" fillId="120" borderId="10" xfId="12527" applyNumberFormat="1" applyFont="1" applyFill="1" applyBorder="1" applyAlignment="1">
      <alignment vertical="center"/>
    </xf>
    <xf numFmtId="166" fontId="44" fillId="120" borderId="10" xfId="27598" applyNumberFormat="1" applyFont="1" applyFill="1" applyBorder="1" applyAlignment="1">
      <alignment horizontal="center" vertical="center"/>
    </xf>
    <xf numFmtId="217" fontId="44" fillId="120" borderId="10" xfId="27598" applyNumberFormat="1" applyFont="1" applyFill="1" applyBorder="1" applyAlignment="1">
      <alignment horizontal="center" vertical="center"/>
    </xf>
    <xf numFmtId="0" fontId="160" fillId="120" borderId="10" xfId="27615" applyFont="1" applyFill="1" applyBorder="1" applyAlignment="1">
      <alignment horizontal="left" vertical="center"/>
    </xf>
    <xf numFmtId="166" fontId="46" fillId="33" borderId="10" xfId="27598" applyNumberFormat="1" applyFont="1" applyFill="1" applyBorder="1" applyAlignment="1">
      <alignment horizontal="center" vertical="center"/>
    </xf>
    <xf numFmtId="217" fontId="46" fillId="33" borderId="10" xfId="27598" applyNumberFormat="1" applyFont="1" applyFill="1" applyBorder="1" applyAlignment="1">
      <alignment horizontal="center" vertical="center"/>
    </xf>
    <xf numFmtId="0" fontId="46" fillId="33" borderId="10" xfId="12575" applyFont="1" applyFill="1" applyBorder="1" applyAlignment="1">
      <alignment vertical="center"/>
    </xf>
    <xf numFmtId="0" fontId="37" fillId="33" borderId="0" xfId="27615" applyFont="1" applyFill="1"/>
    <xf numFmtId="166" fontId="46" fillId="33" borderId="10" xfId="27598" quotePrefix="1" applyNumberFormat="1" applyFont="1" applyFill="1" applyBorder="1" applyAlignment="1">
      <alignment horizontal="center" vertical="center"/>
    </xf>
    <xf numFmtId="0" fontId="44" fillId="120" borderId="10" xfId="12575" applyFont="1" applyFill="1" applyBorder="1" applyAlignment="1">
      <alignment horizontal="center" vertical="center"/>
    </xf>
    <xf numFmtId="0" fontId="44" fillId="118" borderId="10" xfId="12575" applyFont="1" applyFill="1" applyBorder="1" applyAlignment="1">
      <alignment horizontal="center" vertical="center" wrapText="1"/>
    </xf>
    <xf numFmtId="0" fontId="168" fillId="34" borderId="0" xfId="0" applyNumberFormat="1" applyFont="1" applyFill="1" applyBorder="1" applyAlignment="1">
      <alignment vertical="center"/>
    </xf>
    <xf numFmtId="39" fontId="168" fillId="34" borderId="0" xfId="0" applyNumberFormat="1" applyFont="1" applyFill="1" applyBorder="1" applyAlignment="1">
      <alignment vertical="center"/>
    </xf>
    <xf numFmtId="0" fontId="44" fillId="0" borderId="18" xfId="1" applyFont="1" applyFill="1" applyBorder="1" applyAlignment="1">
      <alignment vertical="center"/>
    </xf>
    <xf numFmtId="39" fontId="168" fillId="0" borderId="0" xfId="0" applyNumberFormat="1" applyFont="1" applyFill="1" applyBorder="1" applyAlignment="1">
      <alignment vertical="center"/>
    </xf>
    <xf numFmtId="39" fontId="46" fillId="33" borderId="10" xfId="12575" applyNumberFormat="1" applyFont="1" applyFill="1" applyBorder="1" applyAlignment="1">
      <alignment vertical="center"/>
    </xf>
    <xf numFmtId="0" fontId="45" fillId="33" borderId="0" xfId="1" applyFill="1"/>
    <xf numFmtId="0" fontId="171" fillId="33" borderId="0" xfId="1" applyFont="1" applyFill="1" applyAlignment="1">
      <alignment horizontal="justify" wrapText="1"/>
    </xf>
    <xf numFmtId="0" fontId="172" fillId="33" borderId="0" xfId="1" applyFont="1" applyFill="1" applyAlignment="1">
      <alignment horizontal="justify" wrapText="1"/>
    </xf>
    <xf numFmtId="180" fontId="172" fillId="33" borderId="0" xfId="1" applyNumberFormat="1" applyFont="1" applyFill="1" applyAlignment="1">
      <alignment horizontal="right" wrapText="1"/>
    </xf>
    <xf numFmtId="0" fontId="172" fillId="33" borderId="0" xfId="1" applyFont="1" applyFill="1"/>
    <xf numFmtId="180" fontId="172" fillId="33" borderId="0" xfId="1" applyNumberFormat="1" applyFont="1" applyFill="1"/>
    <xf numFmtId="0" fontId="173" fillId="33" borderId="0" xfId="1" applyFont="1" applyFill="1" applyAlignment="1">
      <alignment horizontal="justify" wrapText="1"/>
    </xf>
    <xf numFmtId="180" fontId="173" fillId="33" borderId="40" xfId="1" applyNumberFormat="1" applyFont="1" applyFill="1" applyBorder="1" applyAlignment="1">
      <alignment horizontal="right" wrapText="1"/>
    </xf>
    <xf numFmtId="0" fontId="174" fillId="34" borderId="0" xfId="0" applyNumberFormat="1" applyFont="1" applyFill="1" applyBorder="1" applyAlignment="1">
      <alignment vertical="center"/>
    </xf>
    <xf numFmtId="39" fontId="174" fillId="34" borderId="0" xfId="0" applyNumberFormat="1" applyFont="1" applyFill="1" applyBorder="1" applyAlignment="1">
      <alignment vertical="center"/>
    </xf>
    <xf numFmtId="39" fontId="40" fillId="33" borderId="14" xfId="0" applyNumberFormat="1" applyFont="1" applyFill="1" applyBorder="1" applyAlignment="1">
      <alignment horizontal="center" vertical="center"/>
    </xf>
    <xf numFmtId="0" fontId="168" fillId="120" borderId="18" xfId="1" applyFont="1" applyFill="1" applyBorder="1" applyAlignment="1">
      <alignment vertical="center" wrapText="1"/>
    </xf>
    <xf numFmtId="217" fontId="164" fillId="33" borderId="0" xfId="13130" applyNumberFormat="1" applyFont="1" applyFill="1"/>
    <xf numFmtId="218" fontId="41" fillId="34" borderId="0" xfId="0" applyNumberFormat="1" applyFont="1" applyFill="1" applyBorder="1" applyAlignment="1">
      <alignment vertical="center"/>
    </xf>
    <xf numFmtId="217" fontId="47" fillId="33" borderId="0" xfId="13130" applyNumberFormat="1" applyFont="1" applyFill="1"/>
    <xf numFmtId="180" fontId="164" fillId="33" borderId="0" xfId="13130" applyNumberFormat="1" applyFont="1" applyFill="1"/>
    <xf numFmtId="219" fontId="164" fillId="33" borderId="0" xfId="13130" applyNumberFormat="1" applyFont="1" applyFill="1"/>
    <xf numFmtId="0" fontId="166" fillId="33" borderId="25" xfId="1" applyFont="1" applyFill="1" applyBorder="1" applyAlignment="1">
      <alignment vertical="center"/>
    </xf>
    <xf numFmtId="167" fontId="166" fillId="33" borderId="26" xfId="3" applyNumberFormat="1" applyFont="1" applyFill="1" applyBorder="1" applyAlignment="1">
      <alignment horizontal="center" vertical="center"/>
    </xf>
    <xf numFmtId="167" fontId="166" fillId="33" borderId="25" xfId="3" applyNumberFormat="1" applyFont="1" applyFill="1" applyBorder="1" applyAlignment="1">
      <alignment horizontal="center" vertical="center"/>
    </xf>
    <xf numFmtId="0" fontId="167" fillId="33" borderId="25" xfId="1" applyFont="1" applyFill="1" applyBorder="1" applyAlignment="1">
      <alignment horizontal="left" vertical="center" indent="2"/>
    </xf>
    <xf numFmtId="166" fontId="167" fillId="33" borderId="18" xfId="2" applyNumberFormat="1" applyFont="1" applyFill="1" applyBorder="1" applyAlignment="1">
      <alignment horizontal="center" vertical="center"/>
    </xf>
    <xf numFmtId="167" fontId="167" fillId="33" borderId="26" xfId="3" applyNumberFormat="1" applyFont="1" applyFill="1" applyBorder="1" applyAlignment="1">
      <alignment horizontal="center" vertical="center"/>
    </xf>
    <xf numFmtId="167" fontId="167" fillId="33" borderId="25" xfId="3" applyNumberFormat="1" applyFont="1" applyFill="1" applyBorder="1" applyAlignment="1">
      <alignment horizontal="center" vertical="center"/>
    </xf>
    <xf numFmtId="0" fontId="167" fillId="33" borderId="25" xfId="1" applyFont="1" applyFill="1" applyBorder="1" applyAlignment="1">
      <alignment horizontal="left" vertical="center"/>
    </xf>
    <xf numFmtId="166" fontId="167" fillId="33" borderId="25" xfId="2" applyNumberFormat="1" applyFont="1" applyFill="1" applyBorder="1" applyAlignment="1">
      <alignment horizontal="center" vertical="center"/>
    </xf>
    <xf numFmtId="0" fontId="166" fillId="33" borderId="18" xfId="1" applyFont="1" applyFill="1" applyBorder="1" applyAlignment="1">
      <alignment vertical="center"/>
    </xf>
    <xf numFmtId="167" fontId="166" fillId="33" borderId="18" xfId="3" applyNumberFormat="1" applyFont="1" applyFill="1" applyBorder="1" applyAlignment="1">
      <alignment horizontal="center" vertical="center"/>
    </xf>
    <xf numFmtId="0" fontId="168" fillId="120" borderId="18" xfId="1" applyFont="1" applyFill="1" applyBorder="1" applyAlignment="1">
      <alignment vertical="center"/>
    </xf>
    <xf numFmtId="167" fontId="168" fillId="120" borderId="19" xfId="3" applyNumberFormat="1" applyFont="1" applyFill="1" applyBorder="1" applyAlignment="1">
      <alignment horizontal="center" vertical="center"/>
    </xf>
    <xf numFmtId="167" fontId="166" fillId="33" borderId="19" xfId="3" applyNumberFormat="1" applyFont="1" applyFill="1" applyBorder="1" applyAlignment="1">
      <alignment horizontal="center" vertical="center"/>
    </xf>
    <xf numFmtId="0" fontId="167" fillId="33" borderId="25" xfId="1" applyFont="1" applyFill="1" applyBorder="1" applyAlignment="1">
      <alignment horizontal="left" vertical="center" wrapText="1" indent="2"/>
    </xf>
    <xf numFmtId="0" fontId="166" fillId="33" borderId="25" xfId="1" applyFont="1" applyFill="1" applyBorder="1" applyAlignment="1">
      <alignment vertical="center" wrapText="1"/>
    </xf>
    <xf numFmtId="0" fontId="167" fillId="33" borderId="25" xfId="1" applyFont="1" applyFill="1" applyBorder="1" applyAlignment="1">
      <alignment horizontal="left" vertical="center" indent="1"/>
    </xf>
    <xf numFmtId="39" fontId="168" fillId="120" borderId="26" xfId="0" applyNumberFormat="1" applyFont="1" applyFill="1" applyBorder="1" applyAlignment="1">
      <alignment vertical="center" wrapText="1"/>
    </xf>
    <xf numFmtId="167" fontId="168" fillId="118" borderId="19" xfId="3" applyNumberFormat="1" applyFont="1" applyFill="1" applyBorder="1" applyAlignment="1">
      <alignment horizontal="center" vertical="center"/>
    </xf>
    <xf numFmtId="167" fontId="168" fillId="118" borderId="18" xfId="3" applyNumberFormat="1" applyFont="1" applyFill="1" applyBorder="1" applyAlignment="1">
      <alignment horizontal="center" vertical="center"/>
    </xf>
    <xf numFmtId="217" fontId="166" fillId="33" borderId="25" xfId="2" applyNumberFormat="1" applyFont="1" applyFill="1" applyBorder="1" applyAlignment="1">
      <alignment horizontal="center" vertical="center"/>
    </xf>
    <xf numFmtId="217" fontId="167" fillId="33" borderId="18" xfId="2" applyNumberFormat="1" applyFont="1" applyFill="1" applyBorder="1" applyAlignment="1">
      <alignment horizontal="center" vertical="center"/>
    </xf>
    <xf numFmtId="217" fontId="167" fillId="33" borderId="25" xfId="2" applyNumberFormat="1" applyFont="1" applyFill="1" applyBorder="1" applyAlignment="1">
      <alignment horizontal="center" vertical="center"/>
    </xf>
    <xf numFmtId="217" fontId="168" fillId="120" borderId="18" xfId="2" applyNumberFormat="1" applyFont="1" applyFill="1" applyBorder="1" applyAlignment="1">
      <alignment horizontal="center" vertical="center"/>
    </xf>
    <xf numFmtId="217" fontId="168" fillId="118" borderId="18" xfId="2" applyNumberFormat="1" applyFont="1" applyFill="1" applyBorder="1" applyAlignment="1">
      <alignment horizontal="center" vertical="center"/>
    </xf>
    <xf numFmtId="0" fontId="166" fillId="33" borderId="25" xfId="1" applyFont="1" applyFill="1" applyBorder="1" applyAlignment="1">
      <alignment horizontal="left" vertical="center" wrapText="1"/>
    </xf>
    <xf numFmtId="217" fontId="166" fillId="33" borderId="18" xfId="2" applyNumberFormat="1" applyFont="1" applyFill="1" applyBorder="1" applyAlignment="1">
      <alignment horizontal="center" vertical="center"/>
    </xf>
    <xf numFmtId="217" fontId="168" fillId="120" borderId="18" xfId="1" applyNumberFormat="1" applyFont="1" applyFill="1" applyBorder="1" applyAlignment="1">
      <alignment horizontal="center" vertical="center"/>
    </xf>
    <xf numFmtId="217" fontId="168" fillId="118" borderId="18" xfId="1" applyNumberFormat="1" applyFont="1" applyFill="1" applyBorder="1" applyAlignment="1">
      <alignment horizontal="center" vertical="center"/>
    </xf>
    <xf numFmtId="39" fontId="176" fillId="33" borderId="14" xfId="0" applyNumberFormat="1" applyFont="1" applyFill="1" applyBorder="1" applyAlignment="1">
      <alignment vertical="center" wrapText="1"/>
    </xf>
    <xf numFmtId="167" fontId="176" fillId="33" borderId="19" xfId="3" applyNumberFormat="1" applyFont="1" applyFill="1" applyBorder="1" applyAlignment="1">
      <alignment horizontal="center" vertical="center"/>
    </xf>
    <xf numFmtId="166" fontId="176" fillId="33" borderId="18" xfId="2" applyNumberFormat="1" applyFont="1" applyFill="1" applyBorder="1" applyAlignment="1">
      <alignment horizontal="center" vertical="center"/>
    </xf>
    <xf numFmtId="166" fontId="175" fillId="33" borderId="18" xfId="2" applyNumberFormat="1" applyFont="1" applyFill="1" applyBorder="1" applyAlignment="1">
      <alignment horizontal="center" vertical="center"/>
    </xf>
    <xf numFmtId="0" fontId="48" fillId="35" borderId="15" xfId="1" applyFont="1" applyFill="1" applyBorder="1" applyAlignment="1">
      <alignment vertical="center"/>
    </xf>
    <xf numFmtId="168" fontId="48" fillId="35" borderId="18" xfId="2" applyNumberFormat="1" applyFont="1" applyFill="1" applyBorder="1" applyAlignment="1">
      <alignment horizontal="center" vertical="center"/>
    </xf>
    <xf numFmtId="167" fontId="48" fillId="35" borderId="19" xfId="3" applyNumberFormat="1" applyFont="1" applyFill="1" applyBorder="1" applyAlignment="1">
      <alignment horizontal="center" vertical="center"/>
    </xf>
    <xf numFmtId="0" fontId="168" fillId="117" borderId="18" xfId="0" applyNumberFormat="1" applyFont="1" applyFill="1" applyBorder="1" applyAlignment="1">
      <alignment horizontal="center" vertical="center" wrapText="1"/>
    </xf>
    <xf numFmtId="39" fontId="168" fillId="117" borderId="20" xfId="0" applyNumberFormat="1" applyFont="1" applyFill="1" applyBorder="1" applyAlignment="1">
      <alignment horizontal="center" vertical="center" wrapText="1"/>
    </xf>
    <xf numFmtId="0" fontId="168" fillId="121" borderId="21" xfId="0" applyNumberFormat="1" applyFont="1" applyFill="1" applyBorder="1" applyAlignment="1">
      <alignment horizontal="center" vertical="center" wrapText="1"/>
    </xf>
    <xf numFmtId="1" fontId="168" fillId="121" borderId="15" xfId="0" applyNumberFormat="1" applyFont="1" applyFill="1" applyBorder="1" applyAlignment="1">
      <alignment horizontal="center" vertical="center" wrapText="1"/>
    </xf>
    <xf numFmtId="39" fontId="168" fillId="121" borderId="11" xfId="0" applyNumberFormat="1" applyFont="1" applyFill="1" applyBorder="1" applyAlignment="1">
      <alignment horizontal="center" vertical="center" wrapText="1"/>
    </xf>
    <xf numFmtId="0" fontId="168" fillId="117" borderId="11" xfId="0" applyNumberFormat="1" applyFont="1" applyFill="1" applyBorder="1" applyAlignment="1">
      <alignment horizontal="center" vertical="center" wrapText="1"/>
    </xf>
    <xf numFmtId="1" fontId="168" fillId="117" borderId="18" xfId="0" applyNumberFormat="1" applyFont="1" applyFill="1" applyBorder="1" applyAlignment="1">
      <alignment horizontal="center" vertical="center" wrapText="1"/>
    </xf>
    <xf numFmtId="39" fontId="168" fillId="117" borderId="19" xfId="0" applyNumberFormat="1" applyFont="1" applyFill="1" applyBorder="1" applyAlignment="1">
      <alignment horizontal="center" vertical="center" wrapText="1"/>
    </xf>
    <xf numFmtId="0" fontId="168" fillId="121" borderId="18" xfId="0" applyNumberFormat="1" applyFont="1" applyFill="1" applyBorder="1" applyAlignment="1">
      <alignment horizontal="center" vertical="center" wrapText="1"/>
    </xf>
    <xf numFmtId="39" fontId="168" fillId="121" borderId="20" xfId="0" applyNumberFormat="1" applyFont="1" applyFill="1" applyBorder="1" applyAlignment="1">
      <alignment horizontal="center" vertical="center" wrapText="1"/>
    </xf>
    <xf numFmtId="0" fontId="178" fillId="33" borderId="0" xfId="1" applyFont="1" applyFill="1" applyBorder="1" applyAlignment="1">
      <alignment vertical="center" wrapText="1"/>
    </xf>
    <xf numFmtId="0" fontId="178" fillId="122" borderId="0" xfId="1" applyFont="1" applyFill="1" applyBorder="1" applyAlignment="1">
      <alignment vertical="center" wrapText="1"/>
    </xf>
    <xf numFmtId="0" fontId="177" fillId="123" borderId="0" xfId="12575" applyFont="1" applyFill="1" applyBorder="1" applyAlignment="1">
      <alignment horizontal="center" vertical="center" wrapText="1"/>
    </xf>
    <xf numFmtId="0" fontId="177" fillId="123" borderId="0" xfId="12575" applyFont="1" applyFill="1" applyBorder="1" applyAlignment="1">
      <alignment horizontal="center" vertical="center" wrapText="1"/>
    </xf>
    <xf numFmtId="0" fontId="177" fillId="123" borderId="0" xfId="12575" applyFont="1" applyFill="1" applyBorder="1" applyAlignment="1">
      <alignment vertical="center" wrapText="1"/>
    </xf>
    <xf numFmtId="0" fontId="180" fillId="33" borderId="0" xfId="0" applyFont="1" applyFill="1"/>
    <xf numFmtId="3" fontId="178" fillId="33" borderId="0" xfId="2" applyNumberFormat="1" applyFont="1" applyFill="1" applyBorder="1" applyAlignment="1">
      <alignment horizontal="center" vertical="center" wrapText="1"/>
    </xf>
    <xf numFmtId="0" fontId="178" fillId="122" borderId="0" xfId="1" applyFont="1" applyFill="1" applyBorder="1" applyAlignment="1">
      <alignment horizontal="center" vertical="center" wrapText="1"/>
    </xf>
    <xf numFmtId="0" fontId="178" fillId="33" borderId="0" xfId="1" applyFont="1" applyFill="1" applyBorder="1" applyAlignment="1">
      <alignment horizontal="center" vertical="center" wrapText="1"/>
    </xf>
    <xf numFmtId="0" fontId="178" fillId="33" borderId="0" xfId="1" applyFont="1" applyFill="1" applyBorder="1" applyAlignment="1">
      <alignment horizontal="left" vertical="center" wrapText="1"/>
    </xf>
    <xf numFmtId="3" fontId="178" fillId="122" borderId="0" xfId="2" applyNumberFormat="1" applyFont="1" applyFill="1" applyBorder="1" applyAlignment="1">
      <alignment horizontal="center" vertical="center" wrapText="1"/>
    </xf>
    <xf numFmtId="10" fontId="178" fillId="33" borderId="0" xfId="3" applyNumberFormat="1" applyFont="1" applyFill="1" applyBorder="1" applyAlignment="1">
      <alignment horizontal="center" vertical="center" wrapText="1"/>
    </xf>
    <xf numFmtId="0" fontId="181" fillId="33" borderId="0" xfId="0" applyFont="1" applyFill="1"/>
    <xf numFmtId="0" fontId="184" fillId="33" borderId="0" xfId="1" applyFont="1" applyFill="1" applyBorder="1" applyAlignment="1">
      <alignment vertical="center" wrapText="1"/>
    </xf>
    <xf numFmtId="0" fontId="179" fillId="33" borderId="0" xfId="1" applyFont="1" applyFill="1" applyBorder="1" applyAlignment="1">
      <alignment vertical="center" wrapText="1"/>
    </xf>
    <xf numFmtId="0" fontId="182" fillId="33" borderId="0" xfId="1" applyFont="1" applyFill="1" applyBorder="1" applyAlignment="1">
      <alignment vertical="center" wrapText="1"/>
    </xf>
    <xf numFmtId="3" fontId="182" fillId="33" borderId="0" xfId="2" applyNumberFormat="1" applyFont="1" applyFill="1" applyBorder="1" applyAlignment="1">
      <alignment horizontal="center" vertical="center" wrapText="1"/>
    </xf>
    <xf numFmtId="0" fontId="177" fillId="123" borderId="0" xfId="12575" applyFont="1" applyFill="1" applyBorder="1" applyAlignment="1">
      <alignment horizontal="center" vertical="center" wrapText="1"/>
    </xf>
    <xf numFmtId="0" fontId="180" fillId="118" borderId="0" xfId="0" applyFont="1" applyFill="1"/>
    <xf numFmtId="0" fontId="189" fillId="0" borderId="0" xfId="0" applyFont="1" applyBorder="1"/>
    <xf numFmtId="0" fontId="190" fillId="0" borderId="0" xfId="0" applyFont="1" applyBorder="1"/>
    <xf numFmtId="0" fontId="191" fillId="0" borderId="0" xfId="0" applyFont="1" applyBorder="1"/>
    <xf numFmtId="0" fontId="192" fillId="124" borderId="0" xfId="12575" applyFont="1" applyFill="1" applyBorder="1" applyAlignment="1">
      <alignment horizontal="left" vertical="center" wrapText="1"/>
    </xf>
    <xf numFmtId="0" fontId="193" fillId="0" borderId="0" xfId="0" applyFont="1" applyBorder="1"/>
    <xf numFmtId="0" fontId="190" fillId="33" borderId="0" xfId="1" applyFont="1" applyFill="1" applyBorder="1" applyAlignment="1">
      <alignment vertical="center"/>
    </xf>
    <xf numFmtId="0" fontId="190" fillId="33" borderId="0" xfId="0" applyFont="1" applyFill="1" applyBorder="1"/>
    <xf numFmtId="0" fontId="191" fillId="126" borderId="0" xfId="27618" applyFont="1" applyFill="1" applyBorder="1" applyAlignment="1">
      <alignment horizontal="left" vertical="center"/>
    </xf>
    <xf numFmtId="166" fontId="192" fillId="126" borderId="0" xfId="2" applyNumberFormat="1" applyFont="1" applyFill="1" applyBorder="1" applyAlignment="1">
      <alignment horizontal="center" vertical="center"/>
    </xf>
    <xf numFmtId="166" fontId="193" fillId="33" borderId="0" xfId="2" applyNumberFormat="1" applyFont="1" applyFill="1" applyBorder="1" applyAlignment="1">
      <alignment horizontal="center" vertical="center"/>
    </xf>
    <xf numFmtId="0" fontId="192" fillId="126" borderId="0" xfId="27618" applyFont="1" applyFill="1" applyBorder="1" applyAlignment="1">
      <alignment horizontal="left" vertical="center"/>
    </xf>
    <xf numFmtId="0" fontId="193" fillId="33" borderId="0" xfId="27618" applyFont="1" applyFill="1" applyBorder="1" applyAlignment="1">
      <alignment horizontal="left" vertical="center"/>
    </xf>
    <xf numFmtId="166" fontId="192" fillId="33" borderId="0" xfId="2" applyNumberFormat="1" applyFont="1" applyFill="1" applyBorder="1" applyAlignment="1">
      <alignment horizontal="center" vertical="center"/>
    </xf>
    <xf numFmtId="0" fontId="195" fillId="0" borderId="0" xfId="0" applyFont="1" applyBorder="1" applyAlignment="1">
      <alignment horizontal="right"/>
    </xf>
    <xf numFmtId="41" fontId="189" fillId="0" borderId="0" xfId="0" applyNumberFormat="1" applyFont="1" applyBorder="1"/>
    <xf numFmtId="0" fontId="196" fillId="0" borderId="0" xfId="0" applyFont="1"/>
    <xf numFmtId="0" fontId="196" fillId="34" borderId="0" xfId="0" applyFont="1" applyFill="1" applyAlignment="1"/>
    <xf numFmtId="0" fontId="186" fillId="0" borderId="0" xfId="0" applyFont="1"/>
    <xf numFmtId="0" fontId="186" fillId="0" borderId="0" xfId="0" applyFont="1" applyAlignment="1"/>
    <xf numFmtId="0" fontId="185" fillId="0" borderId="0" xfId="0" applyFont="1" applyAlignment="1"/>
    <xf numFmtId="0" fontId="187" fillId="0" borderId="0" xfId="0" applyFont="1" applyAlignment="1"/>
    <xf numFmtId="0" fontId="186" fillId="33" borderId="0" xfId="0" applyFont="1" applyFill="1" applyAlignment="1"/>
    <xf numFmtId="166" fontId="196" fillId="0" borderId="0" xfId="0" applyNumberFormat="1" applyFont="1"/>
    <xf numFmtId="0" fontId="197" fillId="0" borderId="0" xfId="0" applyFont="1"/>
    <xf numFmtId="166" fontId="197" fillId="0" borderId="0" xfId="0" applyNumberFormat="1" applyFont="1"/>
    <xf numFmtId="0" fontId="198" fillId="0" borderId="0" xfId="0" applyFont="1"/>
    <xf numFmtId="0" fontId="200" fillId="33" borderId="0" xfId="1" applyFont="1" applyFill="1" applyBorder="1" applyAlignment="1">
      <alignment vertical="center"/>
    </xf>
    <xf numFmtId="0" fontId="199" fillId="33" borderId="0" xfId="1" applyFont="1" applyFill="1" applyBorder="1" applyAlignment="1">
      <alignment vertical="center"/>
    </xf>
    <xf numFmtId="166" fontId="199" fillId="33" borderId="0" xfId="2" applyNumberFormat="1" applyFont="1" applyFill="1" applyBorder="1" applyAlignment="1">
      <alignment horizontal="center" vertical="center"/>
    </xf>
    <xf numFmtId="166" fontId="200" fillId="0" borderId="0" xfId="2" applyNumberFormat="1" applyFont="1" applyFill="1" applyBorder="1" applyAlignment="1">
      <alignment horizontal="center" vertical="center"/>
    </xf>
    <xf numFmtId="0" fontId="200" fillId="33" borderId="10" xfId="1" applyFont="1" applyFill="1" applyBorder="1" applyAlignment="1">
      <alignment vertical="center"/>
    </xf>
    <xf numFmtId="166" fontId="200" fillId="33" borderId="10" xfId="2" applyNumberFormat="1" applyFont="1" applyFill="1" applyBorder="1" applyAlignment="1">
      <alignment horizontal="center" vertical="center"/>
    </xf>
    <xf numFmtId="0" fontId="190" fillId="34" borderId="0" xfId="0" applyFont="1" applyFill="1" applyAlignment="1"/>
    <xf numFmtId="0" fontId="200" fillId="33" borderId="27" xfId="1" applyFont="1" applyFill="1" applyBorder="1" applyAlignment="1">
      <alignment vertical="center"/>
    </xf>
    <xf numFmtId="0" fontId="192" fillId="125" borderId="0" xfId="12575" applyFont="1" applyFill="1" applyBorder="1" applyAlignment="1">
      <alignment horizontal="center" vertical="center" wrapText="1"/>
    </xf>
    <xf numFmtId="217" fontId="200" fillId="33" borderId="0" xfId="2" applyNumberFormat="1" applyFont="1" applyFill="1" applyBorder="1" applyAlignment="1">
      <alignment horizontal="center" vertical="center"/>
    </xf>
    <xf numFmtId="0" fontId="192" fillId="126" borderId="0" xfId="1" applyFont="1" applyFill="1" applyBorder="1" applyAlignment="1">
      <alignment vertical="center"/>
    </xf>
    <xf numFmtId="167" fontId="192" fillId="126" borderId="0" xfId="3" applyNumberFormat="1" applyFont="1" applyFill="1" applyBorder="1" applyAlignment="1">
      <alignment horizontal="center" vertical="center"/>
    </xf>
    <xf numFmtId="0" fontId="192" fillId="126" borderId="0" xfId="12575" applyFont="1" applyFill="1" applyBorder="1" applyAlignment="1">
      <alignment vertical="center"/>
    </xf>
    <xf numFmtId="0" fontId="204" fillId="33" borderId="0" xfId="27615" applyFont="1" applyFill="1" applyBorder="1"/>
    <xf numFmtId="0" fontId="192" fillId="125" borderId="0" xfId="12575" applyFont="1" applyFill="1" applyBorder="1" applyAlignment="1">
      <alignment horizontal="center" vertical="center"/>
    </xf>
    <xf numFmtId="0" fontId="205" fillId="33" borderId="0" xfId="27615" applyFont="1" applyFill="1" applyBorder="1"/>
    <xf numFmtId="39" fontId="192" fillId="126" borderId="0" xfId="12527" applyNumberFormat="1" applyFont="1" applyFill="1" applyBorder="1" applyAlignment="1">
      <alignment vertical="center"/>
    </xf>
    <xf numFmtId="217" fontId="192" fillId="126" borderId="0" xfId="27598" applyNumberFormat="1" applyFont="1" applyFill="1" applyBorder="1" applyAlignment="1">
      <alignment horizontal="center" vertical="center"/>
    </xf>
    <xf numFmtId="0" fontId="200" fillId="33" borderId="0" xfId="27615" applyFont="1" applyFill="1" applyBorder="1"/>
    <xf numFmtId="217" fontId="200" fillId="33" borderId="0" xfId="27615" applyNumberFormat="1" applyFont="1" applyFill="1" applyBorder="1"/>
    <xf numFmtId="174" fontId="200" fillId="33" borderId="0" xfId="27617" applyNumberFormat="1" applyFont="1" applyFill="1" applyBorder="1"/>
    <xf numFmtId="0" fontId="191" fillId="120" borderId="0" xfId="27615" applyFont="1" applyFill="1" applyBorder="1" applyAlignment="1">
      <alignment horizontal="left" vertical="center"/>
    </xf>
    <xf numFmtId="166" fontId="191" fillId="120" borderId="0" xfId="27615" applyNumberFormat="1" applyFont="1" applyFill="1" applyBorder="1" applyAlignment="1">
      <alignment horizontal="center" vertical="center"/>
    </xf>
    <xf numFmtId="0" fontId="199" fillId="33" borderId="0" xfId="12575" applyFont="1" applyFill="1" applyBorder="1" applyAlignment="1">
      <alignment vertical="center"/>
    </xf>
    <xf numFmtId="0" fontId="200" fillId="33" borderId="0" xfId="12575" applyFont="1" applyFill="1" applyBorder="1" applyAlignment="1">
      <alignment vertical="center"/>
    </xf>
    <xf numFmtId="39" fontId="190" fillId="33" borderId="0" xfId="0" applyNumberFormat="1" applyFont="1" applyFill="1" applyBorder="1" applyAlignment="1">
      <alignment vertical="center"/>
    </xf>
    <xf numFmtId="37" fontId="204" fillId="33" borderId="0" xfId="0" applyNumberFormat="1" applyFont="1" applyFill="1" applyBorder="1" applyAlignment="1">
      <alignment horizontal="center" vertical="center"/>
    </xf>
    <xf numFmtId="39" fontId="190" fillId="34" borderId="0" xfId="0" applyNumberFormat="1" applyFont="1" applyFill="1" applyBorder="1" applyAlignment="1">
      <alignment vertical="center"/>
    </xf>
    <xf numFmtId="39" fontId="191" fillId="34" borderId="0" xfId="0" applyNumberFormat="1" applyFont="1" applyFill="1" applyBorder="1" applyAlignment="1">
      <alignment vertical="center"/>
    </xf>
    <xf numFmtId="0" fontId="206" fillId="34" borderId="0" xfId="0" applyNumberFormat="1" applyFont="1" applyFill="1" applyBorder="1" applyAlignment="1">
      <alignment vertical="center"/>
    </xf>
    <xf numFmtId="0" fontId="206" fillId="33" borderId="0" xfId="1" applyFont="1" applyFill="1" applyBorder="1" applyAlignment="1">
      <alignment vertical="center"/>
    </xf>
    <xf numFmtId="39" fontId="206" fillId="34" borderId="0" xfId="0" applyNumberFormat="1" applyFont="1" applyFill="1" applyBorder="1" applyAlignment="1">
      <alignment vertical="center"/>
    </xf>
    <xf numFmtId="0" fontId="202" fillId="34" borderId="0" xfId="0" applyNumberFormat="1" applyFont="1" applyFill="1" applyBorder="1" applyAlignment="1">
      <alignment vertical="center"/>
    </xf>
    <xf numFmtId="166" fontId="202" fillId="33" borderId="0" xfId="2" applyNumberFormat="1" applyFont="1" applyFill="1" applyBorder="1" applyAlignment="1">
      <alignment horizontal="center" vertical="center"/>
    </xf>
    <xf numFmtId="167" fontId="202" fillId="33" borderId="0" xfId="3" applyNumberFormat="1" applyFont="1" applyFill="1" applyBorder="1" applyAlignment="1">
      <alignment horizontal="center" vertical="center"/>
    </xf>
    <xf numFmtId="39" fontId="202" fillId="34" borderId="0" xfId="0" applyNumberFormat="1" applyFont="1" applyFill="1" applyBorder="1" applyAlignment="1">
      <alignment vertical="center"/>
    </xf>
    <xf numFmtId="0" fontId="202" fillId="33" borderId="0" xfId="0" applyNumberFormat="1" applyFont="1" applyFill="1" applyBorder="1" applyAlignment="1">
      <alignment vertical="center"/>
    </xf>
    <xf numFmtId="39" fontId="202" fillId="33" borderId="0" xfId="0" applyNumberFormat="1" applyFont="1" applyFill="1" applyBorder="1" applyAlignment="1">
      <alignment vertical="center"/>
    </xf>
    <xf numFmtId="0" fontId="206" fillId="33" borderId="0" xfId="0" applyNumberFormat="1" applyFont="1" applyFill="1" applyBorder="1" applyAlignment="1">
      <alignment vertical="center"/>
    </xf>
    <xf numFmtId="39" fontId="206" fillId="33" borderId="0" xfId="0" applyNumberFormat="1" applyFont="1" applyFill="1" applyBorder="1" applyAlignment="1">
      <alignment vertical="center"/>
    </xf>
    <xf numFmtId="0" fontId="202" fillId="33" borderId="0" xfId="1" applyFont="1" applyFill="1" applyBorder="1" applyAlignment="1">
      <alignment horizontal="left" vertical="center" indent="1"/>
    </xf>
    <xf numFmtId="0" fontId="192" fillId="124" borderId="0" xfId="0" applyNumberFormat="1" applyFont="1" applyFill="1" applyBorder="1" applyAlignment="1">
      <alignment horizontal="center" vertical="center" wrapText="1"/>
    </xf>
    <xf numFmtId="39" fontId="192" fillId="124" borderId="0" xfId="0" applyNumberFormat="1" applyFont="1" applyFill="1" applyBorder="1" applyAlignment="1">
      <alignment horizontal="center" vertical="center" wrapText="1"/>
    </xf>
    <xf numFmtId="1" fontId="192" fillId="124" borderId="0" xfId="0" applyNumberFormat="1" applyFont="1" applyFill="1" applyBorder="1" applyAlignment="1">
      <alignment horizontal="center" vertical="center" wrapText="1"/>
    </xf>
    <xf numFmtId="167" fontId="199" fillId="33" borderId="0" xfId="3" applyNumberFormat="1" applyFont="1" applyFill="1" applyBorder="1" applyAlignment="1">
      <alignment horizontal="center" vertical="center"/>
    </xf>
    <xf numFmtId="0" fontId="200" fillId="33" borderId="0" xfId="1" applyFont="1" applyFill="1" applyBorder="1" applyAlignment="1">
      <alignment horizontal="left" vertical="center" indent="2"/>
    </xf>
    <xf numFmtId="0" fontId="200" fillId="33" borderId="0" xfId="1" applyFont="1" applyFill="1" applyBorder="1" applyAlignment="1">
      <alignment horizontal="left" vertical="center"/>
    </xf>
    <xf numFmtId="0" fontId="199" fillId="33" borderId="0" xfId="1" applyFont="1" applyFill="1" applyBorder="1" applyAlignment="1">
      <alignment horizontal="left" vertical="center"/>
    </xf>
    <xf numFmtId="0" fontId="200" fillId="33" borderId="0" xfId="1" applyFont="1" applyFill="1" applyBorder="1" applyAlignment="1">
      <alignment horizontal="left" vertical="center" wrapText="1" indent="2"/>
    </xf>
    <xf numFmtId="166" fontId="192" fillId="128" borderId="0" xfId="1" applyNumberFormat="1" applyFont="1" applyFill="1" applyBorder="1" applyAlignment="1">
      <alignment horizontal="center" vertical="center"/>
    </xf>
    <xf numFmtId="167" fontId="192" fillId="128" borderId="0" xfId="3" applyNumberFormat="1" applyFont="1" applyFill="1" applyBorder="1" applyAlignment="1">
      <alignment horizontal="center" vertical="center"/>
    </xf>
    <xf numFmtId="0" fontId="190" fillId="33" borderId="0" xfId="1" applyFont="1" applyFill="1" applyBorder="1" applyAlignment="1">
      <alignment horizontal="center" vertical="center"/>
    </xf>
    <xf numFmtId="0" fontId="190" fillId="0" borderId="0" xfId="1" applyFont="1" applyBorder="1" applyAlignment="1">
      <alignment vertical="center"/>
    </xf>
    <xf numFmtId="220" fontId="200" fillId="33" borderId="0" xfId="1" applyNumberFormat="1" applyFont="1" applyFill="1" applyBorder="1" applyAlignment="1">
      <alignment horizontal="center" vertical="center"/>
    </xf>
    <xf numFmtId="37" fontId="200" fillId="33" borderId="0" xfId="1" applyNumberFormat="1" applyFont="1" applyFill="1" applyBorder="1" applyAlignment="1">
      <alignment horizontal="center" vertical="center"/>
    </xf>
    <xf numFmtId="223" fontId="192" fillId="125" borderId="0" xfId="12575" applyNumberFormat="1" applyFont="1" applyFill="1" applyBorder="1" applyAlignment="1">
      <alignment horizontal="center" vertical="center" wrapText="1"/>
    </xf>
    <xf numFmtId="217" fontId="200" fillId="33" borderId="0" xfId="2" applyNumberFormat="1" applyFont="1" applyFill="1" applyBorder="1" applyAlignment="1">
      <alignment horizontal="right" vertical="center"/>
    </xf>
    <xf numFmtId="217" fontId="192" fillId="126" borderId="0" xfId="2" applyNumberFormat="1" applyFont="1" applyFill="1" applyBorder="1" applyAlignment="1">
      <alignment horizontal="right" vertical="center"/>
    </xf>
    <xf numFmtId="37" fontId="200" fillId="0" borderId="0" xfId="12555" applyFont="1" applyFill="1" applyBorder="1" applyAlignment="1">
      <alignment horizontal="center" vertical="center"/>
    </xf>
    <xf numFmtId="37" fontId="207" fillId="33" borderId="0" xfId="12555" applyFont="1" applyFill="1" applyBorder="1" applyAlignment="1">
      <alignment horizontal="left" vertical="center"/>
    </xf>
    <xf numFmtId="37" fontId="200" fillId="33" borderId="0" xfId="12555" applyFont="1" applyFill="1" applyBorder="1" applyAlignment="1">
      <alignment horizontal="center" vertical="center"/>
    </xf>
    <xf numFmtId="37" fontId="200" fillId="0" borderId="0" xfId="12555" applyFont="1" applyBorder="1" applyAlignment="1">
      <alignment horizontal="center" vertical="center"/>
    </xf>
    <xf numFmtId="0" fontId="204" fillId="33" borderId="0" xfId="27626" applyFont="1" applyFill="1" applyBorder="1"/>
    <xf numFmtId="217" fontId="203" fillId="33" borderId="0" xfId="2" applyNumberFormat="1" applyFont="1" applyFill="1" applyBorder="1" applyAlignment="1">
      <alignment horizontal="center" vertical="center"/>
    </xf>
    <xf numFmtId="228" fontId="203" fillId="33" borderId="0" xfId="2" applyNumberFormat="1" applyFont="1" applyFill="1" applyBorder="1" applyAlignment="1">
      <alignment horizontal="center" vertical="center"/>
    </xf>
    <xf numFmtId="217" fontId="203" fillId="33" borderId="0" xfId="2" applyNumberFormat="1" applyFont="1" applyFill="1" applyBorder="1" applyAlignment="1">
      <alignment horizontal="left" vertical="center"/>
    </xf>
    <xf numFmtId="14" fontId="203" fillId="33" borderId="0" xfId="2" applyNumberFormat="1" applyFont="1" applyFill="1" applyBorder="1" applyAlignment="1">
      <alignment horizontal="center" vertical="center"/>
    </xf>
    <xf numFmtId="217" fontId="194" fillId="33" borderId="0" xfId="2" applyNumberFormat="1" applyFont="1" applyFill="1" applyBorder="1" applyAlignment="1">
      <alignment horizontal="left" vertical="center"/>
    </xf>
    <xf numFmtId="37" fontId="190" fillId="0" borderId="0" xfId="12555" applyFont="1" applyFill="1" applyBorder="1" applyAlignment="1">
      <alignment horizontal="left" vertical="center"/>
    </xf>
    <xf numFmtId="37" fontId="200" fillId="0" borderId="0" xfId="12555" applyFont="1" applyFill="1" applyBorder="1" applyAlignment="1">
      <alignment horizontal="left" vertical="center"/>
    </xf>
    <xf numFmtId="37" fontId="200" fillId="0" borderId="0" xfId="12555" applyFont="1" applyBorder="1" applyAlignment="1">
      <alignment horizontal="left" vertical="center"/>
    </xf>
    <xf numFmtId="37" fontId="190" fillId="0" borderId="0" xfId="12555" applyFont="1" applyBorder="1" applyAlignment="1">
      <alignment vertical="center"/>
    </xf>
    <xf numFmtId="9" fontId="200" fillId="0" borderId="0" xfId="27627" applyFont="1" applyFill="1" applyBorder="1" applyAlignment="1">
      <alignment horizontal="left" vertical="center"/>
    </xf>
    <xf numFmtId="217" fontId="208" fillId="33" borderId="0" xfId="2" applyNumberFormat="1" applyFont="1" applyFill="1" applyBorder="1" applyAlignment="1">
      <alignment horizontal="left" vertical="center" indent="1"/>
    </xf>
    <xf numFmtId="217" fontId="194" fillId="33" borderId="0" xfId="2" applyNumberFormat="1" applyFont="1" applyFill="1" applyBorder="1" applyAlignment="1">
      <alignment horizontal="left" vertical="center" indent="1"/>
    </xf>
    <xf numFmtId="217" fontId="206" fillId="33" borderId="0" xfId="2" applyNumberFormat="1" applyFont="1" applyFill="1" applyBorder="1" applyAlignment="1">
      <alignment horizontal="left" vertical="center"/>
    </xf>
    <xf numFmtId="217" fontId="206" fillId="33" borderId="0" xfId="2" applyNumberFormat="1" applyFont="1" applyFill="1" applyBorder="1" applyAlignment="1">
      <alignment horizontal="center" vertical="center"/>
    </xf>
    <xf numFmtId="228" fontId="206" fillId="33" borderId="0" xfId="2" applyNumberFormat="1" applyFont="1" applyFill="1" applyBorder="1" applyAlignment="1">
      <alignment horizontal="center" vertical="center"/>
    </xf>
    <xf numFmtId="0" fontId="192" fillId="33" borderId="0" xfId="12575" applyFont="1" applyFill="1" applyBorder="1" applyAlignment="1">
      <alignment horizontal="left" vertical="center"/>
    </xf>
    <xf numFmtId="0" fontId="192" fillId="33" borderId="0" xfId="12575" applyFont="1" applyFill="1" applyBorder="1" applyAlignment="1">
      <alignment vertical="center"/>
    </xf>
    <xf numFmtId="37" fontId="190" fillId="33" borderId="0" xfId="12555" applyFont="1" applyFill="1" applyBorder="1" applyAlignment="1">
      <alignment horizontal="left" vertical="center"/>
    </xf>
    <xf numFmtId="37" fontId="200" fillId="33" borderId="0" xfId="12555" applyFont="1" applyFill="1" applyBorder="1" applyAlignment="1">
      <alignment horizontal="left" vertical="center"/>
    </xf>
    <xf numFmtId="37" fontId="190" fillId="33" borderId="0" xfId="12555" applyFont="1" applyFill="1" applyBorder="1" applyAlignment="1">
      <alignment vertical="center"/>
    </xf>
    <xf numFmtId="0" fontId="192" fillId="126" borderId="0" xfId="12575" applyFont="1" applyFill="1" applyBorder="1" applyAlignment="1">
      <alignment horizontal="left" vertical="center"/>
    </xf>
    <xf numFmtId="39" fontId="190" fillId="33" borderId="0" xfId="12527" applyNumberFormat="1" applyFont="1" applyFill="1" applyBorder="1" applyAlignment="1">
      <alignment vertical="center"/>
    </xf>
    <xf numFmtId="39" fontId="190" fillId="34" borderId="0" xfId="12527" applyNumberFormat="1" applyFont="1" applyFill="1" applyBorder="1" applyAlignment="1">
      <alignment vertical="center"/>
    </xf>
    <xf numFmtId="39" fontId="191" fillId="34" borderId="0" xfId="12527" applyNumberFormat="1" applyFont="1" applyFill="1" applyBorder="1" applyAlignment="1">
      <alignment vertical="center"/>
    </xf>
    <xf numFmtId="0" fontId="193" fillId="34" borderId="0" xfId="12527" applyNumberFormat="1" applyFont="1" applyFill="1" applyBorder="1" applyAlignment="1">
      <alignment vertical="center"/>
    </xf>
    <xf numFmtId="39" fontId="193" fillId="34" borderId="0" xfId="12527" applyNumberFormat="1" applyFont="1" applyFill="1" applyBorder="1" applyAlignment="1">
      <alignment vertical="center"/>
    </xf>
    <xf numFmtId="0" fontId="190" fillId="33" borderId="0" xfId="12527" applyNumberFormat="1" applyFont="1" applyFill="1" applyBorder="1" applyAlignment="1">
      <alignment vertical="center"/>
    </xf>
    <xf numFmtId="0" fontId="193" fillId="33" borderId="0" xfId="12527" applyNumberFormat="1" applyFont="1" applyFill="1" applyBorder="1" applyAlignment="1">
      <alignment vertical="center"/>
    </xf>
    <xf numFmtId="39" fontId="193" fillId="33" borderId="0" xfId="12527" applyNumberFormat="1" applyFont="1" applyFill="1" applyBorder="1" applyAlignment="1">
      <alignment vertical="center"/>
    </xf>
    <xf numFmtId="0" fontId="190" fillId="34" borderId="0" xfId="12527" applyNumberFormat="1" applyFont="1" applyFill="1" applyBorder="1" applyAlignment="1">
      <alignment vertical="center"/>
    </xf>
    <xf numFmtId="0" fontId="191" fillId="34" borderId="0" xfId="12527" applyNumberFormat="1" applyFont="1" applyFill="1" applyBorder="1" applyAlignment="1">
      <alignment vertical="center"/>
    </xf>
    <xf numFmtId="0" fontId="192" fillId="34" borderId="0" xfId="12527" applyNumberFormat="1" applyFont="1" applyFill="1" applyBorder="1" applyAlignment="1">
      <alignment vertical="center"/>
    </xf>
    <xf numFmtId="39" fontId="192" fillId="34" borderId="0" xfId="12527" applyNumberFormat="1" applyFont="1" applyFill="1" applyBorder="1" applyAlignment="1">
      <alignment vertical="center"/>
    </xf>
    <xf numFmtId="0" fontId="192" fillId="0" borderId="18" xfId="1" applyFont="1" applyFill="1" applyBorder="1" applyAlignment="1">
      <alignment vertical="center"/>
    </xf>
    <xf numFmtId="39" fontId="192" fillId="0" borderId="0" xfId="12527" applyNumberFormat="1" applyFont="1" applyFill="1" applyBorder="1" applyAlignment="1">
      <alignment vertical="center"/>
    </xf>
    <xf numFmtId="231" fontId="190" fillId="34" borderId="0" xfId="12527" applyNumberFormat="1" applyFont="1" applyFill="1" applyBorder="1" applyAlignment="1">
      <alignment vertical="center"/>
    </xf>
    <xf numFmtId="174" fontId="190" fillId="34" borderId="0" xfId="3" applyNumberFormat="1" applyFont="1" applyFill="1" applyBorder="1" applyAlignment="1">
      <alignment vertical="center"/>
    </xf>
    <xf numFmtId="0" fontId="192" fillId="126" borderId="18" xfId="1" applyFont="1" applyFill="1" applyBorder="1" applyAlignment="1">
      <alignment vertical="center"/>
    </xf>
    <xf numFmtId="166" fontId="192" fillId="126" borderId="18" xfId="1" applyNumberFormat="1" applyFont="1" applyFill="1" applyBorder="1" applyAlignment="1">
      <alignment horizontal="center" vertical="center"/>
    </xf>
    <xf numFmtId="167" fontId="192" fillId="126" borderId="19" xfId="3" applyNumberFormat="1" applyFont="1" applyFill="1" applyBorder="1" applyAlignment="1">
      <alignment horizontal="center" vertical="center"/>
    </xf>
    <xf numFmtId="166" fontId="199" fillId="0" borderId="25" xfId="2" applyNumberFormat="1" applyFont="1" applyFill="1" applyBorder="1" applyAlignment="1">
      <alignment horizontal="center" vertical="center"/>
    </xf>
    <xf numFmtId="167" fontId="199" fillId="0" borderId="25" xfId="3" applyNumberFormat="1" applyFont="1" applyFill="1" applyBorder="1" applyAlignment="1">
      <alignment horizontal="center" vertical="center"/>
    </xf>
    <xf numFmtId="0" fontId="200" fillId="0" borderId="25" xfId="1" applyFont="1" applyFill="1" applyBorder="1" applyAlignment="1">
      <alignment horizontal="left" vertical="center" indent="2"/>
    </xf>
    <xf numFmtId="166" fontId="200" fillId="0" borderId="18" xfId="2" applyNumberFormat="1" applyFont="1" applyFill="1" applyBorder="1" applyAlignment="1">
      <alignment horizontal="center" vertical="center"/>
    </xf>
    <xf numFmtId="167" fontId="200" fillId="0" borderId="25" xfId="3" applyNumberFormat="1" applyFont="1" applyFill="1" applyBorder="1" applyAlignment="1">
      <alignment horizontal="center" vertical="center"/>
    </xf>
    <xf numFmtId="0" fontId="199" fillId="0" borderId="18" xfId="1" applyFont="1" applyFill="1" applyBorder="1" applyAlignment="1">
      <alignment vertical="center"/>
    </xf>
    <xf numFmtId="167" fontId="199" fillId="0" borderId="18" xfId="3" applyNumberFormat="1" applyFont="1" applyFill="1" applyBorder="1" applyAlignment="1">
      <alignment horizontal="center" vertical="center"/>
    </xf>
    <xf numFmtId="0" fontId="199" fillId="0" borderId="25" xfId="1" applyFont="1" applyFill="1" applyBorder="1" applyAlignment="1">
      <alignment horizontal="left" vertical="center"/>
    </xf>
    <xf numFmtId="166" fontId="200" fillId="33" borderId="18" xfId="2" applyNumberFormat="1" applyFont="1" applyFill="1" applyBorder="1" applyAlignment="1">
      <alignment horizontal="center" vertical="center"/>
    </xf>
    <xf numFmtId="167" fontId="200" fillId="33" borderId="26" xfId="3" applyNumberFormat="1" applyFont="1" applyFill="1" applyBorder="1" applyAlignment="1">
      <alignment horizontal="center" vertical="center"/>
    </xf>
    <xf numFmtId="167" fontId="200" fillId="33" borderId="25" xfId="3" applyNumberFormat="1" applyFont="1" applyFill="1" applyBorder="1" applyAlignment="1">
      <alignment horizontal="center" vertical="center"/>
    </xf>
    <xf numFmtId="0" fontId="200" fillId="33" borderId="25" xfId="1" applyFont="1" applyFill="1" applyBorder="1" applyAlignment="1">
      <alignment horizontal="left" vertical="center" indent="2"/>
    </xf>
    <xf numFmtId="0" fontId="200" fillId="33" borderId="25" xfId="1" applyFont="1" applyFill="1" applyBorder="1" applyAlignment="1">
      <alignment horizontal="left" vertical="center"/>
    </xf>
    <xf numFmtId="0" fontId="199" fillId="33" borderId="25" xfId="1" applyFont="1" applyFill="1" applyBorder="1" applyAlignment="1">
      <alignment vertical="center" wrapText="1"/>
    </xf>
    <xf numFmtId="166" fontId="200" fillId="33" borderId="25" xfId="2" applyNumberFormat="1" applyFont="1" applyFill="1" applyBorder="1" applyAlignment="1">
      <alignment horizontal="center" vertical="center"/>
    </xf>
    <xf numFmtId="0" fontId="200" fillId="33" borderId="25" xfId="1" applyFont="1" applyFill="1" applyBorder="1" applyAlignment="1">
      <alignment horizontal="left" vertical="center" indent="1"/>
    </xf>
    <xf numFmtId="0" fontId="199" fillId="0" borderId="0" xfId="1" applyFont="1" applyFill="1" applyBorder="1" applyAlignment="1">
      <alignment vertical="center"/>
    </xf>
    <xf numFmtId="167" fontId="199" fillId="0" borderId="0" xfId="3" applyNumberFormat="1" applyFont="1" applyFill="1" applyBorder="1" applyAlignment="1">
      <alignment horizontal="center" vertical="center"/>
    </xf>
    <xf numFmtId="0" fontId="199" fillId="0" borderId="0" xfId="1" applyFont="1" applyFill="1" applyBorder="1" applyAlignment="1">
      <alignment vertical="center" wrapText="1"/>
    </xf>
    <xf numFmtId="0" fontId="200" fillId="0" borderId="0" xfId="1" applyFont="1" applyFill="1" applyBorder="1" applyAlignment="1">
      <alignment horizontal="left" vertical="center" indent="2"/>
    </xf>
    <xf numFmtId="217" fontId="200" fillId="0" borderId="0" xfId="2" applyNumberFormat="1" applyFont="1" applyFill="1" applyBorder="1" applyAlignment="1">
      <alignment horizontal="center" vertical="center"/>
    </xf>
    <xf numFmtId="217" fontId="200" fillId="122" borderId="0" xfId="2" applyNumberFormat="1" applyFont="1" applyFill="1" applyBorder="1" applyAlignment="1">
      <alignment horizontal="center" vertical="center"/>
    </xf>
    <xf numFmtId="217" fontId="200" fillId="0" borderId="0" xfId="2" applyNumberFormat="1" applyFont="1" applyFill="1" applyBorder="1" applyAlignment="1">
      <alignment horizontal="right" vertical="center"/>
    </xf>
    <xf numFmtId="0" fontId="192" fillId="125" borderId="0" xfId="12575" applyFont="1" applyFill="1" applyBorder="1" applyAlignment="1">
      <alignment vertical="center" wrapText="1"/>
    </xf>
    <xf numFmtId="0" fontId="210" fillId="0" borderId="0" xfId="0" applyFont="1"/>
    <xf numFmtId="0" fontId="192" fillId="125" borderId="0" xfId="12575" applyFont="1" applyFill="1" applyBorder="1" applyAlignment="1">
      <alignment horizontal="center" vertical="center" wrapText="1"/>
    </xf>
    <xf numFmtId="39" fontId="192" fillId="125" borderId="0" xfId="12527" applyNumberFormat="1" applyFont="1" applyFill="1" applyBorder="1" applyAlignment="1">
      <alignment horizontal="center" vertical="center" wrapText="1"/>
    </xf>
    <xf numFmtId="1" fontId="192" fillId="125" borderId="0" xfId="12527" applyNumberFormat="1" applyFont="1" applyFill="1" applyBorder="1" applyAlignment="1">
      <alignment horizontal="center" vertical="center"/>
    </xf>
    <xf numFmtId="0" fontId="192" fillId="125" borderId="0" xfId="12527" applyNumberFormat="1" applyFont="1" applyFill="1" applyBorder="1" applyAlignment="1">
      <alignment horizontal="center" vertical="center" wrapText="1"/>
    </xf>
    <xf numFmtId="0" fontId="200" fillId="122" borderId="0" xfId="1" applyFont="1" applyFill="1" applyBorder="1" applyAlignment="1">
      <alignment vertical="center"/>
    </xf>
    <xf numFmtId="0" fontId="181" fillId="34" borderId="0" xfId="0" applyFont="1" applyFill="1" applyAlignment="1">
      <alignment vertical="center"/>
    </xf>
    <xf numFmtId="0" fontId="200" fillId="34" borderId="0" xfId="0" applyFont="1" applyFill="1" applyAlignment="1">
      <alignment vertical="center"/>
    </xf>
    <xf numFmtId="0" fontId="190" fillId="33" borderId="0" xfId="12527" applyFont="1" applyFill="1"/>
    <xf numFmtId="217" fontId="200" fillId="122" borderId="0" xfId="2" applyNumberFormat="1" applyFont="1" applyFill="1" applyBorder="1" applyAlignment="1">
      <alignment horizontal="right" vertical="center"/>
    </xf>
    <xf numFmtId="220" fontId="200" fillId="122" borderId="0" xfId="1" applyNumberFormat="1" applyFont="1" applyFill="1" applyBorder="1" applyAlignment="1">
      <alignment horizontal="center" vertical="center"/>
    </xf>
    <xf numFmtId="37" fontId="200" fillId="122" borderId="0" xfId="1" applyNumberFormat="1" applyFont="1" applyFill="1" applyBorder="1" applyAlignment="1">
      <alignment horizontal="center" vertical="center"/>
    </xf>
    <xf numFmtId="217" fontId="192" fillId="125" borderId="0" xfId="2" applyNumberFormat="1" applyFont="1" applyFill="1" applyBorder="1" applyAlignment="1">
      <alignment horizontal="center" vertical="center"/>
    </xf>
    <xf numFmtId="217" fontId="194" fillId="33" borderId="0" xfId="2" applyNumberFormat="1" applyFont="1" applyFill="1" applyBorder="1" applyAlignment="1">
      <alignment horizontal="center" vertical="center"/>
    </xf>
    <xf numFmtId="228" fontId="194" fillId="33" borderId="0" xfId="2" applyNumberFormat="1" applyFont="1" applyFill="1" applyBorder="1" applyAlignment="1">
      <alignment horizontal="center" vertical="center"/>
    </xf>
    <xf numFmtId="0" fontId="192" fillId="33" borderId="0" xfId="12575" applyFont="1" applyFill="1" applyBorder="1" applyAlignment="1">
      <alignment horizontal="center" vertical="center"/>
    </xf>
    <xf numFmtId="223" fontId="200" fillId="33" borderId="0" xfId="2" applyNumberFormat="1" applyFont="1" applyFill="1" applyBorder="1" applyAlignment="1">
      <alignment horizontal="center" vertical="center"/>
    </xf>
    <xf numFmtId="0" fontId="200" fillId="33" borderId="0" xfId="27626" applyFont="1" applyFill="1" applyBorder="1"/>
    <xf numFmtId="14" fontId="200" fillId="33" borderId="0" xfId="2" applyNumberFormat="1" applyFont="1" applyFill="1" applyBorder="1" applyAlignment="1">
      <alignment horizontal="center" vertical="center"/>
    </xf>
    <xf numFmtId="217" fontId="200" fillId="33" borderId="0" xfId="2" applyNumberFormat="1" applyFont="1" applyFill="1" applyBorder="1" applyAlignment="1">
      <alignment vertical="center"/>
    </xf>
    <xf numFmtId="0" fontId="204" fillId="0" borderId="0" xfId="27635" applyFont="1"/>
    <xf numFmtId="0" fontId="192" fillId="125" borderId="0" xfId="27635" applyFont="1" applyFill="1" applyAlignment="1">
      <alignment vertical="center"/>
    </xf>
    <xf numFmtId="17" fontId="192" fillId="125" borderId="0" xfId="27635" applyNumberFormat="1" applyFont="1" applyFill="1" applyAlignment="1">
      <alignment horizontal="center" vertical="center"/>
    </xf>
    <xf numFmtId="0" fontId="192" fillId="125" borderId="0" xfId="27635" applyFont="1" applyFill="1" applyAlignment="1">
      <alignment horizontal="center" vertical="center"/>
    </xf>
    <xf numFmtId="225" fontId="200" fillId="0" borderId="0" xfId="27634" applyNumberFormat="1" applyFont="1" applyAlignment="1">
      <alignment vertical="center"/>
    </xf>
    <xf numFmtId="0" fontId="204" fillId="0" borderId="0" xfId="27635" applyFont="1" applyAlignment="1">
      <alignment vertical="center"/>
    </xf>
    <xf numFmtId="0" fontId="200" fillId="122" borderId="0" xfId="27635" applyFont="1" applyFill="1" applyAlignment="1">
      <alignment vertical="center"/>
    </xf>
    <xf numFmtId="225" fontId="200" fillId="122" borderId="0" xfId="27634" applyNumberFormat="1" applyFont="1" applyFill="1" applyAlignment="1">
      <alignment vertical="center"/>
    </xf>
    <xf numFmtId="0" fontId="200" fillId="0" borderId="0" xfId="27635" applyFont="1" applyAlignment="1">
      <alignment horizontal="left" vertical="center"/>
    </xf>
    <xf numFmtId="217" fontId="200" fillId="0" borderId="0" xfId="27634" applyNumberFormat="1" applyFont="1" applyAlignment="1">
      <alignment vertical="center"/>
    </xf>
    <xf numFmtId="217" fontId="200" fillId="122" borderId="0" xfId="27634" applyNumberFormat="1" applyFont="1" applyFill="1" applyAlignment="1">
      <alignment vertical="center"/>
    </xf>
    <xf numFmtId="9" fontId="200" fillId="122" borderId="0" xfId="27636" applyFont="1" applyFill="1" applyAlignment="1">
      <alignment vertical="center"/>
    </xf>
    <xf numFmtId="0" fontId="200" fillId="33" borderId="0" xfId="27635" applyFont="1" applyFill="1" applyAlignment="1">
      <alignment vertical="center"/>
    </xf>
    <xf numFmtId="225" fontId="200" fillId="33" borderId="0" xfId="27634" applyNumberFormat="1" applyFont="1" applyFill="1" applyAlignment="1">
      <alignment vertical="center"/>
    </xf>
    <xf numFmtId="0" fontId="192" fillId="126" borderId="0" xfId="27635" applyFont="1" applyFill="1" applyAlignment="1">
      <alignment vertical="center"/>
    </xf>
    <xf numFmtId="225" fontId="192" fillId="126" borderId="0" xfId="27634" applyNumberFormat="1" applyFont="1" applyFill="1" applyAlignment="1">
      <alignment vertical="center"/>
    </xf>
    <xf numFmtId="217" fontId="192" fillId="126" borderId="0" xfId="27634" applyNumberFormat="1" applyFont="1" applyFill="1" applyAlignment="1">
      <alignment vertical="center"/>
    </xf>
    <xf numFmtId="174" fontId="200" fillId="122" borderId="0" xfId="27617" applyNumberFormat="1" applyFont="1" applyFill="1" applyAlignment="1">
      <alignment vertical="center"/>
    </xf>
    <xf numFmtId="0" fontId="200" fillId="122" borderId="0" xfId="27635" applyFont="1" applyFill="1" applyAlignment="1">
      <alignment horizontal="left" vertical="center"/>
    </xf>
    <xf numFmtId="0" fontId="191" fillId="125" borderId="0" xfId="12575" applyFont="1" applyFill="1" applyBorder="1" applyAlignment="1">
      <alignment vertical="center" wrapText="1"/>
    </xf>
    <xf numFmtId="0" fontId="213" fillId="0" borderId="0" xfId="0" applyFont="1" applyAlignment="1"/>
    <xf numFmtId="233" fontId="196" fillId="0" borderId="0" xfId="0" applyNumberFormat="1" applyFont="1"/>
    <xf numFmtId="217" fontId="200" fillId="0" borderId="0" xfId="27634" applyNumberFormat="1" applyFont="1" applyAlignment="1">
      <alignment horizontal="center" vertical="center"/>
    </xf>
    <xf numFmtId="217" fontId="192" fillId="126" borderId="0" xfId="27634" applyNumberFormat="1" applyFont="1" applyFill="1" applyAlignment="1">
      <alignment horizontal="center" vertical="center"/>
    </xf>
    <xf numFmtId="174" fontId="200" fillId="122" borderId="0" xfId="27617" applyNumberFormat="1" applyFont="1" applyFill="1" applyAlignment="1">
      <alignment horizontal="center" vertical="center"/>
    </xf>
    <xf numFmtId="217" fontId="200" fillId="122" borderId="0" xfId="27634" applyNumberFormat="1" applyFont="1" applyFill="1" applyAlignment="1">
      <alignment horizontal="center" vertical="center"/>
    </xf>
    <xf numFmtId="0" fontId="204" fillId="0" borderId="0" xfId="27635" applyFont="1" applyAlignment="1">
      <alignment horizontal="center" vertical="center"/>
    </xf>
    <xf numFmtId="0" fontId="199" fillId="122" borderId="10" xfId="12575" applyFont="1" applyFill="1" applyBorder="1" applyAlignment="1">
      <alignment horizontal="left" vertical="center"/>
    </xf>
    <xf numFmtId="0" fontId="199" fillId="122" borderId="0" xfId="1" applyFont="1" applyFill="1" applyBorder="1" applyAlignment="1">
      <alignment vertical="center"/>
    </xf>
    <xf numFmtId="0" fontId="191" fillId="125" borderId="0" xfId="27635" applyFont="1" applyFill="1" applyAlignment="1">
      <alignment vertical="center"/>
    </xf>
    <xf numFmtId="219" fontId="204" fillId="0" borderId="0" xfId="27617" applyNumberFormat="1" applyFont="1" applyAlignment="1">
      <alignment horizontal="center" vertical="center"/>
    </xf>
    <xf numFmtId="217" fontId="200" fillId="122" borderId="0" xfId="2" applyNumberFormat="1" applyFont="1" applyFill="1" applyBorder="1" applyAlignment="1">
      <alignment vertical="center"/>
    </xf>
    <xf numFmtId="166" fontId="192" fillId="126" borderId="0" xfId="2" applyNumberFormat="1" applyFont="1" applyFill="1" applyBorder="1" applyAlignment="1">
      <alignment horizontal="center" vertical="center"/>
    </xf>
    <xf numFmtId="0" fontId="200" fillId="33" borderId="27" xfId="1" applyFont="1" applyFill="1" applyBorder="1" applyAlignment="1">
      <alignment vertical="center"/>
    </xf>
    <xf numFmtId="166" fontId="200" fillId="33" borderId="18" xfId="2" applyNumberFormat="1" applyFont="1" applyFill="1" applyBorder="1" applyAlignment="1">
      <alignment horizontal="center" vertical="center"/>
    </xf>
    <xf numFmtId="166" fontId="200" fillId="33" borderId="25" xfId="2" applyNumberFormat="1" applyFont="1" applyFill="1" applyBorder="1" applyAlignment="1">
      <alignment horizontal="center" vertical="center"/>
    </xf>
    <xf numFmtId="166" fontId="192" fillId="125" borderId="0" xfId="2" applyNumberFormat="1" applyFont="1" applyFill="1" applyBorder="1" applyAlignment="1">
      <alignment horizontal="center" vertical="center"/>
    </xf>
    <xf numFmtId="0" fontId="199" fillId="122" borderId="11" xfId="12575" applyFont="1" applyFill="1" applyBorder="1" applyAlignment="1">
      <alignment horizontal="left" vertical="center"/>
    </xf>
    <xf numFmtId="3" fontId="199" fillId="122" borderId="10" xfId="12575" applyNumberFormat="1" applyFont="1" applyFill="1" applyBorder="1" applyAlignment="1">
      <alignment horizontal="center" vertical="center" wrapText="1"/>
    </xf>
    <xf numFmtId="166" fontId="200" fillId="122" borderId="0" xfId="2" applyNumberFormat="1" applyFont="1" applyFill="1" applyBorder="1" applyAlignment="1">
      <alignment horizontal="left" vertical="center"/>
    </xf>
    <xf numFmtId="166" fontId="200" fillId="122" borderId="0" xfId="2" applyNumberFormat="1" applyFont="1" applyFill="1" applyBorder="1" applyAlignment="1">
      <alignment horizontal="center" vertical="center"/>
    </xf>
    <xf numFmtId="0" fontId="191" fillId="124" borderId="0" xfId="12575" applyFont="1" applyFill="1" applyBorder="1" applyAlignment="1">
      <alignment horizontal="left" vertical="center" wrapText="1"/>
    </xf>
    <xf numFmtId="166" fontId="199" fillId="132" borderId="0" xfId="1" applyNumberFormat="1" applyFont="1" applyFill="1" applyBorder="1" applyAlignment="1">
      <alignment horizontal="center" vertical="center"/>
    </xf>
    <xf numFmtId="167" fontId="199" fillId="132" borderId="0" xfId="3" applyNumberFormat="1" applyFont="1" applyFill="1" applyBorder="1" applyAlignment="1">
      <alignment horizontal="center" vertical="center"/>
    </xf>
    <xf numFmtId="0" fontId="199" fillId="122" borderId="0" xfId="1" applyFont="1" applyFill="1" applyBorder="1" applyAlignment="1">
      <alignment vertical="center" wrapText="1"/>
    </xf>
    <xf numFmtId="217" fontId="200" fillId="122" borderId="0" xfId="2" applyNumberFormat="1" applyFont="1" applyFill="1" applyBorder="1" applyAlignment="1">
      <alignment horizontal="left" vertical="center"/>
    </xf>
    <xf numFmtId="0" fontId="189" fillId="0" borderId="0" xfId="12527" applyFont="1"/>
    <xf numFmtId="0" fontId="190" fillId="0" borderId="0" xfId="12527" applyFont="1"/>
    <xf numFmtId="0" fontId="191" fillId="0" borderId="0" xfId="12527" applyFont="1"/>
    <xf numFmtId="0" fontId="193" fillId="0" borderId="0" xfId="12527" applyFont="1"/>
    <xf numFmtId="0" fontId="191" fillId="126" borderId="0" xfId="27633" applyFont="1" applyFill="1" applyBorder="1" applyAlignment="1">
      <alignment horizontal="left" vertical="center"/>
    </xf>
    <xf numFmtId="0" fontId="190" fillId="0" borderId="0" xfId="12527" applyFont="1" applyFill="1"/>
    <xf numFmtId="0" fontId="192" fillId="126" borderId="0" xfId="27633" applyFont="1" applyFill="1" applyBorder="1" applyAlignment="1">
      <alignment horizontal="left" vertical="center"/>
    </xf>
    <xf numFmtId="0" fontId="193" fillId="33" borderId="0" xfId="27633" applyFont="1" applyFill="1" applyBorder="1" applyAlignment="1">
      <alignment horizontal="left" vertical="center"/>
    </xf>
    <xf numFmtId="0" fontId="200" fillId="126" borderId="0" xfId="27633" applyFont="1" applyFill="1" applyBorder="1" applyAlignment="1">
      <alignment horizontal="left" vertical="center"/>
    </xf>
    <xf numFmtId="0" fontId="191" fillId="0" borderId="0" xfId="12527" applyFont="1" applyFill="1"/>
    <xf numFmtId="0" fontId="193" fillId="0" borderId="0" xfId="12527" applyFont="1" applyFill="1"/>
    <xf numFmtId="0" fontId="192" fillId="126" borderId="0" xfId="27633" applyFont="1" applyFill="1" applyBorder="1" applyAlignment="1">
      <alignment horizontal="left" vertical="center" wrapText="1"/>
    </xf>
    <xf numFmtId="166" fontId="190" fillId="0" borderId="0" xfId="12527" applyNumberFormat="1" applyFont="1"/>
    <xf numFmtId="0" fontId="195" fillId="0" borderId="0" xfId="12527" applyFont="1" applyAlignment="1">
      <alignment horizontal="right"/>
    </xf>
    <xf numFmtId="41" fontId="189" fillId="0" borderId="0" xfId="12527" applyNumberFormat="1" applyFont="1"/>
    <xf numFmtId="39" fontId="199" fillId="122" borderId="26" xfId="12527" applyNumberFormat="1" applyFont="1" applyFill="1" applyBorder="1" applyAlignment="1">
      <alignment vertical="center" wrapText="1"/>
    </xf>
    <xf numFmtId="166" fontId="199" fillId="122" borderId="18" xfId="2" applyNumberFormat="1" applyFont="1" applyFill="1" applyBorder="1" applyAlignment="1">
      <alignment horizontal="center" vertical="center"/>
    </xf>
    <xf numFmtId="167" fontId="199" fillId="122" borderId="18" xfId="3" applyNumberFormat="1" applyFont="1" applyFill="1" applyBorder="1" applyAlignment="1">
      <alignment horizontal="center" vertical="center"/>
    </xf>
    <xf numFmtId="0" fontId="199" fillId="122" borderId="18" xfId="1" applyFont="1" applyFill="1" applyBorder="1" applyAlignment="1">
      <alignment vertical="center"/>
    </xf>
    <xf numFmtId="0" fontId="199" fillId="122" borderId="18" xfId="1" applyFont="1" applyFill="1" applyBorder="1" applyAlignment="1">
      <alignment vertical="center" wrapText="1"/>
    </xf>
    <xf numFmtId="217" fontId="200" fillId="33" borderId="0" xfId="2" applyNumberFormat="1" applyFont="1" applyFill="1" applyBorder="1" applyAlignment="1">
      <alignment horizontal="center" vertical="center"/>
    </xf>
    <xf numFmtId="225" fontId="200" fillId="33" borderId="0" xfId="2" applyNumberFormat="1" applyFont="1" applyFill="1" applyBorder="1" applyAlignment="1">
      <alignment horizontal="right" vertical="center"/>
    </xf>
    <xf numFmtId="166" fontId="200" fillId="33" borderId="0" xfId="2" applyNumberFormat="1" applyFont="1" applyFill="1" applyBorder="1" applyAlignment="1">
      <alignment horizontal="center" vertical="center"/>
    </xf>
    <xf numFmtId="0" fontId="185" fillId="129" borderId="0" xfId="0" applyFont="1" applyFill="1"/>
    <xf numFmtId="166" fontId="199" fillId="122" borderId="0" xfId="2" applyNumberFormat="1" applyFont="1" applyFill="1" applyBorder="1" applyAlignment="1">
      <alignment horizontal="center" vertical="center"/>
    </xf>
    <xf numFmtId="166" fontId="199" fillId="122" borderId="10" xfId="2" applyNumberFormat="1" applyFont="1" applyFill="1" applyBorder="1" applyAlignment="1">
      <alignment horizontal="center" vertical="center"/>
    </xf>
    <xf numFmtId="0" fontId="214" fillId="0" borderId="0" xfId="0" applyFont="1" applyFill="1"/>
    <xf numFmtId="39" fontId="190" fillId="0" borderId="0" xfId="12527" applyNumberFormat="1" applyFont="1" applyFill="1" applyBorder="1" applyAlignment="1">
      <alignment vertical="center"/>
    </xf>
    <xf numFmtId="39" fontId="192" fillId="0" borderId="14" xfId="12527" applyNumberFormat="1" applyFont="1" applyFill="1" applyBorder="1" applyAlignment="1">
      <alignment horizontal="center" vertical="center"/>
    </xf>
    <xf numFmtId="39" fontId="192" fillId="0" borderId="15" xfId="12527" applyNumberFormat="1" applyFont="1" applyFill="1" applyBorder="1" applyAlignment="1">
      <alignment horizontal="center" vertical="center"/>
    </xf>
    <xf numFmtId="0" fontId="189" fillId="0" borderId="0" xfId="12527" applyFont="1" applyFill="1"/>
    <xf numFmtId="14" fontId="192" fillId="130" borderId="0" xfId="12575" applyNumberFormat="1" applyFont="1" applyFill="1" applyBorder="1" applyAlignment="1">
      <alignment horizontal="center" wrapText="1"/>
    </xf>
    <xf numFmtId="0" fontId="214" fillId="33" borderId="0" xfId="0" applyFont="1" applyFill="1"/>
    <xf numFmtId="0" fontId="188" fillId="33" borderId="0" xfId="0" applyFont="1" applyFill="1" applyBorder="1" applyAlignment="1"/>
    <xf numFmtId="0" fontId="188" fillId="125" borderId="0" xfId="0" applyFont="1" applyFill="1" applyBorder="1" applyAlignment="1"/>
    <xf numFmtId="0" fontId="214" fillId="33" borderId="0" xfId="0" applyFont="1" applyFill="1" applyAlignment="1">
      <alignment vertical="center"/>
    </xf>
    <xf numFmtId="0" fontId="188" fillId="126" borderId="10" xfId="0" applyFont="1" applyFill="1" applyBorder="1" applyAlignment="1">
      <alignment horizontal="center" vertical="center" wrapText="1"/>
    </xf>
    <xf numFmtId="0" fontId="188" fillId="33" borderId="18" xfId="0" applyFont="1" applyFill="1" applyBorder="1" applyAlignment="1">
      <alignment horizontal="center" vertical="center" wrapText="1"/>
    </xf>
    <xf numFmtId="0" fontId="214" fillId="33" borderId="0" xfId="0" quotePrefix="1" applyFont="1" applyFill="1" applyAlignment="1">
      <alignment vertical="center"/>
    </xf>
    <xf numFmtId="0" fontId="215" fillId="33" borderId="52" xfId="0" applyFont="1" applyFill="1" applyBorder="1" applyAlignment="1">
      <alignment horizontal="center" vertical="center"/>
    </xf>
    <xf numFmtId="0" fontId="188" fillId="126" borderId="25" xfId="0" applyFont="1" applyFill="1" applyBorder="1" applyAlignment="1">
      <alignment horizontal="center" vertical="center"/>
    </xf>
    <xf numFmtId="0" fontId="188" fillId="33" borderId="22" xfId="0" applyFont="1" applyFill="1" applyBorder="1" applyAlignment="1">
      <alignment horizontal="center" vertical="center" wrapText="1"/>
    </xf>
    <xf numFmtId="0" fontId="188" fillId="116" borderId="18" xfId="0" applyFont="1" applyFill="1" applyBorder="1" applyAlignment="1">
      <alignment horizontal="center" vertical="center"/>
    </xf>
    <xf numFmtId="10" fontId="212" fillId="33" borderId="52" xfId="0" applyNumberFormat="1" applyFont="1" applyFill="1" applyBorder="1" applyAlignment="1">
      <alignment horizontal="center" vertical="center"/>
    </xf>
    <xf numFmtId="0" fontId="216" fillId="33" borderId="10" xfId="0" applyFont="1" applyFill="1" applyBorder="1"/>
    <xf numFmtId="0" fontId="216" fillId="33" borderId="18" xfId="0" applyFont="1" applyFill="1" applyBorder="1" applyAlignment="1">
      <alignment vertical="center"/>
    </xf>
    <xf numFmtId="217" fontId="216" fillId="33" borderId="10" xfId="29885" applyNumberFormat="1" applyFont="1" applyFill="1" applyBorder="1" applyAlignment="1">
      <alignment horizontal="right" vertical="center"/>
    </xf>
    <xf numFmtId="217" fontId="216" fillId="33" borderId="22" xfId="29885" applyNumberFormat="1" applyFont="1" applyFill="1" applyBorder="1" applyAlignment="1">
      <alignment horizontal="right" vertical="center"/>
    </xf>
    <xf numFmtId="217" fontId="216" fillId="33" borderId="19" xfId="29885" applyNumberFormat="1" applyFont="1" applyFill="1" applyBorder="1" applyAlignment="1">
      <alignment horizontal="right" vertical="center"/>
    </xf>
    <xf numFmtId="174" fontId="216" fillId="33" borderId="22" xfId="0" applyNumberFormat="1" applyFont="1" applyFill="1" applyBorder="1"/>
    <xf numFmtId="235" fontId="216" fillId="33" borderId="10" xfId="3" applyNumberFormat="1" applyFont="1" applyFill="1" applyBorder="1"/>
    <xf numFmtId="180" fontId="216" fillId="33" borderId="10" xfId="0" applyNumberFormat="1" applyFont="1" applyFill="1" applyBorder="1"/>
    <xf numFmtId="0" fontId="216" fillId="33" borderId="22" xfId="0" applyFont="1" applyFill="1" applyBorder="1"/>
    <xf numFmtId="0" fontId="216" fillId="33" borderId="0" xfId="0" applyFont="1" applyFill="1"/>
    <xf numFmtId="0" fontId="216" fillId="33" borderId="10" xfId="0" applyFont="1" applyFill="1" applyBorder="1" applyAlignment="1">
      <alignment vertical="center"/>
    </xf>
    <xf numFmtId="217" fontId="216" fillId="33" borderId="0" xfId="29885" applyNumberFormat="1" applyFont="1" applyFill="1" applyBorder="1" applyAlignment="1">
      <alignment horizontal="right" vertical="center"/>
    </xf>
    <xf numFmtId="174" fontId="217" fillId="33" borderId="10" xfId="0" applyNumberFormat="1" applyFont="1" applyFill="1" applyBorder="1"/>
    <xf numFmtId="174" fontId="216" fillId="33" borderId="0" xfId="3" applyNumberFormat="1" applyFont="1" applyFill="1"/>
    <xf numFmtId="0" fontId="217" fillId="33" borderId="0" xfId="0" applyFont="1" applyFill="1"/>
    <xf numFmtId="0" fontId="217" fillId="135" borderId="0" xfId="0" applyFont="1" applyFill="1"/>
    <xf numFmtId="0" fontId="217" fillId="135" borderId="0" xfId="0" applyFont="1" applyFill="1" applyBorder="1" applyAlignment="1">
      <alignment horizontal="center" vertical="center"/>
    </xf>
    <xf numFmtId="0" fontId="217" fillId="135" borderId="14" xfId="0" applyFont="1" applyFill="1" applyBorder="1" applyAlignment="1">
      <alignment horizontal="center" vertical="center"/>
    </xf>
    <xf numFmtId="217" fontId="217" fillId="135" borderId="0" xfId="29885" applyNumberFormat="1" applyFont="1" applyFill="1" applyBorder="1" applyAlignment="1">
      <alignment horizontal="right" vertical="center"/>
    </xf>
    <xf numFmtId="217" fontId="217" fillId="33" borderId="0" xfId="29885" applyNumberFormat="1" applyFont="1" applyFill="1" applyBorder="1" applyAlignment="1">
      <alignment horizontal="right" vertical="center"/>
    </xf>
    <xf numFmtId="174" fontId="217" fillId="33" borderId="0" xfId="0" applyNumberFormat="1" applyFont="1" applyFill="1" applyBorder="1"/>
    <xf numFmtId="174" fontId="217" fillId="33" borderId="0" xfId="3" applyNumberFormat="1" applyFont="1" applyFill="1"/>
    <xf numFmtId="217" fontId="214" fillId="33" borderId="0" xfId="0" applyNumberFormat="1" applyFont="1" applyFill="1"/>
    <xf numFmtId="236" fontId="214" fillId="33" borderId="0" xfId="3" applyNumberFormat="1" applyFont="1" applyFill="1"/>
    <xf numFmtId="174" fontId="214" fillId="33" borderId="0" xfId="3" applyNumberFormat="1" applyFont="1" applyFill="1"/>
    <xf numFmtId="164" fontId="214" fillId="33" borderId="0" xfId="29885" applyFont="1" applyFill="1" applyAlignment="1">
      <alignment vertical="center"/>
    </xf>
    <xf numFmtId="10" fontId="214" fillId="33" borderId="0" xfId="3" applyNumberFormat="1" applyFont="1" applyFill="1" applyAlignment="1">
      <alignment vertical="center"/>
    </xf>
    <xf numFmtId="174" fontId="214" fillId="33" borderId="0" xfId="3" applyNumberFormat="1" applyFont="1" applyFill="1" applyAlignment="1">
      <alignment vertical="center"/>
    </xf>
    <xf numFmtId="0" fontId="216" fillId="33" borderId="11" xfId="0" applyFont="1" applyFill="1" applyBorder="1"/>
    <xf numFmtId="0" fontId="216" fillId="122" borderId="0" xfId="0" applyFont="1" applyFill="1" applyBorder="1"/>
    <xf numFmtId="0" fontId="216" fillId="122" borderId="0" xfId="0" applyFont="1" applyFill="1" applyBorder="1" applyAlignment="1">
      <alignment horizontal="left" vertical="center"/>
    </xf>
    <xf numFmtId="217" fontId="216" fillId="122" borderId="0" xfId="29885" applyNumberFormat="1" applyFont="1" applyFill="1" applyBorder="1" applyAlignment="1">
      <alignment horizontal="right" vertical="center"/>
    </xf>
    <xf numFmtId="174" fontId="216" fillId="122" borderId="0" xfId="0" applyNumberFormat="1" applyFont="1" applyFill="1" applyBorder="1"/>
    <xf numFmtId="0" fontId="216" fillId="33" borderId="13" xfId="0" applyFont="1" applyFill="1" applyBorder="1"/>
    <xf numFmtId="0" fontId="188" fillId="33" borderId="10" xfId="0" applyFont="1" applyFill="1" applyBorder="1"/>
    <xf numFmtId="227" fontId="187" fillId="33" borderId="10" xfId="29885" applyNumberFormat="1" applyFont="1" applyFill="1" applyBorder="1"/>
    <xf numFmtId="0" fontId="216" fillId="33" borderId="25" xfId="0" applyFont="1" applyFill="1" applyBorder="1" applyAlignment="1">
      <alignment horizontal="left"/>
    </xf>
    <xf numFmtId="0" fontId="216" fillId="33" borderId="25" xfId="0" applyFont="1" applyFill="1" applyBorder="1"/>
    <xf numFmtId="0" fontId="216" fillId="33" borderId="25" xfId="0" applyFont="1" applyFill="1" applyBorder="1" applyAlignment="1">
      <alignment horizontal="left" vertical="center"/>
    </xf>
    <xf numFmtId="217" fontId="216" fillId="33" borderId="25" xfId="29885" applyNumberFormat="1" applyFont="1" applyFill="1" applyBorder="1" applyAlignment="1">
      <alignment horizontal="right" vertical="center"/>
    </xf>
    <xf numFmtId="174" fontId="216" fillId="33" borderId="25" xfId="0" applyNumberFormat="1" applyFont="1" applyFill="1" applyBorder="1"/>
    <xf numFmtId="219" fontId="215" fillId="33" borderId="10" xfId="0" applyNumberFormat="1" applyFont="1" applyFill="1" applyBorder="1"/>
    <xf numFmtId="227" fontId="216" fillId="33" borderId="10" xfId="29885" applyNumberFormat="1" applyFont="1" applyFill="1" applyBorder="1"/>
    <xf numFmtId="227" fontId="215" fillId="33" borderId="10" xfId="29885" applyNumberFormat="1" applyFont="1" applyFill="1" applyBorder="1"/>
    <xf numFmtId="227" fontId="188" fillId="33" borderId="10" xfId="29885" applyNumberFormat="1" applyFont="1" applyFill="1" applyBorder="1"/>
    <xf numFmtId="0" fontId="216" fillId="33" borderId="22" xfId="0" applyFont="1" applyFill="1" applyBorder="1" applyAlignment="1">
      <alignment horizontal="left" vertical="center"/>
    </xf>
    <xf numFmtId="0" fontId="216" fillId="33" borderId="18" xfId="0" applyFont="1" applyFill="1" applyBorder="1"/>
    <xf numFmtId="184" fontId="216" fillId="33" borderId="18" xfId="29885" applyNumberFormat="1" applyFont="1" applyFill="1" applyBorder="1"/>
    <xf numFmtId="217" fontId="216" fillId="33" borderId="23" xfId="29885" applyNumberFormat="1" applyFont="1" applyFill="1" applyBorder="1" applyAlignment="1">
      <alignment horizontal="right" vertical="center"/>
    </xf>
    <xf numFmtId="174" fontId="216" fillId="33" borderId="0" xfId="0" applyNumberFormat="1" applyFont="1" applyFill="1" applyBorder="1"/>
    <xf numFmtId="0" fontId="216" fillId="33" borderId="0" xfId="0" applyFont="1" applyFill="1" applyBorder="1"/>
    <xf numFmtId="227" fontId="215" fillId="33" borderId="13" xfId="29885" applyNumberFormat="1" applyFont="1" applyFill="1" applyBorder="1"/>
    <xf numFmtId="0" fontId="216" fillId="122" borderId="25" xfId="0" applyFont="1" applyFill="1" applyBorder="1" applyAlignment="1">
      <alignment horizontal="left" vertical="center"/>
    </xf>
    <xf numFmtId="0" fontId="216" fillId="122" borderId="0" xfId="0" applyFont="1" applyFill="1" applyBorder="1" applyAlignment="1">
      <alignment horizontal="left"/>
    </xf>
    <xf numFmtId="217" fontId="216" fillId="122" borderId="25" xfId="29885" applyNumberFormat="1" applyFont="1" applyFill="1" applyBorder="1" applyAlignment="1">
      <alignment horizontal="right" vertical="center"/>
    </xf>
    <xf numFmtId="217" fontId="216" fillId="122" borderId="26" xfId="29885" applyNumberFormat="1" applyFont="1" applyFill="1" applyBorder="1" applyAlignment="1">
      <alignment horizontal="right" vertical="center"/>
    </xf>
    <xf numFmtId="0" fontId="217" fillId="33" borderId="11" xfId="0" applyFont="1" applyFill="1" applyBorder="1"/>
    <xf numFmtId="41" fontId="217" fillId="135" borderId="0" xfId="0" applyNumberFormat="1" applyFont="1" applyFill="1" applyBorder="1"/>
    <xf numFmtId="0" fontId="217" fillId="135" borderId="0" xfId="0" applyFont="1" applyFill="1" applyBorder="1"/>
    <xf numFmtId="0" fontId="217" fillId="33" borderId="0" xfId="0" applyFont="1" applyFill="1" applyBorder="1"/>
    <xf numFmtId="184" fontId="217" fillId="33" borderId="0" xfId="0" applyNumberFormat="1" applyFont="1" applyFill="1" applyBorder="1"/>
    <xf numFmtId="180" fontId="217" fillId="33" borderId="13" xfId="0" applyNumberFormat="1" applyFont="1" applyFill="1" applyBorder="1"/>
    <xf numFmtId="164" fontId="216" fillId="33" borderId="10" xfId="29885" applyFont="1" applyFill="1" applyBorder="1"/>
    <xf numFmtId="0" fontId="217" fillId="33" borderId="10" xfId="0" applyFont="1" applyFill="1" applyBorder="1"/>
    <xf numFmtId="184" fontId="214" fillId="33" borderId="0" xfId="0" applyNumberFormat="1" applyFont="1" applyFill="1"/>
    <xf numFmtId="0" fontId="188" fillId="125" borderId="0" xfId="0" applyFont="1" applyFill="1"/>
    <xf numFmtId="180" fontId="188" fillId="125" borderId="0" xfId="0" applyNumberFormat="1" applyFont="1" applyFill="1"/>
    <xf numFmtId="217" fontId="188" fillId="125" borderId="0" xfId="29885" applyNumberFormat="1" applyFont="1" applyFill="1" applyBorder="1" applyAlignment="1">
      <alignment horizontal="right" vertical="center"/>
    </xf>
    <xf numFmtId="180" fontId="217" fillId="33" borderId="0" xfId="0" applyNumberFormat="1" applyFont="1" applyFill="1"/>
    <xf numFmtId="184" fontId="217" fillId="33" borderId="0" xfId="0" applyNumberFormat="1" applyFont="1" applyFill="1"/>
    <xf numFmtId="0" fontId="188" fillId="33" borderId="0" xfId="0" applyFont="1" applyFill="1"/>
    <xf numFmtId="180" fontId="188" fillId="33" borderId="0" xfId="0" applyNumberFormat="1" applyFont="1" applyFill="1"/>
    <xf numFmtId="217" fontId="188" fillId="33" borderId="0" xfId="29885" applyNumberFormat="1" applyFont="1" applyFill="1" applyBorder="1" applyAlignment="1">
      <alignment horizontal="right" vertical="center"/>
    </xf>
    <xf numFmtId="184" fontId="214" fillId="33" borderId="0" xfId="0" applyNumberFormat="1" applyFont="1" applyFill="1" applyAlignment="1">
      <alignment vertical="center"/>
    </xf>
    <xf numFmtId="164" fontId="216" fillId="33" borderId="22" xfId="29885" applyFont="1" applyFill="1" applyBorder="1" applyAlignment="1">
      <alignment horizontal="right" vertical="center"/>
    </xf>
    <xf numFmtId="174" fontId="216" fillId="33" borderId="10" xfId="0" applyNumberFormat="1" applyFont="1" applyFill="1" applyBorder="1" applyAlignment="1">
      <alignment horizontal="right" vertical="center"/>
    </xf>
    <xf numFmtId="0" fontId="215" fillId="33" borderId="10" xfId="0" applyFont="1" applyFill="1" applyBorder="1"/>
    <xf numFmtId="217" fontId="216" fillId="33" borderId="10" xfId="0" applyNumberFormat="1" applyFont="1" applyFill="1" applyBorder="1"/>
    <xf numFmtId="174" fontId="216" fillId="122" borderId="0" xfId="0" applyNumberFormat="1" applyFont="1" applyFill="1" applyBorder="1" applyAlignment="1">
      <alignment horizontal="right"/>
    </xf>
    <xf numFmtId="164" fontId="216" fillId="122" borderId="0" xfId="29885" applyFont="1" applyFill="1" applyBorder="1" applyAlignment="1">
      <alignment horizontal="right" vertical="center"/>
    </xf>
    <xf numFmtId="0" fontId="216" fillId="33" borderId="10" xfId="0" applyFont="1" applyFill="1" applyBorder="1" applyAlignment="1">
      <alignment vertical="center" wrapText="1"/>
    </xf>
    <xf numFmtId="0" fontId="216" fillId="33" borderId="10" xfId="0" applyFont="1" applyFill="1" applyBorder="1" applyAlignment="1">
      <alignment horizontal="left" vertical="center"/>
    </xf>
    <xf numFmtId="217" fontId="216" fillId="33" borderId="22" xfId="29885" applyNumberFormat="1" applyFont="1" applyFill="1" applyBorder="1" applyAlignment="1">
      <alignment horizontal="right" vertical="center" wrapText="1"/>
    </xf>
    <xf numFmtId="217" fontId="217" fillId="33" borderId="22" xfId="29885" applyNumberFormat="1" applyFont="1" applyFill="1" applyBorder="1" applyAlignment="1">
      <alignment horizontal="right" vertical="center"/>
    </xf>
    <xf numFmtId="174" fontId="217" fillId="33" borderId="10" xfId="0" applyNumberFormat="1" applyFont="1" applyFill="1" applyBorder="1" applyAlignment="1">
      <alignment horizontal="right"/>
    </xf>
    <xf numFmtId="180" fontId="214" fillId="33" borderId="0" xfId="0" applyNumberFormat="1" applyFont="1" applyFill="1"/>
    <xf numFmtId="0" fontId="192" fillId="125" borderId="0" xfId="12575" applyFont="1" applyFill="1" applyBorder="1" applyAlignment="1">
      <alignment horizontal="center" vertical="center" wrapText="1"/>
    </xf>
    <xf numFmtId="0" fontId="200" fillId="33" borderId="0" xfId="1" applyFont="1" applyFill="1" applyBorder="1" applyAlignment="1">
      <alignment horizontal="center" vertical="center" wrapText="1"/>
    </xf>
    <xf numFmtId="0" fontId="190" fillId="0" borderId="0" xfId="0" applyFont="1" applyFill="1" applyBorder="1"/>
    <xf numFmtId="166" fontId="199" fillId="33" borderId="25" xfId="2" applyNumberFormat="1" applyFont="1" applyFill="1" applyBorder="1" applyAlignment="1">
      <alignment horizontal="center" vertical="center"/>
    </xf>
    <xf numFmtId="167" fontId="199" fillId="33" borderId="25" xfId="3" applyNumberFormat="1" applyFont="1" applyFill="1" applyBorder="1" applyAlignment="1">
      <alignment horizontal="center" vertical="center"/>
    </xf>
    <xf numFmtId="0" fontId="192" fillId="125" borderId="0" xfId="12575" applyFont="1" applyFill="1" applyBorder="1" applyAlignment="1">
      <alignment horizontal="center" vertical="center" wrapText="1"/>
    </xf>
    <xf numFmtId="0" fontId="192" fillId="125" borderId="0" xfId="12575" applyFont="1" applyFill="1" applyBorder="1" applyAlignment="1">
      <alignment horizontal="left" vertical="center" wrapText="1"/>
    </xf>
    <xf numFmtId="0" fontId="200" fillId="33" borderId="0" xfId="1" applyFont="1" applyFill="1" applyBorder="1" applyAlignment="1">
      <alignment horizontal="center" vertical="center"/>
    </xf>
    <xf numFmtId="166" fontId="200" fillId="33" borderId="0" xfId="2" applyNumberFormat="1" applyFont="1" applyFill="1" applyBorder="1" applyAlignment="1">
      <alignment horizontal="center" vertical="center"/>
    </xf>
    <xf numFmtId="0" fontId="224" fillId="0" borderId="0" xfId="0" applyFont="1" applyAlignment="1">
      <alignment horizontal="center" vertical="center"/>
    </xf>
    <xf numFmtId="0" fontId="224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166" fontId="199" fillId="122" borderId="25" xfId="2" applyNumberFormat="1" applyFont="1" applyFill="1" applyBorder="1" applyAlignment="1">
      <alignment horizontal="center" vertical="center"/>
    </xf>
    <xf numFmtId="167" fontId="199" fillId="122" borderId="25" xfId="3" applyNumberFormat="1" applyFont="1" applyFill="1" applyBorder="1" applyAlignment="1">
      <alignment horizontal="center" vertical="center"/>
    </xf>
    <xf numFmtId="0" fontId="192" fillId="125" borderId="0" xfId="12575" applyFont="1" applyFill="1" applyBorder="1" applyAlignment="1">
      <alignment horizontal="center" vertical="center" wrapText="1"/>
    </xf>
    <xf numFmtId="0" fontId="192" fillId="125" borderId="0" xfId="12575" applyFont="1" applyFill="1" applyBorder="1" applyAlignment="1">
      <alignment horizontal="left" vertical="center" wrapText="1"/>
    </xf>
    <xf numFmtId="0" fontId="200" fillId="33" borderId="0" xfId="1" applyFont="1" applyFill="1" applyBorder="1" applyAlignment="1">
      <alignment horizontal="center" vertical="center"/>
    </xf>
    <xf numFmtId="0" fontId="192" fillId="125" borderId="11" xfId="12575" applyFont="1" applyFill="1" applyBorder="1" applyAlignment="1">
      <alignment horizontal="left" vertical="center"/>
    </xf>
    <xf numFmtId="0" fontId="192" fillId="125" borderId="0" xfId="27618" applyFont="1" applyFill="1" applyBorder="1" applyAlignment="1">
      <alignment horizontal="left" vertical="center"/>
    </xf>
    <xf numFmtId="166" fontId="200" fillId="122" borderId="0" xfId="2" applyNumberFormat="1" applyFont="1" applyFill="1" applyBorder="1" applyAlignment="1">
      <alignment horizontal="left" vertical="center" wrapText="1"/>
    </xf>
    <xf numFmtId="0" fontId="200" fillId="122" borderId="0" xfId="1" applyFont="1" applyFill="1" applyBorder="1" applyAlignment="1">
      <alignment horizontal="left" vertical="center" wrapText="1"/>
    </xf>
    <xf numFmtId="166" fontId="200" fillId="33" borderId="0" xfId="2" applyNumberFormat="1" applyFont="1" applyFill="1" applyBorder="1" applyAlignment="1">
      <alignment horizontal="center" vertical="center"/>
    </xf>
    <xf numFmtId="217" fontId="217" fillId="135" borderId="0" xfId="0" applyNumberFormat="1" applyFont="1" applyFill="1"/>
    <xf numFmtId="9" fontId="190" fillId="34" borderId="0" xfId="27617" applyFont="1" applyFill="1" applyBorder="1" applyAlignment="1">
      <alignment vertical="center"/>
    </xf>
    <xf numFmtId="234" fontId="207" fillId="0" borderId="0" xfId="12555" applyNumberFormat="1" applyFont="1" applyFill="1" applyBorder="1" applyAlignment="1">
      <alignment horizontal="left" vertical="center"/>
    </xf>
    <xf numFmtId="234" fontId="207" fillId="0" borderId="0" xfId="12555" applyNumberFormat="1" applyFont="1" applyFill="1" applyBorder="1" applyAlignment="1">
      <alignment horizontal="center" vertical="center"/>
    </xf>
    <xf numFmtId="43" fontId="207" fillId="0" borderId="0" xfId="27621" applyFont="1" applyFill="1" applyBorder="1" applyAlignment="1">
      <alignment horizontal="center" vertical="center"/>
    </xf>
    <xf numFmtId="39" fontId="200" fillId="34" borderId="0" xfId="0" applyNumberFormat="1" applyFont="1" applyFill="1" applyBorder="1" applyAlignment="1">
      <alignment vertical="center"/>
    </xf>
    <xf numFmtId="9" fontId="200" fillId="34" borderId="0" xfId="27617" applyFont="1" applyFill="1" applyBorder="1" applyAlignment="1">
      <alignment vertical="center"/>
    </xf>
    <xf numFmtId="167" fontId="199" fillId="33" borderId="0" xfId="27617" applyNumberFormat="1" applyFont="1" applyFill="1" applyBorder="1" applyAlignment="1">
      <alignment horizontal="center" vertical="center"/>
    </xf>
    <xf numFmtId="167" fontId="200" fillId="33" borderId="0" xfId="27617" applyNumberFormat="1" applyFont="1" applyFill="1" applyBorder="1" applyAlignment="1">
      <alignment horizontal="center" vertical="center"/>
    </xf>
    <xf numFmtId="167" fontId="192" fillId="126" borderId="0" xfId="27617" applyNumberFormat="1" applyFont="1" applyFill="1" applyBorder="1" applyAlignment="1">
      <alignment horizontal="center" vertical="center"/>
    </xf>
    <xf numFmtId="228" fontId="190" fillId="34" borderId="0" xfId="27621" applyNumberFormat="1" applyFont="1" applyFill="1" applyBorder="1" applyAlignment="1">
      <alignment vertical="center"/>
    </xf>
    <xf numFmtId="39" fontId="190" fillId="34" borderId="0" xfId="0" applyNumberFormat="1" applyFont="1" applyFill="1" applyBorder="1" applyAlignment="1">
      <alignment horizontal="right" vertical="center" indent="1"/>
    </xf>
    <xf numFmtId="234" fontId="204" fillId="33" borderId="0" xfId="0" applyNumberFormat="1" applyFont="1" applyFill="1" applyBorder="1" applyAlignment="1">
      <alignment horizontal="center" vertical="center"/>
    </xf>
    <xf numFmtId="217" fontId="199" fillId="0" borderId="0" xfId="2" applyNumberFormat="1" applyFont="1" applyFill="1" applyBorder="1" applyAlignment="1">
      <alignment vertical="center" wrapText="1"/>
    </xf>
    <xf numFmtId="225" fontId="200" fillId="0" borderId="0" xfId="2" applyNumberFormat="1" applyFont="1" applyFill="1" applyBorder="1" applyAlignment="1">
      <alignment horizontal="right" vertical="center"/>
    </xf>
    <xf numFmtId="0" fontId="200" fillId="127" borderId="0" xfId="0" applyFont="1" applyFill="1" applyAlignment="1">
      <alignment vertical="center"/>
    </xf>
    <xf numFmtId="167" fontId="200" fillId="33" borderId="0" xfId="3" applyNumberFormat="1" applyFont="1" applyFill="1" applyBorder="1" applyAlignment="1">
      <alignment horizontal="center" vertical="center"/>
    </xf>
    <xf numFmtId="166" fontId="199" fillId="33" borderId="0" xfId="27598" applyNumberFormat="1" applyFont="1" applyFill="1" applyBorder="1" applyAlignment="1">
      <alignment horizontal="center" vertical="center"/>
    </xf>
    <xf numFmtId="166" fontId="200" fillId="33" borderId="0" xfId="27598" applyNumberFormat="1" applyFont="1" applyFill="1" applyBorder="1" applyAlignment="1">
      <alignment horizontal="center" vertical="center"/>
    </xf>
    <xf numFmtId="232" fontId="199" fillId="33" borderId="0" xfId="27617" applyNumberFormat="1" applyFont="1" applyFill="1" applyBorder="1" applyAlignment="1">
      <alignment horizontal="center" vertical="center"/>
    </xf>
    <xf numFmtId="166" fontId="192" fillId="126" borderId="0" xfId="27598" applyNumberFormat="1" applyFont="1" applyFill="1" applyBorder="1" applyAlignment="1">
      <alignment horizontal="center" vertical="center"/>
    </xf>
    <xf numFmtId="3" fontId="200" fillId="127" borderId="0" xfId="0" applyNumberFormat="1" applyFont="1" applyFill="1" applyAlignment="1">
      <alignment horizontal="center" vertical="center"/>
    </xf>
    <xf numFmtId="3" fontId="225" fillId="131" borderId="0" xfId="0" applyNumberFormat="1" applyFont="1" applyFill="1" applyAlignment="1">
      <alignment horizontal="center" vertical="center"/>
    </xf>
    <xf numFmtId="0" fontId="225" fillId="127" borderId="0" xfId="0" applyFont="1" applyFill="1" applyAlignment="1">
      <alignment horizontal="center" vertical="center"/>
    </xf>
    <xf numFmtId="3" fontId="225" fillId="127" borderId="0" xfId="0" applyNumberFormat="1" applyFont="1" applyFill="1" applyAlignment="1">
      <alignment horizontal="center" vertical="center"/>
    </xf>
    <xf numFmtId="3" fontId="200" fillId="131" borderId="0" xfId="0" applyNumberFormat="1" applyFont="1" applyFill="1" applyAlignment="1">
      <alignment horizontal="center" vertical="center"/>
    </xf>
    <xf numFmtId="3" fontId="200" fillId="0" borderId="0" xfId="0" applyNumberFormat="1" applyFont="1" applyAlignment="1">
      <alignment horizontal="center" vertical="center"/>
    </xf>
    <xf numFmtId="0" fontId="200" fillId="0" borderId="0" xfId="0" applyFont="1" applyAlignment="1">
      <alignment horizontal="center" vertical="center"/>
    </xf>
    <xf numFmtId="0" fontId="225" fillId="131" borderId="0" xfId="0" applyFont="1" applyFill="1" applyAlignment="1">
      <alignment horizontal="center" vertical="center"/>
    </xf>
    <xf numFmtId="174" fontId="190" fillId="34" borderId="0" xfId="27617" applyNumberFormat="1" applyFont="1" applyFill="1" applyBorder="1" applyAlignment="1">
      <alignment vertical="center"/>
    </xf>
    <xf numFmtId="3" fontId="190" fillId="0" borderId="0" xfId="0" applyNumberFormat="1" applyFont="1" applyBorder="1"/>
    <xf numFmtId="3" fontId="190" fillId="0" borderId="0" xfId="12527" applyNumberFormat="1" applyFont="1"/>
    <xf numFmtId="167" fontId="200" fillId="33" borderId="0" xfId="3" applyNumberFormat="1" applyFont="1" applyFill="1" applyBorder="1" applyAlignment="1">
      <alignment horizontal="center" vertical="center"/>
    </xf>
    <xf numFmtId="1" fontId="192" fillId="124" borderId="0" xfId="0" applyNumberFormat="1" applyFont="1" applyFill="1" applyBorder="1" applyAlignment="1">
      <alignment horizontal="center" vertical="center"/>
    </xf>
    <xf numFmtId="1" fontId="192" fillId="124" borderId="0" xfId="0" applyNumberFormat="1" applyFont="1" applyFill="1" applyBorder="1" applyAlignment="1">
      <alignment vertical="center" wrapText="1"/>
    </xf>
    <xf numFmtId="0" fontId="192" fillId="125" borderId="0" xfId="12575" applyFont="1" applyFill="1" applyBorder="1" applyAlignment="1">
      <alignment horizontal="center" vertical="center" wrapText="1"/>
    </xf>
    <xf numFmtId="0" fontId="211" fillId="33" borderId="0" xfId="1" applyFont="1" applyFill="1" applyAlignment="1">
      <alignment horizontal="left" vertical="top" wrapText="1"/>
    </xf>
    <xf numFmtId="0" fontId="211" fillId="33" borderId="0" xfId="1" applyFont="1" applyFill="1" applyBorder="1" applyAlignment="1">
      <alignment horizontal="left" vertical="top" wrapText="1"/>
    </xf>
    <xf numFmtId="0" fontId="192" fillId="125" borderId="0" xfId="1" applyFont="1" applyFill="1" applyBorder="1" applyAlignment="1">
      <alignment horizontal="left" vertical="center"/>
    </xf>
    <xf numFmtId="0" fontId="199" fillId="122" borderId="0" xfId="12575" applyFont="1" applyFill="1" applyBorder="1" applyAlignment="1">
      <alignment horizontal="left" vertical="center" wrapText="1"/>
    </xf>
    <xf numFmtId="0" fontId="200" fillId="122" borderId="0" xfId="1" applyFont="1" applyFill="1" applyBorder="1" applyAlignment="1">
      <alignment horizontal="left" vertical="center"/>
    </xf>
    <xf numFmtId="0" fontId="200" fillId="33" borderId="0" xfId="1" applyFont="1" applyFill="1" applyBorder="1" applyAlignment="1">
      <alignment horizontal="left" vertical="center"/>
    </xf>
    <xf numFmtId="0" fontId="200" fillId="0" borderId="0" xfId="1" applyFont="1" applyFill="1" applyBorder="1" applyAlignment="1">
      <alignment horizontal="left" vertical="center"/>
    </xf>
    <xf numFmtId="0" fontId="180" fillId="0" borderId="0" xfId="0" applyFont="1" applyFill="1" applyBorder="1" applyAlignment="1">
      <alignment horizontal="center" vertical="center" wrapText="1"/>
    </xf>
    <xf numFmtId="217" fontId="199" fillId="33" borderId="0" xfId="2" applyNumberFormat="1" applyFont="1" applyFill="1" applyBorder="1" applyAlignment="1">
      <alignment vertical="center" wrapText="1"/>
    </xf>
    <xf numFmtId="0" fontId="192" fillId="33" borderId="0" xfId="12575" applyFont="1" applyFill="1" applyBorder="1" applyAlignment="1">
      <alignment horizontal="left" vertical="center"/>
    </xf>
    <xf numFmtId="0" fontId="192" fillId="126" borderId="0" xfId="12575" applyFont="1" applyFill="1" applyBorder="1" applyAlignment="1">
      <alignment horizontal="left" vertical="center"/>
    </xf>
    <xf numFmtId="217" fontId="199" fillId="33" borderId="0" xfId="2" applyNumberFormat="1" applyFont="1" applyFill="1" applyBorder="1" applyAlignment="1">
      <alignment horizontal="left" vertical="center" wrapText="1"/>
    </xf>
    <xf numFmtId="0" fontId="199" fillId="122" borderId="0" xfId="1" applyFont="1" applyFill="1" applyBorder="1" applyAlignment="1">
      <alignment horizontal="left" vertical="center"/>
    </xf>
    <xf numFmtId="39" fontId="40" fillId="33" borderId="11" xfId="0" applyNumberFormat="1" applyFont="1" applyFill="1" applyBorder="1" applyAlignment="1">
      <alignment horizontal="center" vertical="center"/>
    </xf>
    <xf numFmtId="39" fontId="40" fillId="33" borderId="12" xfId="0" applyNumberFormat="1" applyFont="1" applyFill="1" applyBorder="1" applyAlignment="1">
      <alignment horizontal="center" vertical="center"/>
    </xf>
    <xf numFmtId="39" fontId="40" fillId="33" borderId="13" xfId="0" applyNumberFormat="1" applyFont="1" applyFill="1" applyBorder="1" applyAlignment="1">
      <alignment horizontal="center" vertical="center"/>
    </xf>
    <xf numFmtId="39" fontId="40" fillId="33" borderId="14" xfId="0" applyNumberFormat="1" applyFont="1" applyFill="1" applyBorder="1" applyAlignment="1">
      <alignment horizontal="center" vertical="center"/>
    </xf>
    <xf numFmtId="39" fontId="40" fillId="33" borderId="15" xfId="0" applyNumberFormat="1" applyFont="1" applyFill="1" applyBorder="1" applyAlignment="1">
      <alignment horizontal="center" vertical="center"/>
    </xf>
    <xf numFmtId="1" fontId="168" fillId="117" borderId="10" xfId="0" applyNumberFormat="1" applyFont="1" applyFill="1" applyBorder="1" applyAlignment="1">
      <alignment vertical="center" wrapText="1"/>
    </xf>
    <xf numFmtId="1" fontId="168" fillId="117" borderId="11" xfId="0" applyNumberFormat="1" applyFont="1" applyFill="1" applyBorder="1" applyAlignment="1">
      <alignment horizontal="center" vertical="center"/>
    </xf>
    <xf numFmtId="1" fontId="168" fillId="117" borderId="12" xfId="0" applyNumberFormat="1" applyFont="1" applyFill="1" applyBorder="1" applyAlignment="1">
      <alignment horizontal="center" vertical="center"/>
    </xf>
    <xf numFmtId="1" fontId="168" fillId="121" borderId="17" xfId="0" applyNumberFormat="1" applyFont="1" applyFill="1" applyBorder="1" applyAlignment="1">
      <alignment horizontal="center" vertical="center"/>
    </xf>
    <xf numFmtId="1" fontId="168" fillId="121" borderId="12" xfId="0" applyNumberFormat="1" applyFont="1" applyFill="1" applyBorder="1" applyAlignment="1">
      <alignment horizontal="center" vertical="center"/>
    </xf>
    <xf numFmtId="1" fontId="168" fillId="117" borderId="16" xfId="0" applyNumberFormat="1" applyFont="1" applyFill="1" applyBorder="1" applyAlignment="1">
      <alignment horizontal="center" vertical="center"/>
    </xf>
    <xf numFmtId="1" fontId="168" fillId="121" borderId="13" xfId="0" applyNumberFormat="1" applyFont="1" applyFill="1" applyBorder="1" applyAlignment="1">
      <alignment horizontal="center" vertical="center"/>
    </xf>
    <xf numFmtId="0" fontId="192" fillId="130" borderId="0" xfId="12575" applyFont="1" applyFill="1" applyBorder="1" applyAlignment="1">
      <alignment horizontal="left" vertical="center" wrapText="1"/>
    </xf>
    <xf numFmtId="0" fontId="192" fillId="130" borderId="0" xfId="12575" applyFont="1" applyFill="1" applyBorder="1" applyAlignment="1">
      <alignment horizontal="center" vertical="center"/>
    </xf>
    <xf numFmtId="0" fontId="192" fillId="130" borderId="0" xfId="12575" applyFont="1" applyFill="1" applyBorder="1" applyAlignment="1">
      <alignment horizontal="center" wrapText="1"/>
    </xf>
    <xf numFmtId="0" fontId="192" fillId="125" borderId="0" xfId="12575" applyFont="1" applyFill="1" applyBorder="1" applyAlignment="1">
      <alignment horizontal="center" vertical="center"/>
    </xf>
    <xf numFmtId="1" fontId="192" fillId="125" borderId="0" xfId="12527" applyNumberFormat="1" applyFont="1" applyFill="1" applyBorder="1" applyAlignment="1">
      <alignment horizontal="center" vertical="center"/>
    </xf>
    <xf numFmtId="1" fontId="192" fillId="125" borderId="0" xfId="12527" applyNumberFormat="1" applyFont="1" applyFill="1" applyBorder="1" applyAlignment="1">
      <alignment vertical="center" wrapText="1"/>
    </xf>
    <xf numFmtId="0" fontId="165" fillId="33" borderId="0" xfId="13130" applyFont="1" applyFill="1" applyBorder="1" applyAlignment="1">
      <alignment horizontal="left"/>
    </xf>
    <xf numFmtId="0" fontId="42" fillId="119" borderId="24" xfId="12575" applyFont="1" applyFill="1" applyBorder="1" applyAlignment="1">
      <alignment horizontal="left" vertical="center" wrapText="1"/>
    </xf>
    <xf numFmtId="0" fontId="42" fillId="119" borderId="13" xfId="12575" applyFont="1" applyFill="1" applyBorder="1" applyAlignment="1">
      <alignment horizontal="left" vertical="center" wrapText="1"/>
    </xf>
    <xf numFmtId="0" fontId="42" fillId="119" borderId="23" xfId="12575" applyFont="1" applyFill="1" applyBorder="1" applyAlignment="1">
      <alignment horizontal="center" vertical="center" wrapText="1"/>
    </xf>
    <xf numFmtId="0" fontId="42" fillId="119" borderId="97" xfId="12575" applyFont="1" applyFill="1" applyBorder="1" applyAlignment="1">
      <alignment horizontal="center" vertical="center" wrapText="1"/>
    </xf>
    <xf numFmtId="0" fontId="42" fillId="119" borderId="24" xfId="12575" applyFont="1" applyFill="1" applyBorder="1" applyAlignment="1">
      <alignment horizontal="center" vertical="center" wrapText="1"/>
    </xf>
    <xf numFmtId="0" fontId="42" fillId="118" borderId="26" xfId="12575" applyFont="1" applyFill="1" applyBorder="1" applyAlignment="1">
      <alignment horizontal="center" vertical="center" wrapText="1"/>
    </xf>
    <xf numFmtId="0" fontId="42" fillId="118" borderId="0" xfId="12575" applyFont="1" applyFill="1" applyBorder="1" applyAlignment="1">
      <alignment horizontal="center" vertical="center" wrapText="1"/>
    </xf>
    <xf numFmtId="166" fontId="160" fillId="120" borderId="11" xfId="27615" applyNumberFormat="1" applyFont="1" applyFill="1" applyBorder="1" applyAlignment="1">
      <alignment horizontal="center" vertical="center"/>
    </xf>
    <xf numFmtId="166" fontId="160" fillId="120" borderId="12" xfId="27615" applyNumberFormat="1" applyFont="1" applyFill="1" applyBorder="1" applyAlignment="1">
      <alignment horizontal="center" vertical="center"/>
    </xf>
    <xf numFmtId="166" fontId="160" fillId="120" borderId="13" xfId="27615" applyNumberFormat="1" applyFont="1" applyFill="1" applyBorder="1" applyAlignment="1">
      <alignment horizontal="center" vertical="center"/>
    </xf>
    <xf numFmtId="166" fontId="160" fillId="118" borderId="11" xfId="27615" applyNumberFormat="1" applyFont="1" applyFill="1" applyBorder="1" applyAlignment="1">
      <alignment horizontal="center" vertical="center"/>
    </xf>
    <xf numFmtId="166" fontId="160" fillId="118" borderId="12" xfId="27615" applyNumberFormat="1" applyFont="1" applyFill="1" applyBorder="1" applyAlignment="1">
      <alignment horizontal="center" vertical="center"/>
    </xf>
    <xf numFmtId="166" fontId="160" fillId="118" borderId="13" xfId="27615" applyNumberFormat="1" applyFont="1" applyFill="1" applyBorder="1" applyAlignment="1">
      <alignment horizontal="center" vertical="center"/>
    </xf>
    <xf numFmtId="0" fontId="42" fillId="119" borderId="18" xfId="12575" applyFont="1" applyFill="1" applyBorder="1" applyAlignment="1">
      <alignment horizontal="left" vertical="center" wrapText="1"/>
    </xf>
    <xf numFmtId="0" fontId="42" fillId="119" borderId="25" xfId="12575" applyFont="1" applyFill="1" applyBorder="1" applyAlignment="1">
      <alignment horizontal="left" vertical="center" wrapText="1"/>
    </xf>
    <xf numFmtId="0" fontId="42" fillId="119" borderId="22" xfId="12575" applyFont="1" applyFill="1" applyBorder="1" applyAlignment="1">
      <alignment horizontal="left" vertical="center" wrapText="1"/>
    </xf>
    <xf numFmtId="0" fontId="44" fillId="120" borderId="11" xfId="12575" applyFont="1" applyFill="1" applyBorder="1" applyAlignment="1">
      <alignment horizontal="center" vertical="center"/>
    </xf>
    <xf numFmtId="0" fontId="44" fillId="120" borderId="12" xfId="12575" applyFont="1" applyFill="1" applyBorder="1" applyAlignment="1">
      <alignment horizontal="center" vertical="center"/>
    </xf>
    <xf numFmtId="0" fontId="44" fillId="120" borderId="13" xfId="12575" applyFont="1" applyFill="1" applyBorder="1" applyAlignment="1">
      <alignment horizontal="center" vertical="center"/>
    </xf>
    <xf numFmtId="0" fontId="44" fillId="118" borderId="11" xfId="12575" applyFont="1" applyFill="1" applyBorder="1" applyAlignment="1">
      <alignment horizontal="center" vertical="center" wrapText="1"/>
    </xf>
    <xf numFmtId="0" fontId="44" fillId="118" borderId="12" xfId="12575" applyFont="1" applyFill="1" applyBorder="1" applyAlignment="1">
      <alignment horizontal="center" vertical="center" wrapText="1"/>
    </xf>
    <xf numFmtId="0" fontId="44" fillId="118" borderId="13" xfId="12575" applyFont="1" applyFill="1" applyBorder="1" applyAlignment="1">
      <alignment horizontal="center" vertical="center" wrapText="1"/>
    </xf>
    <xf numFmtId="0" fontId="170" fillId="116" borderId="0" xfId="1" applyFont="1" applyFill="1" applyAlignment="1">
      <alignment horizontal="center"/>
    </xf>
    <xf numFmtId="0" fontId="188" fillId="125" borderId="23" xfId="0" applyFont="1" applyFill="1" applyBorder="1" applyAlignment="1">
      <alignment horizontal="center"/>
    </xf>
    <xf numFmtId="0" fontId="188" fillId="125" borderId="97" xfId="0" applyFont="1" applyFill="1" applyBorder="1" applyAlignment="1">
      <alignment horizontal="center"/>
    </xf>
    <xf numFmtId="0" fontId="188" fillId="126" borderId="18" xfId="0" applyFont="1" applyFill="1" applyBorder="1" applyAlignment="1">
      <alignment horizontal="center" vertical="center" wrapText="1"/>
    </xf>
    <xf numFmtId="0" fontId="188" fillId="126" borderId="25" xfId="0" applyFont="1" applyFill="1" applyBorder="1" applyAlignment="1">
      <alignment horizontal="center" vertical="center" wrapText="1"/>
    </xf>
    <xf numFmtId="0" fontId="188" fillId="126" borderId="22" xfId="0" applyFont="1" applyFill="1" applyBorder="1" applyAlignment="1">
      <alignment horizontal="center" vertical="center" wrapText="1"/>
    </xf>
    <xf numFmtId="0" fontId="188" fillId="133" borderId="18" xfId="0" applyFont="1" applyFill="1" applyBorder="1" applyAlignment="1">
      <alignment horizontal="center" vertical="center" wrapText="1"/>
    </xf>
    <xf numFmtId="0" fontId="188" fillId="133" borderId="22" xfId="0" applyFont="1" applyFill="1" applyBorder="1" applyAlignment="1">
      <alignment horizontal="center" vertical="center" wrapText="1"/>
    </xf>
    <xf numFmtId="0" fontId="188" fillId="134" borderId="18" xfId="0" applyFont="1" applyFill="1" applyBorder="1" applyAlignment="1">
      <alignment horizontal="center" vertical="center" wrapText="1"/>
    </xf>
    <xf numFmtId="0" fontId="188" fillId="134" borderId="22" xfId="0" applyFont="1" applyFill="1" applyBorder="1" applyAlignment="1">
      <alignment horizontal="center" vertical="center" wrapText="1"/>
    </xf>
    <xf numFmtId="0" fontId="188" fillId="116" borderId="26" xfId="0" applyFont="1" applyFill="1" applyBorder="1" applyAlignment="1">
      <alignment horizontal="center" vertical="center" wrapText="1"/>
    </xf>
    <xf numFmtId="0" fontId="188" fillId="116" borderId="27" xfId="0" applyFont="1" applyFill="1" applyBorder="1" applyAlignment="1">
      <alignment horizontal="center" vertical="center" wrapText="1"/>
    </xf>
    <xf numFmtId="0" fontId="188" fillId="116" borderId="18" xfId="0" applyFont="1" applyFill="1" applyBorder="1" applyAlignment="1">
      <alignment horizontal="center" vertical="center" wrapText="1"/>
    </xf>
    <xf numFmtId="0" fontId="188" fillId="116" borderId="25" xfId="0" applyFont="1" applyFill="1" applyBorder="1" applyAlignment="1">
      <alignment horizontal="center" vertical="center" wrapText="1"/>
    </xf>
    <xf numFmtId="0" fontId="216" fillId="33" borderId="19" xfId="0" applyFont="1" applyFill="1" applyBorder="1" applyAlignment="1">
      <alignment horizontal="center" vertical="center"/>
    </xf>
    <xf numFmtId="0" fontId="216" fillId="33" borderId="23" xfId="0" applyFont="1" applyFill="1" applyBorder="1" applyAlignment="1">
      <alignment horizontal="center" vertical="center"/>
    </xf>
    <xf numFmtId="0" fontId="216" fillId="33" borderId="15" xfId="0" applyFont="1" applyFill="1" applyBorder="1" applyAlignment="1">
      <alignment horizontal="center" vertical="center"/>
    </xf>
    <xf numFmtId="0" fontId="216" fillId="33" borderId="27" xfId="0" applyFont="1" applyFill="1" applyBorder="1" applyAlignment="1">
      <alignment horizontal="center" vertical="center"/>
    </xf>
    <xf numFmtId="217" fontId="216" fillId="33" borderId="19" xfId="29885" applyNumberFormat="1" applyFont="1" applyFill="1" applyBorder="1" applyAlignment="1">
      <alignment horizontal="right" vertical="center"/>
    </xf>
    <xf numFmtId="217" fontId="216" fillId="33" borderId="26" xfId="29885" applyNumberFormat="1" applyFont="1" applyFill="1" applyBorder="1" applyAlignment="1">
      <alignment horizontal="right" vertical="center"/>
    </xf>
    <xf numFmtId="0" fontId="188" fillId="116" borderId="22" xfId="0" applyFont="1" applyFill="1" applyBorder="1" applyAlignment="1">
      <alignment horizontal="center" vertical="center" wrapText="1"/>
    </xf>
    <xf numFmtId="0" fontId="216" fillId="122" borderId="0" xfId="0" applyFont="1" applyFill="1" applyBorder="1" applyAlignment="1">
      <alignment horizontal="left" vertical="center"/>
    </xf>
    <xf numFmtId="0" fontId="216" fillId="33" borderId="25" xfId="0" applyFont="1" applyFill="1" applyBorder="1" applyAlignment="1">
      <alignment horizontal="left" vertical="center"/>
    </xf>
    <xf numFmtId="0" fontId="216" fillId="33" borderId="22" xfId="0" applyFont="1" applyFill="1" applyBorder="1" applyAlignment="1">
      <alignment horizontal="left" vertical="center"/>
    </xf>
    <xf numFmtId="0" fontId="214" fillId="33" borderId="0" xfId="0" applyFont="1" applyFill="1" applyAlignment="1">
      <alignment horizontal="left" wrapText="1"/>
    </xf>
    <xf numFmtId="0" fontId="216" fillId="33" borderId="18" xfId="0" applyFont="1" applyFill="1" applyBorder="1" applyAlignment="1">
      <alignment horizontal="left" vertical="center" wrapText="1"/>
    </xf>
    <xf numFmtId="0" fontId="216" fillId="33" borderId="22" xfId="0" applyFont="1" applyFill="1" applyBorder="1" applyAlignment="1">
      <alignment horizontal="left" vertical="center" wrapText="1"/>
    </xf>
    <xf numFmtId="0" fontId="216" fillId="33" borderId="18" xfId="0" applyFont="1" applyFill="1" applyBorder="1" applyAlignment="1">
      <alignment horizontal="left" vertical="center"/>
    </xf>
    <xf numFmtId="0" fontId="216" fillId="122" borderId="14" xfId="0" applyFont="1" applyFill="1" applyBorder="1" applyAlignment="1">
      <alignment horizontal="left" vertical="center" wrapText="1"/>
    </xf>
    <xf numFmtId="0" fontId="216" fillId="122" borderId="97" xfId="0" applyFont="1" applyFill="1" applyBorder="1" applyAlignment="1">
      <alignment horizontal="left" vertical="center" wrapText="1"/>
    </xf>
    <xf numFmtId="0" fontId="216" fillId="122" borderId="14" xfId="0" applyFont="1" applyFill="1" applyBorder="1" applyAlignment="1">
      <alignment horizontal="left" vertical="center"/>
    </xf>
    <xf numFmtId="0" fontId="216" fillId="122" borderId="97" xfId="0" applyFont="1" applyFill="1" applyBorder="1" applyAlignment="1">
      <alignment horizontal="left" vertical="center"/>
    </xf>
    <xf numFmtId="0" fontId="192" fillId="125" borderId="0" xfId="12575" quotePrefix="1" applyFont="1" applyFill="1" applyBorder="1" applyAlignment="1">
      <alignment horizontal="center" vertical="center" wrapText="1"/>
    </xf>
    <xf numFmtId="0" fontId="192" fillId="125" borderId="0" xfId="12575" applyFont="1" applyFill="1" applyAlignment="1">
      <alignment horizontal="center" vertical="center"/>
    </xf>
    <xf numFmtId="0" fontId="192" fillId="125" borderId="0" xfId="12575" applyFont="1" applyFill="1" applyAlignment="1">
      <alignment vertical="center" wrapText="1"/>
    </xf>
    <xf numFmtId="0" fontId="192" fillId="125" borderId="0" xfId="12575" applyFont="1" applyFill="1" applyAlignment="1">
      <alignment horizontal="center" vertical="center" wrapText="1"/>
    </xf>
    <xf numFmtId="0" fontId="192" fillId="125" borderId="0" xfId="12575" applyFont="1" applyFill="1" applyAlignment="1">
      <alignment horizontal="center" vertical="center"/>
    </xf>
    <xf numFmtId="0" fontId="199" fillId="33" borderId="0" xfId="12575" applyFont="1" applyFill="1" applyAlignment="1">
      <alignment vertical="center"/>
    </xf>
    <xf numFmtId="0" fontId="200" fillId="33" borderId="0" xfId="12575" applyFont="1" applyFill="1" applyAlignment="1">
      <alignment vertical="center"/>
    </xf>
    <xf numFmtId="39" fontId="192" fillId="126" borderId="0" xfId="12527" applyNumberFormat="1" applyFont="1" applyFill="1" applyAlignment="1">
      <alignment vertical="center"/>
    </xf>
    <xf numFmtId="0" fontId="200" fillId="33" borderId="0" xfId="27615" applyFont="1" applyFill="1"/>
    <xf numFmtId="166" fontId="200" fillId="33" borderId="0" xfId="27615" applyNumberFormat="1" applyFont="1" applyFill="1"/>
    <xf numFmtId="174" fontId="200" fillId="33" borderId="0" xfId="3" applyNumberFormat="1" applyFont="1" applyFill="1" applyBorder="1"/>
    <xf numFmtId="0" fontId="192" fillId="126" borderId="0" xfId="12575" applyFont="1" applyFill="1" applyAlignment="1">
      <alignment vertical="center"/>
    </xf>
    <xf numFmtId="166" fontId="192" fillId="125" borderId="0" xfId="12575" applyNumberFormat="1" applyFont="1" applyFill="1" applyAlignment="1">
      <alignment horizontal="center" vertical="center"/>
    </xf>
    <xf numFmtId="166" fontId="204" fillId="33" borderId="0" xfId="27615" applyNumberFormat="1" applyFont="1" applyFill="1" applyBorder="1"/>
  </cellXfs>
  <cellStyles count="37062">
    <cellStyle name="_x000a_386grabber=M" xfId="4" xr:uid="{00000000-0005-0000-0000-000000000000}"/>
    <cellStyle name="_x000a_386grabber=M 10" xfId="5" xr:uid="{00000000-0005-0000-0000-000001000000}"/>
    <cellStyle name="_x000a_386grabber=M 10 2" xfId="6" xr:uid="{00000000-0005-0000-0000-000002000000}"/>
    <cellStyle name="_x000a_386grabber=M 10 2 2" xfId="7" xr:uid="{00000000-0005-0000-0000-000003000000}"/>
    <cellStyle name="_x000a_386grabber=M 10 3" xfId="8" xr:uid="{00000000-0005-0000-0000-000004000000}"/>
    <cellStyle name="_x000a_386grabber=M 10 3 2" xfId="9" xr:uid="{00000000-0005-0000-0000-000005000000}"/>
    <cellStyle name="_x000a_386grabber=M 10 4" xfId="10" xr:uid="{00000000-0005-0000-0000-000006000000}"/>
    <cellStyle name="_x000a_386grabber=M 11" xfId="11" xr:uid="{00000000-0005-0000-0000-000007000000}"/>
    <cellStyle name="_x000a_386grabber=M 11 2" xfId="12" xr:uid="{00000000-0005-0000-0000-000008000000}"/>
    <cellStyle name="_x000a_386grabber=M 11 2 2" xfId="13" xr:uid="{00000000-0005-0000-0000-000009000000}"/>
    <cellStyle name="_x000a_386grabber=M 11 3" xfId="14" xr:uid="{00000000-0005-0000-0000-00000A000000}"/>
    <cellStyle name="_x000a_386grabber=M 11 3 2" xfId="15" xr:uid="{00000000-0005-0000-0000-00000B000000}"/>
    <cellStyle name="_x000a_386grabber=M 11 4" xfId="16" xr:uid="{00000000-0005-0000-0000-00000C000000}"/>
    <cellStyle name="_x000a_386grabber=M 12" xfId="17" xr:uid="{00000000-0005-0000-0000-00000D000000}"/>
    <cellStyle name="_x000a_386grabber=M 12 2" xfId="18" xr:uid="{00000000-0005-0000-0000-00000E000000}"/>
    <cellStyle name="_x000a_386grabber=M 12 2 2" xfId="19" xr:uid="{00000000-0005-0000-0000-00000F000000}"/>
    <cellStyle name="_x000a_386grabber=M 12 3" xfId="20" xr:uid="{00000000-0005-0000-0000-000010000000}"/>
    <cellStyle name="_x000a_386grabber=M 12 3 2" xfId="21" xr:uid="{00000000-0005-0000-0000-000011000000}"/>
    <cellStyle name="_x000a_386grabber=M 12 4" xfId="22" xr:uid="{00000000-0005-0000-0000-000012000000}"/>
    <cellStyle name="_x000a_386grabber=M 13" xfId="23" xr:uid="{00000000-0005-0000-0000-000013000000}"/>
    <cellStyle name="_x000a_386grabber=M 13 2" xfId="24" xr:uid="{00000000-0005-0000-0000-000014000000}"/>
    <cellStyle name="_x000a_386grabber=M 13 2 2" xfId="25" xr:uid="{00000000-0005-0000-0000-000015000000}"/>
    <cellStyle name="_x000a_386grabber=M 13 3" xfId="26" xr:uid="{00000000-0005-0000-0000-000016000000}"/>
    <cellStyle name="_x000a_386grabber=M 13 3 2" xfId="27" xr:uid="{00000000-0005-0000-0000-000017000000}"/>
    <cellStyle name="_x000a_386grabber=M 13 4" xfId="28" xr:uid="{00000000-0005-0000-0000-000018000000}"/>
    <cellStyle name="_x000a_386grabber=M 14" xfId="29" xr:uid="{00000000-0005-0000-0000-000019000000}"/>
    <cellStyle name="_x000a_386grabber=M 14 2" xfId="30" xr:uid="{00000000-0005-0000-0000-00001A000000}"/>
    <cellStyle name="_x000a_386grabber=M 14 2 2" xfId="31" xr:uid="{00000000-0005-0000-0000-00001B000000}"/>
    <cellStyle name="_x000a_386grabber=M 14 3" xfId="32" xr:uid="{00000000-0005-0000-0000-00001C000000}"/>
    <cellStyle name="_x000a_386grabber=M 14 3 2" xfId="33" xr:uid="{00000000-0005-0000-0000-00001D000000}"/>
    <cellStyle name="_x000a_386grabber=M 14 4" xfId="34" xr:uid="{00000000-0005-0000-0000-00001E000000}"/>
    <cellStyle name="_x000a_386grabber=M 15" xfId="35" xr:uid="{00000000-0005-0000-0000-00001F000000}"/>
    <cellStyle name="_x000a_386grabber=M 15 2" xfId="36" xr:uid="{00000000-0005-0000-0000-000020000000}"/>
    <cellStyle name="_x000a_386grabber=M 15 2 2" xfId="37" xr:uid="{00000000-0005-0000-0000-000021000000}"/>
    <cellStyle name="_x000a_386grabber=M 15 3" xfId="38" xr:uid="{00000000-0005-0000-0000-000022000000}"/>
    <cellStyle name="_x000a_386grabber=M 15 3 2" xfId="39" xr:uid="{00000000-0005-0000-0000-000023000000}"/>
    <cellStyle name="_x000a_386grabber=M 15 4" xfId="40" xr:uid="{00000000-0005-0000-0000-000024000000}"/>
    <cellStyle name="_x000a_386grabber=M 16" xfId="41" xr:uid="{00000000-0005-0000-0000-000025000000}"/>
    <cellStyle name="_x000a_386grabber=M 16 2" xfId="42" xr:uid="{00000000-0005-0000-0000-000026000000}"/>
    <cellStyle name="_x000a_386grabber=M 16 2 2" xfId="43" xr:uid="{00000000-0005-0000-0000-000027000000}"/>
    <cellStyle name="_x000a_386grabber=M 16 3" xfId="44" xr:uid="{00000000-0005-0000-0000-000028000000}"/>
    <cellStyle name="_x000a_386grabber=M 16 3 2" xfId="45" xr:uid="{00000000-0005-0000-0000-000029000000}"/>
    <cellStyle name="_x000a_386grabber=M 16 4" xfId="46" xr:uid="{00000000-0005-0000-0000-00002A000000}"/>
    <cellStyle name="_x000a_386grabber=M 17" xfId="47" xr:uid="{00000000-0005-0000-0000-00002B000000}"/>
    <cellStyle name="_x000a_386grabber=M 2" xfId="48" xr:uid="{00000000-0005-0000-0000-00002C000000}"/>
    <cellStyle name="_x000a_386grabber=M 2 10" xfId="49" xr:uid="{00000000-0005-0000-0000-00002D000000}"/>
    <cellStyle name="_x000a_386grabber=M 2 10 2" xfId="50" xr:uid="{00000000-0005-0000-0000-00002E000000}"/>
    <cellStyle name="_x000a_386grabber=M 2 11" xfId="51" xr:uid="{00000000-0005-0000-0000-00002F000000}"/>
    <cellStyle name="_x000a_386grabber=M 2 11 2" xfId="52" xr:uid="{00000000-0005-0000-0000-000030000000}"/>
    <cellStyle name="_x000a_386grabber=M 2 12" xfId="53" xr:uid="{00000000-0005-0000-0000-000031000000}"/>
    <cellStyle name="_x000a_386grabber=M 2 12 2" xfId="54" xr:uid="{00000000-0005-0000-0000-000032000000}"/>
    <cellStyle name="_x000a_386grabber=M 2 13" xfId="55" xr:uid="{00000000-0005-0000-0000-000033000000}"/>
    <cellStyle name="_x000a_386grabber=M 2 2" xfId="56" xr:uid="{00000000-0005-0000-0000-000034000000}"/>
    <cellStyle name="_x000a_386grabber=M 2 2 2" xfId="57" xr:uid="{00000000-0005-0000-0000-000035000000}"/>
    <cellStyle name="_x000a_386grabber=M 2 3" xfId="58" xr:uid="{00000000-0005-0000-0000-000036000000}"/>
    <cellStyle name="_x000a_386grabber=M 2 3 2" xfId="59" xr:uid="{00000000-0005-0000-0000-000037000000}"/>
    <cellStyle name="_x000a_386grabber=M 2 4" xfId="60" xr:uid="{00000000-0005-0000-0000-000038000000}"/>
    <cellStyle name="_x000a_386grabber=M 2 4 2" xfId="61" xr:uid="{00000000-0005-0000-0000-000039000000}"/>
    <cellStyle name="_x000a_386grabber=M 2 5" xfId="62" xr:uid="{00000000-0005-0000-0000-00003A000000}"/>
    <cellStyle name="_x000a_386grabber=M 2 5 2" xfId="63" xr:uid="{00000000-0005-0000-0000-00003B000000}"/>
    <cellStyle name="_x000a_386grabber=M 2 6" xfId="64" xr:uid="{00000000-0005-0000-0000-00003C000000}"/>
    <cellStyle name="_x000a_386grabber=M 2 6 2" xfId="65" xr:uid="{00000000-0005-0000-0000-00003D000000}"/>
    <cellStyle name="_x000a_386grabber=M 2 7" xfId="66" xr:uid="{00000000-0005-0000-0000-00003E000000}"/>
    <cellStyle name="_x000a_386grabber=M 2 7 2" xfId="67" xr:uid="{00000000-0005-0000-0000-00003F000000}"/>
    <cellStyle name="_x000a_386grabber=M 2 8" xfId="68" xr:uid="{00000000-0005-0000-0000-000040000000}"/>
    <cellStyle name="_x000a_386grabber=M 2 8 2" xfId="69" xr:uid="{00000000-0005-0000-0000-000041000000}"/>
    <cellStyle name="_x000a_386grabber=M 2 9" xfId="70" xr:uid="{00000000-0005-0000-0000-000042000000}"/>
    <cellStyle name="_x000a_386grabber=M 2 9 2" xfId="71" xr:uid="{00000000-0005-0000-0000-000043000000}"/>
    <cellStyle name="_x000a_386grabber=M 2_ActiFijos" xfId="72" xr:uid="{00000000-0005-0000-0000-000044000000}"/>
    <cellStyle name="_x000a_386grabber=M 3" xfId="73" xr:uid="{00000000-0005-0000-0000-000045000000}"/>
    <cellStyle name="_x000a_386grabber=M 3 10" xfId="74" xr:uid="{00000000-0005-0000-0000-000046000000}"/>
    <cellStyle name="_x000a_386grabber=M 3 10 2" xfId="75" xr:uid="{00000000-0005-0000-0000-000047000000}"/>
    <cellStyle name="_x000a_386grabber=M 3 11" xfId="76" xr:uid="{00000000-0005-0000-0000-000048000000}"/>
    <cellStyle name="_x000a_386grabber=M 3 11 2" xfId="77" xr:uid="{00000000-0005-0000-0000-000049000000}"/>
    <cellStyle name="_x000a_386grabber=M 3 12" xfId="78" xr:uid="{00000000-0005-0000-0000-00004A000000}"/>
    <cellStyle name="_x000a_386grabber=M 3 12 2" xfId="79" xr:uid="{00000000-0005-0000-0000-00004B000000}"/>
    <cellStyle name="_x000a_386grabber=M 3 13" xfId="80" xr:uid="{00000000-0005-0000-0000-00004C000000}"/>
    <cellStyle name="_x000a_386grabber=M 3 2" xfId="81" xr:uid="{00000000-0005-0000-0000-00004D000000}"/>
    <cellStyle name="_x000a_386grabber=M 3 2 2" xfId="82" xr:uid="{00000000-0005-0000-0000-00004E000000}"/>
    <cellStyle name="_x000a_386grabber=M 3 3" xfId="83" xr:uid="{00000000-0005-0000-0000-00004F000000}"/>
    <cellStyle name="_x000a_386grabber=M 3 3 2" xfId="84" xr:uid="{00000000-0005-0000-0000-000050000000}"/>
    <cellStyle name="_x000a_386grabber=M 3 4" xfId="85" xr:uid="{00000000-0005-0000-0000-000051000000}"/>
    <cellStyle name="_x000a_386grabber=M 3 4 2" xfId="86" xr:uid="{00000000-0005-0000-0000-000052000000}"/>
    <cellStyle name="_x000a_386grabber=M 3 5" xfId="87" xr:uid="{00000000-0005-0000-0000-000053000000}"/>
    <cellStyle name="_x000a_386grabber=M 3 5 2" xfId="88" xr:uid="{00000000-0005-0000-0000-000054000000}"/>
    <cellStyle name="_x000a_386grabber=M 3 6" xfId="89" xr:uid="{00000000-0005-0000-0000-000055000000}"/>
    <cellStyle name="_x000a_386grabber=M 3 6 2" xfId="90" xr:uid="{00000000-0005-0000-0000-000056000000}"/>
    <cellStyle name="_x000a_386grabber=M 3 7" xfId="91" xr:uid="{00000000-0005-0000-0000-000057000000}"/>
    <cellStyle name="_x000a_386grabber=M 3 7 2" xfId="92" xr:uid="{00000000-0005-0000-0000-000058000000}"/>
    <cellStyle name="_x000a_386grabber=M 3 8" xfId="93" xr:uid="{00000000-0005-0000-0000-000059000000}"/>
    <cellStyle name="_x000a_386grabber=M 3 8 2" xfId="94" xr:uid="{00000000-0005-0000-0000-00005A000000}"/>
    <cellStyle name="_x000a_386grabber=M 3 9" xfId="95" xr:uid="{00000000-0005-0000-0000-00005B000000}"/>
    <cellStyle name="_x000a_386grabber=M 3 9 2" xfId="96" xr:uid="{00000000-0005-0000-0000-00005C000000}"/>
    <cellStyle name="_x000a_386grabber=M 3_ActiFijos" xfId="97" xr:uid="{00000000-0005-0000-0000-00005D000000}"/>
    <cellStyle name="_x000a_386grabber=M 4" xfId="98" xr:uid="{00000000-0005-0000-0000-00005E000000}"/>
    <cellStyle name="_x000a_386grabber=M 4 10" xfId="99" xr:uid="{00000000-0005-0000-0000-00005F000000}"/>
    <cellStyle name="_x000a_386grabber=M 4 10 2" xfId="100" xr:uid="{00000000-0005-0000-0000-000060000000}"/>
    <cellStyle name="_x000a_386grabber=M 4 11" xfId="101" xr:uid="{00000000-0005-0000-0000-000061000000}"/>
    <cellStyle name="_x000a_386grabber=M 4 11 2" xfId="102" xr:uid="{00000000-0005-0000-0000-000062000000}"/>
    <cellStyle name="_x000a_386grabber=M 4 12" xfId="103" xr:uid="{00000000-0005-0000-0000-000063000000}"/>
    <cellStyle name="_x000a_386grabber=M 4 12 2" xfId="104" xr:uid="{00000000-0005-0000-0000-000064000000}"/>
    <cellStyle name="_x000a_386grabber=M 4 13" xfId="105" xr:uid="{00000000-0005-0000-0000-000065000000}"/>
    <cellStyle name="_x000a_386grabber=M 4 2" xfId="106" xr:uid="{00000000-0005-0000-0000-000066000000}"/>
    <cellStyle name="_x000a_386grabber=M 4 2 2" xfId="107" xr:uid="{00000000-0005-0000-0000-000067000000}"/>
    <cellStyle name="_x000a_386grabber=M 4 3" xfId="108" xr:uid="{00000000-0005-0000-0000-000068000000}"/>
    <cellStyle name="_x000a_386grabber=M 4 3 2" xfId="109" xr:uid="{00000000-0005-0000-0000-000069000000}"/>
    <cellStyle name="_x000a_386grabber=M 4 4" xfId="110" xr:uid="{00000000-0005-0000-0000-00006A000000}"/>
    <cellStyle name="_x000a_386grabber=M 4 4 2" xfId="111" xr:uid="{00000000-0005-0000-0000-00006B000000}"/>
    <cellStyle name="_x000a_386grabber=M 4 5" xfId="112" xr:uid="{00000000-0005-0000-0000-00006C000000}"/>
    <cellStyle name="_x000a_386grabber=M 4 5 2" xfId="113" xr:uid="{00000000-0005-0000-0000-00006D000000}"/>
    <cellStyle name="_x000a_386grabber=M 4 6" xfId="114" xr:uid="{00000000-0005-0000-0000-00006E000000}"/>
    <cellStyle name="_x000a_386grabber=M 4 6 2" xfId="115" xr:uid="{00000000-0005-0000-0000-00006F000000}"/>
    <cellStyle name="_x000a_386grabber=M 4 7" xfId="116" xr:uid="{00000000-0005-0000-0000-000070000000}"/>
    <cellStyle name="_x000a_386grabber=M 4 7 2" xfId="117" xr:uid="{00000000-0005-0000-0000-000071000000}"/>
    <cellStyle name="_x000a_386grabber=M 4 8" xfId="118" xr:uid="{00000000-0005-0000-0000-000072000000}"/>
    <cellStyle name="_x000a_386grabber=M 4 8 2" xfId="119" xr:uid="{00000000-0005-0000-0000-000073000000}"/>
    <cellStyle name="_x000a_386grabber=M 4 9" xfId="120" xr:uid="{00000000-0005-0000-0000-000074000000}"/>
    <cellStyle name="_x000a_386grabber=M 4 9 2" xfId="121" xr:uid="{00000000-0005-0000-0000-000075000000}"/>
    <cellStyle name="_x000a_386grabber=M 4_ActiFijos" xfId="122" xr:uid="{00000000-0005-0000-0000-000076000000}"/>
    <cellStyle name="_x000a_386grabber=M 5" xfId="123" xr:uid="{00000000-0005-0000-0000-000077000000}"/>
    <cellStyle name="_x000a_386grabber=M 5 2" xfId="124" xr:uid="{00000000-0005-0000-0000-000078000000}"/>
    <cellStyle name="_x000a_386grabber=M 5 2 2" xfId="125" xr:uid="{00000000-0005-0000-0000-000079000000}"/>
    <cellStyle name="_x000a_386grabber=M 5 3" xfId="126" xr:uid="{00000000-0005-0000-0000-00007A000000}"/>
    <cellStyle name="_x000a_386grabber=M 5 3 2" xfId="127" xr:uid="{00000000-0005-0000-0000-00007B000000}"/>
    <cellStyle name="_x000a_386grabber=M 5 4" xfId="128" xr:uid="{00000000-0005-0000-0000-00007C000000}"/>
    <cellStyle name="_x000a_386grabber=M 6" xfId="129" xr:uid="{00000000-0005-0000-0000-00007D000000}"/>
    <cellStyle name="_x000a_386grabber=M 6 2" xfId="130" xr:uid="{00000000-0005-0000-0000-00007E000000}"/>
    <cellStyle name="_x000a_386grabber=M 6 2 2" xfId="131" xr:uid="{00000000-0005-0000-0000-00007F000000}"/>
    <cellStyle name="_x000a_386grabber=M 6 3" xfId="132" xr:uid="{00000000-0005-0000-0000-000080000000}"/>
    <cellStyle name="_x000a_386grabber=M 6 3 2" xfId="133" xr:uid="{00000000-0005-0000-0000-000081000000}"/>
    <cellStyle name="_x000a_386grabber=M 6 4" xfId="134" xr:uid="{00000000-0005-0000-0000-000082000000}"/>
    <cellStyle name="_x000a_386grabber=M 7" xfId="135" xr:uid="{00000000-0005-0000-0000-000083000000}"/>
    <cellStyle name="_x000a_386grabber=M 7 2" xfId="136" xr:uid="{00000000-0005-0000-0000-000084000000}"/>
    <cellStyle name="_x000a_386grabber=M 7 2 2" xfId="137" xr:uid="{00000000-0005-0000-0000-000085000000}"/>
    <cellStyle name="_x000a_386grabber=M 7 3" xfId="138" xr:uid="{00000000-0005-0000-0000-000086000000}"/>
    <cellStyle name="_x000a_386grabber=M 7 3 2" xfId="139" xr:uid="{00000000-0005-0000-0000-000087000000}"/>
    <cellStyle name="_x000a_386grabber=M 7 4" xfId="140" xr:uid="{00000000-0005-0000-0000-000088000000}"/>
    <cellStyle name="_x000a_386grabber=M 8" xfId="141" xr:uid="{00000000-0005-0000-0000-000089000000}"/>
    <cellStyle name="_x000a_386grabber=M 8 2" xfId="142" xr:uid="{00000000-0005-0000-0000-00008A000000}"/>
    <cellStyle name="_x000a_386grabber=M 8 2 2" xfId="143" xr:uid="{00000000-0005-0000-0000-00008B000000}"/>
    <cellStyle name="_x000a_386grabber=M 8 3" xfId="144" xr:uid="{00000000-0005-0000-0000-00008C000000}"/>
    <cellStyle name="_x000a_386grabber=M 8 3 2" xfId="145" xr:uid="{00000000-0005-0000-0000-00008D000000}"/>
    <cellStyle name="_x000a_386grabber=M 8 4" xfId="146" xr:uid="{00000000-0005-0000-0000-00008E000000}"/>
    <cellStyle name="_x000a_386grabber=M 9" xfId="147" xr:uid="{00000000-0005-0000-0000-00008F000000}"/>
    <cellStyle name="_x000a_386grabber=M 9 2" xfId="148" xr:uid="{00000000-0005-0000-0000-000090000000}"/>
    <cellStyle name="_x000a_386grabber=M 9 2 2" xfId="149" xr:uid="{00000000-0005-0000-0000-000091000000}"/>
    <cellStyle name="_x000a_386grabber=M 9 3" xfId="150" xr:uid="{00000000-0005-0000-0000-000092000000}"/>
    <cellStyle name="_x000a_386grabber=M 9 3 2" xfId="151" xr:uid="{00000000-0005-0000-0000-000093000000}"/>
    <cellStyle name="_x000a_386grabber=M 9 4" xfId="152" xr:uid="{00000000-0005-0000-0000-000094000000}"/>
    <cellStyle name="_x000a_386grabber=M_Banco de Dados" xfId="153" xr:uid="{00000000-0005-0000-0000-000095000000}"/>
    <cellStyle name="$0,000" xfId="154" xr:uid="{00000000-0005-0000-0000-000096000000}"/>
    <cellStyle name="$0,000 2" xfId="155" xr:uid="{00000000-0005-0000-0000-000097000000}"/>
    <cellStyle name="$0,000 2 10" xfId="156" xr:uid="{00000000-0005-0000-0000-000098000000}"/>
    <cellStyle name="$0,000 2 11" xfId="157" xr:uid="{00000000-0005-0000-0000-000099000000}"/>
    <cellStyle name="$0,000 2 12" xfId="158" xr:uid="{00000000-0005-0000-0000-00009A000000}"/>
    <cellStyle name="$0,000 2 2" xfId="159" xr:uid="{00000000-0005-0000-0000-00009B000000}"/>
    <cellStyle name="$0,000 2 3" xfId="160" xr:uid="{00000000-0005-0000-0000-00009C000000}"/>
    <cellStyle name="$0,000 2 4" xfId="161" xr:uid="{00000000-0005-0000-0000-00009D000000}"/>
    <cellStyle name="$0,000 2 5" xfId="162" xr:uid="{00000000-0005-0000-0000-00009E000000}"/>
    <cellStyle name="$0,000 2 6" xfId="163" xr:uid="{00000000-0005-0000-0000-00009F000000}"/>
    <cellStyle name="$0,000 2 7" xfId="164" xr:uid="{00000000-0005-0000-0000-0000A0000000}"/>
    <cellStyle name="$0,000 2 8" xfId="165" xr:uid="{00000000-0005-0000-0000-0000A1000000}"/>
    <cellStyle name="$0,000 2 9" xfId="166" xr:uid="{00000000-0005-0000-0000-0000A2000000}"/>
    <cellStyle name="$0,000 3" xfId="167" xr:uid="{00000000-0005-0000-0000-0000A3000000}"/>
    <cellStyle name="$0,000 3 10" xfId="168" xr:uid="{00000000-0005-0000-0000-0000A4000000}"/>
    <cellStyle name="$0,000 3 11" xfId="169" xr:uid="{00000000-0005-0000-0000-0000A5000000}"/>
    <cellStyle name="$0,000 3 12" xfId="170" xr:uid="{00000000-0005-0000-0000-0000A6000000}"/>
    <cellStyle name="$0,000 3 2" xfId="171" xr:uid="{00000000-0005-0000-0000-0000A7000000}"/>
    <cellStyle name="$0,000 3 3" xfId="172" xr:uid="{00000000-0005-0000-0000-0000A8000000}"/>
    <cellStyle name="$0,000 3 4" xfId="173" xr:uid="{00000000-0005-0000-0000-0000A9000000}"/>
    <cellStyle name="$0,000 3 5" xfId="174" xr:uid="{00000000-0005-0000-0000-0000AA000000}"/>
    <cellStyle name="$0,000 3 6" xfId="175" xr:uid="{00000000-0005-0000-0000-0000AB000000}"/>
    <cellStyle name="$0,000 3 7" xfId="176" xr:uid="{00000000-0005-0000-0000-0000AC000000}"/>
    <cellStyle name="$0,000 3 8" xfId="177" xr:uid="{00000000-0005-0000-0000-0000AD000000}"/>
    <cellStyle name="$0,000 3 9" xfId="178" xr:uid="{00000000-0005-0000-0000-0000AE000000}"/>
    <cellStyle name="$0,000 4" xfId="179" xr:uid="{00000000-0005-0000-0000-0000AF000000}"/>
    <cellStyle name="$0,000 4 10" xfId="180" xr:uid="{00000000-0005-0000-0000-0000B0000000}"/>
    <cellStyle name="$0,000 4 11" xfId="181" xr:uid="{00000000-0005-0000-0000-0000B1000000}"/>
    <cellStyle name="$0,000 4 12" xfId="182" xr:uid="{00000000-0005-0000-0000-0000B2000000}"/>
    <cellStyle name="$0,000 4 2" xfId="183" xr:uid="{00000000-0005-0000-0000-0000B3000000}"/>
    <cellStyle name="$0,000 4 3" xfId="184" xr:uid="{00000000-0005-0000-0000-0000B4000000}"/>
    <cellStyle name="$0,000 4 4" xfId="185" xr:uid="{00000000-0005-0000-0000-0000B5000000}"/>
    <cellStyle name="$0,000 4 5" xfId="186" xr:uid="{00000000-0005-0000-0000-0000B6000000}"/>
    <cellStyle name="$0,000 4 6" xfId="187" xr:uid="{00000000-0005-0000-0000-0000B7000000}"/>
    <cellStyle name="$0,000 4 7" xfId="188" xr:uid="{00000000-0005-0000-0000-0000B8000000}"/>
    <cellStyle name="$0,000 4 8" xfId="189" xr:uid="{00000000-0005-0000-0000-0000B9000000}"/>
    <cellStyle name="$0,000 4 9" xfId="190" xr:uid="{00000000-0005-0000-0000-0000BA000000}"/>
    <cellStyle name="$0." xfId="191" xr:uid="{00000000-0005-0000-0000-0000BB000000}"/>
    <cellStyle name="$0.00" xfId="192" xr:uid="{00000000-0005-0000-0000-0000BC000000}"/>
    <cellStyle name="%" xfId="193" xr:uid="{00000000-0005-0000-0000-0000BD000000}"/>
    <cellStyle name="% 10" xfId="194" xr:uid="{00000000-0005-0000-0000-0000BE000000}"/>
    <cellStyle name="% 10 2" xfId="195" xr:uid="{00000000-0005-0000-0000-0000BF000000}"/>
    <cellStyle name="% 10 2 2" xfId="196" xr:uid="{00000000-0005-0000-0000-0000C0000000}"/>
    <cellStyle name="% 10 3" xfId="197" xr:uid="{00000000-0005-0000-0000-0000C1000000}"/>
    <cellStyle name="% 10 3 2" xfId="198" xr:uid="{00000000-0005-0000-0000-0000C2000000}"/>
    <cellStyle name="% 10 4" xfId="199" xr:uid="{00000000-0005-0000-0000-0000C3000000}"/>
    <cellStyle name="% 11" xfId="200" xr:uid="{00000000-0005-0000-0000-0000C4000000}"/>
    <cellStyle name="% 11 2" xfId="201" xr:uid="{00000000-0005-0000-0000-0000C5000000}"/>
    <cellStyle name="% 11 2 2" xfId="202" xr:uid="{00000000-0005-0000-0000-0000C6000000}"/>
    <cellStyle name="% 11 3" xfId="203" xr:uid="{00000000-0005-0000-0000-0000C7000000}"/>
    <cellStyle name="% 11 3 2" xfId="204" xr:uid="{00000000-0005-0000-0000-0000C8000000}"/>
    <cellStyle name="% 11 4" xfId="205" xr:uid="{00000000-0005-0000-0000-0000C9000000}"/>
    <cellStyle name="% 12" xfId="206" xr:uid="{00000000-0005-0000-0000-0000CA000000}"/>
    <cellStyle name="% 12 2" xfId="207" xr:uid="{00000000-0005-0000-0000-0000CB000000}"/>
    <cellStyle name="% 12 2 2" xfId="208" xr:uid="{00000000-0005-0000-0000-0000CC000000}"/>
    <cellStyle name="% 12 3" xfId="209" xr:uid="{00000000-0005-0000-0000-0000CD000000}"/>
    <cellStyle name="% 12 3 2" xfId="210" xr:uid="{00000000-0005-0000-0000-0000CE000000}"/>
    <cellStyle name="% 12 4" xfId="211" xr:uid="{00000000-0005-0000-0000-0000CF000000}"/>
    <cellStyle name="% 13" xfId="212" xr:uid="{00000000-0005-0000-0000-0000D0000000}"/>
    <cellStyle name="% 13 2" xfId="213" xr:uid="{00000000-0005-0000-0000-0000D1000000}"/>
    <cellStyle name="% 13 2 2" xfId="214" xr:uid="{00000000-0005-0000-0000-0000D2000000}"/>
    <cellStyle name="% 13 3" xfId="215" xr:uid="{00000000-0005-0000-0000-0000D3000000}"/>
    <cellStyle name="% 13 3 2" xfId="216" xr:uid="{00000000-0005-0000-0000-0000D4000000}"/>
    <cellStyle name="% 13 4" xfId="217" xr:uid="{00000000-0005-0000-0000-0000D5000000}"/>
    <cellStyle name="% 14" xfId="218" xr:uid="{00000000-0005-0000-0000-0000D6000000}"/>
    <cellStyle name="% 2" xfId="219" xr:uid="{00000000-0005-0000-0000-0000D7000000}"/>
    <cellStyle name="% 2 10" xfId="220" xr:uid="{00000000-0005-0000-0000-0000D8000000}"/>
    <cellStyle name="% 2 10 2" xfId="221" xr:uid="{00000000-0005-0000-0000-0000D9000000}"/>
    <cellStyle name="% 2 11" xfId="222" xr:uid="{00000000-0005-0000-0000-0000DA000000}"/>
    <cellStyle name="% 2 11 2" xfId="223" xr:uid="{00000000-0005-0000-0000-0000DB000000}"/>
    <cellStyle name="% 2 12" xfId="224" xr:uid="{00000000-0005-0000-0000-0000DC000000}"/>
    <cellStyle name="% 2 12 2" xfId="225" xr:uid="{00000000-0005-0000-0000-0000DD000000}"/>
    <cellStyle name="% 2 13" xfId="226" xr:uid="{00000000-0005-0000-0000-0000DE000000}"/>
    <cellStyle name="% 2 2" xfId="227" xr:uid="{00000000-0005-0000-0000-0000DF000000}"/>
    <cellStyle name="% 2 2 2" xfId="228" xr:uid="{00000000-0005-0000-0000-0000E0000000}"/>
    <cellStyle name="% 2 3" xfId="229" xr:uid="{00000000-0005-0000-0000-0000E1000000}"/>
    <cellStyle name="% 2 3 2" xfId="230" xr:uid="{00000000-0005-0000-0000-0000E2000000}"/>
    <cellStyle name="% 2 4" xfId="231" xr:uid="{00000000-0005-0000-0000-0000E3000000}"/>
    <cellStyle name="% 2 4 2" xfId="232" xr:uid="{00000000-0005-0000-0000-0000E4000000}"/>
    <cellStyle name="% 2 5" xfId="233" xr:uid="{00000000-0005-0000-0000-0000E5000000}"/>
    <cellStyle name="% 2 5 2" xfId="234" xr:uid="{00000000-0005-0000-0000-0000E6000000}"/>
    <cellStyle name="% 2 6" xfId="235" xr:uid="{00000000-0005-0000-0000-0000E7000000}"/>
    <cellStyle name="% 2 6 2" xfId="236" xr:uid="{00000000-0005-0000-0000-0000E8000000}"/>
    <cellStyle name="% 2 7" xfId="237" xr:uid="{00000000-0005-0000-0000-0000E9000000}"/>
    <cellStyle name="% 2 7 2" xfId="238" xr:uid="{00000000-0005-0000-0000-0000EA000000}"/>
    <cellStyle name="% 2 8" xfId="239" xr:uid="{00000000-0005-0000-0000-0000EB000000}"/>
    <cellStyle name="% 2 8 2" xfId="240" xr:uid="{00000000-0005-0000-0000-0000EC000000}"/>
    <cellStyle name="% 2 9" xfId="241" xr:uid="{00000000-0005-0000-0000-0000ED000000}"/>
    <cellStyle name="% 2 9 2" xfId="242" xr:uid="{00000000-0005-0000-0000-0000EE000000}"/>
    <cellStyle name="% 2_ActiFijos" xfId="243" xr:uid="{00000000-0005-0000-0000-0000EF000000}"/>
    <cellStyle name="% 3" xfId="244" xr:uid="{00000000-0005-0000-0000-0000F0000000}"/>
    <cellStyle name="% 3 10" xfId="245" xr:uid="{00000000-0005-0000-0000-0000F1000000}"/>
    <cellStyle name="% 3 10 2" xfId="246" xr:uid="{00000000-0005-0000-0000-0000F2000000}"/>
    <cellStyle name="% 3 11" xfId="247" xr:uid="{00000000-0005-0000-0000-0000F3000000}"/>
    <cellStyle name="% 3 11 2" xfId="248" xr:uid="{00000000-0005-0000-0000-0000F4000000}"/>
    <cellStyle name="% 3 12" xfId="249" xr:uid="{00000000-0005-0000-0000-0000F5000000}"/>
    <cellStyle name="% 3 12 2" xfId="250" xr:uid="{00000000-0005-0000-0000-0000F6000000}"/>
    <cellStyle name="% 3 13" xfId="251" xr:uid="{00000000-0005-0000-0000-0000F7000000}"/>
    <cellStyle name="% 3 2" xfId="252" xr:uid="{00000000-0005-0000-0000-0000F8000000}"/>
    <cellStyle name="% 3 2 2" xfId="253" xr:uid="{00000000-0005-0000-0000-0000F9000000}"/>
    <cellStyle name="% 3 3" xfId="254" xr:uid="{00000000-0005-0000-0000-0000FA000000}"/>
    <cellStyle name="% 3 3 2" xfId="255" xr:uid="{00000000-0005-0000-0000-0000FB000000}"/>
    <cellStyle name="% 3 4" xfId="256" xr:uid="{00000000-0005-0000-0000-0000FC000000}"/>
    <cellStyle name="% 3 4 2" xfId="257" xr:uid="{00000000-0005-0000-0000-0000FD000000}"/>
    <cellStyle name="% 3 5" xfId="258" xr:uid="{00000000-0005-0000-0000-0000FE000000}"/>
    <cellStyle name="% 3 5 2" xfId="259" xr:uid="{00000000-0005-0000-0000-0000FF000000}"/>
    <cellStyle name="% 3 6" xfId="260" xr:uid="{00000000-0005-0000-0000-000000010000}"/>
    <cellStyle name="% 3 6 2" xfId="261" xr:uid="{00000000-0005-0000-0000-000001010000}"/>
    <cellStyle name="% 3 7" xfId="262" xr:uid="{00000000-0005-0000-0000-000002010000}"/>
    <cellStyle name="% 3 7 2" xfId="263" xr:uid="{00000000-0005-0000-0000-000003010000}"/>
    <cellStyle name="% 3 8" xfId="264" xr:uid="{00000000-0005-0000-0000-000004010000}"/>
    <cellStyle name="% 3 8 2" xfId="265" xr:uid="{00000000-0005-0000-0000-000005010000}"/>
    <cellStyle name="% 3 9" xfId="266" xr:uid="{00000000-0005-0000-0000-000006010000}"/>
    <cellStyle name="% 3 9 2" xfId="267" xr:uid="{00000000-0005-0000-0000-000007010000}"/>
    <cellStyle name="% 3_ActiFijos" xfId="268" xr:uid="{00000000-0005-0000-0000-000008010000}"/>
    <cellStyle name="% 4" xfId="269" xr:uid="{00000000-0005-0000-0000-000009010000}"/>
    <cellStyle name="% 4 10" xfId="270" xr:uid="{00000000-0005-0000-0000-00000A010000}"/>
    <cellStyle name="% 4 10 2" xfId="271" xr:uid="{00000000-0005-0000-0000-00000B010000}"/>
    <cellStyle name="% 4 11" xfId="272" xr:uid="{00000000-0005-0000-0000-00000C010000}"/>
    <cellStyle name="% 4 11 2" xfId="273" xr:uid="{00000000-0005-0000-0000-00000D010000}"/>
    <cellStyle name="% 4 12" xfId="274" xr:uid="{00000000-0005-0000-0000-00000E010000}"/>
    <cellStyle name="% 4 12 2" xfId="275" xr:uid="{00000000-0005-0000-0000-00000F010000}"/>
    <cellStyle name="% 4 13" xfId="276" xr:uid="{00000000-0005-0000-0000-000010010000}"/>
    <cellStyle name="% 4 2" xfId="277" xr:uid="{00000000-0005-0000-0000-000011010000}"/>
    <cellStyle name="% 4 2 2" xfId="278" xr:uid="{00000000-0005-0000-0000-000012010000}"/>
    <cellStyle name="% 4 3" xfId="279" xr:uid="{00000000-0005-0000-0000-000013010000}"/>
    <cellStyle name="% 4 3 2" xfId="280" xr:uid="{00000000-0005-0000-0000-000014010000}"/>
    <cellStyle name="% 4 4" xfId="281" xr:uid="{00000000-0005-0000-0000-000015010000}"/>
    <cellStyle name="% 4 4 2" xfId="282" xr:uid="{00000000-0005-0000-0000-000016010000}"/>
    <cellStyle name="% 4 5" xfId="283" xr:uid="{00000000-0005-0000-0000-000017010000}"/>
    <cellStyle name="% 4 5 2" xfId="284" xr:uid="{00000000-0005-0000-0000-000018010000}"/>
    <cellStyle name="% 4 6" xfId="285" xr:uid="{00000000-0005-0000-0000-000019010000}"/>
    <cellStyle name="% 4 6 2" xfId="286" xr:uid="{00000000-0005-0000-0000-00001A010000}"/>
    <cellStyle name="% 4 7" xfId="287" xr:uid="{00000000-0005-0000-0000-00001B010000}"/>
    <cellStyle name="% 4 7 2" xfId="288" xr:uid="{00000000-0005-0000-0000-00001C010000}"/>
    <cellStyle name="% 4 8" xfId="289" xr:uid="{00000000-0005-0000-0000-00001D010000}"/>
    <cellStyle name="% 4 8 2" xfId="290" xr:uid="{00000000-0005-0000-0000-00001E010000}"/>
    <cellStyle name="% 4 9" xfId="291" xr:uid="{00000000-0005-0000-0000-00001F010000}"/>
    <cellStyle name="% 4 9 2" xfId="292" xr:uid="{00000000-0005-0000-0000-000020010000}"/>
    <cellStyle name="% 4_ActiFijos" xfId="293" xr:uid="{00000000-0005-0000-0000-000021010000}"/>
    <cellStyle name="% 5" xfId="294" xr:uid="{00000000-0005-0000-0000-000022010000}"/>
    <cellStyle name="% 5 2" xfId="295" xr:uid="{00000000-0005-0000-0000-000023010000}"/>
    <cellStyle name="% 5 2 2" xfId="296" xr:uid="{00000000-0005-0000-0000-000024010000}"/>
    <cellStyle name="% 5 3" xfId="297" xr:uid="{00000000-0005-0000-0000-000025010000}"/>
    <cellStyle name="% 5 3 2" xfId="298" xr:uid="{00000000-0005-0000-0000-000026010000}"/>
    <cellStyle name="% 5 4" xfId="299" xr:uid="{00000000-0005-0000-0000-000027010000}"/>
    <cellStyle name="% 6" xfId="300" xr:uid="{00000000-0005-0000-0000-000028010000}"/>
    <cellStyle name="% 6 2" xfId="301" xr:uid="{00000000-0005-0000-0000-000029010000}"/>
    <cellStyle name="% 6 2 2" xfId="302" xr:uid="{00000000-0005-0000-0000-00002A010000}"/>
    <cellStyle name="% 6 3" xfId="303" xr:uid="{00000000-0005-0000-0000-00002B010000}"/>
    <cellStyle name="% 6 3 2" xfId="304" xr:uid="{00000000-0005-0000-0000-00002C010000}"/>
    <cellStyle name="% 6 4" xfId="305" xr:uid="{00000000-0005-0000-0000-00002D010000}"/>
    <cellStyle name="% 7" xfId="306" xr:uid="{00000000-0005-0000-0000-00002E010000}"/>
    <cellStyle name="% 7 2" xfId="307" xr:uid="{00000000-0005-0000-0000-00002F010000}"/>
    <cellStyle name="% 7 2 2" xfId="308" xr:uid="{00000000-0005-0000-0000-000030010000}"/>
    <cellStyle name="% 7 3" xfId="309" xr:uid="{00000000-0005-0000-0000-000031010000}"/>
    <cellStyle name="% 7 3 2" xfId="310" xr:uid="{00000000-0005-0000-0000-000032010000}"/>
    <cellStyle name="% 7 4" xfId="311" xr:uid="{00000000-0005-0000-0000-000033010000}"/>
    <cellStyle name="% 8" xfId="312" xr:uid="{00000000-0005-0000-0000-000034010000}"/>
    <cellStyle name="% 8 2" xfId="313" xr:uid="{00000000-0005-0000-0000-000035010000}"/>
    <cellStyle name="% 8 2 2" xfId="314" xr:uid="{00000000-0005-0000-0000-000036010000}"/>
    <cellStyle name="% 8 3" xfId="315" xr:uid="{00000000-0005-0000-0000-000037010000}"/>
    <cellStyle name="% 8 3 2" xfId="316" xr:uid="{00000000-0005-0000-0000-000038010000}"/>
    <cellStyle name="% 8 4" xfId="317" xr:uid="{00000000-0005-0000-0000-000039010000}"/>
    <cellStyle name="% 9" xfId="318" xr:uid="{00000000-0005-0000-0000-00003A010000}"/>
    <cellStyle name="% 9 2" xfId="319" xr:uid="{00000000-0005-0000-0000-00003B010000}"/>
    <cellStyle name="% 9 2 2" xfId="320" xr:uid="{00000000-0005-0000-0000-00003C010000}"/>
    <cellStyle name="% 9 3" xfId="321" xr:uid="{00000000-0005-0000-0000-00003D010000}"/>
    <cellStyle name="% 9 3 2" xfId="322" xr:uid="{00000000-0005-0000-0000-00003E010000}"/>
    <cellStyle name="% 9 4" xfId="323" xr:uid="{00000000-0005-0000-0000-00003F010000}"/>
    <cellStyle name="%_Balanc" xfId="324" xr:uid="{00000000-0005-0000-0000-000040010000}"/>
    <cellStyle name="%_Balanc 10" xfId="325" xr:uid="{00000000-0005-0000-0000-000041010000}"/>
    <cellStyle name="%_Balanc 10 2" xfId="326" xr:uid="{00000000-0005-0000-0000-000042010000}"/>
    <cellStyle name="%_Balanc 11" xfId="327" xr:uid="{00000000-0005-0000-0000-000043010000}"/>
    <cellStyle name="%_Balanc 11 2" xfId="328" xr:uid="{00000000-0005-0000-0000-000044010000}"/>
    <cellStyle name="%_Balanc 12" xfId="329" xr:uid="{00000000-0005-0000-0000-000045010000}"/>
    <cellStyle name="%_Balanc 12 2" xfId="330" xr:uid="{00000000-0005-0000-0000-000046010000}"/>
    <cellStyle name="%_Balanc 13" xfId="331" xr:uid="{00000000-0005-0000-0000-000047010000}"/>
    <cellStyle name="%_Balanc 2" xfId="332" xr:uid="{00000000-0005-0000-0000-000048010000}"/>
    <cellStyle name="%_Balanc 2 2" xfId="333" xr:uid="{00000000-0005-0000-0000-000049010000}"/>
    <cellStyle name="%_Balanc 3" xfId="334" xr:uid="{00000000-0005-0000-0000-00004A010000}"/>
    <cellStyle name="%_Balanc 3 2" xfId="335" xr:uid="{00000000-0005-0000-0000-00004B010000}"/>
    <cellStyle name="%_Balanc 4" xfId="336" xr:uid="{00000000-0005-0000-0000-00004C010000}"/>
    <cellStyle name="%_Balanc 4 2" xfId="337" xr:uid="{00000000-0005-0000-0000-00004D010000}"/>
    <cellStyle name="%_Balanc 5" xfId="338" xr:uid="{00000000-0005-0000-0000-00004E010000}"/>
    <cellStyle name="%_Balanc 5 2" xfId="339" xr:uid="{00000000-0005-0000-0000-00004F010000}"/>
    <cellStyle name="%_Balanc 6" xfId="340" xr:uid="{00000000-0005-0000-0000-000050010000}"/>
    <cellStyle name="%_Balanc 6 2" xfId="341" xr:uid="{00000000-0005-0000-0000-000051010000}"/>
    <cellStyle name="%_Balanc 7" xfId="342" xr:uid="{00000000-0005-0000-0000-000052010000}"/>
    <cellStyle name="%_Balanc 7 2" xfId="343" xr:uid="{00000000-0005-0000-0000-000053010000}"/>
    <cellStyle name="%_Balanc 8" xfId="344" xr:uid="{00000000-0005-0000-0000-000054010000}"/>
    <cellStyle name="%_Balanc 8 2" xfId="345" xr:uid="{00000000-0005-0000-0000-000055010000}"/>
    <cellStyle name="%_Balanc 9" xfId="346" xr:uid="{00000000-0005-0000-0000-000056010000}"/>
    <cellStyle name="%_Balanc 9 2" xfId="347" xr:uid="{00000000-0005-0000-0000-000057010000}"/>
    <cellStyle name="%_Balanc_ActiFijos" xfId="348" xr:uid="{00000000-0005-0000-0000-000058010000}"/>
    <cellStyle name="%_Balanc_ActiFijos 2" xfId="349" xr:uid="{00000000-0005-0000-0000-000059010000}"/>
    <cellStyle name="%_Balanc_Balance" xfId="350" xr:uid="{00000000-0005-0000-0000-00005A010000}"/>
    <cellStyle name="%_Balanc_Balance 2" xfId="351" xr:uid="{00000000-0005-0000-0000-00005B010000}"/>
    <cellStyle name="%_Balanc_C.M.E." xfId="352" xr:uid="{00000000-0005-0000-0000-00005C010000}"/>
    <cellStyle name="%_Balanc_C.M.E. 2" xfId="353" xr:uid="{00000000-0005-0000-0000-00005D010000}"/>
    <cellStyle name="%_Balanc_C.M.L." xfId="354" xr:uid="{00000000-0005-0000-0000-00005E010000}"/>
    <cellStyle name="%_Balanc_C.M.L. 2" xfId="355" xr:uid="{00000000-0005-0000-0000-00005F010000}"/>
    <cellStyle name="%_Balanc_Esc.Macro" xfId="356" xr:uid="{00000000-0005-0000-0000-000060010000}"/>
    <cellStyle name="%_Balanc_Esc.Macro 2" xfId="357" xr:uid="{00000000-0005-0000-0000-000061010000}"/>
    <cellStyle name="%_Balance" xfId="358" xr:uid="{00000000-0005-0000-0000-000062010000}"/>
    <cellStyle name="%_Balance 10" xfId="359" xr:uid="{00000000-0005-0000-0000-000063010000}"/>
    <cellStyle name="%_Balance 10 2" xfId="360" xr:uid="{00000000-0005-0000-0000-000064010000}"/>
    <cellStyle name="%_Balance 11" xfId="361" xr:uid="{00000000-0005-0000-0000-000065010000}"/>
    <cellStyle name="%_Balance 11 2" xfId="362" xr:uid="{00000000-0005-0000-0000-000066010000}"/>
    <cellStyle name="%_Balance 12" xfId="363" xr:uid="{00000000-0005-0000-0000-000067010000}"/>
    <cellStyle name="%_Balance 12 2" xfId="364" xr:uid="{00000000-0005-0000-0000-000068010000}"/>
    <cellStyle name="%_Balance 13" xfId="365" xr:uid="{00000000-0005-0000-0000-000069010000}"/>
    <cellStyle name="%_Balance 2" xfId="366" xr:uid="{00000000-0005-0000-0000-00006A010000}"/>
    <cellStyle name="%_Balance 2 2" xfId="367" xr:uid="{00000000-0005-0000-0000-00006B010000}"/>
    <cellStyle name="%_Balance 3" xfId="368" xr:uid="{00000000-0005-0000-0000-00006C010000}"/>
    <cellStyle name="%_Balance 3 2" xfId="369" xr:uid="{00000000-0005-0000-0000-00006D010000}"/>
    <cellStyle name="%_Balance 4" xfId="370" xr:uid="{00000000-0005-0000-0000-00006E010000}"/>
    <cellStyle name="%_Balance 4 2" xfId="371" xr:uid="{00000000-0005-0000-0000-00006F010000}"/>
    <cellStyle name="%_Balance 5" xfId="372" xr:uid="{00000000-0005-0000-0000-000070010000}"/>
    <cellStyle name="%_Balance 5 2" xfId="373" xr:uid="{00000000-0005-0000-0000-000071010000}"/>
    <cellStyle name="%_Balance 6" xfId="374" xr:uid="{00000000-0005-0000-0000-000072010000}"/>
    <cellStyle name="%_Balance 6 2" xfId="375" xr:uid="{00000000-0005-0000-0000-000073010000}"/>
    <cellStyle name="%_Balance 7" xfId="376" xr:uid="{00000000-0005-0000-0000-000074010000}"/>
    <cellStyle name="%_Balance 7 2" xfId="377" xr:uid="{00000000-0005-0000-0000-000075010000}"/>
    <cellStyle name="%_Balance 8" xfId="378" xr:uid="{00000000-0005-0000-0000-000076010000}"/>
    <cellStyle name="%_Balance 8 2" xfId="379" xr:uid="{00000000-0005-0000-0000-000077010000}"/>
    <cellStyle name="%_Balance 9" xfId="380" xr:uid="{00000000-0005-0000-0000-000078010000}"/>
    <cellStyle name="%_Balance 9 2" xfId="381" xr:uid="{00000000-0005-0000-0000-000079010000}"/>
    <cellStyle name="%_Balance_1" xfId="382" xr:uid="{00000000-0005-0000-0000-00007A010000}"/>
    <cellStyle name="%_Balance_1 2" xfId="383" xr:uid="{00000000-0005-0000-0000-00007B010000}"/>
    <cellStyle name="%_Balance_ActiFijos" xfId="384" xr:uid="{00000000-0005-0000-0000-00007C010000}"/>
    <cellStyle name="%_Balance_ActiFijos 2" xfId="385" xr:uid="{00000000-0005-0000-0000-00007D010000}"/>
    <cellStyle name="%_Balance_Balance" xfId="386" xr:uid="{00000000-0005-0000-0000-00007E010000}"/>
    <cellStyle name="%_Balance_Balance 2" xfId="387" xr:uid="{00000000-0005-0000-0000-00007F010000}"/>
    <cellStyle name="%_Balance_C.M.E." xfId="388" xr:uid="{00000000-0005-0000-0000-000080010000}"/>
    <cellStyle name="%_Balance_C.M.E. 2" xfId="389" xr:uid="{00000000-0005-0000-0000-000081010000}"/>
    <cellStyle name="%_Balance_C.M.L." xfId="390" xr:uid="{00000000-0005-0000-0000-000082010000}"/>
    <cellStyle name="%_Balance_C.M.L. 2" xfId="391" xr:uid="{00000000-0005-0000-0000-000083010000}"/>
    <cellStyle name="%_Balance_Esc.Macro" xfId="392" xr:uid="{00000000-0005-0000-0000-000084010000}"/>
    <cellStyle name="%_Balance_Esc.Macro 2" xfId="393" xr:uid="{00000000-0005-0000-0000-000085010000}"/>
    <cellStyle name="%_Balance_G_Loans" xfId="394" xr:uid="{00000000-0005-0000-0000-000086010000}"/>
    <cellStyle name="%_Balance_G_Loans 2" xfId="395" xr:uid="{00000000-0005-0000-0000-000087010000}"/>
    <cellStyle name="%_Banco de Dados" xfId="396" xr:uid="{00000000-0005-0000-0000-000088010000}"/>
    <cellStyle name="%_Banco de Dados 2" xfId="397" xr:uid="{00000000-0005-0000-0000-000089010000}"/>
    <cellStyle name="%_Bases_Generales" xfId="398" xr:uid="{00000000-0005-0000-0000-00008A010000}"/>
    <cellStyle name="%_Bases_Generales 10" xfId="399" xr:uid="{00000000-0005-0000-0000-00008B010000}"/>
    <cellStyle name="%_Bases_Generales 10 2" xfId="400" xr:uid="{00000000-0005-0000-0000-00008C010000}"/>
    <cellStyle name="%_Bases_Generales 11" xfId="401" xr:uid="{00000000-0005-0000-0000-00008D010000}"/>
    <cellStyle name="%_Bases_Generales 11 2" xfId="402" xr:uid="{00000000-0005-0000-0000-00008E010000}"/>
    <cellStyle name="%_Bases_Generales 12" xfId="403" xr:uid="{00000000-0005-0000-0000-00008F010000}"/>
    <cellStyle name="%_Bases_Generales 12 2" xfId="404" xr:uid="{00000000-0005-0000-0000-000090010000}"/>
    <cellStyle name="%_Bases_Generales 13" xfId="405" xr:uid="{00000000-0005-0000-0000-000091010000}"/>
    <cellStyle name="%_Bases_Generales 2" xfId="406" xr:uid="{00000000-0005-0000-0000-000092010000}"/>
    <cellStyle name="%_Bases_Generales 2 2" xfId="407" xr:uid="{00000000-0005-0000-0000-000093010000}"/>
    <cellStyle name="%_Bases_Generales 3" xfId="408" xr:uid="{00000000-0005-0000-0000-000094010000}"/>
    <cellStyle name="%_Bases_Generales 3 2" xfId="409" xr:uid="{00000000-0005-0000-0000-000095010000}"/>
    <cellStyle name="%_Bases_Generales 4" xfId="410" xr:uid="{00000000-0005-0000-0000-000096010000}"/>
    <cellStyle name="%_Bases_Generales 4 2" xfId="411" xr:uid="{00000000-0005-0000-0000-000097010000}"/>
    <cellStyle name="%_Bases_Generales 5" xfId="412" xr:uid="{00000000-0005-0000-0000-000098010000}"/>
    <cellStyle name="%_Bases_Generales 5 2" xfId="413" xr:uid="{00000000-0005-0000-0000-000099010000}"/>
    <cellStyle name="%_Bases_Generales 6" xfId="414" xr:uid="{00000000-0005-0000-0000-00009A010000}"/>
    <cellStyle name="%_Bases_Generales 6 2" xfId="415" xr:uid="{00000000-0005-0000-0000-00009B010000}"/>
    <cellStyle name="%_Bases_Generales 7" xfId="416" xr:uid="{00000000-0005-0000-0000-00009C010000}"/>
    <cellStyle name="%_Bases_Generales 7 2" xfId="417" xr:uid="{00000000-0005-0000-0000-00009D010000}"/>
    <cellStyle name="%_Bases_Generales 8" xfId="418" xr:uid="{00000000-0005-0000-0000-00009E010000}"/>
    <cellStyle name="%_Bases_Generales 8 2" xfId="419" xr:uid="{00000000-0005-0000-0000-00009F010000}"/>
    <cellStyle name="%_Bases_Generales 9" xfId="420" xr:uid="{00000000-0005-0000-0000-0000A0010000}"/>
    <cellStyle name="%_Bases_Generales 9 2" xfId="421" xr:uid="{00000000-0005-0000-0000-0000A1010000}"/>
    <cellStyle name="%_Bases_Generales_1" xfId="422" xr:uid="{00000000-0005-0000-0000-0000A2010000}"/>
    <cellStyle name="%_Bases_Generales_1 10" xfId="423" xr:uid="{00000000-0005-0000-0000-0000A3010000}"/>
    <cellStyle name="%_Bases_Generales_1 10 2" xfId="424" xr:uid="{00000000-0005-0000-0000-0000A4010000}"/>
    <cellStyle name="%_Bases_Generales_1 11" xfId="425" xr:uid="{00000000-0005-0000-0000-0000A5010000}"/>
    <cellStyle name="%_Bases_Generales_1 11 2" xfId="426" xr:uid="{00000000-0005-0000-0000-0000A6010000}"/>
    <cellStyle name="%_Bases_Generales_1 12" xfId="427" xr:uid="{00000000-0005-0000-0000-0000A7010000}"/>
    <cellStyle name="%_Bases_Generales_1 12 2" xfId="428" xr:uid="{00000000-0005-0000-0000-0000A8010000}"/>
    <cellStyle name="%_Bases_Generales_1 13" xfId="429" xr:uid="{00000000-0005-0000-0000-0000A9010000}"/>
    <cellStyle name="%_Bases_Generales_1 2" xfId="430" xr:uid="{00000000-0005-0000-0000-0000AA010000}"/>
    <cellStyle name="%_Bases_Generales_1 2 2" xfId="431" xr:uid="{00000000-0005-0000-0000-0000AB010000}"/>
    <cellStyle name="%_Bases_Generales_1 3" xfId="432" xr:uid="{00000000-0005-0000-0000-0000AC010000}"/>
    <cellStyle name="%_Bases_Generales_1 3 2" xfId="433" xr:uid="{00000000-0005-0000-0000-0000AD010000}"/>
    <cellStyle name="%_Bases_Generales_1 4" xfId="434" xr:uid="{00000000-0005-0000-0000-0000AE010000}"/>
    <cellStyle name="%_Bases_Generales_1 4 2" xfId="435" xr:uid="{00000000-0005-0000-0000-0000AF010000}"/>
    <cellStyle name="%_Bases_Generales_1 5" xfId="436" xr:uid="{00000000-0005-0000-0000-0000B0010000}"/>
    <cellStyle name="%_Bases_Generales_1 5 2" xfId="437" xr:uid="{00000000-0005-0000-0000-0000B1010000}"/>
    <cellStyle name="%_Bases_Generales_1 6" xfId="438" xr:uid="{00000000-0005-0000-0000-0000B2010000}"/>
    <cellStyle name="%_Bases_Generales_1 6 2" xfId="439" xr:uid="{00000000-0005-0000-0000-0000B3010000}"/>
    <cellStyle name="%_Bases_Generales_1 7" xfId="440" xr:uid="{00000000-0005-0000-0000-0000B4010000}"/>
    <cellStyle name="%_Bases_Generales_1 7 2" xfId="441" xr:uid="{00000000-0005-0000-0000-0000B5010000}"/>
    <cellStyle name="%_Bases_Generales_1 8" xfId="442" xr:uid="{00000000-0005-0000-0000-0000B6010000}"/>
    <cellStyle name="%_Bases_Generales_1 8 2" xfId="443" xr:uid="{00000000-0005-0000-0000-0000B7010000}"/>
    <cellStyle name="%_Bases_Generales_1 9" xfId="444" xr:uid="{00000000-0005-0000-0000-0000B8010000}"/>
    <cellStyle name="%_Bases_Generales_1 9 2" xfId="445" xr:uid="{00000000-0005-0000-0000-0000B9010000}"/>
    <cellStyle name="%_Bases_Generales_1_ActiFijos" xfId="446" xr:uid="{00000000-0005-0000-0000-0000BA010000}"/>
    <cellStyle name="%_Bases_Generales_1_ActiFijos 2" xfId="447" xr:uid="{00000000-0005-0000-0000-0000BB010000}"/>
    <cellStyle name="%_Bases_Generales_1_Balance" xfId="448" xr:uid="{00000000-0005-0000-0000-0000BC010000}"/>
    <cellStyle name="%_Bases_Generales_1_Balance 2" xfId="449" xr:uid="{00000000-0005-0000-0000-0000BD010000}"/>
    <cellStyle name="%_Bases_Generales_1_C.M.E." xfId="450" xr:uid="{00000000-0005-0000-0000-0000BE010000}"/>
    <cellStyle name="%_Bases_Generales_1_C.M.E. 2" xfId="451" xr:uid="{00000000-0005-0000-0000-0000BF010000}"/>
    <cellStyle name="%_Bases_Generales_1_C.M.L." xfId="452" xr:uid="{00000000-0005-0000-0000-0000C0010000}"/>
    <cellStyle name="%_Bases_Generales_1_C.M.L. 2" xfId="453" xr:uid="{00000000-0005-0000-0000-0000C1010000}"/>
    <cellStyle name="%_Bases_Generales_1_Esc.Macro" xfId="454" xr:uid="{00000000-0005-0000-0000-0000C2010000}"/>
    <cellStyle name="%_Bases_Generales_1_Esc.Macro 2" xfId="455" xr:uid="{00000000-0005-0000-0000-0000C3010000}"/>
    <cellStyle name="%_Bases_Generales_1_G_Loans" xfId="456" xr:uid="{00000000-0005-0000-0000-0000C4010000}"/>
    <cellStyle name="%_Bases_Generales_1_G_Loans 2" xfId="457" xr:uid="{00000000-0005-0000-0000-0000C5010000}"/>
    <cellStyle name="%_Bases_Generales_2" xfId="458" xr:uid="{00000000-0005-0000-0000-0000C6010000}"/>
    <cellStyle name="%_Bases_Generales_2 10" xfId="459" xr:uid="{00000000-0005-0000-0000-0000C7010000}"/>
    <cellStyle name="%_Bases_Generales_2 2" xfId="460" xr:uid="{00000000-0005-0000-0000-0000C8010000}"/>
    <cellStyle name="%_Bases_Generales_2 2 2" xfId="461" xr:uid="{00000000-0005-0000-0000-0000C9010000}"/>
    <cellStyle name="%_Bases_Generales_2 3" xfId="462" xr:uid="{00000000-0005-0000-0000-0000CA010000}"/>
    <cellStyle name="%_Bases_Generales_2 3 2" xfId="463" xr:uid="{00000000-0005-0000-0000-0000CB010000}"/>
    <cellStyle name="%_Bases_Generales_2 4" xfId="464" xr:uid="{00000000-0005-0000-0000-0000CC010000}"/>
    <cellStyle name="%_Bases_Generales_2 4 2" xfId="465" xr:uid="{00000000-0005-0000-0000-0000CD010000}"/>
    <cellStyle name="%_Bases_Generales_2 5" xfId="466" xr:uid="{00000000-0005-0000-0000-0000CE010000}"/>
    <cellStyle name="%_Bases_Generales_2 5 2" xfId="467" xr:uid="{00000000-0005-0000-0000-0000CF010000}"/>
    <cellStyle name="%_Bases_Generales_2 6" xfId="468" xr:uid="{00000000-0005-0000-0000-0000D0010000}"/>
    <cellStyle name="%_Bases_Generales_2 6 2" xfId="469" xr:uid="{00000000-0005-0000-0000-0000D1010000}"/>
    <cellStyle name="%_Bases_Generales_2 7" xfId="470" xr:uid="{00000000-0005-0000-0000-0000D2010000}"/>
    <cellStyle name="%_Bases_Generales_2 7 2" xfId="471" xr:uid="{00000000-0005-0000-0000-0000D3010000}"/>
    <cellStyle name="%_Bases_Generales_2 8" xfId="472" xr:uid="{00000000-0005-0000-0000-0000D4010000}"/>
    <cellStyle name="%_Bases_Generales_2 8 2" xfId="473" xr:uid="{00000000-0005-0000-0000-0000D5010000}"/>
    <cellStyle name="%_Bases_Generales_2 9" xfId="474" xr:uid="{00000000-0005-0000-0000-0000D6010000}"/>
    <cellStyle name="%_Bases_Generales_2 9 2" xfId="475" xr:uid="{00000000-0005-0000-0000-0000D7010000}"/>
    <cellStyle name="%_Bases_Generales_2_ActiFijos" xfId="476" xr:uid="{00000000-0005-0000-0000-0000D8010000}"/>
    <cellStyle name="%_Bases_Generales_2_ActiFijos 2" xfId="477" xr:uid="{00000000-0005-0000-0000-0000D9010000}"/>
    <cellStyle name="%_Bases_Generales_2_Balance" xfId="478" xr:uid="{00000000-0005-0000-0000-0000DA010000}"/>
    <cellStyle name="%_Bases_Generales_2_Balance 2" xfId="479" xr:uid="{00000000-0005-0000-0000-0000DB010000}"/>
    <cellStyle name="%_Bases_Generales_ActiFijos" xfId="480" xr:uid="{00000000-0005-0000-0000-0000DC010000}"/>
    <cellStyle name="%_Bases_Generales_ActiFijos 2" xfId="481" xr:uid="{00000000-0005-0000-0000-0000DD010000}"/>
    <cellStyle name="%_Bases_Generales_Balance" xfId="482" xr:uid="{00000000-0005-0000-0000-0000DE010000}"/>
    <cellStyle name="%_Bases_Generales_Balance 2" xfId="483" xr:uid="{00000000-0005-0000-0000-0000DF010000}"/>
    <cellStyle name="%_Bases_Generales_C.M.E." xfId="484" xr:uid="{00000000-0005-0000-0000-0000E0010000}"/>
    <cellStyle name="%_Bases_Generales_C.M.E. 2" xfId="485" xr:uid="{00000000-0005-0000-0000-0000E1010000}"/>
    <cellStyle name="%_Bases_Generales_C.M.L." xfId="486" xr:uid="{00000000-0005-0000-0000-0000E2010000}"/>
    <cellStyle name="%_Bases_Generales_C.M.L. 2" xfId="487" xr:uid="{00000000-0005-0000-0000-0000E3010000}"/>
    <cellStyle name="%_Bases_Generales_Esc.Macro" xfId="488" xr:uid="{00000000-0005-0000-0000-0000E4010000}"/>
    <cellStyle name="%_Bases_Generales_Esc.Macro 2" xfId="489" xr:uid="{00000000-0005-0000-0000-0000E5010000}"/>
    <cellStyle name="%_Bases_Generales_G_Loans" xfId="490" xr:uid="{00000000-0005-0000-0000-0000E6010000}"/>
    <cellStyle name="%_Bases_Generales_G_Loans 2" xfId="491" xr:uid="{00000000-0005-0000-0000-0000E7010000}"/>
    <cellStyle name="%_BG (2)" xfId="492" xr:uid="{00000000-0005-0000-0000-0000E8010000}"/>
    <cellStyle name="%_BG (2) 2" xfId="493" xr:uid="{00000000-0005-0000-0000-0000E9010000}"/>
    <cellStyle name="%_C.M.E." xfId="494" xr:uid="{00000000-0005-0000-0000-0000EA010000}"/>
    <cellStyle name="%_C.M.E. 2" xfId="495" xr:uid="{00000000-0005-0000-0000-0000EB010000}"/>
    <cellStyle name="%_C.M.E._1" xfId="496" xr:uid="{00000000-0005-0000-0000-0000EC010000}"/>
    <cellStyle name="%_C.M.E._1 10" xfId="497" xr:uid="{00000000-0005-0000-0000-0000ED010000}"/>
    <cellStyle name="%_C.M.E._1 10 2" xfId="498" xr:uid="{00000000-0005-0000-0000-0000EE010000}"/>
    <cellStyle name="%_C.M.E._1 11" xfId="499" xr:uid="{00000000-0005-0000-0000-0000EF010000}"/>
    <cellStyle name="%_C.M.E._1 11 2" xfId="500" xr:uid="{00000000-0005-0000-0000-0000F0010000}"/>
    <cellStyle name="%_C.M.E._1 12" xfId="501" xr:uid="{00000000-0005-0000-0000-0000F1010000}"/>
    <cellStyle name="%_C.M.E._1 12 2" xfId="502" xr:uid="{00000000-0005-0000-0000-0000F2010000}"/>
    <cellStyle name="%_C.M.E._1 13" xfId="503" xr:uid="{00000000-0005-0000-0000-0000F3010000}"/>
    <cellStyle name="%_C.M.E._1 2" xfId="504" xr:uid="{00000000-0005-0000-0000-0000F4010000}"/>
    <cellStyle name="%_C.M.E._1 2 2" xfId="505" xr:uid="{00000000-0005-0000-0000-0000F5010000}"/>
    <cellStyle name="%_C.M.E._1 3" xfId="506" xr:uid="{00000000-0005-0000-0000-0000F6010000}"/>
    <cellStyle name="%_C.M.E._1 3 2" xfId="507" xr:uid="{00000000-0005-0000-0000-0000F7010000}"/>
    <cellStyle name="%_C.M.E._1 4" xfId="508" xr:uid="{00000000-0005-0000-0000-0000F8010000}"/>
    <cellStyle name="%_C.M.E._1 4 2" xfId="509" xr:uid="{00000000-0005-0000-0000-0000F9010000}"/>
    <cellStyle name="%_C.M.E._1 5" xfId="510" xr:uid="{00000000-0005-0000-0000-0000FA010000}"/>
    <cellStyle name="%_C.M.E._1 5 2" xfId="511" xr:uid="{00000000-0005-0000-0000-0000FB010000}"/>
    <cellStyle name="%_C.M.E._1 6" xfId="512" xr:uid="{00000000-0005-0000-0000-0000FC010000}"/>
    <cellStyle name="%_C.M.E._1 6 2" xfId="513" xr:uid="{00000000-0005-0000-0000-0000FD010000}"/>
    <cellStyle name="%_C.M.E._1 7" xfId="514" xr:uid="{00000000-0005-0000-0000-0000FE010000}"/>
    <cellStyle name="%_C.M.E._1 7 2" xfId="515" xr:uid="{00000000-0005-0000-0000-0000FF010000}"/>
    <cellStyle name="%_C.M.E._1 8" xfId="516" xr:uid="{00000000-0005-0000-0000-000000020000}"/>
    <cellStyle name="%_C.M.E._1 8 2" xfId="517" xr:uid="{00000000-0005-0000-0000-000001020000}"/>
    <cellStyle name="%_C.M.E._1 9" xfId="518" xr:uid="{00000000-0005-0000-0000-000002020000}"/>
    <cellStyle name="%_C.M.E._1 9 2" xfId="519" xr:uid="{00000000-0005-0000-0000-000003020000}"/>
    <cellStyle name="%_C.M.E._1_ActiFijos" xfId="520" xr:uid="{00000000-0005-0000-0000-000004020000}"/>
    <cellStyle name="%_C.M.E._1_ActiFijos 2" xfId="521" xr:uid="{00000000-0005-0000-0000-000005020000}"/>
    <cellStyle name="%_C.M.E._1_Balance" xfId="522" xr:uid="{00000000-0005-0000-0000-000006020000}"/>
    <cellStyle name="%_C.M.E._1_Balance 2" xfId="523" xr:uid="{00000000-0005-0000-0000-000007020000}"/>
    <cellStyle name="%_C.M.L." xfId="524" xr:uid="{00000000-0005-0000-0000-000008020000}"/>
    <cellStyle name="%_C.M.L. 10" xfId="525" xr:uid="{00000000-0005-0000-0000-000009020000}"/>
    <cellStyle name="%_C.M.L. 10 2" xfId="526" xr:uid="{00000000-0005-0000-0000-00000A020000}"/>
    <cellStyle name="%_C.M.L. 11" xfId="527" xr:uid="{00000000-0005-0000-0000-00000B020000}"/>
    <cellStyle name="%_C.M.L. 11 2" xfId="528" xr:uid="{00000000-0005-0000-0000-00000C020000}"/>
    <cellStyle name="%_C.M.L. 12" xfId="529" xr:uid="{00000000-0005-0000-0000-00000D020000}"/>
    <cellStyle name="%_C.M.L. 12 2" xfId="530" xr:uid="{00000000-0005-0000-0000-00000E020000}"/>
    <cellStyle name="%_C.M.L. 13" xfId="531" xr:uid="{00000000-0005-0000-0000-00000F020000}"/>
    <cellStyle name="%_C.M.L. 2" xfId="532" xr:uid="{00000000-0005-0000-0000-000010020000}"/>
    <cellStyle name="%_C.M.L. 2 2" xfId="533" xr:uid="{00000000-0005-0000-0000-000011020000}"/>
    <cellStyle name="%_C.M.L. 3" xfId="534" xr:uid="{00000000-0005-0000-0000-000012020000}"/>
    <cellStyle name="%_C.M.L. 3 2" xfId="535" xr:uid="{00000000-0005-0000-0000-000013020000}"/>
    <cellStyle name="%_C.M.L. 4" xfId="536" xr:uid="{00000000-0005-0000-0000-000014020000}"/>
    <cellStyle name="%_C.M.L. 4 2" xfId="537" xr:uid="{00000000-0005-0000-0000-000015020000}"/>
    <cellStyle name="%_C.M.L. 5" xfId="538" xr:uid="{00000000-0005-0000-0000-000016020000}"/>
    <cellStyle name="%_C.M.L. 5 2" xfId="539" xr:uid="{00000000-0005-0000-0000-000017020000}"/>
    <cellStyle name="%_C.M.L. 6" xfId="540" xr:uid="{00000000-0005-0000-0000-000018020000}"/>
    <cellStyle name="%_C.M.L. 6 2" xfId="541" xr:uid="{00000000-0005-0000-0000-000019020000}"/>
    <cellStyle name="%_C.M.L. 7" xfId="542" xr:uid="{00000000-0005-0000-0000-00001A020000}"/>
    <cellStyle name="%_C.M.L. 7 2" xfId="543" xr:uid="{00000000-0005-0000-0000-00001B020000}"/>
    <cellStyle name="%_C.M.L. 8" xfId="544" xr:uid="{00000000-0005-0000-0000-00001C020000}"/>
    <cellStyle name="%_C.M.L. 8 2" xfId="545" xr:uid="{00000000-0005-0000-0000-00001D020000}"/>
    <cellStyle name="%_C.M.L. 9" xfId="546" xr:uid="{00000000-0005-0000-0000-00001E020000}"/>
    <cellStyle name="%_C.M.L. 9 2" xfId="547" xr:uid="{00000000-0005-0000-0000-00001F020000}"/>
    <cellStyle name="%_C.M.L._1" xfId="548" xr:uid="{00000000-0005-0000-0000-000020020000}"/>
    <cellStyle name="%_C.M.L._1 10" xfId="549" xr:uid="{00000000-0005-0000-0000-000021020000}"/>
    <cellStyle name="%_C.M.L._1 10 2" xfId="550" xr:uid="{00000000-0005-0000-0000-000022020000}"/>
    <cellStyle name="%_C.M.L._1 11" xfId="551" xr:uid="{00000000-0005-0000-0000-000023020000}"/>
    <cellStyle name="%_C.M.L._1 11 2" xfId="552" xr:uid="{00000000-0005-0000-0000-000024020000}"/>
    <cellStyle name="%_C.M.L._1 12" xfId="553" xr:uid="{00000000-0005-0000-0000-000025020000}"/>
    <cellStyle name="%_C.M.L._1 12 2" xfId="554" xr:uid="{00000000-0005-0000-0000-000026020000}"/>
    <cellStyle name="%_C.M.L._1 13" xfId="555" xr:uid="{00000000-0005-0000-0000-000027020000}"/>
    <cellStyle name="%_C.M.L._1 2" xfId="556" xr:uid="{00000000-0005-0000-0000-000028020000}"/>
    <cellStyle name="%_C.M.L._1 2 2" xfId="557" xr:uid="{00000000-0005-0000-0000-000029020000}"/>
    <cellStyle name="%_C.M.L._1 3" xfId="558" xr:uid="{00000000-0005-0000-0000-00002A020000}"/>
    <cellStyle name="%_C.M.L._1 3 2" xfId="559" xr:uid="{00000000-0005-0000-0000-00002B020000}"/>
    <cellStyle name="%_C.M.L._1 4" xfId="560" xr:uid="{00000000-0005-0000-0000-00002C020000}"/>
    <cellStyle name="%_C.M.L._1 4 2" xfId="561" xr:uid="{00000000-0005-0000-0000-00002D020000}"/>
    <cellStyle name="%_C.M.L._1 5" xfId="562" xr:uid="{00000000-0005-0000-0000-00002E020000}"/>
    <cellStyle name="%_C.M.L._1 5 2" xfId="563" xr:uid="{00000000-0005-0000-0000-00002F020000}"/>
    <cellStyle name="%_C.M.L._1 6" xfId="564" xr:uid="{00000000-0005-0000-0000-000030020000}"/>
    <cellStyle name="%_C.M.L._1 6 2" xfId="565" xr:uid="{00000000-0005-0000-0000-000031020000}"/>
    <cellStyle name="%_C.M.L._1 7" xfId="566" xr:uid="{00000000-0005-0000-0000-000032020000}"/>
    <cellStyle name="%_C.M.L._1 7 2" xfId="567" xr:uid="{00000000-0005-0000-0000-000033020000}"/>
    <cellStyle name="%_C.M.L._1 8" xfId="568" xr:uid="{00000000-0005-0000-0000-000034020000}"/>
    <cellStyle name="%_C.M.L._1 8 2" xfId="569" xr:uid="{00000000-0005-0000-0000-000035020000}"/>
    <cellStyle name="%_C.M.L._1 9" xfId="570" xr:uid="{00000000-0005-0000-0000-000036020000}"/>
    <cellStyle name="%_C.M.L._1 9 2" xfId="571" xr:uid="{00000000-0005-0000-0000-000037020000}"/>
    <cellStyle name="%_C.M.L._1_ActiFijos" xfId="572" xr:uid="{00000000-0005-0000-0000-000038020000}"/>
    <cellStyle name="%_C.M.L._1_ActiFijos 2" xfId="573" xr:uid="{00000000-0005-0000-0000-000039020000}"/>
    <cellStyle name="%_C.M.L._1_Balance" xfId="574" xr:uid="{00000000-0005-0000-0000-00003A020000}"/>
    <cellStyle name="%_C.M.L._1_Balance 2" xfId="575" xr:uid="{00000000-0005-0000-0000-00003B020000}"/>
    <cellStyle name="%_C.M.L._1_C.M.E." xfId="576" xr:uid="{00000000-0005-0000-0000-00003C020000}"/>
    <cellStyle name="%_C.M.L._1_C.M.E. 2" xfId="577" xr:uid="{00000000-0005-0000-0000-00003D020000}"/>
    <cellStyle name="%_C.M.L._1_C.M.L." xfId="578" xr:uid="{00000000-0005-0000-0000-00003E020000}"/>
    <cellStyle name="%_C.M.L._1_C.M.L. 2" xfId="579" xr:uid="{00000000-0005-0000-0000-00003F020000}"/>
    <cellStyle name="%_C.M.L._1_Esc.Macro" xfId="580" xr:uid="{00000000-0005-0000-0000-000040020000}"/>
    <cellStyle name="%_C.M.L._1_Esc.Macro 2" xfId="581" xr:uid="{00000000-0005-0000-0000-000041020000}"/>
    <cellStyle name="%_C.M.L._1_G_Loans" xfId="582" xr:uid="{00000000-0005-0000-0000-000042020000}"/>
    <cellStyle name="%_C.M.L._1_G_Loans 2" xfId="583" xr:uid="{00000000-0005-0000-0000-000043020000}"/>
    <cellStyle name="%_C.M.L._2" xfId="584" xr:uid="{00000000-0005-0000-0000-000044020000}"/>
    <cellStyle name="%_C.M.L._2 10" xfId="585" xr:uid="{00000000-0005-0000-0000-000045020000}"/>
    <cellStyle name="%_C.M.L._2 10 2" xfId="586" xr:uid="{00000000-0005-0000-0000-000046020000}"/>
    <cellStyle name="%_C.M.L._2 11" xfId="587" xr:uid="{00000000-0005-0000-0000-000047020000}"/>
    <cellStyle name="%_C.M.L._2 11 2" xfId="588" xr:uid="{00000000-0005-0000-0000-000048020000}"/>
    <cellStyle name="%_C.M.L._2 12" xfId="589" xr:uid="{00000000-0005-0000-0000-000049020000}"/>
    <cellStyle name="%_C.M.L._2 12 2" xfId="590" xr:uid="{00000000-0005-0000-0000-00004A020000}"/>
    <cellStyle name="%_C.M.L._2 13" xfId="591" xr:uid="{00000000-0005-0000-0000-00004B020000}"/>
    <cellStyle name="%_C.M.L._2 2" xfId="592" xr:uid="{00000000-0005-0000-0000-00004C020000}"/>
    <cellStyle name="%_C.M.L._2 2 2" xfId="593" xr:uid="{00000000-0005-0000-0000-00004D020000}"/>
    <cellStyle name="%_C.M.L._2 3" xfId="594" xr:uid="{00000000-0005-0000-0000-00004E020000}"/>
    <cellStyle name="%_C.M.L._2 3 2" xfId="595" xr:uid="{00000000-0005-0000-0000-00004F020000}"/>
    <cellStyle name="%_C.M.L._2 4" xfId="596" xr:uid="{00000000-0005-0000-0000-000050020000}"/>
    <cellStyle name="%_C.M.L._2 4 2" xfId="597" xr:uid="{00000000-0005-0000-0000-000051020000}"/>
    <cellStyle name="%_C.M.L._2 5" xfId="598" xr:uid="{00000000-0005-0000-0000-000052020000}"/>
    <cellStyle name="%_C.M.L._2 5 2" xfId="599" xr:uid="{00000000-0005-0000-0000-000053020000}"/>
    <cellStyle name="%_C.M.L._2 6" xfId="600" xr:uid="{00000000-0005-0000-0000-000054020000}"/>
    <cellStyle name="%_C.M.L._2 6 2" xfId="601" xr:uid="{00000000-0005-0000-0000-000055020000}"/>
    <cellStyle name="%_C.M.L._2 7" xfId="602" xr:uid="{00000000-0005-0000-0000-000056020000}"/>
    <cellStyle name="%_C.M.L._2 7 2" xfId="603" xr:uid="{00000000-0005-0000-0000-000057020000}"/>
    <cellStyle name="%_C.M.L._2 8" xfId="604" xr:uid="{00000000-0005-0000-0000-000058020000}"/>
    <cellStyle name="%_C.M.L._2 8 2" xfId="605" xr:uid="{00000000-0005-0000-0000-000059020000}"/>
    <cellStyle name="%_C.M.L._2 9" xfId="606" xr:uid="{00000000-0005-0000-0000-00005A020000}"/>
    <cellStyle name="%_C.M.L._2 9 2" xfId="607" xr:uid="{00000000-0005-0000-0000-00005B020000}"/>
    <cellStyle name="%_C.M.L._2_ActiFijos" xfId="608" xr:uid="{00000000-0005-0000-0000-00005C020000}"/>
    <cellStyle name="%_C.M.L._2_ActiFijos 2" xfId="609" xr:uid="{00000000-0005-0000-0000-00005D020000}"/>
    <cellStyle name="%_C.M.L._2_Balance" xfId="610" xr:uid="{00000000-0005-0000-0000-00005E020000}"/>
    <cellStyle name="%_C.M.L._2_Balance 2" xfId="611" xr:uid="{00000000-0005-0000-0000-00005F020000}"/>
    <cellStyle name="%_C.M.L._2_C.M.E." xfId="612" xr:uid="{00000000-0005-0000-0000-000060020000}"/>
    <cellStyle name="%_C.M.L._2_C.M.E. 2" xfId="613" xr:uid="{00000000-0005-0000-0000-000061020000}"/>
    <cellStyle name="%_C.M.L._2_C.M.L." xfId="614" xr:uid="{00000000-0005-0000-0000-000062020000}"/>
    <cellStyle name="%_C.M.L._2_C.M.L. 2" xfId="615" xr:uid="{00000000-0005-0000-0000-000063020000}"/>
    <cellStyle name="%_C.M.L._2_Esc.Macro" xfId="616" xr:uid="{00000000-0005-0000-0000-000064020000}"/>
    <cellStyle name="%_C.M.L._2_Esc.Macro 2" xfId="617" xr:uid="{00000000-0005-0000-0000-000065020000}"/>
    <cellStyle name="%_C.M.L._3" xfId="618" xr:uid="{00000000-0005-0000-0000-000066020000}"/>
    <cellStyle name="%_C.M.L._3 2" xfId="619" xr:uid="{00000000-0005-0000-0000-000067020000}"/>
    <cellStyle name="%_C.M.L._3 2 2" xfId="620" xr:uid="{00000000-0005-0000-0000-000068020000}"/>
    <cellStyle name="%_C.M.L._3 3" xfId="621" xr:uid="{00000000-0005-0000-0000-000069020000}"/>
    <cellStyle name="%_C.M.L._3 3 2" xfId="622" xr:uid="{00000000-0005-0000-0000-00006A020000}"/>
    <cellStyle name="%_C.M.L._3 4" xfId="623" xr:uid="{00000000-0005-0000-0000-00006B020000}"/>
    <cellStyle name="%_C.M.L._3 4 2" xfId="624" xr:uid="{00000000-0005-0000-0000-00006C020000}"/>
    <cellStyle name="%_C.M.L._3 5" xfId="625" xr:uid="{00000000-0005-0000-0000-00006D020000}"/>
    <cellStyle name="%_C.M.L._3 5 2" xfId="626" xr:uid="{00000000-0005-0000-0000-00006E020000}"/>
    <cellStyle name="%_C.M.L._3 6" xfId="627" xr:uid="{00000000-0005-0000-0000-00006F020000}"/>
    <cellStyle name="%_C.M.L._3 6 2" xfId="628" xr:uid="{00000000-0005-0000-0000-000070020000}"/>
    <cellStyle name="%_C.M.L._3 7" xfId="629" xr:uid="{00000000-0005-0000-0000-000071020000}"/>
    <cellStyle name="%_C.M.L._3 7 2" xfId="630" xr:uid="{00000000-0005-0000-0000-000072020000}"/>
    <cellStyle name="%_C.M.L._3 8" xfId="631" xr:uid="{00000000-0005-0000-0000-000073020000}"/>
    <cellStyle name="%_C.M.L._3_Balance" xfId="632" xr:uid="{00000000-0005-0000-0000-000074020000}"/>
    <cellStyle name="%_C.M.L._3_Balance 2" xfId="633" xr:uid="{00000000-0005-0000-0000-000075020000}"/>
    <cellStyle name="%_C.M.L._ActiFijos" xfId="634" xr:uid="{00000000-0005-0000-0000-000076020000}"/>
    <cellStyle name="%_C.M.L._ActiFijos 2" xfId="635" xr:uid="{00000000-0005-0000-0000-000077020000}"/>
    <cellStyle name="%_C.M.L._Balance" xfId="636" xr:uid="{00000000-0005-0000-0000-000078020000}"/>
    <cellStyle name="%_C.M.L._Balance 2" xfId="637" xr:uid="{00000000-0005-0000-0000-000079020000}"/>
    <cellStyle name="%_C.M.L._C.M.E." xfId="638" xr:uid="{00000000-0005-0000-0000-00007A020000}"/>
    <cellStyle name="%_C.M.L._C.M.E. 2" xfId="639" xr:uid="{00000000-0005-0000-0000-00007B020000}"/>
    <cellStyle name="%_C.M.L._C.M.L." xfId="640" xr:uid="{00000000-0005-0000-0000-00007C020000}"/>
    <cellStyle name="%_C.M.L._C.M.L. 2" xfId="641" xr:uid="{00000000-0005-0000-0000-00007D020000}"/>
    <cellStyle name="%_C.M.L._Esc.Macro" xfId="642" xr:uid="{00000000-0005-0000-0000-00007E020000}"/>
    <cellStyle name="%_C.M.L._Esc.Macro 2" xfId="643" xr:uid="{00000000-0005-0000-0000-00007F020000}"/>
    <cellStyle name="%_C.M.L._G_Loans" xfId="644" xr:uid="{00000000-0005-0000-0000-000080020000}"/>
    <cellStyle name="%_C.M.L._G_Loans 2" xfId="645" xr:uid="{00000000-0005-0000-0000-000081020000}"/>
    <cellStyle name="%_Caja2007" xfId="646" xr:uid="{00000000-0005-0000-0000-000082020000}"/>
    <cellStyle name="%_Caja2007 10" xfId="647" xr:uid="{00000000-0005-0000-0000-000083020000}"/>
    <cellStyle name="%_Caja2007 10 2" xfId="648" xr:uid="{00000000-0005-0000-0000-000084020000}"/>
    <cellStyle name="%_Caja2007 11" xfId="649" xr:uid="{00000000-0005-0000-0000-000085020000}"/>
    <cellStyle name="%_Caja2007 11 2" xfId="650" xr:uid="{00000000-0005-0000-0000-000086020000}"/>
    <cellStyle name="%_Caja2007 12" xfId="651" xr:uid="{00000000-0005-0000-0000-000087020000}"/>
    <cellStyle name="%_Caja2007 12 2" xfId="652" xr:uid="{00000000-0005-0000-0000-000088020000}"/>
    <cellStyle name="%_Caja2007 13" xfId="653" xr:uid="{00000000-0005-0000-0000-000089020000}"/>
    <cellStyle name="%_Caja2007 2" xfId="654" xr:uid="{00000000-0005-0000-0000-00008A020000}"/>
    <cellStyle name="%_Caja2007 2 2" xfId="655" xr:uid="{00000000-0005-0000-0000-00008B020000}"/>
    <cellStyle name="%_Caja2007 3" xfId="656" xr:uid="{00000000-0005-0000-0000-00008C020000}"/>
    <cellStyle name="%_Caja2007 3 2" xfId="657" xr:uid="{00000000-0005-0000-0000-00008D020000}"/>
    <cellStyle name="%_Caja2007 4" xfId="658" xr:uid="{00000000-0005-0000-0000-00008E020000}"/>
    <cellStyle name="%_Caja2007 4 2" xfId="659" xr:uid="{00000000-0005-0000-0000-00008F020000}"/>
    <cellStyle name="%_Caja2007 5" xfId="660" xr:uid="{00000000-0005-0000-0000-000090020000}"/>
    <cellStyle name="%_Caja2007 5 2" xfId="661" xr:uid="{00000000-0005-0000-0000-000091020000}"/>
    <cellStyle name="%_Caja2007 6" xfId="662" xr:uid="{00000000-0005-0000-0000-000092020000}"/>
    <cellStyle name="%_Caja2007 6 2" xfId="663" xr:uid="{00000000-0005-0000-0000-000093020000}"/>
    <cellStyle name="%_Caja2007 7" xfId="664" xr:uid="{00000000-0005-0000-0000-000094020000}"/>
    <cellStyle name="%_Caja2007 7 2" xfId="665" xr:uid="{00000000-0005-0000-0000-000095020000}"/>
    <cellStyle name="%_Caja2007 8" xfId="666" xr:uid="{00000000-0005-0000-0000-000096020000}"/>
    <cellStyle name="%_Caja2007 8 2" xfId="667" xr:uid="{00000000-0005-0000-0000-000097020000}"/>
    <cellStyle name="%_Caja2007 9" xfId="668" xr:uid="{00000000-0005-0000-0000-000098020000}"/>
    <cellStyle name="%_Caja2007 9 2" xfId="669" xr:uid="{00000000-0005-0000-0000-000099020000}"/>
    <cellStyle name="%_Caja2007_ActiFijos" xfId="670" xr:uid="{00000000-0005-0000-0000-00009A020000}"/>
    <cellStyle name="%_Caja2007_ActiFijos 2" xfId="671" xr:uid="{00000000-0005-0000-0000-00009B020000}"/>
    <cellStyle name="%_Caja2007_Balance" xfId="672" xr:uid="{00000000-0005-0000-0000-00009C020000}"/>
    <cellStyle name="%_Caja2007_Balance 2" xfId="673" xr:uid="{00000000-0005-0000-0000-00009D020000}"/>
    <cellStyle name="%_Caja2007_C.M.E." xfId="674" xr:uid="{00000000-0005-0000-0000-00009E020000}"/>
    <cellStyle name="%_Caja2007_C.M.E. 2" xfId="675" xr:uid="{00000000-0005-0000-0000-00009F020000}"/>
    <cellStyle name="%_Caja2007_C.M.L." xfId="676" xr:uid="{00000000-0005-0000-0000-0000A0020000}"/>
    <cellStyle name="%_Caja2007_C.M.L. 2" xfId="677" xr:uid="{00000000-0005-0000-0000-0000A1020000}"/>
    <cellStyle name="%_Caja2007_Esc.Macro" xfId="678" xr:uid="{00000000-0005-0000-0000-0000A2020000}"/>
    <cellStyle name="%_Caja2007_Esc.Macro 2" xfId="679" xr:uid="{00000000-0005-0000-0000-0000A3020000}"/>
    <cellStyle name="%_Caja2007_G_Loans" xfId="680" xr:uid="{00000000-0005-0000-0000-0000A4020000}"/>
    <cellStyle name="%_Caja2007_G_Loans 2" xfId="681" xr:uid="{00000000-0005-0000-0000-0000A5020000}"/>
    <cellStyle name="%_Carga_CO" xfId="682" xr:uid="{00000000-0005-0000-0000-0000A6020000}"/>
    <cellStyle name="%_Carga_CO 2" xfId="683" xr:uid="{00000000-0005-0000-0000-0000A7020000}"/>
    <cellStyle name="%_ER08" xfId="684" xr:uid="{00000000-0005-0000-0000-0000A8020000}"/>
    <cellStyle name="%_ER08 10" xfId="685" xr:uid="{00000000-0005-0000-0000-0000A9020000}"/>
    <cellStyle name="%_ER08 10 2" xfId="686" xr:uid="{00000000-0005-0000-0000-0000AA020000}"/>
    <cellStyle name="%_ER08 11" xfId="687" xr:uid="{00000000-0005-0000-0000-0000AB020000}"/>
    <cellStyle name="%_ER08 11 2" xfId="688" xr:uid="{00000000-0005-0000-0000-0000AC020000}"/>
    <cellStyle name="%_ER08 12" xfId="689" xr:uid="{00000000-0005-0000-0000-0000AD020000}"/>
    <cellStyle name="%_ER08 12 2" xfId="690" xr:uid="{00000000-0005-0000-0000-0000AE020000}"/>
    <cellStyle name="%_ER08 13" xfId="691" xr:uid="{00000000-0005-0000-0000-0000AF020000}"/>
    <cellStyle name="%_ER08 2" xfId="692" xr:uid="{00000000-0005-0000-0000-0000B0020000}"/>
    <cellStyle name="%_ER08 2 2" xfId="693" xr:uid="{00000000-0005-0000-0000-0000B1020000}"/>
    <cellStyle name="%_ER08 3" xfId="694" xr:uid="{00000000-0005-0000-0000-0000B2020000}"/>
    <cellStyle name="%_ER08 3 2" xfId="695" xr:uid="{00000000-0005-0000-0000-0000B3020000}"/>
    <cellStyle name="%_ER08 4" xfId="696" xr:uid="{00000000-0005-0000-0000-0000B4020000}"/>
    <cellStyle name="%_ER08 4 2" xfId="697" xr:uid="{00000000-0005-0000-0000-0000B5020000}"/>
    <cellStyle name="%_ER08 5" xfId="698" xr:uid="{00000000-0005-0000-0000-0000B6020000}"/>
    <cellStyle name="%_ER08 5 2" xfId="699" xr:uid="{00000000-0005-0000-0000-0000B7020000}"/>
    <cellStyle name="%_ER08 6" xfId="700" xr:uid="{00000000-0005-0000-0000-0000B8020000}"/>
    <cellStyle name="%_ER08 6 2" xfId="701" xr:uid="{00000000-0005-0000-0000-0000B9020000}"/>
    <cellStyle name="%_ER08 7" xfId="702" xr:uid="{00000000-0005-0000-0000-0000BA020000}"/>
    <cellStyle name="%_ER08 7 2" xfId="703" xr:uid="{00000000-0005-0000-0000-0000BB020000}"/>
    <cellStyle name="%_ER08 8" xfId="704" xr:uid="{00000000-0005-0000-0000-0000BC020000}"/>
    <cellStyle name="%_ER08 8 2" xfId="705" xr:uid="{00000000-0005-0000-0000-0000BD020000}"/>
    <cellStyle name="%_ER08 9" xfId="706" xr:uid="{00000000-0005-0000-0000-0000BE020000}"/>
    <cellStyle name="%_ER08 9 2" xfId="707" xr:uid="{00000000-0005-0000-0000-0000BF020000}"/>
    <cellStyle name="%_ER08_ActiFijos" xfId="708" xr:uid="{00000000-0005-0000-0000-0000C0020000}"/>
    <cellStyle name="%_ER08_ActiFijos 2" xfId="709" xr:uid="{00000000-0005-0000-0000-0000C1020000}"/>
    <cellStyle name="%_ER08_Balance" xfId="710" xr:uid="{00000000-0005-0000-0000-0000C2020000}"/>
    <cellStyle name="%_ER08_Balance 2" xfId="711" xr:uid="{00000000-0005-0000-0000-0000C3020000}"/>
    <cellStyle name="%_ER08_C.M.E." xfId="712" xr:uid="{00000000-0005-0000-0000-0000C4020000}"/>
    <cellStyle name="%_ER08_C.M.E. 2" xfId="713" xr:uid="{00000000-0005-0000-0000-0000C5020000}"/>
    <cellStyle name="%_ER08_C.M.L." xfId="714" xr:uid="{00000000-0005-0000-0000-0000C6020000}"/>
    <cellStyle name="%_ER08_C.M.L. 2" xfId="715" xr:uid="{00000000-0005-0000-0000-0000C7020000}"/>
    <cellStyle name="%_ER08_Esc.Macro" xfId="716" xr:uid="{00000000-0005-0000-0000-0000C8020000}"/>
    <cellStyle name="%_ER08_Esc.Macro 2" xfId="717" xr:uid="{00000000-0005-0000-0000-0000C9020000}"/>
    <cellStyle name="%_ER08_G_Loans" xfId="718" xr:uid="{00000000-0005-0000-0000-0000CA020000}"/>
    <cellStyle name="%_ER08_G_Loans 2" xfId="719" xr:uid="{00000000-0005-0000-0000-0000CB020000}"/>
    <cellStyle name="%_G_Loans" xfId="720" xr:uid="{00000000-0005-0000-0000-0000CC020000}"/>
    <cellStyle name="%_G_Loans 10" xfId="721" xr:uid="{00000000-0005-0000-0000-0000CD020000}"/>
    <cellStyle name="%_G_Loans 10 2" xfId="722" xr:uid="{00000000-0005-0000-0000-0000CE020000}"/>
    <cellStyle name="%_G_Loans 11" xfId="723" xr:uid="{00000000-0005-0000-0000-0000CF020000}"/>
    <cellStyle name="%_G_Loans 11 2" xfId="724" xr:uid="{00000000-0005-0000-0000-0000D0020000}"/>
    <cellStyle name="%_G_Loans 12" xfId="725" xr:uid="{00000000-0005-0000-0000-0000D1020000}"/>
    <cellStyle name="%_G_Loans 12 2" xfId="726" xr:uid="{00000000-0005-0000-0000-0000D2020000}"/>
    <cellStyle name="%_G_Loans 13" xfId="727" xr:uid="{00000000-0005-0000-0000-0000D3020000}"/>
    <cellStyle name="%_G_Loans 2" xfId="728" xr:uid="{00000000-0005-0000-0000-0000D4020000}"/>
    <cellStyle name="%_G_Loans 2 2" xfId="729" xr:uid="{00000000-0005-0000-0000-0000D5020000}"/>
    <cellStyle name="%_G_Loans 3" xfId="730" xr:uid="{00000000-0005-0000-0000-0000D6020000}"/>
    <cellStyle name="%_G_Loans 3 2" xfId="731" xr:uid="{00000000-0005-0000-0000-0000D7020000}"/>
    <cellStyle name="%_G_Loans 4" xfId="732" xr:uid="{00000000-0005-0000-0000-0000D8020000}"/>
    <cellStyle name="%_G_Loans 4 2" xfId="733" xr:uid="{00000000-0005-0000-0000-0000D9020000}"/>
    <cellStyle name="%_G_Loans 5" xfId="734" xr:uid="{00000000-0005-0000-0000-0000DA020000}"/>
    <cellStyle name="%_G_Loans 5 2" xfId="735" xr:uid="{00000000-0005-0000-0000-0000DB020000}"/>
    <cellStyle name="%_G_Loans 6" xfId="736" xr:uid="{00000000-0005-0000-0000-0000DC020000}"/>
    <cellStyle name="%_G_Loans 6 2" xfId="737" xr:uid="{00000000-0005-0000-0000-0000DD020000}"/>
    <cellStyle name="%_G_Loans 7" xfId="738" xr:uid="{00000000-0005-0000-0000-0000DE020000}"/>
    <cellStyle name="%_G_Loans 7 2" xfId="739" xr:uid="{00000000-0005-0000-0000-0000DF020000}"/>
    <cellStyle name="%_G_Loans 8" xfId="740" xr:uid="{00000000-0005-0000-0000-0000E0020000}"/>
    <cellStyle name="%_G_Loans 8 2" xfId="741" xr:uid="{00000000-0005-0000-0000-0000E1020000}"/>
    <cellStyle name="%_G_Loans 9" xfId="742" xr:uid="{00000000-0005-0000-0000-0000E2020000}"/>
    <cellStyle name="%_G_Loans 9 2" xfId="743" xr:uid="{00000000-0005-0000-0000-0000E3020000}"/>
    <cellStyle name="%_G_Loans_ActiFijos" xfId="744" xr:uid="{00000000-0005-0000-0000-0000E4020000}"/>
    <cellStyle name="%_G_Loans_ActiFijos 2" xfId="745" xr:uid="{00000000-0005-0000-0000-0000E5020000}"/>
    <cellStyle name="%_G_Loans_Balance" xfId="746" xr:uid="{00000000-0005-0000-0000-0000E6020000}"/>
    <cellStyle name="%_G_Loans_Balance 2" xfId="747" xr:uid="{00000000-0005-0000-0000-0000E7020000}"/>
    <cellStyle name="%_Indicadores" xfId="748" xr:uid="{00000000-0005-0000-0000-0000E8020000}"/>
    <cellStyle name="%_Indicadores 10" xfId="749" xr:uid="{00000000-0005-0000-0000-0000E9020000}"/>
    <cellStyle name="%_Indicadores 10 2" xfId="750" xr:uid="{00000000-0005-0000-0000-0000EA020000}"/>
    <cellStyle name="%_Indicadores 11" xfId="751" xr:uid="{00000000-0005-0000-0000-0000EB020000}"/>
    <cellStyle name="%_Indicadores 11 2" xfId="752" xr:uid="{00000000-0005-0000-0000-0000EC020000}"/>
    <cellStyle name="%_Indicadores 12" xfId="753" xr:uid="{00000000-0005-0000-0000-0000ED020000}"/>
    <cellStyle name="%_Indicadores 12 2" xfId="754" xr:uid="{00000000-0005-0000-0000-0000EE020000}"/>
    <cellStyle name="%_Indicadores 13" xfId="755" xr:uid="{00000000-0005-0000-0000-0000EF020000}"/>
    <cellStyle name="%_Indicadores 2" xfId="756" xr:uid="{00000000-0005-0000-0000-0000F0020000}"/>
    <cellStyle name="%_Indicadores 2 2" xfId="757" xr:uid="{00000000-0005-0000-0000-0000F1020000}"/>
    <cellStyle name="%_Indicadores 3" xfId="758" xr:uid="{00000000-0005-0000-0000-0000F2020000}"/>
    <cellStyle name="%_Indicadores 3 2" xfId="759" xr:uid="{00000000-0005-0000-0000-0000F3020000}"/>
    <cellStyle name="%_Indicadores 4" xfId="760" xr:uid="{00000000-0005-0000-0000-0000F4020000}"/>
    <cellStyle name="%_Indicadores 4 2" xfId="761" xr:uid="{00000000-0005-0000-0000-0000F5020000}"/>
    <cellStyle name="%_Indicadores 5" xfId="762" xr:uid="{00000000-0005-0000-0000-0000F6020000}"/>
    <cellStyle name="%_Indicadores 5 2" xfId="763" xr:uid="{00000000-0005-0000-0000-0000F7020000}"/>
    <cellStyle name="%_Indicadores 6" xfId="764" xr:uid="{00000000-0005-0000-0000-0000F8020000}"/>
    <cellStyle name="%_Indicadores 6 2" xfId="765" xr:uid="{00000000-0005-0000-0000-0000F9020000}"/>
    <cellStyle name="%_Indicadores 7" xfId="766" xr:uid="{00000000-0005-0000-0000-0000FA020000}"/>
    <cellStyle name="%_Indicadores 7 2" xfId="767" xr:uid="{00000000-0005-0000-0000-0000FB020000}"/>
    <cellStyle name="%_Indicadores 8" xfId="768" xr:uid="{00000000-0005-0000-0000-0000FC020000}"/>
    <cellStyle name="%_Indicadores 8 2" xfId="769" xr:uid="{00000000-0005-0000-0000-0000FD020000}"/>
    <cellStyle name="%_Indicadores 9" xfId="770" xr:uid="{00000000-0005-0000-0000-0000FE020000}"/>
    <cellStyle name="%_Indicadores 9 2" xfId="771" xr:uid="{00000000-0005-0000-0000-0000FF020000}"/>
    <cellStyle name="%_Indicadores_ActiFijos" xfId="772" xr:uid="{00000000-0005-0000-0000-000000030000}"/>
    <cellStyle name="%_Indicadores_ActiFijos 2" xfId="773" xr:uid="{00000000-0005-0000-0000-000001030000}"/>
    <cellStyle name="%_Indicadores_Balance" xfId="774" xr:uid="{00000000-0005-0000-0000-000002030000}"/>
    <cellStyle name="%_Indicadores_Balance 2" xfId="775" xr:uid="{00000000-0005-0000-0000-000003030000}"/>
    <cellStyle name="%_Indicadores_C.M.E." xfId="776" xr:uid="{00000000-0005-0000-0000-000004030000}"/>
    <cellStyle name="%_Indicadores_C.M.E. 2" xfId="777" xr:uid="{00000000-0005-0000-0000-000005030000}"/>
    <cellStyle name="%_Indicadores_C.M.L." xfId="778" xr:uid="{00000000-0005-0000-0000-000006030000}"/>
    <cellStyle name="%_Indicadores_C.M.L. 2" xfId="779" xr:uid="{00000000-0005-0000-0000-000007030000}"/>
    <cellStyle name="%_Indicadores_Esc.Macro" xfId="780" xr:uid="{00000000-0005-0000-0000-000008030000}"/>
    <cellStyle name="%_Indicadores_Esc.Macro 2" xfId="781" xr:uid="{00000000-0005-0000-0000-000009030000}"/>
    <cellStyle name="%_Indicadores_G_Loans" xfId="782" xr:uid="{00000000-0005-0000-0000-00000A030000}"/>
    <cellStyle name="%_Indicadores_G_Loans 2" xfId="783" xr:uid="{00000000-0005-0000-0000-00000B030000}"/>
    <cellStyle name="%_Mov Balance" xfId="784" xr:uid="{00000000-0005-0000-0000-00000C030000}"/>
    <cellStyle name="%_Mov Balance 10" xfId="785" xr:uid="{00000000-0005-0000-0000-00000D030000}"/>
    <cellStyle name="%_Mov Balance 10 2" xfId="786" xr:uid="{00000000-0005-0000-0000-00000E030000}"/>
    <cellStyle name="%_Mov Balance 11" xfId="787" xr:uid="{00000000-0005-0000-0000-00000F030000}"/>
    <cellStyle name="%_Mov Balance 11 2" xfId="788" xr:uid="{00000000-0005-0000-0000-000010030000}"/>
    <cellStyle name="%_Mov Balance 12" xfId="789" xr:uid="{00000000-0005-0000-0000-000011030000}"/>
    <cellStyle name="%_Mov Balance 12 2" xfId="790" xr:uid="{00000000-0005-0000-0000-000012030000}"/>
    <cellStyle name="%_Mov Balance 13" xfId="791" xr:uid="{00000000-0005-0000-0000-000013030000}"/>
    <cellStyle name="%_Mov Balance 2" xfId="792" xr:uid="{00000000-0005-0000-0000-000014030000}"/>
    <cellStyle name="%_Mov Balance 2 2" xfId="793" xr:uid="{00000000-0005-0000-0000-000015030000}"/>
    <cellStyle name="%_Mov Balance 3" xfId="794" xr:uid="{00000000-0005-0000-0000-000016030000}"/>
    <cellStyle name="%_Mov Balance 3 2" xfId="795" xr:uid="{00000000-0005-0000-0000-000017030000}"/>
    <cellStyle name="%_Mov Balance 4" xfId="796" xr:uid="{00000000-0005-0000-0000-000018030000}"/>
    <cellStyle name="%_Mov Balance 4 2" xfId="797" xr:uid="{00000000-0005-0000-0000-000019030000}"/>
    <cellStyle name="%_Mov Balance 5" xfId="798" xr:uid="{00000000-0005-0000-0000-00001A030000}"/>
    <cellStyle name="%_Mov Balance 5 2" xfId="799" xr:uid="{00000000-0005-0000-0000-00001B030000}"/>
    <cellStyle name="%_Mov Balance 6" xfId="800" xr:uid="{00000000-0005-0000-0000-00001C030000}"/>
    <cellStyle name="%_Mov Balance 6 2" xfId="801" xr:uid="{00000000-0005-0000-0000-00001D030000}"/>
    <cellStyle name="%_Mov Balance 7" xfId="802" xr:uid="{00000000-0005-0000-0000-00001E030000}"/>
    <cellStyle name="%_Mov Balance 7 2" xfId="803" xr:uid="{00000000-0005-0000-0000-00001F030000}"/>
    <cellStyle name="%_Mov Balance 8" xfId="804" xr:uid="{00000000-0005-0000-0000-000020030000}"/>
    <cellStyle name="%_Mov Balance 8 2" xfId="805" xr:uid="{00000000-0005-0000-0000-000021030000}"/>
    <cellStyle name="%_Mov Balance 9" xfId="806" xr:uid="{00000000-0005-0000-0000-000022030000}"/>
    <cellStyle name="%_Mov Balance 9 2" xfId="807" xr:uid="{00000000-0005-0000-0000-000023030000}"/>
    <cellStyle name="%_Mov Balance_ActiFijos" xfId="808" xr:uid="{00000000-0005-0000-0000-000024030000}"/>
    <cellStyle name="%_Mov Balance_ActiFijos 2" xfId="809" xr:uid="{00000000-0005-0000-0000-000025030000}"/>
    <cellStyle name="%_Mov Balance_Balance" xfId="810" xr:uid="{00000000-0005-0000-0000-000026030000}"/>
    <cellStyle name="%_Mov Balance_Balance 2" xfId="811" xr:uid="{00000000-0005-0000-0000-000027030000}"/>
    <cellStyle name="%_Mov Balance_C.M.E." xfId="812" xr:uid="{00000000-0005-0000-0000-000028030000}"/>
    <cellStyle name="%_Mov Balance_C.M.E. 2" xfId="813" xr:uid="{00000000-0005-0000-0000-000029030000}"/>
    <cellStyle name="%_Mov Balance_C.M.L." xfId="814" xr:uid="{00000000-0005-0000-0000-00002A030000}"/>
    <cellStyle name="%_Mov Balance_C.M.L. 2" xfId="815" xr:uid="{00000000-0005-0000-0000-00002B030000}"/>
    <cellStyle name="%_Mov Balance_Esc.Macro" xfId="816" xr:uid="{00000000-0005-0000-0000-00002C030000}"/>
    <cellStyle name="%_Mov Balance_Esc.Macro 2" xfId="817" xr:uid="{00000000-0005-0000-0000-00002D030000}"/>
    <cellStyle name="%_Mov Balance_G_Loans" xfId="818" xr:uid="{00000000-0005-0000-0000-00002E030000}"/>
    <cellStyle name="%_Mov Balance_G_Loans 2" xfId="819" xr:uid="{00000000-0005-0000-0000-00002F030000}"/>
    <cellStyle name="%_Renta" xfId="820" xr:uid="{00000000-0005-0000-0000-000030030000}"/>
    <cellStyle name="%_Renta 2" xfId="821" xr:uid="{00000000-0005-0000-0000-000031030000}"/>
    <cellStyle name="%_Renta 2 2" xfId="822" xr:uid="{00000000-0005-0000-0000-000032030000}"/>
    <cellStyle name="%_Renta 3" xfId="823" xr:uid="{00000000-0005-0000-0000-000033030000}"/>
    <cellStyle name="%_Renta 3 2" xfId="824" xr:uid="{00000000-0005-0000-0000-000034030000}"/>
    <cellStyle name="%_Renta 4" xfId="825" xr:uid="{00000000-0005-0000-0000-000035030000}"/>
    <cellStyle name="%_Renta 4 2" xfId="826" xr:uid="{00000000-0005-0000-0000-000036030000}"/>
    <cellStyle name="%_Renta 5" xfId="827" xr:uid="{00000000-0005-0000-0000-000037030000}"/>
    <cellStyle name="%_Renta 5 2" xfId="828" xr:uid="{00000000-0005-0000-0000-000038030000}"/>
    <cellStyle name="%_Renta 6" xfId="829" xr:uid="{00000000-0005-0000-0000-000039030000}"/>
    <cellStyle name="%_Renta 6 2" xfId="830" xr:uid="{00000000-0005-0000-0000-00003A030000}"/>
    <cellStyle name="%_Renta 7" xfId="831" xr:uid="{00000000-0005-0000-0000-00003B030000}"/>
    <cellStyle name="%_Renta 7 2" xfId="832" xr:uid="{00000000-0005-0000-0000-00003C030000}"/>
    <cellStyle name="%_Renta 8" xfId="833" xr:uid="{00000000-0005-0000-0000-00003D030000}"/>
    <cellStyle name="%_Renta_Balance" xfId="834" xr:uid="{00000000-0005-0000-0000-00003E030000}"/>
    <cellStyle name="%_Renta_Balance 2" xfId="835" xr:uid="{00000000-0005-0000-0000-00003F030000}"/>
    <cellStyle name="%_Tabela de Adm." xfId="836" xr:uid="{00000000-0005-0000-0000-000040030000}"/>
    <cellStyle name="%_Tabela de Adm. 2" xfId="837" xr:uid="{00000000-0005-0000-0000-000041030000}"/>
    <cellStyle name="%_Tabela de Adm. 2 2" xfId="838" xr:uid="{00000000-0005-0000-0000-000042030000}"/>
    <cellStyle name="%_Tabela de Adm. 2 2 2" xfId="839" xr:uid="{00000000-0005-0000-0000-000043030000}"/>
    <cellStyle name="%_Tabela de Adm. 2 3" xfId="840" xr:uid="{00000000-0005-0000-0000-000044030000}"/>
    <cellStyle name="%_Tabela de Adm. 3" xfId="841" xr:uid="{00000000-0005-0000-0000-000045030000}"/>
    <cellStyle name="%_Tabela de Adm. 3 2" xfId="842" xr:uid="{00000000-0005-0000-0000-000046030000}"/>
    <cellStyle name="%_Tabela de Adm. 3 2 2" xfId="843" xr:uid="{00000000-0005-0000-0000-000047030000}"/>
    <cellStyle name="%_Tabela de Adm. 3 3" xfId="844" xr:uid="{00000000-0005-0000-0000-000048030000}"/>
    <cellStyle name="%_Tabela de Adm. 4" xfId="845" xr:uid="{00000000-0005-0000-0000-000049030000}"/>
    <cellStyle name="%_Tabela de Adm. 4 2" xfId="846" xr:uid="{00000000-0005-0000-0000-00004A030000}"/>
    <cellStyle name="%_Tabela de Adm. 5" xfId="847" xr:uid="{00000000-0005-0000-0000-00004B030000}"/>
    <cellStyle name="%_Total CTEEP" xfId="848" xr:uid="{00000000-0005-0000-0000-00004C030000}"/>
    <cellStyle name="%_Total CTEEP 2" xfId="849" xr:uid="{00000000-0005-0000-0000-00004D030000}"/>
    <cellStyle name="%_Total CTEEP 2 2" xfId="850" xr:uid="{00000000-0005-0000-0000-00004E030000}"/>
    <cellStyle name="%_Total CTEEP 2 2 2" xfId="851" xr:uid="{00000000-0005-0000-0000-00004F030000}"/>
    <cellStyle name="%_Total CTEEP 2 3" xfId="852" xr:uid="{00000000-0005-0000-0000-000050030000}"/>
    <cellStyle name="%_Total CTEEP 3" xfId="853" xr:uid="{00000000-0005-0000-0000-000051030000}"/>
    <cellStyle name="%_Total CTEEP 3 2" xfId="854" xr:uid="{00000000-0005-0000-0000-000052030000}"/>
    <cellStyle name="%_Total CTEEP 3 2 2" xfId="855" xr:uid="{00000000-0005-0000-0000-000053030000}"/>
    <cellStyle name="%_Total CTEEP 3 3" xfId="856" xr:uid="{00000000-0005-0000-0000-000054030000}"/>
    <cellStyle name="%_Total CTEEP 4" xfId="857" xr:uid="{00000000-0005-0000-0000-000055030000}"/>
    <cellStyle name="%_Total CTEEP 4 2" xfId="858" xr:uid="{00000000-0005-0000-0000-000056030000}"/>
    <cellStyle name="%_Total CTEEP 5" xfId="859" xr:uid="{00000000-0005-0000-0000-000057030000}"/>
    <cellStyle name="%0" xfId="860" xr:uid="{00000000-0005-0000-0000-000058030000}"/>
    <cellStyle name="%0.0" xfId="861" xr:uid="{00000000-0005-0000-0000-000059030000}"/>
    <cellStyle name="?Q\?1@" xfId="29889" xr:uid="{00000000-0005-0000-0000-00005A030000}"/>
    <cellStyle name="_Currency" xfId="29890" xr:uid="{00000000-0005-0000-0000-00005B030000}"/>
    <cellStyle name="_CurrencySpace" xfId="862" xr:uid="{00000000-0005-0000-0000-00005C030000}"/>
    <cellStyle name="_CurrencySpace 10" xfId="863" xr:uid="{00000000-0005-0000-0000-00005D030000}"/>
    <cellStyle name="_CurrencySpace 10 2" xfId="864" xr:uid="{00000000-0005-0000-0000-00005E030000}"/>
    <cellStyle name="_CurrencySpace 10 2 2" xfId="865" xr:uid="{00000000-0005-0000-0000-00005F030000}"/>
    <cellStyle name="_CurrencySpace 10 3" xfId="866" xr:uid="{00000000-0005-0000-0000-000060030000}"/>
    <cellStyle name="_CurrencySpace 10 3 2" xfId="867" xr:uid="{00000000-0005-0000-0000-000061030000}"/>
    <cellStyle name="_CurrencySpace 10 4" xfId="868" xr:uid="{00000000-0005-0000-0000-000062030000}"/>
    <cellStyle name="_CurrencySpace 11" xfId="869" xr:uid="{00000000-0005-0000-0000-000063030000}"/>
    <cellStyle name="_CurrencySpace 2" xfId="870" xr:uid="{00000000-0005-0000-0000-000064030000}"/>
    <cellStyle name="_CurrencySpace 2 2" xfId="871" xr:uid="{00000000-0005-0000-0000-000065030000}"/>
    <cellStyle name="_CurrencySpace 2 2 2" xfId="872" xr:uid="{00000000-0005-0000-0000-000066030000}"/>
    <cellStyle name="_CurrencySpace 2 3" xfId="873" xr:uid="{00000000-0005-0000-0000-000067030000}"/>
    <cellStyle name="_CurrencySpace 2 3 2" xfId="874" xr:uid="{00000000-0005-0000-0000-000068030000}"/>
    <cellStyle name="_CurrencySpace 2 4" xfId="875" xr:uid="{00000000-0005-0000-0000-000069030000}"/>
    <cellStyle name="_CurrencySpace 3" xfId="876" xr:uid="{00000000-0005-0000-0000-00006A030000}"/>
    <cellStyle name="_CurrencySpace 3 2" xfId="877" xr:uid="{00000000-0005-0000-0000-00006B030000}"/>
    <cellStyle name="_CurrencySpace 3 2 2" xfId="878" xr:uid="{00000000-0005-0000-0000-00006C030000}"/>
    <cellStyle name="_CurrencySpace 3 3" xfId="879" xr:uid="{00000000-0005-0000-0000-00006D030000}"/>
    <cellStyle name="_CurrencySpace 3 3 2" xfId="880" xr:uid="{00000000-0005-0000-0000-00006E030000}"/>
    <cellStyle name="_CurrencySpace 3 4" xfId="881" xr:uid="{00000000-0005-0000-0000-00006F030000}"/>
    <cellStyle name="_CurrencySpace 4" xfId="882" xr:uid="{00000000-0005-0000-0000-000070030000}"/>
    <cellStyle name="_CurrencySpace 4 2" xfId="883" xr:uid="{00000000-0005-0000-0000-000071030000}"/>
    <cellStyle name="_CurrencySpace 4 2 2" xfId="884" xr:uid="{00000000-0005-0000-0000-000072030000}"/>
    <cellStyle name="_CurrencySpace 4 3" xfId="885" xr:uid="{00000000-0005-0000-0000-000073030000}"/>
    <cellStyle name="_CurrencySpace 4 3 2" xfId="886" xr:uid="{00000000-0005-0000-0000-000074030000}"/>
    <cellStyle name="_CurrencySpace 4 4" xfId="887" xr:uid="{00000000-0005-0000-0000-000075030000}"/>
    <cellStyle name="_CurrencySpace 5" xfId="888" xr:uid="{00000000-0005-0000-0000-000076030000}"/>
    <cellStyle name="_CurrencySpace 5 2" xfId="889" xr:uid="{00000000-0005-0000-0000-000077030000}"/>
    <cellStyle name="_CurrencySpace 5 2 2" xfId="890" xr:uid="{00000000-0005-0000-0000-000078030000}"/>
    <cellStyle name="_CurrencySpace 5 3" xfId="891" xr:uid="{00000000-0005-0000-0000-000079030000}"/>
    <cellStyle name="_CurrencySpace 5 3 2" xfId="892" xr:uid="{00000000-0005-0000-0000-00007A030000}"/>
    <cellStyle name="_CurrencySpace 5 4" xfId="893" xr:uid="{00000000-0005-0000-0000-00007B030000}"/>
    <cellStyle name="_CurrencySpace 6" xfId="894" xr:uid="{00000000-0005-0000-0000-00007C030000}"/>
    <cellStyle name="_CurrencySpace 6 2" xfId="895" xr:uid="{00000000-0005-0000-0000-00007D030000}"/>
    <cellStyle name="_CurrencySpace 6 2 2" xfId="896" xr:uid="{00000000-0005-0000-0000-00007E030000}"/>
    <cellStyle name="_CurrencySpace 6 3" xfId="897" xr:uid="{00000000-0005-0000-0000-00007F030000}"/>
    <cellStyle name="_CurrencySpace 6 3 2" xfId="898" xr:uid="{00000000-0005-0000-0000-000080030000}"/>
    <cellStyle name="_CurrencySpace 6 4" xfId="899" xr:uid="{00000000-0005-0000-0000-000081030000}"/>
    <cellStyle name="_CurrencySpace 7" xfId="900" xr:uid="{00000000-0005-0000-0000-000082030000}"/>
    <cellStyle name="_CurrencySpace 7 2" xfId="901" xr:uid="{00000000-0005-0000-0000-000083030000}"/>
    <cellStyle name="_CurrencySpace 7 2 2" xfId="902" xr:uid="{00000000-0005-0000-0000-000084030000}"/>
    <cellStyle name="_CurrencySpace 7 3" xfId="903" xr:uid="{00000000-0005-0000-0000-000085030000}"/>
    <cellStyle name="_CurrencySpace 7 3 2" xfId="904" xr:uid="{00000000-0005-0000-0000-000086030000}"/>
    <cellStyle name="_CurrencySpace 7 4" xfId="905" xr:uid="{00000000-0005-0000-0000-000087030000}"/>
    <cellStyle name="_CurrencySpace 8" xfId="906" xr:uid="{00000000-0005-0000-0000-000088030000}"/>
    <cellStyle name="_CurrencySpace 8 2" xfId="907" xr:uid="{00000000-0005-0000-0000-000089030000}"/>
    <cellStyle name="_CurrencySpace 8 2 2" xfId="908" xr:uid="{00000000-0005-0000-0000-00008A030000}"/>
    <cellStyle name="_CurrencySpace 8 3" xfId="909" xr:uid="{00000000-0005-0000-0000-00008B030000}"/>
    <cellStyle name="_CurrencySpace 8 3 2" xfId="910" xr:uid="{00000000-0005-0000-0000-00008C030000}"/>
    <cellStyle name="_CurrencySpace 8 4" xfId="911" xr:uid="{00000000-0005-0000-0000-00008D030000}"/>
    <cellStyle name="_CurrencySpace 9" xfId="912" xr:uid="{00000000-0005-0000-0000-00008E030000}"/>
    <cellStyle name="_CurrencySpace 9 2" xfId="913" xr:uid="{00000000-0005-0000-0000-00008F030000}"/>
    <cellStyle name="_CurrencySpace 9 2 2" xfId="914" xr:uid="{00000000-0005-0000-0000-000090030000}"/>
    <cellStyle name="_CurrencySpace 9 3" xfId="915" xr:uid="{00000000-0005-0000-0000-000091030000}"/>
    <cellStyle name="_CurrencySpace 9 3 2" xfId="916" xr:uid="{00000000-0005-0000-0000-000092030000}"/>
    <cellStyle name="_CurrencySpace 9 4" xfId="917" xr:uid="{00000000-0005-0000-0000-000093030000}"/>
    <cellStyle name="_Euro" xfId="29891" xr:uid="{00000000-0005-0000-0000-000094030000}"/>
    <cellStyle name="_Heading" xfId="29892" xr:uid="{00000000-0005-0000-0000-000095030000}"/>
    <cellStyle name="_Modelo Bocas de Ceniza 4" xfId="918" xr:uid="{00000000-0005-0000-0000-000096030000}"/>
    <cellStyle name="_Modelo Bocas de Ceniza 4 2" xfId="919" xr:uid="{00000000-0005-0000-0000-000097030000}"/>
    <cellStyle name="_Modelo Bocas de Ceniza 4 2 10" xfId="920" xr:uid="{00000000-0005-0000-0000-000098030000}"/>
    <cellStyle name="_Modelo Bocas de Ceniza 4 2 11" xfId="921" xr:uid="{00000000-0005-0000-0000-000099030000}"/>
    <cellStyle name="_Modelo Bocas de Ceniza 4 2 12" xfId="922" xr:uid="{00000000-0005-0000-0000-00009A030000}"/>
    <cellStyle name="_Modelo Bocas de Ceniza 4 2 2" xfId="923" xr:uid="{00000000-0005-0000-0000-00009B030000}"/>
    <cellStyle name="_Modelo Bocas de Ceniza 4 2 3" xfId="924" xr:uid="{00000000-0005-0000-0000-00009C030000}"/>
    <cellStyle name="_Modelo Bocas de Ceniza 4 2 4" xfId="925" xr:uid="{00000000-0005-0000-0000-00009D030000}"/>
    <cellStyle name="_Modelo Bocas de Ceniza 4 2 5" xfId="926" xr:uid="{00000000-0005-0000-0000-00009E030000}"/>
    <cellStyle name="_Modelo Bocas de Ceniza 4 2 6" xfId="927" xr:uid="{00000000-0005-0000-0000-00009F030000}"/>
    <cellStyle name="_Modelo Bocas de Ceniza 4 2 7" xfId="928" xr:uid="{00000000-0005-0000-0000-0000A0030000}"/>
    <cellStyle name="_Modelo Bocas de Ceniza 4 2 8" xfId="929" xr:uid="{00000000-0005-0000-0000-0000A1030000}"/>
    <cellStyle name="_Modelo Bocas de Ceniza 4 2 9" xfId="930" xr:uid="{00000000-0005-0000-0000-0000A2030000}"/>
    <cellStyle name="_Modelo Bocas de Ceniza 4 2_ActiFijos" xfId="931" xr:uid="{00000000-0005-0000-0000-0000A3030000}"/>
    <cellStyle name="_Modelo Bocas de Ceniza 4 2_Balance" xfId="932" xr:uid="{00000000-0005-0000-0000-0000A4030000}"/>
    <cellStyle name="_Modelo Bocas de Ceniza 4 3" xfId="933" xr:uid="{00000000-0005-0000-0000-0000A5030000}"/>
    <cellStyle name="_Modelo Bocas de Ceniza 4 3 10" xfId="934" xr:uid="{00000000-0005-0000-0000-0000A6030000}"/>
    <cellStyle name="_Modelo Bocas de Ceniza 4 3 11" xfId="935" xr:uid="{00000000-0005-0000-0000-0000A7030000}"/>
    <cellStyle name="_Modelo Bocas de Ceniza 4 3 12" xfId="936" xr:uid="{00000000-0005-0000-0000-0000A8030000}"/>
    <cellStyle name="_Modelo Bocas de Ceniza 4 3 2" xfId="937" xr:uid="{00000000-0005-0000-0000-0000A9030000}"/>
    <cellStyle name="_Modelo Bocas de Ceniza 4 3 3" xfId="938" xr:uid="{00000000-0005-0000-0000-0000AA030000}"/>
    <cellStyle name="_Modelo Bocas de Ceniza 4 3 4" xfId="939" xr:uid="{00000000-0005-0000-0000-0000AB030000}"/>
    <cellStyle name="_Modelo Bocas de Ceniza 4 3 5" xfId="940" xr:uid="{00000000-0005-0000-0000-0000AC030000}"/>
    <cellStyle name="_Modelo Bocas de Ceniza 4 3 6" xfId="941" xr:uid="{00000000-0005-0000-0000-0000AD030000}"/>
    <cellStyle name="_Modelo Bocas de Ceniza 4 3 7" xfId="942" xr:uid="{00000000-0005-0000-0000-0000AE030000}"/>
    <cellStyle name="_Modelo Bocas de Ceniza 4 3 8" xfId="943" xr:uid="{00000000-0005-0000-0000-0000AF030000}"/>
    <cellStyle name="_Modelo Bocas de Ceniza 4 3 9" xfId="944" xr:uid="{00000000-0005-0000-0000-0000B0030000}"/>
    <cellStyle name="_Modelo Bocas de Ceniza 4 3_ActiFijos" xfId="945" xr:uid="{00000000-0005-0000-0000-0000B1030000}"/>
    <cellStyle name="_Modelo Bocas de Ceniza 4 3_Balance" xfId="946" xr:uid="{00000000-0005-0000-0000-0000B2030000}"/>
    <cellStyle name="_Modelo Bocas de Ceniza 4 4" xfId="947" xr:uid="{00000000-0005-0000-0000-0000B3030000}"/>
    <cellStyle name="_Modelo Bocas de Ceniza 4 4 10" xfId="948" xr:uid="{00000000-0005-0000-0000-0000B4030000}"/>
    <cellStyle name="_Modelo Bocas de Ceniza 4 4 11" xfId="949" xr:uid="{00000000-0005-0000-0000-0000B5030000}"/>
    <cellStyle name="_Modelo Bocas de Ceniza 4 4 12" xfId="950" xr:uid="{00000000-0005-0000-0000-0000B6030000}"/>
    <cellStyle name="_Modelo Bocas de Ceniza 4 4 2" xfId="951" xr:uid="{00000000-0005-0000-0000-0000B7030000}"/>
    <cellStyle name="_Modelo Bocas de Ceniza 4 4 3" xfId="952" xr:uid="{00000000-0005-0000-0000-0000B8030000}"/>
    <cellStyle name="_Modelo Bocas de Ceniza 4 4 4" xfId="953" xr:uid="{00000000-0005-0000-0000-0000B9030000}"/>
    <cellStyle name="_Modelo Bocas de Ceniza 4 4 5" xfId="954" xr:uid="{00000000-0005-0000-0000-0000BA030000}"/>
    <cellStyle name="_Modelo Bocas de Ceniza 4 4 6" xfId="955" xr:uid="{00000000-0005-0000-0000-0000BB030000}"/>
    <cellStyle name="_Modelo Bocas de Ceniza 4 4 7" xfId="956" xr:uid="{00000000-0005-0000-0000-0000BC030000}"/>
    <cellStyle name="_Modelo Bocas de Ceniza 4 4 8" xfId="957" xr:uid="{00000000-0005-0000-0000-0000BD030000}"/>
    <cellStyle name="_Modelo Bocas de Ceniza 4 4 9" xfId="958" xr:uid="{00000000-0005-0000-0000-0000BE030000}"/>
    <cellStyle name="_Modelo Bocas de Ceniza 4 4_ActiFijos" xfId="959" xr:uid="{00000000-0005-0000-0000-0000BF030000}"/>
    <cellStyle name="_Modelo Bocas de Ceniza 4 4_Balance" xfId="960" xr:uid="{00000000-0005-0000-0000-0000C0030000}"/>
    <cellStyle name="_Modelo Bocas de Ceniza 4_Balanc" xfId="961" xr:uid="{00000000-0005-0000-0000-0000C1030000}"/>
    <cellStyle name="_Modelo Bocas de Ceniza 4_Balanc 10" xfId="962" xr:uid="{00000000-0005-0000-0000-0000C2030000}"/>
    <cellStyle name="_Modelo Bocas de Ceniza 4_Balanc 11" xfId="963" xr:uid="{00000000-0005-0000-0000-0000C3030000}"/>
    <cellStyle name="_Modelo Bocas de Ceniza 4_Balanc 12" xfId="964" xr:uid="{00000000-0005-0000-0000-0000C4030000}"/>
    <cellStyle name="_Modelo Bocas de Ceniza 4_Balanc 2" xfId="965" xr:uid="{00000000-0005-0000-0000-0000C5030000}"/>
    <cellStyle name="_Modelo Bocas de Ceniza 4_Balanc 3" xfId="966" xr:uid="{00000000-0005-0000-0000-0000C6030000}"/>
    <cellStyle name="_Modelo Bocas de Ceniza 4_Balanc 4" xfId="967" xr:uid="{00000000-0005-0000-0000-0000C7030000}"/>
    <cellStyle name="_Modelo Bocas de Ceniza 4_Balanc 5" xfId="968" xr:uid="{00000000-0005-0000-0000-0000C8030000}"/>
    <cellStyle name="_Modelo Bocas de Ceniza 4_Balanc 6" xfId="969" xr:uid="{00000000-0005-0000-0000-0000C9030000}"/>
    <cellStyle name="_Modelo Bocas de Ceniza 4_Balanc 7" xfId="970" xr:uid="{00000000-0005-0000-0000-0000CA030000}"/>
    <cellStyle name="_Modelo Bocas de Ceniza 4_Balanc 8" xfId="971" xr:uid="{00000000-0005-0000-0000-0000CB030000}"/>
    <cellStyle name="_Modelo Bocas de Ceniza 4_Balanc 9" xfId="972" xr:uid="{00000000-0005-0000-0000-0000CC030000}"/>
    <cellStyle name="_Modelo Bocas de Ceniza 4_Balanc_ActiFijos" xfId="973" xr:uid="{00000000-0005-0000-0000-0000CD030000}"/>
    <cellStyle name="_Modelo Bocas de Ceniza 4_Balanc_Balance" xfId="974" xr:uid="{00000000-0005-0000-0000-0000CE030000}"/>
    <cellStyle name="_Modelo Bocas de Ceniza 4_Balanc_C.M.E." xfId="975" xr:uid="{00000000-0005-0000-0000-0000CF030000}"/>
    <cellStyle name="_Modelo Bocas de Ceniza 4_Balanc_C.M.L." xfId="976" xr:uid="{00000000-0005-0000-0000-0000D0030000}"/>
    <cellStyle name="_Modelo Bocas de Ceniza 4_Balanc_Esc.Macro" xfId="977" xr:uid="{00000000-0005-0000-0000-0000D1030000}"/>
    <cellStyle name="_Modelo Bocas de Ceniza 4_Balance" xfId="978" xr:uid="{00000000-0005-0000-0000-0000D2030000}"/>
    <cellStyle name="_Modelo Bocas de Ceniza 4_Balance 10" xfId="979" xr:uid="{00000000-0005-0000-0000-0000D3030000}"/>
    <cellStyle name="_Modelo Bocas de Ceniza 4_Balance 11" xfId="980" xr:uid="{00000000-0005-0000-0000-0000D4030000}"/>
    <cellStyle name="_Modelo Bocas de Ceniza 4_Balance 12" xfId="981" xr:uid="{00000000-0005-0000-0000-0000D5030000}"/>
    <cellStyle name="_Modelo Bocas de Ceniza 4_Balance 2" xfId="982" xr:uid="{00000000-0005-0000-0000-0000D6030000}"/>
    <cellStyle name="_Modelo Bocas de Ceniza 4_Balance 3" xfId="983" xr:uid="{00000000-0005-0000-0000-0000D7030000}"/>
    <cellStyle name="_Modelo Bocas de Ceniza 4_Balance 4" xfId="984" xr:uid="{00000000-0005-0000-0000-0000D8030000}"/>
    <cellStyle name="_Modelo Bocas de Ceniza 4_Balance 5" xfId="985" xr:uid="{00000000-0005-0000-0000-0000D9030000}"/>
    <cellStyle name="_Modelo Bocas de Ceniza 4_Balance 6" xfId="986" xr:uid="{00000000-0005-0000-0000-0000DA030000}"/>
    <cellStyle name="_Modelo Bocas de Ceniza 4_Balance 7" xfId="987" xr:uid="{00000000-0005-0000-0000-0000DB030000}"/>
    <cellStyle name="_Modelo Bocas de Ceniza 4_Balance 8" xfId="988" xr:uid="{00000000-0005-0000-0000-0000DC030000}"/>
    <cellStyle name="_Modelo Bocas de Ceniza 4_Balance 9" xfId="989" xr:uid="{00000000-0005-0000-0000-0000DD030000}"/>
    <cellStyle name="_Modelo Bocas de Ceniza 4_Balance_ActiFijos" xfId="990" xr:uid="{00000000-0005-0000-0000-0000DE030000}"/>
    <cellStyle name="_Modelo Bocas de Ceniza 4_Balance_Balance" xfId="991" xr:uid="{00000000-0005-0000-0000-0000DF030000}"/>
    <cellStyle name="_Modelo Bocas de Ceniza 4_Balance_C.M.E." xfId="992" xr:uid="{00000000-0005-0000-0000-0000E0030000}"/>
    <cellStyle name="_Modelo Bocas de Ceniza 4_Balance_C.M.L." xfId="993" xr:uid="{00000000-0005-0000-0000-0000E1030000}"/>
    <cellStyle name="_Modelo Bocas de Ceniza 4_Balance_Esc.Macro" xfId="994" xr:uid="{00000000-0005-0000-0000-0000E2030000}"/>
    <cellStyle name="_Modelo Bocas de Ceniza 4_Balance_G_Loans" xfId="995" xr:uid="{00000000-0005-0000-0000-0000E3030000}"/>
    <cellStyle name="_Modelo Bocas de Ceniza 4_Bases_Generales" xfId="996" xr:uid="{00000000-0005-0000-0000-0000E4030000}"/>
    <cellStyle name="_Modelo Bocas de Ceniza 4_Bases_Generales 10" xfId="997" xr:uid="{00000000-0005-0000-0000-0000E5030000}"/>
    <cellStyle name="_Modelo Bocas de Ceniza 4_Bases_Generales 11" xfId="998" xr:uid="{00000000-0005-0000-0000-0000E6030000}"/>
    <cellStyle name="_Modelo Bocas de Ceniza 4_Bases_Generales 12" xfId="999" xr:uid="{00000000-0005-0000-0000-0000E7030000}"/>
    <cellStyle name="_Modelo Bocas de Ceniza 4_Bases_Generales 2" xfId="1000" xr:uid="{00000000-0005-0000-0000-0000E8030000}"/>
    <cellStyle name="_Modelo Bocas de Ceniza 4_Bases_Generales 3" xfId="1001" xr:uid="{00000000-0005-0000-0000-0000E9030000}"/>
    <cellStyle name="_Modelo Bocas de Ceniza 4_Bases_Generales 4" xfId="1002" xr:uid="{00000000-0005-0000-0000-0000EA030000}"/>
    <cellStyle name="_Modelo Bocas de Ceniza 4_Bases_Generales 5" xfId="1003" xr:uid="{00000000-0005-0000-0000-0000EB030000}"/>
    <cellStyle name="_Modelo Bocas de Ceniza 4_Bases_Generales 6" xfId="1004" xr:uid="{00000000-0005-0000-0000-0000EC030000}"/>
    <cellStyle name="_Modelo Bocas de Ceniza 4_Bases_Generales 7" xfId="1005" xr:uid="{00000000-0005-0000-0000-0000ED030000}"/>
    <cellStyle name="_Modelo Bocas de Ceniza 4_Bases_Generales 8" xfId="1006" xr:uid="{00000000-0005-0000-0000-0000EE030000}"/>
    <cellStyle name="_Modelo Bocas de Ceniza 4_Bases_Generales 9" xfId="1007" xr:uid="{00000000-0005-0000-0000-0000EF030000}"/>
    <cellStyle name="_Modelo Bocas de Ceniza 4_Bases_Generales_1" xfId="1008" xr:uid="{00000000-0005-0000-0000-0000F0030000}"/>
    <cellStyle name="_Modelo Bocas de Ceniza 4_Bases_Generales_1 10" xfId="1009" xr:uid="{00000000-0005-0000-0000-0000F1030000}"/>
    <cellStyle name="_Modelo Bocas de Ceniza 4_Bases_Generales_1 11" xfId="1010" xr:uid="{00000000-0005-0000-0000-0000F2030000}"/>
    <cellStyle name="_Modelo Bocas de Ceniza 4_Bases_Generales_1 12" xfId="1011" xr:uid="{00000000-0005-0000-0000-0000F3030000}"/>
    <cellStyle name="_Modelo Bocas de Ceniza 4_Bases_Generales_1 2" xfId="1012" xr:uid="{00000000-0005-0000-0000-0000F4030000}"/>
    <cellStyle name="_Modelo Bocas de Ceniza 4_Bases_Generales_1 3" xfId="1013" xr:uid="{00000000-0005-0000-0000-0000F5030000}"/>
    <cellStyle name="_Modelo Bocas de Ceniza 4_Bases_Generales_1 4" xfId="1014" xr:uid="{00000000-0005-0000-0000-0000F6030000}"/>
    <cellStyle name="_Modelo Bocas de Ceniza 4_Bases_Generales_1 5" xfId="1015" xr:uid="{00000000-0005-0000-0000-0000F7030000}"/>
    <cellStyle name="_Modelo Bocas de Ceniza 4_Bases_Generales_1 6" xfId="1016" xr:uid="{00000000-0005-0000-0000-0000F8030000}"/>
    <cellStyle name="_Modelo Bocas de Ceniza 4_Bases_Generales_1 7" xfId="1017" xr:uid="{00000000-0005-0000-0000-0000F9030000}"/>
    <cellStyle name="_Modelo Bocas de Ceniza 4_Bases_Generales_1 8" xfId="1018" xr:uid="{00000000-0005-0000-0000-0000FA030000}"/>
    <cellStyle name="_Modelo Bocas de Ceniza 4_Bases_Generales_1 9" xfId="1019" xr:uid="{00000000-0005-0000-0000-0000FB030000}"/>
    <cellStyle name="_Modelo Bocas de Ceniza 4_Bases_Generales_1_ActiFijos" xfId="1020" xr:uid="{00000000-0005-0000-0000-0000FC030000}"/>
    <cellStyle name="_Modelo Bocas de Ceniza 4_Bases_Generales_1_Balance" xfId="1021" xr:uid="{00000000-0005-0000-0000-0000FD030000}"/>
    <cellStyle name="_Modelo Bocas de Ceniza 4_Bases_Generales_1_C.M.E." xfId="1022" xr:uid="{00000000-0005-0000-0000-0000FE030000}"/>
    <cellStyle name="_Modelo Bocas de Ceniza 4_Bases_Generales_1_C.M.L." xfId="1023" xr:uid="{00000000-0005-0000-0000-0000FF030000}"/>
    <cellStyle name="_Modelo Bocas de Ceniza 4_Bases_Generales_1_Esc.Macro" xfId="1024" xr:uid="{00000000-0005-0000-0000-000000040000}"/>
    <cellStyle name="_Modelo Bocas de Ceniza 4_Bases_Generales_1_G_Loans" xfId="1025" xr:uid="{00000000-0005-0000-0000-000001040000}"/>
    <cellStyle name="_Modelo Bocas de Ceniza 4_Bases_Generales_2" xfId="1026" xr:uid="{00000000-0005-0000-0000-000002040000}"/>
    <cellStyle name="_Modelo Bocas de Ceniza 4_Bases_Generales_2 2" xfId="1027" xr:uid="{00000000-0005-0000-0000-000003040000}"/>
    <cellStyle name="_Modelo Bocas de Ceniza 4_Bases_Generales_2 3" xfId="1028" xr:uid="{00000000-0005-0000-0000-000004040000}"/>
    <cellStyle name="_Modelo Bocas de Ceniza 4_Bases_Generales_2 4" xfId="1029" xr:uid="{00000000-0005-0000-0000-000005040000}"/>
    <cellStyle name="_Modelo Bocas de Ceniza 4_Bases_Generales_2 5" xfId="1030" xr:uid="{00000000-0005-0000-0000-000006040000}"/>
    <cellStyle name="_Modelo Bocas de Ceniza 4_Bases_Generales_2 6" xfId="1031" xr:uid="{00000000-0005-0000-0000-000007040000}"/>
    <cellStyle name="_Modelo Bocas de Ceniza 4_Bases_Generales_2 7" xfId="1032" xr:uid="{00000000-0005-0000-0000-000008040000}"/>
    <cellStyle name="_Modelo Bocas de Ceniza 4_Bases_Generales_2 8" xfId="1033" xr:uid="{00000000-0005-0000-0000-000009040000}"/>
    <cellStyle name="_Modelo Bocas de Ceniza 4_Bases_Generales_2 9" xfId="1034" xr:uid="{00000000-0005-0000-0000-00000A040000}"/>
    <cellStyle name="_Modelo Bocas de Ceniza 4_Bases_Generales_2_ActiFijos" xfId="1035" xr:uid="{00000000-0005-0000-0000-00000B040000}"/>
    <cellStyle name="_Modelo Bocas de Ceniza 4_Bases_Generales_2_Balance" xfId="1036" xr:uid="{00000000-0005-0000-0000-00000C040000}"/>
    <cellStyle name="_Modelo Bocas de Ceniza 4_Bases_Generales_ActiFijos" xfId="1037" xr:uid="{00000000-0005-0000-0000-00000D040000}"/>
    <cellStyle name="_Modelo Bocas de Ceniza 4_Bases_Generales_Balance" xfId="1038" xr:uid="{00000000-0005-0000-0000-00000E040000}"/>
    <cellStyle name="_Modelo Bocas de Ceniza 4_Bases_Generales_C.M.E." xfId="1039" xr:uid="{00000000-0005-0000-0000-00000F040000}"/>
    <cellStyle name="_Modelo Bocas de Ceniza 4_Bases_Generales_C.M.L." xfId="1040" xr:uid="{00000000-0005-0000-0000-000010040000}"/>
    <cellStyle name="_Modelo Bocas de Ceniza 4_Bases_Generales_Esc.Macro" xfId="1041" xr:uid="{00000000-0005-0000-0000-000011040000}"/>
    <cellStyle name="_Modelo Bocas de Ceniza 4_Bases_Generales_G_Loans" xfId="1042" xr:uid="{00000000-0005-0000-0000-000012040000}"/>
    <cellStyle name="_Modelo Bocas de Ceniza 4_Caja2007" xfId="1043" xr:uid="{00000000-0005-0000-0000-000013040000}"/>
    <cellStyle name="_Modelo Bocas de Ceniza 4_Caja2007 10" xfId="1044" xr:uid="{00000000-0005-0000-0000-000014040000}"/>
    <cellStyle name="_Modelo Bocas de Ceniza 4_Caja2007 11" xfId="1045" xr:uid="{00000000-0005-0000-0000-000015040000}"/>
    <cellStyle name="_Modelo Bocas de Ceniza 4_Caja2007 12" xfId="1046" xr:uid="{00000000-0005-0000-0000-000016040000}"/>
    <cellStyle name="_Modelo Bocas de Ceniza 4_Caja2007 2" xfId="1047" xr:uid="{00000000-0005-0000-0000-000017040000}"/>
    <cellStyle name="_Modelo Bocas de Ceniza 4_Caja2007 3" xfId="1048" xr:uid="{00000000-0005-0000-0000-000018040000}"/>
    <cellStyle name="_Modelo Bocas de Ceniza 4_Caja2007 4" xfId="1049" xr:uid="{00000000-0005-0000-0000-000019040000}"/>
    <cellStyle name="_Modelo Bocas de Ceniza 4_Caja2007 5" xfId="1050" xr:uid="{00000000-0005-0000-0000-00001A040000}"/>
    <cellStyle name="_Modelo Bocas de Ceniza 4_Caja2007 6" xfId="1051" xr:uid="{00000000-0005-0000-0000-00001B040000}"/>
    <cellStyle name="_Modelo Bocas de Ceniza 4_Caja2007 7" xfId="1052" xr:uid="{00000000-0005-0000-0000-00001C040000}"/>
    <cellStyle name="_Modelo Bocas de Ceniza 4_Caja2007 8" xfId="1053" xr:uid="{00000000-0005-0000-0000-00001D040000}"/>
    <cellStyle name="_Modelo Bocas de Ceniza 4_Caja2007 9" xfId="1054" xr:uid="{00000000-0005-0000-0000-00001E040000}"/>
    <cellStyle name="_Modelo Bocas de Ceniza 4_Caja2007_ActiFijos" xfId="1055" xr:uid="{00000000-0005-0000-0000-00001F040000}"/>
    <cellStyle name="_Modelo Bocas de Ceniza 4_Caja2007_Balance" xfId="1056" xr:uid="{00000000-0005-0000-0000-000020040000}"/>
    <cellStyle name="_Modelo Bocas de Ceniza 4_Caja2007_C.M.E." xfId="1057" xr:uid="{00000000-0005-0000-0000-000021040000}"/>
    <cellStyle name="_Modelo Bocas de Ceniza 4_Caja2007_C.M.L." xfId="1058" xr:uid="{00000000-0005-0000-0000-000022040000}"/>
    <cellStyle name="_Modelo Bocas de Ceniza 4_Caja2007_Esc.Macro" xfId="1059" xr:uid="{00000000-0005-0000-0000-000023040000}"/>
    <cellStyle name="_Modelo Bocas de Ceniza 4_Caja2007_G_Loans" xfId="1060" xr:uid="{00000000-0005-0000-0000-000024040000}"/>
    <cellStyle name="_Modelo Bocas de Ceniza 4_ER08" xfId="1061" xr:uid="{00000000-0005-0000-0000-000025040000}"/>
    <cellStyle name="_Modelo Bocas de Ceniza 4_ER08 10" xfId="1062" xr:uid="{00000000-0005-0000-0000-000026040000}"/>
    <cellStyle name="_Modelo Bocas de Ceniza 4_ER08 11" xfId="1063" xr:uid="{00000000-0005-0000-0000-000027040000}"/>
    <cellStyle name="_Modelo Bocas de Ceniza 4_ER08 12" xfId="1064" xr:uid="{00000000-0005-0000-0000-000028040000}"/>
    <cellStyle name="_Modelo Bocas de Ceniza 4_ER08 2" xfId="1065" xr:uid="{00000000-0005-0000-0000-000029040000}"/>
    <cellStyle name="_Modelo Bocas de Ceniza 4_ER08 3" xfId="1066" xr:uid="{00000000-0005-0000-0000-00002A040000}"/>
    <cellStyle name="_Modelo Bocas de Ceniza 4_ER08 4" xfId="1067" xr:uid="{00000000-0005-0000-0000-00002B040000}"/>
    <cellStyle name="_Modelo Bocas de Ceniza 4_ER08 5" xfId="1068" xr:uid="{00000000-0005-0000-0000-00002C040000}"/>
    <cellStyle name="_Modelo Bocas de Ceniza 4_ER08 6" xfId="1069" xr:uid="{00000000-0005-0000-0000-00002D040000}"/>
    <cellStyle name="_Modelo Bocas de Ceniza 4_ER08 7" xfId="1070" xr:uid="{00000000-0005-0000-0000-00002E040000}"/>
    <cellStyle name="_Modelo Bocas de Ceniza 4_ER08 8" xfId="1071" xr:uid="{00000000-0005-0000-0000-00002F040000}"/>
    <cellStyle name="_Modelo Bocas de Ceniza 4_ER08 9" xfId="1072" xr:uid="{00000000-0005-0000-0000-000030040000}"/>
    <cellStyle name="_Modelo Bocas de Ceniza 4_ER08_ActiFijos" xfId="1073" xr:uid="{00000000-0005-0000-0000-000031040000}"/>
    <cellStyle name="_Modelo Bocas de Ceniza 4_ER08_Balance" xfId="1074" xr:uid="{00000000-0005-0000-0000-000032040000}"/>
    <cellStyle name="_Modelo Bocas de Ceniza 4_ER08_C.M.E." xfId="1075" xr:uid="{00000000-0005-0000-0000-000033040000}"/>
    <cellStyle name="_Modelo Bocas de Ceniza 4_ER08_C.M.L." xfId="1076" xr:uid="{00000000-0005-0000-0000-000034040000}"/>
    <cellStyle name="_Modelo Bocas de Ceniza 4_ER08_Esc.Macro" xfId="1077" xr:uid="{00000000-0005-0000-0000-000035040000}"/>
    <cellStyle name="_Modelo Bocas de Ceniza 4_ER08_G_Loans" xfId="1078" xr:uid="{00000000-0005-0000-0000-000036040000}"/>
    <cellStyle name="_Modelo Bocas de Ceniza 4_Indicadores" xfId="1079" xr:uid="{00000000-0005-0000-0000-000037040000}"/>
    <cellStyle name="_Modelo Bocas de Ceniza 4_Indicadores 10" xfId="1080" xr:uid="{00000000-0005-0000-0000-000038040000}"/>
    <cellStyle name="_Modelo Bocas de Ceniza 4_Indicadores 11" xfId="1081" xr:uid="{00000000-0005-0000-0000-000039040000}"/>
    <cellStyle name="_Modelo Bocas de Ceniza 4_Indicadores 12" xfId="1082" xr:uid="{00000000-0005-0000-0000-00003A040000}"/>
    <cellStyle name="_Modelo Bocas de Ceniza 4_Indicadores 2" xfId="1083" xr:uid="{00000000-0005-0000-0000-00003B040000}"/>
    <cellStyle name="_Modelo Bocas de Ceniza 4_Indicadores 3" xfId="1084" xr:uid="{00000000-0005-0000-0000-00003C040000}"/>
    <cellStyle name="_Modelo Bocas de Ceniza 4_Indicadores 4" xfId="1085" xr:uid="{00000000-0005-0000-0000-00003D040000}"/>
    <cellStyle name="_Modelo Bocas de Ceniza 4_Indicadores 5" xfId="1086" xr:uid="{00000000-0005-0000-0000-00003E040000}"/>
    <cellStyle name="_Modelo Bocas de Ceniza 4_Indicadores 6" xfId="1087" xr:uid="{00000000-0005-0000-0000-00003F040000}"/>
    <cellStyle name="_Modelo Bocas de Ceniza 4_Indicadores 7" xfId="1088" xr:uid="{00000000-0005-0000-0000-000040040000}"/>
    <cellStyle name="_Modelo Bocas de Ceniza 4_Indicadores 8" xfId="1089" xr:uid="{00000000-0005-0000-0000-000041040000}"/>
    <cellStyle name="_Modelo Bocas de Ceniza 4_Indicadores 9" xfId="1090" xr:uid="{00000000-0005-0000-0000-000042040000}"/>
    <cellStyle name="_Modelo Bocas de Ceniza 4_Indicadores_ActiFijos" xfId="1091" xr:uid="{00000000-0005-0000-0000-000043040000}"/>
    <cellStyle name="_Modelo Bocas de Ceniza 4_Indicadores_Balance" xfId="1092" xr:uid="{00000000-0005-0000-0000-000044040000}"/>
    <cellStyle name="_Modelo Bocas de Ceniza 4_Indicadores_C.M.E." xfId="1093" xr:uid="{00000000-0005-0000-0000-000045040000}"/>
    <cellStyle name="_Modelo Bocas de Ceniza 4_Indicadores_C.M.L." xfId="1094" xr:uid="{00000000-0005-0000-0000-000046040000}"/>
    <cellStyle name="_Modelo Bocas de Ceniza 4_Indicadores_Esc.Macro" xfId="1095" xr:uid="{00000000-0005-0000-0000-000047040000}"/>
    <cellStyle name="_Modelo Bocas de Ceniza 4_Indicadores_G_Loans" xfId="1096" xr:uid="{00000000-0005-0000-0000-000048040000}"/>
    <cellStyle name="_Modelo Bocas de Ceniza 4_Mov Balance" xfId="1097" xr:uid="{00000000-0005-0000-0000-000049040000}"/>
    <cellStyle name="_Modelo Bocas de Ceniza 4_Mov Balance 10" xfId="1098" xr:uid="{00000000-0005-0000-0000-00004A040000}"/>
    <cellStyle name="_Modelo Bocas de Ceniza 4_Mov Balance 11" xfId="1099" xr:uid="{00000000-0005-0000-0000-00004B040000}"/>
    <cellStyle name="_Modelo Bocas de Ceniza 4_Mov Balance 12" xfId="1100" xr:uid="{00000000-0005-0000-0000-00004C040000}"/>
    <cellStyle name="_Modelo Bocas de Ceniza 4_Mov Balance 2" xfId="1101" xr:uid="{00000000-0005-0000-0000-00004D040000}"/>
    <cellStyle name="_Modelo Bocas de Ceniza 4_Mov Balance 3" xfId="1102" xr:uid="{00000000-0005-0000-0000-00004E040000}"/>
    <cellStyle name="_Modelo Bocas de Ceniza 4_Mov Balance 4" xfId="1103" xr:uid="{00000000-0005-0000-0000-00004F040000}"/>
    <cellStyle name="_Modelo Bocas de Ceniza 4_Mov Balance 5" xfId="1104" xr:uid="{00000000-0005-0000-0000-000050040000}"/>
    <cellStyle name="_Modelo Bocas de Ceniza 4_Mov Balance 6" xfId="1105" xr:uid="{00000000-0005-0000-0000-000051040000}"/>
    <cellStyle name="_Modelo Bocas de Ceniza 4_Mov Balance 7" xfId="1106" xr:uid="{00000000-0005-0000-0000-000052040000}"/>
    <cellStyle name="_Modelo Bocas de Ceniza 4_Mov Balance 8" xfId="1107" xr:uid="{00000000-0005-0000-0000-000053040000}"/>
    <cellStyle name="_Modelo Bocas de Ceniza 4_Mov Balance 9" xfId="1108" xr:uid="{00000000-0005-0000-0000-000054040000}"/>
    <cellStyle name="_Modelo Bocas de Ceniza 4_Mov Balance_ActiFijos" xfId="1109" xr:uid="{00000000-0005-0000-0000-000055040000}"/>
    <cellStyle name="_Modelo Bocas de Ceniza 4_Mov Balance_Balance" xfId="1110" xr:uid="{00000000-0005-0000-0000-000056040000}"/>
    <cellStyle name="_Modelo Bocas de Ceniza 4_Mov Balance_C.M.E." xfId="1111" xr:uid="{00000000-0005-0000-0000-000057040000}"/>
    <cellStyle name="_Modelo Bocas de Ceniza 4_Mov Balance_C.M.L." xfId="1112" xr:uid="{00000000-0005-0000-0000-000058040000}"/>
    <cellStyle name="_Modelo Bocas de Ceniza 4_Mov Balance_Esc.Macro" xfId="1113" xr:uid="{00000000-0005-0000-0000-000059040000}"/>
    <cellStyle name="_Modelo Bocas de Ceniza 4_Mov Balance_G_Loans" xfId="1114" xr:uid="{00000000-0005-0000-0000-00005A040000}"/>
    <cellStyle name="_Modelo Bocas de Ceniza 4_Renta" xfId="1115" xr:uid="{00000000-0005-0000-0000-00005B040000}"/>
    <cellStyle name="_Modelo Bocas de Ceniza 4_Renta 2" xfId="1116" xr:uid="{00000000-0005-0000-0000-00005C040000}"/>
    <cellStyle name="_Modelo Bocas de Ceniza 4_Renta 3" xfId="1117" xr:uid="{00000000-0005-0000-0000-00005D040000}"/>
    <cellStyle name="_Modelo Bocas de Ceniza 4_Renta 4" xfId="1118" xr:uid="{00000000-0005-0000-0000-00005E040000}"/>
    <cellStyle name="_Modelo Bocas de Ceniza 4_Renta 5" xfId="1119" xr:uid="{00000000-0005-0000-0000-00005F040000}"/>
    <cellStyle name="_Modelo Bocas de Ceniza 4_Renta 6" xfId="1120" xr:uid="{00000000-0005-0000-0000-000060040000}"/>
    <cellStyle name="_Modelo Bocas de Ceniza 4_Renta 7" xfId="1121" xr:uid="{00000000-0005-0000-0000-000061040000}"/>
    <cellStyle name="_Modelo Bocas de Ceniza 4_Renta_Balance" xfId="1122" xr:uid="{00000000-0005-0000-0000-000062040000}"/>
    <cellStyle name="_Table" xfId="29893" xr:uid="{00000000-0005-0000-0000-000063040000}"/>
    <cellStyle name="_TableHead" xfId="29894" xr:uid="{00000000-0005-0000-0000-000064040000}"/>
    <cellStyle name="_TableSuperHead" xfId="29895" xr:uid="{00000000-0005-0000-0000-000065040000}"/>
    <cellStyle name="_x0001__x0004__x0001_” " xfId="1123" xr:uid="{00000000-0005-0000-0000-000066040000}"/>
    <cellStyle name="_x0001__x0004__x0001_”  10" xfId="1124" xr:uid="{00000000-0005-0000-0000-000067040000}"/>
    <cellStyle name="_x0001__x0004__x0001_”  10 2" xfId="1125" xr:uid="{00000000-0005-0000-0000-000068040000}"/>
    <cellStyle name="_x0001__x0004__x0001_”  11" xfId="1126" xr:uid="{00000000-0005-0000-0000-000069040000}"/>
    <cellStyle name="_x0001__x0004__x0001_”  11 2" xfId="1127" xr:uid="{00000000-0005-0000-0000-00006A040000}"/>
    <cellStyle name="_x0001__x0004__x0001_”  12" xfId="1128" xr:uid="{00000000-0005-0000-0000-00006B040000}"/>
    <cellStyle name="_x0001__x0004__x0001_”  12 2" xfId="1129" xr:uid="{00000000-0005-0000-0000-00006C040000}"/>
    <cellStyle name="_x0001__x0004__x0001_”  13" xfId="1130" xr:uid="{00000000-0005-0000-0000-00006D040000}"/>
    <cellStyle name="_x0001__x0004__x0001_”  13 2" xfId="1131" xr:uid="{00000000-0005-0000-0000-00006E040000}"/>
    <cellStyle name="_x0001__x0004__x0001_”  14" xfId="1132" xr:uid="{00000000-0005-0000-0000-00006F040000}"/>
    <cellStyle name="_x0001__x0004__x0001_”  2" xfId="1133" xr:uid="{00000000-0005-0000-0000-000070040000}"/>
    <cellStyle name="_x0001__x0004__x0001_”  2 2" xfId="1134" xr:uid="{00000000-0005-0000-0000-000071040000}"/>
    <cellStyle name="_x0001__x0004__x0001_”  3" xfId="1135" xr:uid="{00000000-0005-0000-0000-000072040000}"/>
    <cellStyle name="_x0001__x0004__x0001_”  3 2" xfId="1136" xr:uid="{00000000-0005-0000-0000-000073040000}"/>
    <cellStyle name="_x0001__x0004__x0001_”  4" xfId="1137" xr:uid="{00000000-0005-0000-0000-000074040000}"/>
    <cellStyle name="_x0001__x0004__x0001_”  4 2" xfId="1138" xr:uid="{00000000-0005-0000-0000-000075040000}"/>
    <cellStyle name="_x0001__x0004__x0001_”  5" xfId="1139" xr:uid="{00000000-0005-0000-0000-000076040000}"/>
    <cellStyle name="_x0001__x0004__x0001_”  5 10" xfId="1140" xr:uid="{00000000-0005-0000-0000-000077040000}"/>
    <cellStyle name="_x0001__x0004__x0001_”  5 2" xfId="1141" xr:uid="{00000000-0005-0000-0000-000078040000}"/>
    <cellStyle name="_x0001__x0004__x0001_”  5 2 2" xfId="1142" xr:uid="{00000000-0005-0000-0000-000079040000}"/>
    <cellStyle name="_x0001__x0004__x0001_”  5 3" xfId="1143" xr:uid="{00000000-0005-0000-0000-00007A040000}"/>
    <cellStyle name="_x0001__x0004__x0001_”  5 3 2" xfId="1144" xr:uid="{00000000-0005-0000-0000-00007B040000}"/>
    <cellStyle name="_x0001__x0004__x0001_”  5 4" xfId="1145" xr:uid="{00000000-0005-0000-0000-00007C040000}"/>
    <cellStyle name="_x0001__x0004__x0001_”  5 4 2" xfId="1146" xr:uid="{00000000-0005-0000-0000-00007D040000}"/>
    <cellStyle name="_x0001__x0004__x0001_”  5 5" xfId="1147" xr:uid="{00000000-0005-0000-0000-00007E040000}"/>
    <cellStyle name="_x0001__x0004__x0001_”  5 5 2" xfId="1148" xr:uid="{00000000-0005-0000-0000-00007F040000}"/>
    <cellStyle name="_x0001__x0004__x0001_”  5 6" xfId="1149" xr:uid="{00000000-0005-0000-0000-000080040000}"/>
    <cellStyle name="_x0001__x0004__x0001_”  5 6 2" xfId="1150" xr:uid="{00000000-0005-0000-0000-000081040000}"/>
    <cellStyle name="_x0001__x0004__x0001_”  5 7" xfId="1151" xr:uid="{00000000-0005-0000-0000-000082040000}"/>
    <cellStyle name="_x0001__x0004__x0001_”  5 7 2" xfId="1152" xr:uid="{00000000-0005-0000-0000-000083040000}"/>
    <cellStyle name="_x0001__x0004__x0001_”  5 8" xfId="1153" xr:uid="{00000000-0005-0000-0000-000084040000}"/>
    <cellStyle name="_x0001__x0004__x0001_”  5 8 2" xfId="1154" xr:uid="{00000000-0005-0000-0000-000085040000}"/>
    <cellStyle name="_x0001__x0004__x0001_”  5 9" xfId="1155" xr:uid="{00000000-0005-0000-0000-000086040000}"/>
    <cellStyle name="_x0001__x0004__x0001_”  5 9 2" xfId="1156" xr:uid="{00000000-0005-0000-0000-000087040000}"/>
    <cellStyle name="_x0001__x0004__x0001_”  6" xfId="1157" xr:uid="{00000000-0005-0000-0000-000088040000}"/>
    <cellStyle name="_x0001__x0004__x0001_”  6 2" xfId="1158" xr:uid="{00000000-0005-0000-0000-000089040000}"/>
    <cellStyle name="_x0001__x0004__x0001_”  7" xfId="1159" xr:uid="{00000000-0005-0000-0000-00008A040000}"/>
    <cellStyle name="_x0001__x0004__x0001_”  7 2" xfId="1160" xr:uid="{00000000-0005-0000-0000-00008B040000}"/>
    <cellStyle name="_x0001__x0004__x0001_”  8" xfId="1161" xr:uid="{00000000-0005-0000-0000-00008C040000}"/>
    <cellStyle name="_x0001__x0004__x0001_”  8 2" xfId="1162" xr:uid="{00000000-0005-0000-0000-00008D040000}"/>
    <cellStyle name="_x0001__x0004__x0001_”  9" xfId="1163" xr:uid="{00000000-0005-0000-0000-00008E040000}"/>
    <cellStyle name="_x0001__x0004__x0001_”  9 2" xfId="1164" xr:uid="{00000000-0005-0000-0000-00008F040000}"/>
    <cellStyle name="=C:\WINNT35\SYSTEM32\COMMAND.COM" xfId="1165" xr:uid="{00000000-0005-0000-0000-000090040000}"/>
    <cellStyle name="=C:\WINNT35\SYSTEM32\COMMAND.COM 2" xfId="1166" xr:uid="{00000000-0005-0000-0000-000091040000}"/>
    <cellStyle name="=C:\WINNT35\SYSTEM32\COMMAND.COM 2 10" xfId="1167" xr:uid="{00000000-0005-0000-0000-000092040000}"/>
    <cellStyle name="=C:\WINNT35\SYSTEM32\COMMAND.COM 2 10 2" xfId="1168" xr:uid="{00000000-0005-0000-0000-000093040000}"/>
    <cellStyle name="=C:\WINNT35\SYSTEM32\COMMAND.COM 2 11" xfId="1169" xr:uid="{00000000-0005-0000-0000-000094040000}"/>
    <cellStyle name="=C:\WINNT35\SYSTEM32\COMMAND.COM 2 11 2" xfId="1170" xr:uid="{00000000-0005-0000-0000-000095040000}"/>
    <cellStyle name="=C:\WINNT35\SYSTEM32\COMMAND.COM 2 12" xfId="1171" xr:uid="{00000000-0005-0000-0000-000096040000}"/>
    <cellStyle name="=C:\WINNT35\SYSTEM32\COMMAND.COM 2 12 2" xfId="1172" xr:uid="{00000000-0005-0000-0000-000097040000}"/>
    <cellStyle name="=C:\WINNT35\SYSTEM32\COMMAND.COM 2 13" xfId="1173" xr:uid="{00000000-0005-0000-0000-000098040000}"/>
    <cellStyle name="=C:\WINNT35\SYSTEM32\COMMAND.COM 2 2" xfId="1174" xr:uid="{00000000-0005-0000-0000-000099040000}"/>
    <cellStyle name="=C:\WINNT35\SYSTEM32\COMMAND.COM 2 2 2" xfId="1175" xr:uid="{00000000-0005-0000-0000-00009A040000}"/>
    <cellStyle name="=C:\WINNT35\SYSTEM32\COMMAND.COM 2 3" xfId="1176" xr:uid="{00000000-0005-0000-0000-00009B040000}"/>
    <cellStyle name="=C:\WINNT35\SYSTEM32\COMMAND.COM 2 3 2" xfId="1177" xr:uid="{00000000-0005-0000-0000-00009C040000}"/>
    <cellStyle name="=C:\WINNT35\SYSTEM32\COMMAND.COM 2 4" xfId="1178" xr:uid="{00000000-0005-0000-0000-00009D040000}"/>
    <cellStyle name="=C:\WINNT35\SYSTEM32\COMMAND.COM 2 4 2" xfId="1179" xr:uid="{00000000-0005-0000-0000-00009E040000}"/>
    <cellStyle name="=C:\WINNT35\SYSTEM32\COMMAND.COM 2 5" xfId="1180" xr:uid="{00000000-0005-0000-0000-00009F040000}"/>
    <cellStyle name="=C:\WINNT35\SYSTEM32\COMMAND.COM 2 5 2" xfId="1181" xr:uid="{00000000-0005-0000-0000-0000A0040000}"/>
    <cellStyle name="=C:\WINNT35\SYSTEM32\COMMAND.COM 2 6" xfId="1182" xr:uid="{00000000-0005-0000-0000-0000A1040000}"/>
    <cellStyle name="=C:\WINNT35\SYSTEM32\COMMAND.COM 2 6 2" xfId="1183" xr:uid="{00000000-0005-0000-0000-0000A2040000}"/>
    <cellStyle name="=C:\WINNT35\SYSTEM32\COMMAND.COM 2 7" xfId="1184" xr:uid="{00000000-0005-0000-0000-0000A3040000}"/>
    <cellStyle name="=C:\WINNT35\SYSTEM32\COMMAND.COM 2 7 2" xfId="1185" xr:uid="{00000000-0005-0000-0000-0000A4040000}"/>
    <cellStyle name="=C:\WINNT35\SYSTEM32\COMMAND.COM 2 8" xfId="1186" xr:uid="{00000000-0005-0000-0000-0000A5040000}"/>
    <cellStyle name="=C:\WINNT35\SYSTEM32\COMMAND.COM 2 8 2" xfId="1187" xr:uid="{00000000-0005-0000-0000-0000A6040000}"/>
    <cellStyle name="=C:\WINNT35\SYSTEM32\COMMAND.COM 2 9" xfId="1188" xr:uid="{00000000-0005-0000-0000-0000A7040000}"/>
    <cellStyle name="=C:\WINNT35\SYSTEM32\COMMAND.COM 2 9 2" xfId="1189" xr:uid="{00000000-0005-0000-0000-0000A8040000}"/>
    <cellStyle name="=C:\WINNT35\SYSTEM32\COMMAND.COM 2_ActiFijos" xfId="1190" xr:uid="{00000000-0005-0000-0000-0000A9040000}"/>
    <cellStyle name="=C:\WINNT35\SYSTEM32\COMMAND.COM 3" xfId="1191" xr:uid="{00000000-0005-0000-0000-0000AA040000}"/>
    <cellStyle name="=C:\WINNT35\SYSTEM32\COMMAND.COM 3 10" xfId="1192" xr:uid="{00000000-0005-0000-0000-0000AB040000}"/>
    <cellStyle name="=C:\WINNT35\SYSTEM32\COMMAND.COM 3 10 2" xfId="1193" xr:uid="{00000000-0005-0000-0000-0000AC040000}"/>
    <cellStyle name="=C:\WINNT35\SYSTEM32\COMMAND.COM 3 11" xfId="1194" xr:uid="{00000000-0005-0000-0000-0000AD040000}"/>
    <cellStyle name="=C:\WINNT35\SYSTEM32\COMMAND.COM 3 11 2" xfId="1195" xr:uid="{00000000-0005-0000-0000-0000AE040000}"/>
    <cellStyle name="=C:\WINNT35\SYSTEM32\COMMAND.COM 3 12" xfId="1196" xr:uid="{00000000-0005-0000-0000-0000AF040000}"/>
    <cellStyle name="=C:\WINNT35\SYSTEM32\COMMAND.COM 3 12 2" xfId="1197" xr:uid="{00000000-0005-0000-0000-0000B0040000}"/>
    <cellStyle name="=C:\WINNT35\SYSTEM32\COMMAND.COM 3 13" xfId="1198" xr:uid="{00000000-0005-0000-0000-0000B1040000}"/>
    <cellStyle name="=C:\WINNT35\SYSTEM32\COMMAND.COM 3 2" xfId="1199" xr:uid="{00000000-0005-0000-0000-0000B2040000}"/>
    <cellStyle name="=C:\WINNT35\SYSTEM32\COMMAND.COM 3 2 2" xfId="1200" xr:uid="{00000000-0005-0000-0000-0000B3040000}"/>
    <cellStyle name="=C:\WINNT35\SYSTEM32\COMMAND.COM 3 3" xfId="1201" xr:uid="{00000000-0005-0000-0000-0000B4040000}"/>
    <cellStyle name="=C:\WINNT35\SYSTEM32\COMMAND.COM 3 3 2" xfId="1202" xr:uid="{00000000-0005-0000-0000-0000B5040000}"/>
    <cellStyle name="=C:\WINNT35\SYSTEM32\COMMAND.COM 3 4" xfId="1203" xr:uid="{00000000-0005-0000-0000-0000B6040000}"/>
    <cellStyle name="=C:\WINNT35\SYSTEM32\COMMAND.COM 3 4 2" xfId="1204" xr:uid="{00000000-0005-0000-0000-0000B7040000}"/>
    <cellStyle name="=C:\WINNT35\SYSTEM32\COMMAND.COM 3 5" xfId="1205" xr:uid="{00000000-0005-0000-0000-0000B8040000}"/>
    <cellStyle name="=C:\WINNT35\SYSTEM32\COMMAND.COM 3 5 2" xfId="1206" xr:uid="{00000000-0005-0000-0000-0000B9040000}"/>
    <cellStyle name="=C:\WINNT35\SYSTEM32\COMMAND.COM 3 6" xfId="1207" xr:uid="{00000000-0005-0000-0000-0000BA040000}"/>
    <cellStyle name="=C:\WINNT35\SYSTEM32\COMMAND.COM 3 6 2" xfId="1208" xr:uid="{00000000-0005-0000-0000-0000BB040000}"/>
    <cellStyle name="=C:\WINNT35\SYSTEM32\COMMAND.COM 3 7" xfId="1209" xr:uid="{00000000-0005-0000-0000-0000BC040000}"/>
    <cellStyle name="=C:\WINNT35\SYSTEM32\COMMAND.COM 3 7 2" xfId="1210" xr:uid="{00000000-0005-0000-0000-0000BD040000}"/>
    <cellStyle name="=C:\WINNT35\SYSTEM32\COMMAND.COM 3 8" xfId="1211" xr:uid="{00000000-0005-0000-0000-0000BE040000}"/>
    <cellStyle name="=C:\WINNT35\SYSTEM32\COMMAND.COM 3 8 2" xfId="1212" xr:uid="{00000000-0005-0000-0000-0000BF040000}"/>
    <cellStyle name="=C:\WINNT35\SYSTEM32\COMMAND.COM 3 9" xfId="1213" xr:uid="{00000000-0005-0000-0000-0000C0040000}"/>
    <cellStyle name="=C:\WINNT35\SYSTEM32\COMMAND.COM 3 9 2" xfId="1214" xr:uid="{00000000-0005-0000-0000-0000C1040000}"/>
    <cellStyle name="=C:\WINNT35\SYSTEM32\COMMAND.COM 3_ActiFijos" xfId="1215" xr:uid="{00000000-0005-0000-0000-0000C2040000}"/>
    <cellStyle name="=C:\WINNT35\SYSTEM32\COMMAND.COM 4" xfId="1216" xr:uid="{00000000-0005-0000-0000-0000C3040000}"/>
    <cellStyle name="=C:\WINNT35\SYSTEM32\COMMAND.COM 4 10" xfId="1217" xr:uid="{00000000-0005-0000-0000-0000C4040000}"/>
    <cellStyle name="=C:\WINNT35\SYSTEM32\COMMAND.COM 4 10 2" xfId="1218" xr:uid="{00000000-0005-0000-0000-0000C5040000}"/>
    <cellStyle name="=C:\WINNT35\SYSTEM32\COMMAND.COM 4 11" xfId="1219" xr:uid="{00000000-0005-0000-0000-0000C6040000}"/>
    <cellStyle name="=C:\WINNT35\SYSTEM32\COMMAND.COM 4 11 2" xfId="1220" xr:uid="{00000000-0005-0000-0000-0000C7040000}"/>
    <cellStyle name="=C:\WINNT35\SYSTEM32\COMMAND.COM 4 12" xfId="1221" xr:uid="{00000000-0005-0000-0000-0000C8040000}"/>
    <cellStyle name="=C:\WINNT35\SYSTEM32\COMMAND.COM 4 12 2" xfId="1222" xr:uid="{00000000-0005-0000-0000-0000C9040000}"/>
    <cellStyle name="=C:\WINNT35\SYSTEM32\COMMAND.COM 4 13" xfId="1223" xr:uid="{00000000-0005-0000-0000-0000CA040000}"/>
    <cellStyle name="=C:\WINNT35\SYSTEM32\COMMAND.COM 4 2" xfId="1224" xr:uid="{00000000-0005-0000-0000-0000CB040000}"/>
    <cellStyle name="=C:\WINNT35\SYSTEM32\COMMAND.COM 4 2 2" xfId="1225" xr:uid="{00000000-0005-0000-0000-0000CC040000}"/>
    <cellStyle name="=C:\WINNT35\SYSTEM32\COMMAND.COM 4 3" xfId="1226" xr:uid="{00000000-0005-0000-0000-0000CD040000}"/>
    <cellStyle name="=C:\WINNT35\SYSTEM32\COMMAND.COM 4 3 2" xfId="1227" xr:uid="{00000000-0005-0000-0000-0000CE040000}"/>
    <cellStyle name="=C:\WINNT35\SYSTEM32\COMMAND.COM 4 4" xfId="1228" xr:uid="{00000000-0005-0000-0000-0000CF040000}"/>
    <cellStyle name="=C:\WINNT35\SYSTEM32\COMMAND.COM 4 4 2" xfId="1229" xr:uid="{00000000-0005-0000-0000-0000D0040000}"/>
    <cellStyle name="=C:\WINNT35\SYSTEM32\COMMAND.COM 4 5" xfId="1230" xr:uid="{00000000-0005-0000-0000-0000D1040000}"/>
    <cellStyle name="=C:\WINNT35\SYSTEM32\COMMAND.COM 4 5 2" xfId="1231" xr:uid="{00000000-0005-0000-0000-0000D2040000}"/>
    <cellStyle name="=C:\WINNT35\SYSTEM32\COMMAND.COM 4 6" xfId="1232" xr:uid="{00000000-0005-0000-0000-0000D3040000}"/>
    <cellStyle name="=C:\WINNT35\SYSTEM32\COMMAND.COM 4 6 2" xfId="1233" xr:uid="{00000000-0005-0000-0000-0000D4040000}"/>
    <cellStyle name="=C:\WINNT35\SYSTEM32\COMMAND.COM 4 7" xfId="1234" xr:uid="{00000000-0005-0000-0000-0000D5040000}"/>
    <cellStyle name="=C:\WINNT35\SYSTEM32\COMMAND.COM 4 7 2" xfId="1235" xr:uid="{00000000-0005-0000-0000-0000D6040000}"/>
    <cellStyle name="=C:\WINNT35\SYSTEM32\COMMAND.COM 4 8" xfId="1236" xr:uid="{00000000-0005-0000-0000-0000D7040000}"/>
    <cellStyle name="=C:\WINNT35\SYSTEM32\COMMAND.COM 4 8 2" xfId="1237" xr:uid="{00000000-0005-0000-0000-0000D8040000}"/>
    <cellStyle name="=C:\WINNT35\SYSTEM32\COMMAND.COM 4 9" xfId="1238" xr:uid="{00000000-0005-0000-0000-0000D9040000}"/>
    <cellStyle name="=C:\WINNT35\SYSTEM32\COMMAND.COM 4 9 2" xfId="1239" xr:uid="{00000000-0005-0000-0000-0000DA040000}"/>
    <cellStyle name="=C:\WINNT35\SYSTEM32\COMMAND.COM 4_ActiFijos" xfId="1240" xr:uid="{00000000-0005-0000-0000-0000DB040000}"/>
    <cellStyle name="=C:\WINNT35\SYSTEM32\COMMAND.COM 5" xfId="1241" xr:uid="{00000000-0005-0000-0000-0000DC040000}"/>
    <cellStyle name="=C:\WINNT35\SYSTEM32\COMMAND.COM_Bases_Generales" xfId="1242" xr:uid="{00000000-0005-0000-0000-0000DD040000}"/>
    <cellStyle name="0.0%" xfId="1243" xr:uid="{00000000-0005-0000-0000-0000DE040000}"/>
    <cellStyle name="0.0% 2" xfId="1244" xr:uid="{00000000-0005-0000-0000-0000DF040000}"/>
    <cellStyle name="0.0% 2 10" xfId="1245" xr:uid="{00000000-0005-0000-0000-0000E0040000}"/>
    <cellStyle name="0.0% 2 11" xfId="1246" xr:uid="{00000000-0005-0000-0000-0000E1040000}"/>
    <cellStyle name="0.0% 2 12" xfId="1247" xr:uid="{00000000-0005-0000-0000-0000E2040000}"/>
    <cellStyle name="0.0% 2 2" xfId="1248" xr:uid="{00000000-0005-0000-0000-0000E3040000}"/>
    <cellStyle name="0.0% 2 3" xfId="1249" xr:uid="{00000000-0005-0000-0000-0000E4040000}"/>
    <cellStyle name="0.0% 2 4" xfId="1250" xr:uid="{00000000-0005-0000-0000-0000E5040000}"/>
    <cellStyle name="0.0% 2 5" xfId="1251" xr:uid="{00000000-0005-0000-0000-0000E6040000}"/>
    <cellStyle name="0.0% 2 6" xfId="1252" xr:uid="{00000000-0005-0000-0000-0000E7040000}"/>
    <cellStyle name="0.0% 2 7" xfId="1253" xr:uid="{00000000-0005-0000-0000-0000E8040000}"/>
    <cellStyle name="0.0% 2 8" xfId="1254" xr:uid="{00000000-0005-0000-0000-0000E9040000}"/>
    <cellStyle name="0.0% 2 9" xfId="1255" xr:uid="{00000000-0005-0000-0000-0000EA040000}"/>
    <cellStyle name="0.0% 3" xfId="1256" xr:uid="{00000000-0005-0000-0000-0000EB040000}"/>
    <cellStyle name="0.0% 3 10" xfId="1257" xr:uid="{00000000-0005-0000-0000-0000EC040000}"/>
    <cellStyle name="0.0% 3 11" xfId="1258" xr:uid="{00000000-0005-0000-0000-0000ED040000}"/>
    <cellStyle name="0.0% 3 12" xfId="1259" xr:uid="{00000000-0005-0000-0000-0000EE040000}"/>
    <cellStyle name="0.0% 3 2" xfId="1260" xr:uid="{00000000-0005-0000-0000-0000EF040000}"/>
    <cellStyle name="0.0% 3 3" xfId="1261" xr:uid="{00000000-0005-0000-0000-0000F0040000}"/>
    <cellStyle name="0.0% 3 4" xfId="1262" xr:uid="{00000000-0005-0000-0000-0000F1040000}"/>
    <cellStyle name="0.0% 3 5" xfId="1263" xr:uid="{00000000-0005-0000-0000-0000F2040000}"/>
    <cellStyle name="0.0% 3 6" xfId="1264" xr:uid="{00000000-0005-0000-0000-0000F3040000}"/>
    <cellStyle name="0.0% 3 7" xfId="1265" xr:uid="{00000000-0005-0000-0000-0000F4040000}"/>
    <cellStyle name="0.0% 3 8" xfId="1266" xr:uid="{00000000-0005-0000-0000-0000F5040000}"/>
    <cellStyle name="0.0% 3 9" xfId="1267" xr:uid="{00000000-0005-0000-0000-0000F6040000}"/>
    <cellStyle name="0.0% 4" xfId="1268" xr:uid="{00000000-0005-0000-0000-0000F7040000}"/>
    <cellStyle name="0.0% 4 10" xfId="1269" xr:uid="{00000000-0005-0000-0000-0000F8040000}"/>
    <cellStyle name="0.0% 4 11" xfId="1270" xr:uid="{00000000-0005-0000-0000-0000F9040000}"/>
    <cellStyle name="0.0% 4 12" xfId="1271" xr:uid="{00000000-0005-0000-0000-0000FA040000}"/>
    <cellStyle name="0.0% 4 2" xfId="1272" xr:uid="{00000000-0005-0000-0000-0000FB040000}"/>
    <cellStyle name="0.0% 4 3" xfId="1273" xr:uid="{00000000-0005-0000-0000-0000FC040000}"/>
    <cellStyle name="0.0% 4 4" xfId="1274" xr:uid="{00000000-0005-0000-0000-0000FD040000}"/>
    <cellStyle name="0.0% 4 5" xfId="1275" xr:uid="{00000000-0005-0000-0000-0000FE040000}"/>
    <cellStyle name="0.0% 4 6" xfId="1276" xr:uid="{00000000-0005-0000-0000-0000FF040000}"/>
    <cellStyle name="0.0% 4 7" xfId="1277" xr:uid="{00000000-0005-0000-0000-000000050000}"/>
    <cellStyle name="0.0% 4 8" xfId="1278" xr:uid="{00000000-0005-0000-0000-000001050000}"/>
    <cellStyle name="0.0% 4 9" xfId="1279" xr:uid="{00000000-0005-0000-0000-000002050000}"/>
    <cellStyle name="01/01/83" xfId="1280" xr:uid="{00000000-0005-0000-0000-000003050000}"/>
    <cellStyle name="01/01/83 2" xfId="1281" xr:uid="{00000000-0005-0000-0000-000004050000}"/>
    <cellStyle name="01/01/83 2 10" xfId="1282" xr:uid="{00000000-0005-0000-0000-000005050000}"/>
    <cellStyle name="01/01/83 2 10 2" xfId="1283" xr:uid="{00000000-0005-0000-0000-000006050000}"/>
    <cellStyle name="01/01/83 2 11" xfId="1284" xr:uid="{00000000-0005-0000-0000-000007050000}"/>
    <cellStyle name="01/01/83 2 11 2" xfId="1285" xr:uid="{00000000-0005-0000-0000-000008050000}"/>
    <cellStyle name="01/01/83 2 12" xfId="1286" xr:uid="{00000000-0005-0000-0000-000009050000}"/>
    <cellStyle name="01/01/83 2 12 2" xfId="1287" xr:uid="{00000000-0005-0000-0000-00000A050000}"/>
    <cellStyle name="01/01/83 2 13" xfId="1288" xr:uid="{00000000-0005-0000-0000-00000B050000}"/>
    <cellStyle name="01/01/83 2 2" xfId="1289" xr:uid="{00000000-0005-0000-0000-00000C050000}"/>
    <cellStyle name="01/01/83 2 2 2" xfId="1290" xr:uid="{00000000-0005-0000-0000-00000D050000}"/>
    <cellStyle name="01/01/83 2 3" xfId="1291" xr:uid="{00000000-0005-0000-0000-00000E050000}"/>
    <cellStyle name="01/01/83 2 3 2" xfId="1292" xr:uid="{00000000-0005-0000-0000-00000F050000}"/>
    <cellStyle name="01/01/83 2 4" xfId="1293" xr:uid="{00000000-0005-0000-0000-000010050000}"/>
    <cellStyle name="01/01/83 2 4 2" xfId="1294" xr:uid="{00000000-0005-0000-0000-000011050000}"/>
    <cellStyle name="01/01/83 2 5" xfId="1295" xr:uid="{00000000-0005-0000-0000-000012050000}"/>
    <cellStyle name="01/01/83 2 5 2" xfId="1296" xr:uid="{00000000-0005-0000-0000-000013050000}"/>
    <cellStyle name="01/01/83 2 6" xfId="1297" xr:uid="{00000000-0005-0000-0000-000014050000}"/>
    <cellStyle name="01/01/83 2 6 2" xfId="1298" xr:uid="{00000000-0005-0000-0000-000015050000}"/>
    <cellStyle name="01/01/83 2 7" xfId="1299" xr:uid="{00000000-0005-0000-0000-000016050000}"/>
    <cellStyle name="01/01/83 2 7 2" xfId="1300" xr:uid="{00000000-0005-0000-0000-000017050000}"/>
    <cellStyle name="01/01/83 2 8" xfId="1301" xr:uid="{00000000-0005-0000-0000-000018050000}"/>
    <cellStyle name="01/01/83 2 8 2" xfId="1302" xr:uid="{00000000-0005-0000-0000-000019050000}"/>
    <cellStyle name="01/01/83 2 9" xfId="1303" xr:uid="{00000000-0005-0000-0000-00001A050000}"/>
    <cellStyle name="01/01/83 2 9 2" xfId="1304" xr:uid="{00000000-0005-0000-0000-00001B050000}"/>
    <cellStyle name="01/01/83 2_ActiFijos" xfId="1305" xr:uid="{00000000-0005-0000-0000-00001C050000}"/>
    <cellStyle name="01/01/83 3" xfId="1306" xr:uid="{00000000-0005-0000-0000-00001D050000}"/>
    <cellStyle name="01/01/83 3 10" xfId="1307" xr:uid="{00000000-0005-0000-0000-00001E050000}"/>
    <cellStyle name="01/01/83 3 10 2" xfId="1308" xr:uid="{00000000-0005-0000-0000-00001F050000}"/>
    <cellStyle name="01/01/83 3 11" xfId="1309" xr:uid="{00000000-0005-0000-0000-000020050000}"/>
    <cellStyle name="01/01/83 3 11 2" xfId="1310" xr:uid="{00000000-0005-0000-0000-000021050000}"/>
    <cellStyle name="01/01/83 3 12" xfId="1311" xr:uid="{00000000-0005-0000-0000-000022050000}"/>
    <cellStyle name="01/01/83 3 12 2" xfId="1312" xr:uid="{00000000-0005-0000-0000-000023050000}"/>
    <cellStyle name="01/01/83 3 13" xfId="1313" xr:uid="{00000000-0005-0000-0000-000024050000}"/>
    <cellStyle name="01/01/83 3 2" xfId="1314" xr:uid="{00000000-0005-0000-0000-000025050000}"/>
    <cellStyle name="01/01/83 3 2 2" xfId="1315" xr:uid="{00000000-0005-0000-0000-000026050000}"/>
    <cellStyle name="01/01/83 3 3" xfId="1316" xr:uid="{00000000-0005-0000-0000-000027050000}"/>
    <cellStyle name="01/01/83 3 3 2" xfId="1317" xr:uid="{00000000-0005-0000-0000-000028050000}"/>
    <cellStyle name="01/01/83 3 4" xfId="1318" xr:uid="{00000000-0005-0000-0000-000029050000}"/>
    <cellStyle name="01/01/83 3 4 2" xfId="1319" xr:uid="{00000000-0005-0000-0000-00002A050000}"/>
    <cellStyle name="01/01/83 3 5" xfId="1320" xr:uid="{00000000-0005-0000-0000-00002B050000}"/>
    <cellStyle name="01/01/83 3 5 2" xfId="1321" xr:uid="{00000000-0005-0000-0000-00002C050000}"/>
    <cellStyle name="01/01/83 3 6" xfId="1322" xr:uid="{00000000-0005-0000-0000-00002D050000}"/>
    <cellStyle name="01/01/83 3 6 2" xfId="1323" xr:uid="{00000000-0005-0000-0000-00002E050000}"/>
    <cellStyle name="01/01/83 3 7" xfId="1324" xr:uid="{00000000-0005-0000-0000-00002F050000}"/>
    <cellStyle name="01/01/83 3 7 2" xfId="1325" xr:uid="{00000000-0005-0000-0000-000030050000}"/>
    <cellStyle name="01/01/83 3 8" xfId="1326" xr:uid="{00000000-0005-0000-0000-000031050000}"/>
    <cellStyle name="01/01/83 3 8 2" xfId="1327" xr:uid="{00000000-0005-0000-0000-000032050000}"/>
    <cellStyle name="01/01/83 3 9" xfId="1328" xr:uid="{00000000-0005-0000-0000-000033050000}"/>
    <cellStyle name="01/01/83 3 9 2" xfId="1329" xr:uid="{00000000-0005-0000-0000-000034050000}"/>
    <cellStyle name="01/01/83 3_ActiFijos" xfId="1330" xr:uid="{00000000-0005-0000-0000-000035050000}"/>
    <cellStyle name="01/01/83 4" xfId="1331" xr:uid="{00000000-0005-0000-0000-000036050000}"/>
    <cellStyle name="01/01/83 4 10" xfId="1332" xr:uid="{00000000-0005-0000-0000-000037050000}"/>
    <cellStyle name="01/01/83 4 10 2" xfId="1333" xr:uid="{00000000-0005-0000-0000-000038050000}"/>
    <cellStyle name="01/01/83 4 11" xfId="1334" xr:uid="{00000000-0005-0000-0000-000039050000}"/>
    <cellStyle name="01/01/83 4 11 2" xfId="1335" xr:uid="{00000000-0005-0000-0000-00003A050000}"/>
    <cellStyle name="01/01/83 4 12" xfId="1336" xr:uid="{00000000-0005-0000-0000-00003B050000}"/>
    <cellStyle name="01/01/83 4 12 2" xfId="1337" xr:uid="{00000000-0005-0000-0000-00003C050000}"/>
    <cellStyle name="01/01/83 4 13" xfId="1338" xr:uid="{00000000-0005-0000-0000-00003D050000}"/>
    <cellStyle name="01/01/83 4 2" xfId="1339" xr:uid="{00000000-0005-0000-0000-00003E050000}"/>
    <cellStyle name="01/01/83 4 2 2" xfId="1340" xr:uid="{00000000-0005-0000-0000-00003F050000}"/>
    <cellStyle name="01/01/83 4 3" xfId="1341" xr:uid="{00000000-0005-0000-0000-000040050000}"/>
    <cellStyle name="01/01/83 4 3 2" xfId="1342" xr:uid="{00000000-0005-0000-0000-000041050000}"/>
    <cellStyle name="01/01/83 4 4" xfId="1343" xr:uid="{00000000-0005-0000-0000-000042050000}"/>
    <cellStyle name="01/01/83 4 4 2" xfId="1344" xr:uid="{00000000-0005-0000-0000-000043050000}"/>
    <cellStyle name="01/01/83 4 5" xfId="1345" xr:uid="{00000000-0005-0000-0000-000044050000}"/>
    <cellStyle name="01/01/83 4 5 2" xfId="1346" xr:uid="{00000000-0005-0000-0000-000045050000}"/>
    <cellStyle name="01/01/83 4 6" xfId="1347" xr:uid="{00000000-0005-0000-0000-000046050000}"/>
    <cellStyle name="01/01/83 4 6 2" xfId="1348" xr:uid="{00000000-0005-0000-0000-000047050000}"/>
    <cellStyle name="01/01/83 4 7" xfId="1349" xr:uid="{00000000-0005-0000-0000-000048050000}"/>
    <cellStyle name="01/01/83 4 7 2" xfId="1350" xr:uid="{00000000-0005-0000-0000-000049050000}"/>
    <cellStyle name="01/01/83 4 8" xfId="1351" xr:uid="{00000000-0005-0000-0000-00004A050000}"/>
    <cellStyle name="01/01/83 4 8 2" xfId="1352" xr:uid="{00000000-0005-0000-0000-00004B050000}"/>
    <cellStyle name="01/01/83 4 9" xfId="1353" xr:uid="{00000000-0005-0000-0000-00004C050000}"/>
    <cellStyle name="01/01/83 4 9 2" xfId="1354" xr:uid="{00000000-0005-0000-0000-00004D050000}"/>
    <cellStyle name="01/01/83 4_ActiFijos" xfId="1355" xr:uid="{00000000-0005-0000-0000-00004E050000}"/>
    <cellStyle name="01/01/83 5" xfId="1356" xr:uid="{00000000-0005-0000-0000-00004F050000}"/>
    <cellStyle name="01/01/83_Bases_Generales" xfId="1357" xr:uid="{00000000-0005-0000-0000-000050050000}"/>
    <cellStyle name="20% - Accent1" xfId="1358" xr:uid="{00000000-0005-0000-0000-000051050000}"/>
    <cellStyle name="20% - Accent1 2" xfId="29896" xr:uid="{00000000-0005-0000-0000-000052050000}"/>
    <cellStyle name="20% - Accent1 3" xfId="29897" xr:uid="{00000000-0005-0000-0000-000053050000}"/>
    <cellStyle name="20% - Accent1 4" xfId="29898" xr:uid="{00000000-0005-0000-0000-000054050000}"/>
    <cellStyle name="20% - Accent1 4 2" xfId="29899" xr:uid="{00000000-0005-0000-0000-000055050000}"/>
    <cellStyle name="20% - Accent1 5" xfId="29900" xr:uid="{00000000-0005-0000-0000-000056050000}"/>
    <cellStyle name="20% - Accent1 5 2" xfId="29901" xr:uid="{00000000-0005-0000-0000-000057050000}"/>
    <cellStyle name="20% - Accent1 6" xfId="29902" xr:uid="{00000000-0005-0000-0000-000058050000}"/>
    <cellStyle name="20% - Accent1 6 2" xfId="29903" xr:uid="{00000000-0005-0000-0000-000059050000}"/>
    <cellStyle name="20% - Accent1 7" xfId="29904" xr:uid="{00000000-0005-0000-0000-00005A050000}"/>
    <cellStyle name="20% - Accent1 7 2" xfId="29905" xr:uid="{00000000-0005-0000-0000-00005B050000}"/>
    <cellStyle name="20% - Accent1 8" xfId="29906" xr:uid="{00000000-0005-0000-0000-00005C050000}"/>
    <cellStyle name="20% - Accent2" xfId="1359" xr:uid="{00000000-0005-0000-0000-00005D050000}"/>
    <cellStyle name="20% - Accent2 2" xfId="29907" xr:uid="{00000000-0005-0000-0000-00005E050000}"/>
    <cellStyle name="20% - Accent2 3" xfId="29908" xr:uid="{00000000-0005-0000-0000-00005F050000}"/>
    <cellStyle name="20% - Accent2 4" xfId="29909" xr:uid="{00000000-0005-0000-0000-000060050000}"/>
    <cellStyle name="20% - Accent3" xfId="1360" xr:uid="{00000000-0005-0000-0000-000061050000}"/>
    <cellStyle name="20% - Accent3 2" xfId="29910" xr:uid="{00000000-0005-0000-0000-000062050000}"/>
    <cellStyle name="20% - Accent3 3" xfId="29911" xr:uid="{00000000-0005-0000-0000-000063050000}"/>
    <cellStyle name="20% - Accent3 4" xfId="29912" xr:uid="{00000000-0005-0000-0000-000064050000}"/>
    <cellStyle name="20% - Accent4" xfId="1361" xr:uid="{00000000-0005-0000-0000-000065050000}"/>
    <cellStyle name="20% - Accent4 2" xfId="29913" xr:uid="{00000000-0005-0000-0000-000066050000}"/>
    <cellStyle name="20% - Accent4 3" xfId="29914" xr:uid="{00000000-0005-0000-0000-000067050000}"/>
    <cellStyle name="20% - Accent4 4" xfId="29915" xr:uid="{00000000-0005-0000-0000-000068050000}"/>
    <cellStyle name="20% - Accent5" xfId="1362" xr:uid="{00000000-0005-0000-0000-000069050000}"/>
    <cellStyle name="20% - Accent5 2" xfId="29916" xr:uid="{00000000-0005-0000-0000-00006A050000}"/>
    <cellStyle name="20% - Accent5 3" xfId="29917" xr:uid="{00000000-0005-0000-0000-00006B050000}"/>
    <cellStyle name="20% - Accent5 4" xfId="29918" xr:uid="{00000000-0005-0000-0000-00006C050000}"/>
    <cellStyle name="20% - Accent6" xfId="1363" xr:uid="{00000000-0005-0000-0000-00006D050000}"/>
    <cellStyle name="20% - Accent6 2" xfId="29919" xr:uid="{00000000-0005-0000-0000-00006E050000}"/>
    <cellStyle name="20% - Accent6 3" xfId="29920" xr:uid="{00000000-0005-0000-0000-00006F050000}"/>
    <cellStyle name="20% - Accent6 4" xfId="29921" xr:uid="{00000000-0005-0000-0000-000070050000}"/>
    <cellStyle name="20% - Ênfase1 10" xfId="1364" xr:uid="{00000000-0005-0000-0000-000071050000}"/>
    <cellStyle name="20% - Ênfase1 11" xfId="1365" xr:uid="{00000000-0005-0000-0000-000072050000}"/>
    <cellStyle name="20% - Ênfase1 12" xfId="1366" xr:uid="{00000000-0005-0000-0000-000073050000}"/>
    <cellStyle name="20% - Ênfase1 13" xfId="1367" xr:uid="{00000000-0005-0000-0000-000074050000}"/>
    <cellStyle name="20% - Ênfase1 14" xfId="1368" xr:uid="{00000000-0005-0000-0000-000075050000}"/>
    <cellStyle name="20% - Ênfase1 15" xfId="1369" xr:uid="{00000000-0005-0000-0000-000076050000}"/>
    <cellStyle name="20% - Ênfase1 16" xfId="1370" xr:uid="{00000000-0005-0000-0000-000077050000}"/>
    <cellStyle name="20% - Ênfase1 17" xfId="1371" xr:uid="{00000000-0005-0000-0000-000078050000}"/>
    <cellStyle name="20% - Ênfase1 18" xfId="1372" xr:uid="{00000000-0005-0000-0000-000079050000}"/>
    <cellStyle name="20% - Ênfase1 19" xfId="1373" xr:uid="{00000000-0005-0000-0000-00007A050000}"/>
    <cellStyle name="20% - Ênfase1 2" xfId="1374" xr:uid="{00000000-0005-0000-0000-00007B050000}"/>
    <cellStyle name="20% - Ênfase1 2 2" xfId="29922" xr:uid="{00000000-0005-0000-0000-00007C050000}"/>
    <cellStyle name="20% - Ênfase1 2 2 2" xfId="29923" xr:uid="{00000000-0005-0000-0000-00007D050000}"/>
    <cellStyle name="20% - Ênfase1 20" xfId="1375" xr:uid="{00000000-0005-0000-0000-00007E050000}"/>
    <cellStyle name="20% - Ênfase1 21" xfId="1376" xr:uid="{00000000-0005-0000-0000-00007F050000}"/>
    <cellStyle name="20% - Ênfase1 22" xfId="1377" xr:uid="{00000000-0005-0000-0000-000080050000}"/>
    <cellStyle name="20% - Ênfase1 23" xfId="1378" xr:uid="{00000000-0005-0000-0000-000081050000}"/>
    <cellStyle name="20% - Ênfase1 24" xfId="1379" xr:uid="{00000000-0005-0000-0000-000082050000}"/>
    <cellStyle name="20% - Ênfase1 25" xfId="1380" xr:uid="{00000000-0005-0000-0000-000083050000}"/>
    <cellStyle name="20% - Ênfase1 26" xfId="1381" xr:uid="{00000000-0005-0000-0000-000084050000}"/>
    <cellStyle name="20% - Ênfase1 27" xfId="1382" xr:uid="{00000000-0005-0000-0000-000085050000}"/>
    <cellStyle name="20% - Ênfase1 28" xfId="1383" xr:uid="{00000000-0005-0000-0000-000086050000}"/>
    <cellStyle name="20% - Ênfase1 29" xfId="1384" xr:uid="{00000000-0005-0000-0000-000087050000}"/>
    <cellStyle name="20% - Ênfase1 3" xfId="1385" xr:uid="{00000000-0005-0000-0000-000088050000}"/>
    <cellStyle name="20% - Ênfase1 3 2" xfId="29924" xr:uid="{00000000-0005-0000-0000-000089050000}"/>
    <cellStyle name="20% - Ênfase1 3 2 2" xfId="29925" xr:uid="{00000000-0005-0000-0000-00008A050000}"/>
    <cellStyle name="20% - Ênfase1 30" xfId="1386" xr:uid="{00000000-0005-0000-0000-00008B050000}"/>
    <cellStyle name="20% - Ênfase1 31" xfId="1387" xr:uid="{00000000-0005-0000-0000-00008C050000}"/>
    <cellStyle name="20% - Ênfase1 32" xfId="1388" xr:uid="{00000000-0005-0000-0000-00008D050000}"/>
    <cellStyle name="20% - Ênfase1 33" xfId="1389" xr:uid="{00000000-0005-0000-0000-00008E050000}"/>
    <cellStyle name="20% - Ênfase1 34" xfId="1390" xr:uid="{00000000-0005-0000-0000-00008F050000}"/>
    <cellStyle name="20% - Ênfase1 35" xfId="1391" xr:uid="{00000000-0005-0000-0000-000090050000}"/>
    <cellStyle name="20% - Ênfase1 36" xfId="1392" xr:uid="{00000000-0005-0000-0000-000091050000}"/>
    <cellStyle name="20% - Ênfase1 36 2" xfId="27643" xr:uid="{00000000-0005-0000-0000-000092050000}"/>
    <cellStyle name="20% - Ênfase1 37" xfId="1393" xr:uid="{00000000-0005-0000-0000-000093050000}"/>
    <cellStyle name="20% - Ênfase1 37 2" xfId="27644" xr:uid="{00000000-0005-0000-0000-000094050000}"/>
    <cellStyle name="20% - Ênfase1 38" xfId="1394" xr:uid="{00000000-0005-0000-0000-000095050000}"/>
    <cellStyle name="20% - Ênfase1 38 2" xfId="27645" xr:uid="{00000000-0005-0000-0000-000096050000}"/>
    <cellStyle name="20% - Ênfase1 39" xfId="1395" xr:uid="{00000000-0005-0000-0000-000097050000}"/>
    <cellStyle name="20% - Ênfase1 39 2" xfId="27646" xr:uid="{00000000-0005-0000-0000-000098050000}"/>
    <cellStyle name="20% - Ênfase1 4" xfId="1396" xr:uid="{00000000-0005-0000-0000-000099050000}"/>
    <cellStyle name="20% - Ênfase1 4 2" xfId="1397" xr:uid="{00000000-0005-0000-0000-00009A050000}"/>
    <cellStyle name="20% - Ênfase1 4 2 2" xfId="27647" xr:uid="{00000000-0005-0000-0000-00009B050000}"/>
    <cellStyle name="20% - Ênfase1 4 3" xfId="1398" xr:uid="{00000000-0005-0000-0000-00009C050000}"/>
    <cellStyle name="20% - Ênfase1 4 3 2" xfId="27648" xr:uid="{00000000-0005-0000-0000-00009D050000}"/>
    <cellStyle name="20% - Ênfase1 4 4" xfId="1399" xr:uid="{00000000-0005-0000-0000-00009E050000}"/>
    <cellStyle name="20% - Ênfase1 4 4 2" xfId="27649" xr:uid="{00000000-0005-0000-0000-00009F050000}"/>
    <cellStyle name="20% - Ênfase1 40" xfId="1400" xr:uid="{00000000-0005-0000-0000-0000A0050000}"/>
    <cellStyle name="20% - Ênfase1 40 2" xfId="27650" xr:uid="{00000000-0005-0000-0000-0000A1050000}"/>
    <cellStyle name="20% - Ênfase1 41" xfId="1401" xr:uid="{00000000-0005-0000-0000-0000A2050000}"/>
    <cellStyle name="20% - Ênfase1 41 2" xfId="27651" xr:uid="{00000000-0005-0000-0000-0000A3050000}"/>
    <cellStyle name="20% - Ênfase1 42" xfId="29926" xr:uid="{00000000-0005-0000-0000-0000A4050000}"/>
    <cellStyle name="20% - Ênfase1 42 2" xfId="29927" xr:uid="{00000000-0005-0000-0000-0000A5050000}"/>
    <cellStyle name="20% - Ênfase1 43" xfId="29928" xr:uid="{00000000-0005-0000-0000-0000A6050000}"/>
    <cellStyle name="20% - Ênfase1 43 2" xfId="29929" xr:uid="{00000000-0005-0000-0000-0000A7050000}"/>
    <cellStyle name="20% - Ênfase1 44" xfId="29930" xr:uid="{00000000-0005-0000-0000-0000A8050000}"/>
    <cellStyle name="20% - Ênfase1 44 2" xfId="29931" xr:uid="{00000000-0005-0000-0000-0000A9050000}"/>
    <cellStyle name="20% - Ênfase1 45" xfId="29932" xr:uid="{00000000-0005-0000-0000-0000AA050000}"/>
    <cellStyle name="20% - Ênfase1 45 2" xfId="29933" xr:uid="{00000000-0005-0000-0000-0000AB050000}"/>
    <cellStyle name="20% - Ênfase1 46" xfId="29934" xr:uid="{00000000-0005-0000-0000-0000AC050000}"/>
    <cellStyle name="20% - Ênfase1 46 2" xfId="29935" xr:uid="{00000000-0005-0000-0000-0000AD050000}"/>
    <cellStyle name="20% - Ênfase1 47" xfId="29936" xr:uid="{00000000-0005-0000-0000-0000AE050000}"/>
    <cellStyle name="20% - Ênfase1 47 2" xfId="29937" xr:uid="{00000000-0005-0000-0000-0000AF050000}"/>
    <cellStyle name="20% - Ênfase1 48" xfId="29938" xr:uid="{00000000-0005-0000-0000-0000B0050000}"/>
    <cellStyle name="20% - Ênfase1 48 2" xfId="29939" xr:uid="{00000000-0005-0000-0000-0000B1050000}"/>
    <cellStyle name="20% - Ênfase1 49" xfId="29940" xr:uid="{00000000-0005-0000-0000-0000B2050000}"/>
    <cellStyle name="20% - Ênfase1 49 2" xfId="29941" xr:uid="{00000000-0005-0000-0000-0000B3050000}"/>
    <cellStyle name="20% - Ênfase1 5" xfId="1402" xr:uid="{00000000-0005-0000-0000-0000B4050000}"/>
    <cellStyle name="20% - Ênfase1 50" xfId="29942" xr:uid="{00000000-0005-0000-0000-0000B5050000}"/>
    <cellStyle name="20% - Ênfase1 50 2" xfId="29943" xr:uid="{00000000-0005-0000-0000-0000B6050000}"/>
    <cellStyle name="20% - Ênfase1 51" xfId="29944" xr:uid="{00000000-0005-0000-0000-0000B7050000}"/>
    <cellStyle name="20% - Ênfase1 51 2" xfId="29945" xr:uid="{00000000-0005-0000-0000-0000B8050000}"/>
    <cellStyle name="20% - Ênfase1 52" xfId="29946" xr:uid="{00000000-0005-0000-0000-0000B9050000}"/>
    <cellStyle name="20% - Ênfase1 52 2" xfId="29947" xr:uid="{00000000-0005-0000-0000-0000BA050000}"/>
    <cellStyle name="20% - Ênfase1 53" xfId="29948" xr:uid="{00000000-0005-0000-0000-0000BB050000}"/>
    <cellStyle name="20% - Ênfase1 53 2" xfId="29949" xr:uid="{00000000-0005-0000-0000-0000BC050000}"/>
    <cellStyle name="20% - Ênfase1 54" xfId="29950" xr:uid="{00000000-0005-0000-0000-0000BD050000}"/>
    <cellStyle name="20% - Ênfase1 54 2" xfId="29951" xr:uid="{00000000-0005-0000-0000-0000BE050000}"/>
    <cellStyle name="20% - Ênfase1 55" xfId="29952" xr:uid="{00000000-0005-0000-0000-0000BF050000}"/>
    <cellStyle name="20% - Ênfase1 55 2" xfId="29953" xr:uid="{00000000-0005-0000-0000-0000C0050000}"/>
    <cellStyle name="20% - Ênfase1 56" xfId="29954" xr:uid="{00000000-0005-0000-0000-0000C1050000}"/>
    <cellStyle name="20% - Ênfase1 56 2" xfId="29955" xr:uid="{00000000-0005-0000-0000-0000C2050000}"/>
    <cellStyle name="20% - Ênfase1 57" xfId="29956" xr:uid="{00000000-0005-0000-0000-0000C3050000}"/>
    <cellStyle name="20% - Ênfase1 57 2" xfId="29957" xr:uid="{00000000-0005-0000-0000-0000C4050000}"/>
    <cellStyle name="20% - Ênfase1 58" xfId="29958" xr:uid="{00000000-0005-0000-0000-0000C5050000}"/>
    <cellStyle name="20% - Ênfase1 58 2" xfId="29959" xr:uid="{00000000-0005-0000-0000-0000C6050000}"/>
    <cellStyle name="20% - Ênfase1 59" xfId="29960" xr:uid="{00000000-0005-0000-0000-0000C7050000}"/>
    <cellStyle name="20% - Ênfase1 59 2" xfId="29961" xr:uid="{00000000-0005-0000-0000-0000C8050000}"/>
    <cellStyle name="20% - Ênfase1 6" xfId="1403" xr:uid="{00000000-0005-0000-0000-0000C9050000}"/>
    <cellStyle name="20% - Ênfase1 60" xfId="29962" xr:uid="{00000000-0005-0000-0000-0000CA050000}"/>
    <cellStyle name="20% - Ênfase1 60 2" xfId="29963" xr:uid="{00000000-0005-0000-0000-0000CB050000}"/>
    <cellStyle name="20% - Ênfase1 7" xfId="1404" xr:uid="{00000000-0005-0000-0000-0000CC050000}"/>
    <cellStyle name="20% - Ênfase1 8" xfId="1405" xr:uid="{00000000-0005-0000-0000-0000CD050000}"/>
    <cellStyle name="20% - Ênfase1 9" xfId="1406" xr:uid="{00000000-0005-0000-0000-0000CE050000}"/>
    <cellStyle name="20% - Ênfase2 10" xfId="1407" xr:uid="{00000000-0005-0000-0000-0000CF050000}"/>
    <cellStyle name="20% - Ênfase2 11" xfId="1408" xr:uid="{00000000-0005-0000-0000-0000D0050000}"/>
    <cellStyle name="20% - Ênfase2 12" xfId="1409" xr:uid="{00000000-0005-0000-0000-0000D1050000}"/>
    <cellStyle name="20% - Ênfase2 13" xfId="1410" xr:uid="{00000000-0005-0000-0000-0000D2050000}"/>
    <cellStyle name="20% - Ênfase2 14" xfId="1411" xr:uid="{00000000-0005-0000-0000-0000D3050000}"/>
    <cellStyle name="20% - Ênfase2 15" xfId="1412" xr:uid="{00000000-0005-0000-0000-0000D4050000}"/>
    <cellStyle name="20% - Ênfase2 16" xfId="1413" xr:uid="{00000000-0005-0000-0000-0000D5050000}"/>
    <cellStyle name="20% - Ênfase2 17" xfId="1414" xr:uid="{00000000-0005-0000-0000-0000D6050000}"/>
    <cellStyle name="20% - Ênfase2 18" xfId="1415" xr:uid="{00000000-0005-0000-0000-0000D7050000}"/>
    <cellStyle name="20% - Ênfase2 19" xfId="1416" xr:uid="{00000000-0005-0000-0000-0000D8050000}"/>
    <cellStyle name="20% - Ênfase2 2" xfId="1417" xr:uid="{00000000-0005-0000-0000-0000D9050000}"/>
    <cellStyle name="20% - Ênfase2 2 2" xfId="29964" xr:uid="{00000000-0005-0000-0000-0000DA050000}"/>
    <cellStyle name="20% - Ênfase2 2 2 2" xfId="29965" xr:uid="{00000000-0005-0000-0000-0000DB050000}"/>
    <cellStyle name="20% - Ênfase2 20" xfId="1418" xr:uid="{00000000-0005-0000-0000-0000DC050000}"/>
    <cellStyle name="20% - Ênfase2 21" xfId="1419" xr:uid="{00000000-0005-0000-0000-0000DD050000}"/>
    <cellStyle name="20% - Ênfase2 22" xfId="1420" xr:uid="{00000000-0005-0000-0000-0000DE050000}"/>
    <cellStyle name="20% - Ênfase2 23" xfId="1421" xr:uid="{00000000-0005-0000-0000-0000DF050000}"/>
    <cellStyle name="20% - Ênfase2 24" xfId="1422" xr:uid="{00000000-0005-0000-0000-0000E0050000}"/>
    <cellStyle name="20% - Ênfase2 25" xfId="1423" xr:uid="{00000000-0005-0000-0000-0000E1050000}"/>
    <cellStyle name="20% - Ênfase2 26" xfId="1424" xr:uid="{00000000-0005-0000-0000-0000E2050000}"/>
    <cellStyle name="20% - Ênfase2 27" xfId="1425" xr:uid="{00000000-0005-0000-0000-0000E3050000}"/>
    <cellStyle name="20% - Ênfase2 28" xfId="1426" xr:uid="{00000000-0005-0000-0000-0000E4050000}"/>
    <cellStyle name="20% - Ênfase2 29" xfId="1427" xr:uid="{00000000-0005-0000-0000-0000E5050000}"/>
    <cellStyle name="20% - Ênfase2 3" xfId="1428" xr:uid="{00000000-0005-0000-0000-0000E6050000}"/>
    <cellStyle name="20% - Ênfase2 3 2" xfId="29966" xr:uid="{00000000-0005-0000-0000-0000E7050000}"/>
    <cellStyle name="20% - Ênfase2 3 2 2" xfId="29967" xr:uid="{00000000-0005-0000-0000-0000E8050000}"/>
    <cellStyle name="20% - Ênfase2 30" xfId="1429" xr:uid="{00000000-0005-0000-0000-0000E9050000}"/>
    <cellStyle name="20% - Ênfase2 31" xfId="1430" xr:uid="{00000000-0005-0000-0000-0000EA050000}"/>
    <cellStyle name="20% - Ênfase2 32" xfId="1431" xr:uid="{00000000-0005-0000-0000-0000EB050000}"/>
    <cellStyle name="20% - Ênfase2 33" xfId="1432" xr:uid="{00000000-0005-0000-0000-0000EC050000}"/>
    <cellStyle name="20% - Ênfase2 34" xfId="1433" xr:uid="{00000000-0005-0000-0000-0000ED050000}"/>
    <cellStyle name="20% - Ênfase2 35" xfId="1434" xr:uid="{00000000-0005-0000-0000-0000EE050000}"/>
    <cellStyle name="20% - Ênfase2 36" xfId="29968" xr:uid="{00000000-0005-0000-0000-0000EF050000}"/>
    <cellStyle name="20% - Ênfase2 36 2" xfId="29969" xr:uid="{00000000-0005-0000-0000-0000F0050000}"/>
    <cellStyle name="20% - Ênfase2 37" xfId="29970" xr:uid="{00000000-0005-0000-0000-0000F1050000}"/>
    <cellStyle name="20% - Ênfase2 37 2" xfId="29971" xr:uid="{00000000-0005-0000-0000-0000F2050000}"/>
    <cellStyle name="20% - Ênfase2 38" xfId="29972" xr:uid="{00000000-0005-0000-0000-0000F3050000}"/>
    <cellStyle name="20% - Ênfase2 38 2" xfId="29973" xr:uid="{00000000-0005-0000-0000-0000F4050000}"/>
    <cellStyle name="20% - Ênfase2 39" xfId="29974" xr:uid="{00000000-0005-0000-0000-0000F5050000}"/>
    <cellStyle name="20% - Ênfase2 39 2" xfId="29975" xr:uid="{00000000-0005-0000-0000-0000F6050000}"/>
    <cellStyle name="20% - Ênfase2 4" xfId="1435" xr:uid="{00000000-0005-0000-0000-0000F7050000}"/>
    <cellStyle name="20% - Ênfase2 4 2" xfId="1436" xr:uid="{00000000-0005-0000-0000-0000F8050000}"/>
    <cellStyle name="20% - Ênfase2 4 2 2" xfId="27652" xr:uid="{00000000-0005-0000-0000-0000F9050000}"/>
    <cellStyle name="20% - Ênfase2 4 3" xfId="1437" xr:uid="{00000000-0005-0000-0000-0000FA050000}"/>
    <cellStyle name="20% - Ênfase2 4 3 2" xfId="27653" xr:uid="{00000000-0005-0000-0000-0000FB050000}"/>
    <cellStyle name="20% - Ênfase2 4 4" xfId="1438" xr:uid="{00000000-0005-0000-0000-0000FC050000}"/>
    <cellStyle name="20% - Ênfase2 4 4 2" xfId="27654" xr:uid="{00000000-0005-0000-0000-0000FD050000}"/>
    <cellStyle name="20% - Ênfase2 40" xfId="29976" xr:uid="{00000000-0005-0000-0000-0000FE050000}"/>
    <cellStyle name="20% - Ênfase2 40 2" xfId="29977" xr:uid="{00000000-0005-0000-0000-0000FF050000}"/>
    <cellStyle name="20% - Ênfase2 41" xfId="29978" xr:uid="{00000000-0005-0000-0000-000000060000}"/>
    <cellStyle name="20% - Ênfase2 41 2" xfId="29979" xr:uid="{00000000-0005-0000-0000-000001060000}"/>
    <cellStyle name="20% - Ênfase2 42" xfId="29980" xr:uid="{00000000-0005-0000-0000-000002060000}"/>
    <cellStyle name="20% - Ênfase2 42 2" xfId="29981" xr:uid="{00000000-0005-0000-0000-000003060000}"/>
    <cellStyle name="20% - Ênfase2 43" xfId="29982" xr:uid="{00000000-0005-0000-0000-000004060000}"/>
    <cellStyle name="20% - Ênfase2 43 2" xfId="29983" xr:uid="{00000000-0005-0000-0000-000005060000}"/>
    <cellStyle name="20% - Ênfase2 44" xfId="29984" xr:uid="{00000000-0005-0000-0000-000006060000}"/>
    <cellStyle name="20% - Ênfase2 44 2" xfId="29985" xr:uid="{00000000-0005-0000-0000-000007060000}"/>
    <cellStyle name="20% - Ênfase2 45" xfId="29986" xr:uid="{00000000-0005-0000-0000-000008060000}"/>
    <cellStyle name="20% - Ênfase2 45 2" xfId="29987" xr:uid="{00000000-0005-0000-0000-000009060000}"/>
    <cellStyle name="20% - Ênfase2 46" xfId="29988" xr:uid="{00000000-0005-0000-0000-00000A060000}"/>
    <cellStyle name="20% - Ênfase2 46 2" xfId="29989" xr:uid="{00000000-0005-0000-0000-00000B060000}"/>
    <cellStyle name="20% - Ênfase2 47" xfId="29990" xr:uid="{00000000-0005-0000-0000-00000C060000}"/>
    <cellStyle name="20% - Ênfase2 47 2" xfId="29991" xr:uid="{00000000-0005-0000-0000-00000D060000}"/>
    <cellStyle name="20% - Ênfase2 48" xfId="29992" xr:uid="{00000000-0005-0000-0000-00000E060000}"/>
    <cellStyle name="20% - Ênfase2 48 2" xfId="29993" xr:uid="{00000000-0005-0000-0000-00000F060000}"/>
    <cellStyle name="20% - Ênfase2 49" xfId="29994" xr:uid="{00000000-0005-0000-0000-000010060000}"/>
    <cellStyle name="20% - Ênfase2 49 2" xfId="29995" xr:uid="{00000000-0005-0000-0000-000011060000}"/>
    <cellStyle name="20% - Ênfase2 5" xfId="1439" xr:uid="{00000000-0005-0000-0000-000012060000}"/>
    <cellStyle name="20% - Ênfase2 50" xfId="29996" xr:uid="{00000000-0005-0000-0000-000013060000}"/>
    <cellStyle name="20% - Ênfase2 50 2" xfId="29997" xr:uid="{00000000-0005-0000-0000-000014060000}"/>
    <cellStyle name="20% - Ênfase2 51" xfId="29998" xr:uid="{00000000-0005-0000-0000-000015060000}"/>
    <cellStyle name="20% - Ênfase2 51 2" xfId="29999" xr:uid="{00000000-0005-0000-0000-000016060000}"/>
    <cellStyle name="20% - Ênfase2 52" xfId="30000" xr:uid="{00000000-0005-0000-0000-000017060000}"/>
    <cellStyle name="20% - Ênfase2 52 2" xfId="30001" xr:uid="{00000000-0005-0000-0000-000018060000}"/>
    <cellStyle name="20% - Ênfase2 53" xfId="30002" xr:uid="{00000000-0005-0000-0000-000019060000}"/>
    <cellStyle name="20% - Ênfase2 53 2" xfId="30003" xr:uid="{00000000-0005-0000-0000-00001A060000}"/>
    <cellStyle name="20% - Ênfase2 54" xfId="30004" xr:uid="{00000000-0005-0000-0000-00001B060000}"/>
    <cellStyle name="20% - Ênfase2 54 2" xfId="30005" xr:uid="{00000000-0005-0000-0000-00001C060000}"/>
    <cellStyle name="20% - Ênfase2 6" xfId="1440" xr:uid="{00000000-0005-0000-0000-00001D060000}"/>
    <cellStyle name="20% - Ênfase2 7" xfId="1441" xr:uid="{00000000-0005-0000-0000-00001E060000}"/>
    <cellStyle name="20% - Ênfase2 8" xfId="1442" xr:uid="{00000000-0005-0000-0000-00001F060000}"/>
    <cellStyle name="20% - Ênfase2 9" xfId="1443" xr:uid="{00000000-0005-0000-0000-000020060000}"/>
    <cellStyle name="20% - Ênfase3 10" xfId="1444" xr:uid="{00000000-0005-0000-0000-000021060000}"/>
    <cellStyle name="20% - Ênfase3 11" xfId="1445" xr:uid="{00000000-0005-0000-0000-000022060000}"/>
    <cellStyle name="20% - Ênfase3 12" xfId="1446" xr:uid="{00000000-0005-0000-0000-000023060000}"/>
    <cellStyle name="20% - Ênfase3 13" xfId="1447" xr:uid="{00000000-0005-0000-0000-000024060000}"/>
    <cellStyle name="20% - Ênfase3 14" xfId="1448" xr:uid="{00000000-0005-0000-0000-000025060000}"/>
    <cellStyle name="20% - Ênfase3 15" xfId="1449" xr:uid="{00000000-0005-0000-0000-000026060000}"/>
    <cellStyle name="20% - Ênfase3 16" xfId="1450" xr:uid="{00000000-0005-0000-0000-000027060000}"/>
    <cellStyle name="20% - Ênfase3 17" xfId="1451" xr:uid="{00000000-0005-0000-0000-000028060000}"/>
    <cellStyle name="20% - Ênfase3 18" xfId="1452" xr:uid="{00000000-0005-0000-0000-000029060000}"/>
    <cellStyle name="20% - Ênfase3 19" xfId="1453" xr:uid="{00000000-0005-0000-0000-00002A060000}"/>
    <cellStyle name="20% - Ênfase3 2" xfId="1454" xr:uid="{00000000-0005-0000-0000-00002B060000}"/>
    <cellStyle name="20% - Ênfase3 2 2" xfId="30006" xr:uid="{00000000-0005-0000-0000-00002C060000}"/>
    <cellStyle name="20% - Ênfase3 2 2 2" xfId="30007" xr:uid="{00000000-0005-0000-0000-00002D060000}"/>
    <cellStyle name="20% - Ênfase3 20" xfId="1455" xr:uid="{00000000-0005-0000-0000-00002E060000}"/>
    <cellStyle name="20% - Ênfase3 21" xfId="1456" xr:uid="{00000000-0005-0000-0000-00002F060000}"/>
    <cellStyle name="20% - Ênfase3 22" xfId="1457" xr:uid="{00000000-0005-0000-0000-000030060000}"/>
    <cellStyle name="20% - Ênfase3 23" xfId="1458" xr:uid="{00000000-0005-0000-0000-000031060000}"/>
    <cellStyle name="20% - Ênfase3 24" xfId="1459" xr:uid="{00000000-0005-0000-0000-000032060000}"/>
    <cellStyle name="20% - Ênfase3 25" xfId="1460" xr:uid="{00000000-0005-0000-0000-000033060000}"/>
    <cellStyle name="20% - Ênfase3 26" xfId="1461" xr:uid="{00000000-0005-0000-0000-000034060000}"/>
    <cellStyle name="20% - Ênfase3 27" xfId="1462" xr:uid="{00000000-0005-0000-0000-000035060000}"/>
    <cellStyle name="20% - Ênfase3 28" xfId="1463" xr:uid="{00000000-0005-0000-0000-000036060000}"/>
    <cellStyle name="20% - Ênfase3 29" xfId="1464" xr:uid="{00000000-0005-0000-0000-000037060000}"/>
    <cellStyle name="20% - Ênfase3 3" xfId="1465" xr:uid="{00000000-0005-0000-0000-000038060000}"/>
    <cellStyle name="20% - Ênfase3 3 2" xfId="30008" xr:uid="{00000000-0005-0000-0000-000039060000}"/>
    <cellStyle name="20% - Ênfase3 3 2 2" xfId="30009" xr:uid="{00000000-0005-0000-0000-00003A060000}"/>
    <cellStyle name="20% - Ênfase3 30" xfId="1466" xr:uid="{00000000-0005-0000-0000-00003B060000}"/>
    <cellStyle name="20% - Ênfase3 31" xfId="1467" xr:uid="{00000000-0005-0000-0000-00003C060000}"/>
    <cellStyle name="20% - Ênfase3 32" xfId="1468" xr:uid="{00000000-0005-0000-0000-00003D060000}"/>
    <cellStyle name="20% - Ênfase3 33" xfId="1469" xr:uid="{00000000-0005-0000-0000-00003E060000}"/>
    <cellStyle name="20% - Ênfase3 34" xfId="1470" xr:uid="{00000000-0005-0000-0000-00003F060000}"/>
    <cellStyle name="20% - Ênfase3 35" xfId="1471" xr:uid="{00000000-0005-0000-0000-000040060000}"/>
    <cellStyle name="20% - Ênfase3 36" xfId="1472" xr:uid="{00000000-0005-0000-0000-000041060000}"/>
    <cellStyle name="20% - Ênfase3 36 2" xfId="27655" xr:uid="{00000000-0005-0000-0000-000042060000}"/>
    <cellStyle name="20% - Ênfase3 37" xfId="1473" xr:uid="{00000000-0005-0000-0000-000043060000}"/>
    <cellStyle name="20% - Ênfase3 37 2" xfId="27656" xr:uid="{00000000-0005-0000-0000-000044060000}"/>
    <cellStyle name="20% - Ênfase3 38" xfId="1474" xr:uid="{00000000-0005-0000-0000-000045060000}"/>
    <cellStyle name="20% - Ênfase3 38 2" xfId="27657" xr:uid="{00000000-0005-0000-0000-000046060000}"/>
    <cellStyle name="20% - Ênfase3 39" xfId="1475" xr:uid="{00000000-0005-0000-0000-000047060000}"/>
    <cellStyle name="20% - Ênfase3 39 2" xfId="27658" xr:uid="{00000000-0005-0000-0000-000048060000}"/>
    <cellStyle name="20% - Ênfase3 4" xfId="1476" xr:uid="{00000000-0005-0000-0000-000049060000}"/>
    <cellStyle name="20% - Ênfase3 4 2" xfId="1477" xr:uid="{00000000-0005-0000-0000-00004A060000}"/>
    <cellStyle name="20% - Ênfase3 4 2 2" xfId="27659" xr:uid="{00000000-0005-0000-0000-00004B060000}"/>
    <cellStyle name="20% - Ênfase3 4 3" xfId="1478" xr:uid="{00000000-0005-0000-0000-00004C060000}"/>
    <cellStyle name="20% - Ênfase3 4 3 2" xfId="27660" xr:uid="{00000000-0005-0000-0000-00004D060000}"/>
    <cellStyle name="20% - Ênfase3 4 4" xfId="1479" xr:uid="{00000000-0005-0000-0000-00004E060000}"/>
    <cellStyle name="20% - Ênfase3 4 4 2" xfId="27661" xr:uid="{00000000-0005-0000-0000-00004F060000}"/>
    <cellStyle name="20% - Ênfase3 40" xfId="1480" xr:uid="{00000000-0005-0000-0000-000050060000}"/>
    <cellStyle name="20% - Ênfase3 40 2" xfId="27662" xr:uid="{00000000-0005-0000-0000-000051060000}"/>
    <cellStyle name="20% - Ênfase3 41" xfId="1481" xr:uid="{00000000-0005-0000-0000-000052060000}"/>
    <cellStyle name="20% - Ênfase3 41 2" xfId="27663" xr:uid="{00000000-0005-0000-0000-000053060000}"/>
    <cellStyle name="20% - Ênfase3 42" xfId="30010" xr:uid="{00000000-0005-0000-0000-000054060000}"/>
    <cellStyle name="20% - Ênfase3 42 2" xfId="30011" xr:uid="{00000000-0005-0000-0000-000055060000}"/>
    <cellStyle name="20% - Ênfase3 43" xfId="30012" xr:uid="{00000000-0005-0000-0000-000056060000}"/>
    <cellStyle name="20% - Ênfase3 43 2" xfId="30013" xr:uid="{00000000-0005-0000-0000-000057060000}"/>
    <cellStyle name="20% - Ênfase3 44" xfId="30014" xr:uid="{00000000-0005-0000-0000-000058060000}"/>
    <cellStyle name="20% - Ênfase3 44 2" xfId="30015" xr:uid="{00000000-0005-0000-0000-000059060000}"/>
    <cellStyle name="20% - Ênfase3 45" xfId="30016" xr:uid="{00000000-0005-0000-0000-00005A060000}"/>
    <cellStyle name="20% - Ênfase3 45 2" xfId="30017" xr:uid="{00000000-0005-0000-0000-00005B060000}"/>
    <cellStyle name="20% - Ênfase3 46" xfId="30018" xr:uid="{00000000-0005-0000-0000-00005C060000}"/>
    <cellStyle name="20% - Ênfase3 46 2" xfId="30019" xr:uid="{00000000-0005-0000-0000-00005D060000}"/>
    <cellStyle name="20% - Ênfase3 47" xfId="30020" xr:uid="{00000000-0005-0000-0000-00005E060000}"/>
    <cellStyle name="20% - Ênfase3 47 2" xfId="30021" xr:uid="{00000000-0005-0000-0000-00005F060000}"/>
    <cellStyle name="20% - Ênfase3 48" xfId="30022" xr:uid="{00000000-0005-0000-0000-000060060000}"/>
    <cellStyle name="20% - Ênfase3 48 2" xfId="30023" xr:uid="{00000000-0005-0000-0000-000061060000}"/>
    <cellStyle name="20% - Ênfase3 49" xfId="30024" xr:uid="{00000000-0005-0000-0000-000062060000}"/>
    <cellStyle name="20% - Ênfase3 49 2" xfId="30025" xr:uid="{00000000-0005-0000-0000-000063060000}"/>
    <cellStyle name="20% - Ênfase3 5" xfId="1482" xr:uid="{00000000-0005-0000-0000-000064060000}"/>
    <cellStyle name="20% - Ênfase3 50" xfId="30026" xr:uid="{00000000-0005-0000-0000-000065060000}"/>
    <cellStyle name="20% - Ênfase3 50 2" xfId="30027" xr:uid="{00000000-0005-0000-0000-000066060000}"/>
    <cellStyle name="20% - Ênfase3 51" xfId="30028" xr:uid="{00000000-0005-0000-0000-000067060000}"/>
    <cellStyle name="20% - Ênfase3 51 2" xfId="30029" xr:uid="{00000000-0005-0000-0000-000068060000}"/>
    <cellStyle name="20% - Ênfase3 52" xfId="30030" xr:uid="{00000000-0005-0000-0000-000069060000}"/>
    <cellStyle name="20% - Ênfase3 52 2" xfId="30031" xr:uid="{00000000-0005-0000-0000-00006A060000}"/>
    <cellStyle name="20% - Ênfase3 53" xfId="30032" xr:uid="{00000000-0005-0000-0000-00006B060000}"/>
    <cellStyle name="20% - Ênfase3 53 2" xfId="30033" xr:uid="{00000000-0005-0000-0000-00006C060000}"/>
    <cellStyle name="20% - Ênfase3 54" xfId="30034" xr:uid="{00000000-0005-0000-0000-00006D060000}"/>
    <cellStyle name="20% - Ênfase3 54 2" xfId="30035" xr:uid="{00000000-0005-0000-0000-00006E060000}"/>
    <cellStyle name="20% - Ênfase3 55" xfId="30036" xr:uid="{00000000-0005-0000-0000-00006F060000}"/>
    <cellStyle name="20% - Ênfase3 55 2" xfId="30037" xr:uid="{00000000-0005-0000-0000-000070060000}"/>
    <cellStyle name="20% - Ênfase3 56" xfId="30038" xr:uid="{00000000-0005-0000-0000-000071060000}"/>
    <cellStyle name="20% - Ênfase3 56 2" xfId="30039" xr:uid="{00000000-0005-0000-0000-000072060000}"/>
    <cellStyle name="20% - Ênfase3 57" xfId="30040" xr:uid="{00000000-0005-0000-0000-000073060000}"/>
    <cellStyle name="20% - Ênfase3 57 2" xfId="30041" xr:uid="{00000000-0005-0000-0000-000074060000}"/>
    <cellStyle name="20% - Ênfase3 58" xfId="30042" xr:uid="{00000000-0005-0000-0000-000075060000}"/>
    <cellStyle name="20% - Ênfase3 58 2" xfId="30043" xr:uid="{00000000-0005-0000-0000-000076060000}"/>
    <cellStyle name="20% - Ênfase3 59" xfId="30044" xr:uid="{00000000-0005-0000-0000-000077060000}"/>
    <cellStyle name="20% - Ênfase3 59 2" xfId="30045" xr:uid="{00000000-0005-0000-0000-000078060000}"/>
    <cellStyle name="20% - Ênfase3 6" xfId="1483" xr:uid="{00000000-0005-0000-0000-000079060000}"/>
    <cellStyle name="20% - Ênfase3 60" xfId="30046" xr:uid="{00000000-0005-0000-0000-00007A060000}"/>
    <cellStyle name="20% - Ênfase3 60 2" xfId="30047" xr:uid="{00000000-0005-0000-0000-00007B060000}"/>
    <cellStyle name="20% - Ênfase3 7" xfId="1484" xr:uid="{00000000-0005-0000-0000-00007C060000}"/>
    <cellStyle name="20% - Ênfase3 8" xfId="1485" xr:uid="{00000000-0005-0000-0000-00007D060000}"/>
    <cellStyle name="20% - Ênfase3 9" xfId="1486" xr:uid="{00000000-0005-0000-0000-00007E060000}"/>
    <cellStyle name="20% - Ênfase4 10" xfId="1487" xr:uid="{00000000-0005-0000-0000-00007F060000}"/>
    <cellStyle name="20% - Ênfase4 11" xfId="1488" xr:uid="{00000000-0005-0000-0000-000080060000}"/>
    <cellStyle name="20% - Ênfase4 12" xfId="1489" xr:uid="{00000000-0005-0000-0000-000081060000}"/>
    <cellStyle name="20% - Ênfase4 13" xfId="1490" xr:uid="{00000000-0005-0000-0000-000082060000}"/>
    <cellStyle name="20% - Ênfase4 14" xfId="1491" xr:uid="{00000000-0005-0000-0000-000083060000}"/>
    <cellStyle name="20% - Ênfase4 15" xfId="1492" xr:uid="{00000000-0005-0000-0000-000084060000}"/>
    <cellStyle name="20% - Ênfase4 16" xfId="1493" xr:uid="{00000000-0005-0000-0000-000085060000}"/>
    <cellStyle name="20% - Ênfase4 17" xfId="1494" xr:uid="{00000000-0005-0000-0000-000086060000}"/>
    <cellStyle name="20% - Ênfase4 18" xfId="1495" xr:uid="{00000000-0005-0000-0000-000087060000}"/>
    <cellStyle name="20% - Ênfase4 19" xfId="1496" xr:uid="{00000000-0005-0000-0000-000088060000}"/>
    <cellStyle name="20% - Ênfase4 2" xfId="1497" xr:uid="{00000000-0005-0000-0000-000089060000}"/>
    <cellStyle name="20% - Ênfase4 2 2" xfId="30048" xr:uid="{00000000-0005-0000-0000-00008A060000}"/>
    <cellStyle name="20% - Ênfase4 2 2 2" xfId="30049" xr:uid="{00000000-0005-0000-0000-00008B060000}"/>
    <cellStyle name="20% - Ênfase4 20" xfId="1498" xr:uid="{00000000-0005-0000-0000-00008C060000}"/>
    <cellStyle name="20% - Ênfase4 21" xfId="1499" xr:uid="{00000000-0005-0000-0000-00008D060000}"/>
    <cellStyle name="20% - Ênfase4 22" xfId="1500" xr:uid="{00000000-0005-0000-0000-00008E060000}"/>
    <cellStyle name="20% - Ênfase4 23" xfId="1501" xr:uid="{00000000-0005-0000-0000-00008F060000}"/>
    <cellStyle name="20% - Ênfase4 24" xfId="1502" xr:uid="{00000000-0005-0000-0000-000090060000}"/>
    <cellStyle name="20% - Ênfase4 25" xfId="1503" xr:uid="{00000000-0005-0000-0000-000091060000}"/>
    <cellStyle name="20% - Ênfase4 26" xfId="1504" xr:uid="{00000000-0005-0000-0000-000092060000}"/>
    <cellStyle name="20% - Ênfase4 27" xfId="1505" xr:uid="{00000000-0005-0000-0000-000093060000}"/>
    <cellStyle name="20% - Ênfase4 28" xfId="1506" xr:uid="{00000000-0005-0000-0000-000094060000}"/>
    <cellStyle name="20% - Ênfase4 29" xfId="1507" xr:uid="{00000000-0005-0000-0000-000095060000}"/>
    <cellStyle name="20% - Ênfase4 3" xfId="1508" xr:uid="{00000000-0005-0000-0000-000096060000}"/>
    <cellStyle name="20% - Ênfase4 3 2" xfId="30050" xr:uid="{00000000-0005-0000-0000-000097060000}"/>
    <cellStyle name="20% - Ênfase4 3 2 2" xfId="30051" xr:uid="{00000000-0005-0000-0000-000098060000}"/>
    <cellStyle name="20% - Ênfase4 30" xfId="1509" xr:uid="{00000000-0005-0000-0000-000099060000}"/>
    <cellStyle name="20% - Ênfase4 31" xfId="1510" xr:uid="{00000000-0005-0000-0000-00009A060000}"/>
    <cellStyle name="20% - Ênfase4 32" xfId="1511" xr:uid="{00000000-0005-0000-0000-00009B060000}"/>
    <cellStyle name="20% - Ênfase4 33" xfId="1512" xr:uid="{00000000-0005-0000-0000-00009C060000}"/>
    <cellStyle name="20% - Ênfase4 34" xfId="1513" xr:uid="{00000000-0005-0000-0000-00009D060000}"/>
    <cellStyle name="20% - Ênfase4 35" xfId="1514" xr:uid="{00000000-0005-0000-0000-00009E060000}"/>
    <cellStyle name="20% - Ênfase4 36" xfId="1515" xr:uid="{00000000-0005-0000-0000-00009F060000}"/>
    <cellStyle name="20% - Ênfase4 36 2" xfId="27664" xr:uid="{00000000-0005-0000-0000-0000A0060000}"/>
    <cellStyle name="20% - Ênfase4 37" xfId="1516" xr:uid="{00000000-0005-0000-0000-0000A1060000}"/>
    <cellStyle name="20% - Ênfase4 37 2" xfId="27665" xr:uid="{00000000-0005-0000-0000-0000A2060000}"/>
    <cellStyle name="20% - Ênfase4 38" xfId="1517" xr:uid="{00000000-0005-0000-0000-0000A3060000}"/>
    <cellStyle name="20% - Ênfase4 38 2" xfId="27666" xr:uid="{00000000-0005-0000-0000-0000A4060000}"/>
    <cellStyle name="20% - Ênfase4 39" xfId="1518" xr:uid="{00000000-0005-0000-0000-0000A5060000}"/>
    <cellStyle name="20% - Ênfase4 39 2" xfId="27667" xr:uid="{00000000-0005-0000-0000-0000A6060000}"/>
    <cellStyle name="20% - Ênfase4 4" xfId="1519" xr:uid="{00000000-0005-0000-0000-0000A7060000}"/>
    <cellStyle name="20% - Ênfase4 4 2" xfId="1520" xr:uid="{00000000-0005-0000-0000-0000A8060000}"/>
    <cellStyle name="20% - Ênfase4 4 2 2" xfId="27668" xr:uid="{00000000-0005-0000-0000-0000A9060000}"/>
    <cellStyle name="20% - Ênfase4 4 3" xfId="1521" xr:uid="{00000000-0005-0000-0000-0000AA060000}"/>
    <cellStyle name="20% - Ênfase4 4 3 2" xfId="27669" xr:uid="{00000000-0005-0000-0000-0000AB060000}"/>
    <cellStyle name="20% - Ênfase4 4 4" xfId="1522" xr:uid="{00000000-0005-0000-0000-0000AC060000}"/>
    <cellStyle name="20% - Ênfase4 4 4 2" xfId="27670" xr:uid="{00000000-0005-0000-0000-0000AD060000}"/>
    <cellStyle name="20% - Ênfase4 40" xfId="1523" xr:uid="{00000000-0005-0000-0000-0000AE060000}"/>
    <cellStyle name="20% - Ênfase4 40 2" xfId="27671" xr:uid="{00000000-0005-0000-0000-0000AF060000}"/>
    <cellStyle name="20% - Ênfase4 41" xfId="1524" xr:uid="{00000000-0005-0000-0000-0000B0060000}"/>
    <cellStyle name="20% - Ênfase4 41 2" xfId="27672" xr:uid="{00000000-0005-0000-0000-0000B1060000}"/>
    <cellStyle name="20% - Ênfase4 42" xfId="30052" xr:uid="{00000000-0005-0000-0000-0000B2060000}"/>
    <cellStyle name="20% - Ênfase4 42 2" xfId="30053" xr:uid="{00000000-0005-0000-0000-0000B3060000}"/>
    <cellStyle name="20% - Ênfase4 43" xfId="30054" xr:uid="{00000000-0005-0000-0000-0000B4060000}"/>
    <cellStyle name="20% - Ênfase4 43 2" xfId="30055" xr:uid="{00000000-0005-0000-0000-0000B5060000}"/>
    <cellStyle name="20% - Ênfase4 44" xfId="30056" xr:uid="{00000000-0005-0000-0000-0000B6060000}"/>
    <cellStyle name="20% - Ênfase4 44 2" xfId="30057" xr:uid="{00000000-0005-0000-0000-0000B7060000}"/>
    <cellStyle name="20% - Ênfase4 45" xfId="30058" xr:uid="{00000000-0005-0000-0000-0000B8060000}"/>
    <cellStyle name="20% - Ênfase4 45 2" xfId="30059" xr:uid="{00000000-0005-0000-0000-0000B9060000}"/>
    <cellStyle name="20% - Ênfase4 46" xfId="30060" xr:uid="{00000000-0005-0000-0000-0000BA060000}"/>
    <cellStyle name="20% - Ênfase4 46 2" xfId="30061" xr:uid="{00000000-0005-0000-0000-0000BB060000}"/>
    <cellStyle name="20% - Ênfase4 47" xfId="30062" xr:uid="{00000000-0005-0000-0000-0000BC060000}"/>
    <cellStyle name="20% - Ênfase4 47 2" xfId="30063" xr:uid="{00000000-0005-0000-0000-0000BD060000}"/>
    <cellStyle name="20% - Ênfase4 48" xfId="30064" xr:uid="{00000000-0005-0000-0000-0000BE060000}"/>
    <cellStyle name="20% - Ênfase4 48 2" xfId="30065" xr:uid="{00000000-0005-0000-0000-0000BF060000}"/>
    <cellStyle name="20% - Ênfase4 49" xfId="30066" xr:uid="{00000000-0005-0000-0000-0000C0060000}"/>
    <cellStyle name="20% - Ênfase4 49 2" xfId="30067" xr:uid="{00000000-0005-0000-0000-0000C1060000}"/>
    <cellStyle name="20% - Ênfase4 5" xfId="1525" xr:uid="{00000000-0005-0000-0000-0000C2060000}"/>
    <cellStyle name="20% - Ênfase4 50" xfId="30068" xr:uid="{00000000-0005-0000-0000-0000C3060000}"/>
    <cellStyle name="20% - Ênfase4 50 2" xfId="30069" xr:uid="{00000000-0005-0000-0000-0000C4060000}"/>
    <cellStyle name="20% - Ênfase4 51" xfId="30070" xr:uid="{00000000-0005-0000-0000-0000C5060000}"/>
    <cellStyle name="20% - Ênfase4 51 2" xfId="30071" xr:uid="{00000000-0005-0000-0000-0000C6060000}"/>
    <cellStyle name="20% - Ênfase4 52" xfId="30072" xr:uid="{00000000-0005-0000-0000-0000C7060000}"/>
    <cellStyle name="20% - Ênfase4 52 2" xfId="30073" xr:uid="{00000000-0005-0000-0000-0000C8060000}"/>
    <cellStyle name="20% - Ênfase4 53" xfId="30074" xr:uid="{00000000-0005-0000-0000-0000C9060000}"/>
    <cellStyle name="20% - Ênfase4 53 2" xfId="30075" xr:uid="{00000000-0005-0000-0000-0000CA060000}"/>
    <cellStyle name="20% - Ênfase4 54" xfId="30076" xr:uid="{00000000-0005-0000-0000-0000CB060000}"/>
    <cellStyle name="20% - Ênfase4 54 2" xfId="30077" xr:uid="{00000000-0005-0000-0000-0000CC060000}"/>
    <cellStyle name="20% - Ênfase4 55" xfId="30078" xr:uid="{00000000-0005-0000-0000-0000CD060000}"/>
    <cellStyle name="20% - Ênfase4 55 2" xfId="30079" xr:uid="{00000000-0005-0000-0000-0000CE060000}"/>
    <cellStyle name="20% - Ênfase4 56" xfId="30080" xr:uid="{00000000-0005-0000-0000-0000CF060000}"/>
    <cellStyle name="20% - Ênfase4 56 2" xfId="30081" xr:uid="{00000000-0005-0000-0000-0000D0060000}"/>
    <cellStyle name="20% - Ênfase4 57" xfId="30082" xr:uid="{00000000-0005-0000-0000-0000D1060000}"/>
    <cellStyle name="20% - Ênfase4 57 2" xfId="30083" xr:uid="{00000000-0005-0000-0000-0000D2060000}"/>
    <cellStyle name="20% - Ênfase4 58" xfId="30084" xr:uid="{00000000-0005-0000-0000-0000D3060000}"/>
    <cellStyle name="20% - Ênfase4 58 2" xfId="30085" xr:uid="{00000000-0005-0000-0000-0000D4060000}"/>
    <cellStyle name="20% - Ênfase4 59" xfId="30086" xr:uid="{00000000-0005-0000-0000-0000D5060000}"/>
    <cellStyle name="20% - Ênfase4 59 2" xfId="30087" xr:uid="{00000000-0005-0000-0000-0000D6060000}"/>
    <cellStyle name="20% - Ênfase4 6" xfId="1526" xr:uid="{00000000-0005-0000-0000-0000D7060000}"/>
    <cellStyle name="20% - Ênfase4 60" xfId="30088" xr:uid="{00000000-0005-0000-0000-0000D8060000}"/>
    <cellStyle name="20% - Ênfase4 60 2" xfId="30089" xr:uid="{00000000-0005-0000-0000-0000D9060000}"/>
    <cellStyle name="20% - Ênfase4 7" xfId="1527" xr:uid="{00000000-0005-0000-0000-0000DA060000}"/>
    <cellStyle name="20% - Ênfase4 8" xfId="1528" xr:uid="{00000000-0005-0000-0000-0000DB060000}"/>
    <cellStyle name="20% - Ênfase4 9" xfId="1529" xr:uid="{00000000-0005-0000-0000-0000DC060000}"/>
    <cellStyle name="20% - Ênfase5 10" xfId="1530" xr:uid="{00000000-0005-0000-0000-0000DD060000}"/>
    <cellStyle name="20% - Ênfase5 11" xfId="1531" xr:uid="{00000000-0005-0000-0000-0000DE060000}"/>
    <cellStyle name="20% - Ênfase5 12" xfId="1532" xr:uid="{00000000-0005-0000-0000-0000DF060000}"/>
    <cellStyle name="20% - Ênfase5 13" xfId="1533" xr:uid="{00000000-0005-0000-0000-0000E0060000}"/>
    <cellStyle name="20% - Ênfase5 14" xfId="1534" xr:uid="{00000000-0005-0000-0000-0000E1060000}"/>
    <cellStyle name="20% - Ênfase5 15" xfId="1535" xr:uid="{00000000-0005-0000-0000-0000E2060000}"/>
    <cellStyle name="20% - Ênfase5 16" xfId="1536" xr:uid="{00000000-0005-0000-0000-0000E3060000}"/>
    <cellStyle name="20% - Ênfase5 17" xfId="1537" xr:uid="{00000000-0005-0000-0000-0000E4060000}"/>
    <cellStyle name="20% - Ênfase5 18" xfId="1538" xr:uid="{00000000-0005-0000-0000-0000E5060000}"/>
    <cellStyle name="20% - Ênfase5 19" xfId="1539" xr:uid="{00000000-0005-0000-0000-0000E6060000}"/>
    <cellStyle name="20% - Ênfase5 2" xfId="1540" xr:uid="{00000000-0005-0000-0000-0000E7060000}"/>
    <cellStyle name="20% - Ênfase5 2 2" xfId="30090" xr:uid="{00000000-0005-0000-0000-0000E8060000}"/>
    <cellStyle name="20% - Ênfase5 2 2 2" xfId="30091" xr:uid="{00000000-0005-0000-0000-0000E9060000}"/>
    <cellStyle name="20% - Ênfase5 20" xfId="1541" xr:uid="{00000000-0005-0000-0000-0000EA060000}"/>
    <cellStyle name="20% - Ênfase5 21" xfId="1542" xr:uid="{00000000-0005-0000-0000-0000EB060000}"/>
    <cellStyle name="20% - Ênfase5 22" xfId="1543" xr:uid="{00000000-0005-0000-0000-0000EC060000}"/>
    <cellStyle name="20% - Ênfase5 23" xfId="1544" xr:uid="{00000000-0005-0000-0000-0000ED060000}"/>
    <cellStyle name="20% - Ênfase5 24" xfId="1545" xr:uid="{00000000-0005-0000-0000-0000EE060000}"/>
    <cellStyle name="20% - Ênfase5 25" xfId="1546" xr:uid="{00000000-0005-0000-0000-0000EF060000}"/>
    <cellStyle name="20% - Ênfase5 26" xfId="1547" xr:uid="{00000000-0005-0000-0000-0000F0060000}"/>
    <cellStyle name="20% - Ênfase5 27" xfId="1548" xr:uid="{00000000-0005-0000-0000-0000F1060000}"/>
    <cellStyle name="20% - Ênfase5 28" xfId="1549" xr:uid="{00000000-0005-0000-0000-0000F2060000}"/>
    <cellStyle name="20% - Ênfase5 29" xfId="1550" xr:uid="{00000000-0005-0000-0000-0000F3060000}"/>
    <cellStyle name="20% - Ênfase5 3" xfId="1551" xr:uid="{00000000-0005-0000-0000-0000F4060000}"/>
    <cellStyle name="20% - Ênfase5 3 2" xfId="30092" xr:uid="{00000000-0005-0000-0000-0000F5060000}"/>
    <cellStyle name="20% - Ênfase5 3 2 2" xfId="30093" xr:uid="{00000000-0005-0000-0000-0000F6060000}"/>
    <cellStyle name="20% - Ênfase5 30" xfId="1552" xr:uid="{00000000-0005-0000-0000-0000F7060000}"/>
    <cellStyle name="20% - Ênfase5 31" xfId="1553" xr:uid="{00000000-0005-0000-0000-0000F8060000}"/>
    <cellStyle name="20% - Ênfase5 32" xfId="1554" xr:uid="{00000000-0005-0000-0000-0000F9060000}"/>
    <cellStyle name="20% - Ênfase5 33" xfId="1555" xr:uid="{00000000-0005-0000-0000-0000FA060000}"/>
    <cellStyle name="20% - Ênfase5 34" xfId="1556" xr:uid="{00000000-0005-0000-0000-0000FB060000}"/>
    <cellStyle name="20% - Ênfase5 35" xfId="1557" xr:uid="{00000000-0005-0000-0000-0000FC060000}"/>
    <cellStyle name="20% - Ênfase5 36" xfId="1558" xr:uid="{00000000-0005-0000-0000-0000FD060000}"/>
    <cellStyle name="20% - Ênfase5 36 2" xfId="27673" xr:uid="{00000000-0005-0000-0000-0000FE060000}"/>
    <cellStyle name="20% - Ênfase5 37" xfId="1559" xr:uid="{00000000-0005-0000-0000-0000FF060000}"/>
    <cellStyle name="20% - Ênfase5 37 2" xfId="27674" xr:uid="{00000000-0005-0000-0000-000000070000}"/>
    <cellStyle name="20% - Ênfase5 38" xfId="1560" xr:uid="{00000000-0005-0000-0000-000001070000}"/>
    <cellStyle name="20% - Ênfase5 38 2" xfId="27675" xr:uid="{00000000-0005-0000-0000-000002070000}"/>
    <cellStyle name="20% - Ênfase5 39" xfId="1561" xr:uid="{00000000-0005-0000-0000-000003070000}"/>
    <cellStyle name="20% - Ênfase5 39 2" xfId="27676" xr:uid="{00000000-0005-0000-0000-000004070000}"/>
    <cellStyle name="20% - Ênfase5 4" xfId="1562" xr:uid="{00000000-0005-0000-0000-000005070000}"/>
    <cellStyle name="20% - Ênfase5 4 2" xfId="1563" xr:uid="{00000000-0005-0000-0000-000006070000}"/>
    <cellStyle name="20% - Ênfase5 4 2 2" xfId="27677" xr:uid="{00000000-0005-0000-0000-000007070000}"/>
    <cellStyle name="20% - Ênfase5 4 3" xfId="1564" xr:uid="{00000000-0005-0000-0000-000008070000}"/>
    <cellStyle name="20% - Ênfase5 4 3 2" xfId="27678" xr:uid="{00000000-0005-0000-0000-000009070000}"/>
    <cellStyle name="20% - Ênfase5 4 4" xfId="1565" xr:uid="{00000000-0005-0000-0000-00000A070000}"/>
    <cellStyle name="20% - Ênfase5 4 4 2" xfId="27679" xr:uid="{00000000-0005-0000-0000-00000B070000}"/>
    <cellStyle name="20% - Ênfase5 40" xfId="1566" xr:uid="{00000000-0005-0000-0000-00000C070000}"/>
    <cellStyle name="20% - Ênfase5 40 2" xfId="27680" xr:uid="{00000000-0005-0000-0000-00000D070000}"/>
    <cellStyle name="20% - Ênfase5 41" xfId="1567" xr:uid="{00000000-0005-0000-0000-00000E070000}"/>
    <cellStyle name="20% - Ênfase5 41 2" xfId="27681" xr:uid="{00000000-0005-0000-0000-00000F070000}"/>
    <cellStyle name="20% - Ênfase5 42" xfId="30094" xr:uid="{00000000-0005-0000-0000-000010070000}"/>
    <cellStyle name="20% - Ênfase5 42 2" xfId="30095" xr:uid="{00000000-0005-0000-0000-000011070000}"/>
    <cellStyle name="20% - Ênfase5 43" xfId="30096" xr:uid="{00000000-0005-0000-0000-000012070000}"/>
    <cellStyle name="20% - Ênfase5 43 2" xfId="30097" xr:uid="{00000000-0005-0000-0000-000013070000}"/>
    <cellStyle name="20% - Ênfase5 44" xfId="30098" xr:uid="{00000000-0005-0000-0000-000014070000}"/>
    <cellStyle name="20% - Ênfase5 44 2" xfId="30099" xr:uid="{00000000-0005-0000-0000-000015070000}"/>
    <cellStyle name="20% - Ênfase5 45" xfId="30100" xr:uid="{00000000-0005-0000-0000-000016070000}"/>
    <cellStyle name="20% - Ênfase5 45 2" xfId="30101" xr:uid="{00000000-0005-0000-0000-000017070000}"/>
    <cellStyle name="20% - Ênfase5 46" xfId="30102" xr:uid="{00000000-0005-0000-0000-000018070000}"/>
    <cellStyle name="20% - Ênfase5 46 2" xfId="30103" xr:uid="{00000000-0005-0000-0000-000019070000}"/>
    <cellStyle name="20% - Ênfase5 47" xfId="30104" xr:uid="{00000000-0005-0000-0000-00001A070000}"/>
    <cellStyle name="20% - Ênfase5 47 2" xfId="30105" xr:uid="{00000000-0005-0000-0000-00001B070000}"/>
    <cellStyle name="20% - Ênfase5 48" xfId="30106" xr:uid="{00000000-0005-0000-0000-00001C070000}"/>
    <cellStyle name="20% - Ênfase5 48 2" xfId="30107" xr:uid="{00000000-0005-0000-0000-00001D070000}"/>
    <cellStyle name="20% - Ênfase5 49" xfId="30108" xr:uid="{00000000-0005-0000-0000-00001E070000}"/>
    <cellStyle name="20% - Ênfase5 49 2" xfId="30109" xr:uid="{00000000-0005-0000-0000-00001F070000}"/>
    <cellStyle name="20% - Ênfase5 5" xfId="1568" xr:uid="{00000000-0005-0000-0000-000020070000}"/>
    <cellStyle name="20% - Ênfase5 50" xfId="30110" xr:uid="{00000000-0005-0000-0000-000021070000}"/>
    <cellStyle name="20% - Ênfase5 50 2" xfId="30111" xr:uid="{00000000-0005-0000-0000-000022070000}"/>
    <cellStyle name="20% - Ênfase5 51" xfId="30112" xr:uid="{00000000-0005-0000-0000-000023070000}"/>
    <cellStyle name="20% - Ênfase5 51 2" xfId="30113" xr:uid="{00000000-0005-0000-0000-000024070000}"/>
    <cellStyle name="20% - Ênfase5 52" xfId="30114" xr:uid="{00000000-0005-0000-0000-000025070000}"/>
    <cellStyle name="20% - Ênfase5 52 2" xfId="30115" xr:uid="{00000000-0005-0000-0000-000026070000}"/>
    <cellStyle name="20% - Ênfase5 53" xfId="30116" xr:uid="{00000000-0005-0000-0000-000027070000}"/>
    <cellStyle name="20% - Ênfase5 53 2" xfId="30117" xr:uid="{00000000-0005-0000-0000-000028070000}"/>
    <cellStyle name="20% - Ênfase5 54" xfId="30118" xr:uid="{00000000-0005-0000-0000-000029070000}"/>
    <cellStyle name="20% - Ênfase5 54 2" xfId="30119" xr:uid="{00000000-0005-0000-0000-00002A070000}"/>
    <cellStyle name="20% - Ênfase5 55" xfId="30120" xr:uid="{00000000-0005-0000-0000-00002B070000}"/>
    <cellStyle name="20% - Ênfase5 55 2" xfId="30121" xr:uid="{00000000-0005-0000-0000-00002C070000}"/>
    <cellStyle name="20% - Ênfase5 56" xfId="30122" xr:uid="{00000000-0005-0000-0000-00002D070000}"/>
    <cellStyle name="20% - Ênfase5 56 2" xfId="30123" xr:uid="{00000000-0005-0000-0000-00002E070000}"/>
    <cellStyle name="20% - Ênfase5 57" xfId="30124" xr:uid="{00000000-0005-0000-0000-00002F070000}"/>
    <cellStyle name="20% - Ênfase5 57 2" xfId="30125" xr:uid="{00000000-0005-0000-0000-000030070000}"/>
    <cellStyle name="20% - Ênfase5 58" xfId="30126" xr:uid="{00000000-0005-0000-0000-000031070000}"/>
    <cellStyle name="20% - Ênfase5 58 2" xfId="30127" xr:uid="{00000000-0005-0000-0000-000032070000}"/>
    <cellStyle name="20% - Ênfase5 59" xfId="30128" xr:uid="{00000000-0005-0000-0000-000033070000}"/>
    <cellStyle name="20% - Ênfase5 59 2" xfId="30129" xr:uid="{00000000-0005-0000-0000-000034070000}"/>
    <cellStyle name="20% - Ênfase5 6" xfId="1569" xr:uid="{00000000-0005-0000-0000-000035070000}"/>
    <cellStyle name="20% - Ênfase5 60" xfId="30130" xr:uid="{00000000-0005-0000-0000-000036070000}"/>
    <cellStyle name="20% - Ênfase5 60 2" xfId="30131" xr:uid="{00000000-0005-0000-0000-000037070000}"/>
    <cellStyle name="20% - Ênfase5 7" xfId="1570" xr:uid="{00000000-0005-0000-0000-000038070000}"/>
    <cellStyle name="20% - Ênfase5 8" xfId="1571" xr:uid="{00000000-0005-0000-0000-000039070000}"/>
    <cellStyle name="20% - Ênfase5 9" xfId="1572" xr:uid="{00000000-0005-0000-0000-00003A070000}"/>
    <cellStyle name="20% - Ênfase6 10" xfId="1573" xr:uid="{00000000-0005-0000-0000-00003B070000}"/>
    <cellStyle name="20% - Ênfase6 11" xfId="1574" xr:uid="{00000000-0005-0000-0000-00003C070000}"/>
    <cellStyle name="20% - Ênfase6 12" xfId="1575" xr:uid="{00000000-0005-0000-0000-00003D070000}"/>
    <cellStyle name="20% - Ênfase6 13" xfId="1576" xr:uid="{00000000-0005-0000-0000-00003E070000}"/>
    <cellStyle name="20% - Ênfase6 14" xfId="1577" xr:uid="{00000000-0005-0000-0000-00003F070000}"/>
    <cellStyle name="20% - Ênfase6 15" xfId="1578" xr:uid="{00000000-0005-0000-0000-000040070000}"/>
    <cellStyle name="20% - Ênfase6 16" xfId="1579" xr:uid="{00000000-0005-0000-0000-000041070000}"/>
    <cellStyle name="20% - Ênfase6 17" xfId="1580" xr:uid="{00000000-0005-0000-0000-000042070000}"/>
    <cellStyle name="20% - Ênfase6 18" xfId="1581" xr:uid="{00000000-0005-0000-0000-000043070000}"/>
    <cellStyle name="20% - Ênfase6 19" xfId="1582" xr:uid="{00000000-0005-0000-0000-000044070000}"/>
    <cellStyle name="20% - Ênfase6 2" xfId="1583" xr:uid="{00000000-0005-0000-0000-000045070000}"/>
    <cellStyle name="20% - Ênfase6 2 2" xfId="30132" xr:uid="{00000000-0005-0000-0000-000046070000}"/>
    <cellStyle name="20% - Ênfase6 2 2 2" xfId="30133" xr:uid="{00000000-0005-0000-0000-000047070000}"/>
    <cellStyle name="20% - Ênfase6 20" xfId="1584" xr:uid="{00000000-0005-0000-0000-000048070000}"/>
    <cellStyle name="20% - Ênfase6 21" xfId="1585" xr:uid="{00000000-0005-0000-0000-000049070000}"/>
    <cellStyle name="20% - Ênfase6 22" xfId="1586" xr:uid="{00000000-0005-0000-0000-00004A070000}"/>
    <cellStyle name="20% - Ênfase6 23" xfId="1587" xr:uid="{00000000-0005-0000-0000-00004B070000}"/>
    <cellStyle name="20% - Ênfase6 24" xfId="1588" xr:uid="{00000000-0005-0000-0000-00004C070000}"/>
    <cellStyle name="20% - Ênfase6 25" xfId="1589" xr:uid="{00000000-0005-0000-0000-00004D070000}"/>
    <cellStyle name="20% - Ênfase6 26" xfId="1590" xr:uid="{00000000-0005-0000-0000-00004E070000}"/>
    <cellStyle name="20% - Ênfase6 27" xfId="1591" xr:uid="{00000000-0005-0000-0000-00004F070000}"/>
    <cellStyle name="20% - Ênfase6 28" xfId="1592" xr:uid="{00000000-0005-0000-0000-000050070000}"/>
    <cellStyle name="20% - Ênfase6 29" xfId="1593" xr:uid="{00000000-0005-0000-0000-000051070000}"/>
    <cellStyle name="20% - Ênfase6 3" xfId="1594" xr:uid="{00000000-0005-0000-0000-000052070000}"/>
    <cellStyle name="20% - Ênfase6 3 2" xfId="30134" xr:uid="{00000000-0005-0000-0000-000053070000}"/>
    <cellStyle name="20% - Ênfase6 3 2 2" xfId="30135" xr:uid="{00000000-0005-0000-0000-000054070000}"/>
    <cellStyle name="20% - Ênfase6 30" xfId="1595" xr:uid="{00000000-0005-0000-0000-000055070000}"/>
    <cellStyle name="20% - Ênfase6 31" xfId="1596" xr:uid="{00000000-0005-0000-0000-000056070000}"/>
    <cellStyle name="20% - Ênfase6 32" xfId="1597" xr:uid="{00000000-0005-0000-0000-000057070000}"/>
    <cellStyle name="20% - Ênfase6 33" xfId="1598" xr:uid="{00000000-0005-0000-0000-000058070000}"/>
    <cellStyle name="20% - Ênfase6 34" xfId="1599" xr:uid="{00000000-0005-0000-0000-000059070000}"/>
    <cellStyle name="20% - Ênfase6 35" xfId="1600" xr:uid="{00000000-0005-0000-0000-00005A070000}"/>
    <cellStyle name="20% - Ênfase6 36" xfId="1601" xr:uid="{00000000-0005-0000-0000-00005B070000}"/>
    <cellStyle name="20% - Ênfase6 36 2" xfId="27682" xr:uid="{00000000-0005-0000-0000-00005C070000}"/>
    <cellStyle name="20% - Ênfase6 37" xfId="1602" xr:uid="{00000000-0005-0000-0000-00005D070000}"/>
    <cellStyle name="20% - Ênfase6 37 2" xfId="27683" xr:uid="{00000000-0005-0000-0000-00005E070000}"/>
    <cellStyle name="20% - Ênfase6 38" xfId="1603" xr:uid="{00000000-0005-0000-0000-00005F070000}"/>
    <cellStyle name="20% - Ênfase6 38 2" xfId="27684" xr:uid="{00000000-0005-0000-0000-000060070000}"/>
    <cellStyle name="20% - Ênfase6 39" xfId="1604" xr:uid="{00000000-0005-0000-0000-000061070000}"/>
    <cellStyle name="20% - Ênfase6 39 2" xfId="27685" xr:uid="{00000000-0005-0000-0000-000062070000}"/>
    <cellStyle name="20% - Ênfase6 4" xfId="1605" xr:uid="{00000000-0005-0000-0000-000063070000}"/>
    <cellStyle name="20% - Ênfase6 4 2" xfId="1606" xr:uid="{00000000-0005-0000-0000-000064070000}"/>
    <cellStyle name="20% - Ênfase6 4 2 2" xfId="27686" xr:uid="{00000000-0005-0000-0000-000065070000}"/>
    <cellStyle name="20% - Ênfase6 4 3" xfId="1607" xr:uid="{00000000-0005-0000-0000-000066070000}"/>
    <cellStyle name="20% - Ênfase6 4 3 2" xfId="27687" xr:uid="{00000000-0005-0000-0000-000067070000}"/>
    <cellStyle name="20% - Ênfase6 4 4" xfId="1608" xr:uid="{00000000-0005-0000-0000-000068070000}"/>
    <cellStyle name="20% - Ênfase6 4 4 2" xfId="27688" xr:uid="{00000000-0005-0000-0000-000069070000}"/>
    <cellStyle name="20% - Ênfase6 40" xfId="1609" xr:uid="{00000000-0005-0000-0000-00006A070000}"/>
    <cellStyle name="20% - Ênfase6 40 2" xfId="27689" xr:uid="{00000000-0005-0000-0000-00006B070000}"/>
    <cellStyle name="20% - Ênfase6 41" xfId="1610" xr:uid="{00000000-0005-0000-0000-00006C070000}"/>
    <cellStyle name="20% - Ênfase6 41 2" xfId="27690" xr:uid="{00000000-0005-0000-0000-00006D070000}"/>
    <cellStyle name="20% - Ênfase6 42" xfId="30136" xr:uid="{00000000-0005-0000-0000-00006E070000}"/>
    <cellStyle name="20% - Ênfase6 42 2" xfId="30137" xr:uid="{00000000-0005-0000-0000-00006F070000}"/>
    <cellStyle name="20% - Ênfase6 43" xfId="30138" xr:uid="{00000000-0005-0000-0000-000070070000}"/>
    <cellStyle name="20% - Ênfase6 43 2" xfId="30139" xr:uid="{00000000-0005-0000-0000-000071070000}"/>
    <cellStyle name="20% - Ênfase6 44" xfId="30140" xr:uid="{00000000-0005-0000-0000-000072070000}"/>
    <cellStyle name="20% - Ênfase6 44 2" xfId="30141" xr:uid="{00000000-0005-0000-0000-000073070000}"/>
    <cellStyle name="20% - Ênfase6 45" xfId="30142" xr:uid="{00000000-0005-0000-0000-000074070000}"/>
    <cellStyle name="20% - Ênfase6 45 2" xfId="30143" xr:uid="{00000000-0005-0000-0000-000075070000}"/>
    <cellStyle name="20% - Ênfase6 46" xfId="30144" xr:uid="{00000000-0005-0000-0000-000076070000}"/>
    <cellStyle name="20% - Ênfase6 46 2" xfId="30145" xr:uid="{00000000-0005-0000-0000-000077070000}"/>
    <cellStyle name="20% - Ênfase6 47" xfId="30146" xr:uid="{00000000-0005-0000-0000-000078070000}"/>
    <cellStyle name="20% - Ênfase6 47 2" xfId="30147" xr:uid="{00000000-0005-0000-0000-000079070000}"/>
    <cellStyle name="20% - Ênfase6 48" xfId="30148" xr:uid="{00000000-0005-0000-0000-00007A070000}"/>
    <cellStyle name="20% - Ênfase6 48 2" xfId="30149" xr:uid="{00000000-0005-0000-0000-00007B070000}"/>
    <cellStyle name="20% - Ênfase6 49" xfId="30150" xr:uid="{00000000-0005-0000-0000-00007C070000}"/>
    <cellStyle name="20% - Ênfase6 49 2" xfId="30151" xr:uid="{00000000-0005-0000-0000-00007D070000}"/>
    <cellStyle name="20% - Ênfase6 5" xfId="1611" xr:uid="{00000000-0005-0000-0000-00007E070000}"/>
    <cellStyle name="20% - Ênfase6 50" xfId="30152" xr:uid="{00000000-0005-0000-0000-00007F070000}"/>
    <cellStyle name="20% - Ênfase6 50 2" xfId="30153" xr:uid="{00000000-0005-0000-0000-000080070000}"/>
    <cellStyle name="20% - Ênfase6 51" xfId="30154" xr:uid="{00000000-0005-0000-0000-000081070000}"/>
    <cellStyle name="20% - Ênfase6 51 2" xfId="30155" xr:uid="{00000000-0005-0000-0000-000082070000}"/>
    <cellStyle name="20% - Ênfase6 52" xfId="30156" xr:uid="{00000000-0005-0000-0000-000083070000}"/>
    <cellStyle name="20% - Ênfase6 52 2" xfId="30157" xr:uid="{00000000-0005-0000-0000-000084070000}"/>
    <cellStyle name="20% - Ênfase6 53" xfId="30158" xr:uid="{00000000-0005-0000-0000-000085070000}"/>
    <cellStyle name="20% - Ênfase6 53 2" xfId="30159" xr:uid="{00000000-0005-0000-0000-000086070000}"/>
    <cellStyle name="20% - Ênfase6 54" xfId="30160" xr:uid="{00000000-0005-0000-0000-000087070000}"/>
    <cellStyle name="20% - Ênfase6 54 2" xfId="30161" xr:uid="{00000000-0005-0000-0000-000088070000}"/>
    <cellStyle name="20% - Ênfase6 55" xfId="30162" xr:uid="{00000000-0005-0000-0000-000089070000}"/>
    <cellStyle name="20% - Ênfase6 55 2" xfId="30163" xr:uid="{00000000-0005-0000-0000-00008A070000}"/>
    <cellStyle name="20% - Ênfase6 56" xfId="30164" xr:uid="{00000000-0005-0000-0000-00008B070000}"/>
    <cellStyle name="20% - Ênfase6 56 2" xfId="30165" xr:uid="{00000000-0005-0000-0000-00008C070000}"/>
    <cellStyle name="20% - Ênfase6 57" xfId="30166" xr:uid="{00000000-0005-0000-0000-00008D070000}"/>
    <cellStyle name="20% - Ênfase6 57 2" xfId="30167" xr:uid="{00000000-0005-0000-0000-00008E070000}"/>
    <cellStyle name="20% - Ênfase6 58" xfId="30168" xr:uid="{00000000-0005-0000-0000-00008F070000}"/>
    <cellStyle name="20% - Ênfase6 58 2" xfId="30169" xr:uid="{00000000-0005-0000-0000-000090070000}"/>
    <cellStyle name="20% - Ênfase6 59" xfId="30170" xr:uid="{00000000-0005-0000-0000-000091070000}"/>
    <cellStyle name="20% - Ênfase6 59 2" xfId="30171" xr:uid="{00000000-0005-0000-0000-000092070000}"/>
    <cellStyle name="20% - Ênfase6 6" xfId="1612" xr:uid="{00000000-0005-0000-0000-000093070000}"/>
    <cellStyle name="20% - Ênfase6 60" xfId="30172" xr:uid="{00000000-0005-0000-0000-000094070000}"/>
    <cellStyle name="20% - Ênfase6 60 2" xfId="30173" xr:uid="{00000000-0005-0000-0000-000095070000}"/>
    <cellStyle name="20% - Ênfase6 7" xfId="1613" xr:uid="{00000000-0005-0000-0000-000096070000}"/>
    <cellStyle name="20% - Ênfase6 8" xfId="1614" xr:uid="{00000000-0005-0000-0000-000097070000}"/>
    <cellStyle name="20% - Ênfase6 9" xfId="1615" xr:uid="{00000000-0005-0000-0000-000098070000}"/>
    <cellStyle name="20% - Énfasis1 2" xfId="1616" xr:uid="{00000000-0005-0000-0000-000099070000}"/>
    <cellStyle name="20% - Énfasis1 2 2" xfId="1617" xr:uid="{00000000-0005-0000-0000-00009A070000}"/>
    <cellStyle name="20% - Énfasis1 2 2 2" xfId="1618" xr:uid="{00000000-0005-0000-0000-00009B070000}"/>
    <cellStyle name="20% - Énfasis1 2 2 2 2" xfId="1619" xr:uid="{00000000-0005-0000-0000-00009C070000}"/>
    <cellStyle name="20% - Énfasis1 2 2 2 3" xfId="1620" xr:uid="{00000000-0005-0000-0000-00009D070000}"/>
    <cellStyle name="20% - Énfasis1 2 2 3" xfId="1621" xr:uid="{00000000-0005-0000-0000-00009E070000}"/>
    <cellStyle name="20% - Énfasis1 2 2 3 2" xfId="1622" xr:uid="{00000000-0005-0000-0000-00009F070000}"/>
    <cellStyle name="20% - Énfasis1 2 2 3 3" xfId="1623" xr:uid="{00000000-0005-0000-0000-0000A0070000}"/>
    <cellStyle name="20% - Énfasis1 2 2 4" xfId="1624" xr:uid="{00000000-0005-0000-0000-0000A1070000}"/>
    <cellStyle name="20% - Énfasis1 2 2 4 2" xfId="1625" xr:uid="{00000000-0005-0000-0000-0000A2070000}"/>
    <cellStyle name="20% - Énfasis1 2 2 4 3" xfId="1626" xr:uid="{00000000-0005-0000-0000-0000A3070000}"/>
    <cellStyle name="20% - Énfasis1 2 2 5" xfId="1627" xr:uid="{00000000-0005-0000-0000-0000A4070000}"/>
    <cellStyle name="20% - Énfasis1 2 2 5 2" xfId="1628" xr:uid="{00000000-0005-0000-0000-0000A5070000}"/>
    <cellStyle name="20% - Énfasis1 2 2 5 3" xfId="1629" xr:uid="{00000000-0005-0000-0000-0000A6070000}"/>
    <cellStyle name="20% - Énfasis1 2 2 6" xfId="1630" xr:uid="{00000000-0005-0000-0000-0000A7070000}"/>
    <cellStyle name="20% - Énfasis1 2 2 7" xfId="1631" xr:uid="{00000000-0005-0000-0000-0000A8070000}"/>
    <cellStyle name="20% - Énfasis1 2 3" xfId="1632" xr:uid="{00000000-0005-0000-0000-0000A9070000}"/>
    <cellStyle name="20% - Énfasis1 2 3 2" xfId="1633" xr:uid="{00000000-0005-0000-0000-0000AA070000}"/>
    <cellStyle name="20% - Énfasis1 2 3 2 2" xfId="1634" xr:uid="{00000000-0005-0000-0000-0000AB070000}"/>
    <cellStyle name="20% - Énfasis1 2 3 2 3" xfId="1635" xr:uid="{00000000-0005-0000-0000-0000AC070000}"/>
    <cellStyle name="20% - Énfasis1 2 3 3" xfId="1636" xr:uid="{00000000-0005-0000-0000-0000AD070000}"/>
    <cellStyle name="20% - Énfasis1 2 3 3 2" xfId="1637" xr:uid="{00000000-0005-0000-0000-0000AE070000}"/>
    <cellStyle name="20% - Énfasis1 2 3 3 3" xfId="1638" xr:uid="{00000000-0005-0000-0000-0000AF070000}"/>
    <cellStyle name="20% - Énfasis1 2 3 4" xfId="1639" xr:uid="{00000000-0005-0000-0000-0000B0070000}"/>
    <cellStyle name="20% - Énfasis1 2 3 4 2" xfId="1640" xr:uid="{00000000-0005-0000-0000-0000B1070000}"/>
    <cellStyle name="20% - Énfasis1 2 3 4 3" xfId="1641" xr:uid="{00000000-0005-0000-0000-0000B2070000}"/>
    <cellStyle name="20% - Énfasis1 2 3 5" xfId="1642" xr:uid="{00000000-0005-0000-0000-0000B3070000}"/>
    <cellStyle name="20% - Énfasis1 2 3 5 2" xfId="1643" xr:uid="{00000000-0005-0000-0000-0000B4070000}"/>
    <cellStyle name="20% - Énfasis1 2 3 5 3" xfId="1644" xr:uid="{00000000-0005-0000-0000-0000B5070000}"/>
    <cellStyle name="20% - Énfasis1 2 3 6" xfId="1645" xr:uid="{00000000-0005-0000-0000-0000B6070000}"/>
    <cellStyle name="20% - Énfasis1 2 3 7" xfId="1646" xr:uid="{00000000-0005-0000-0000-0000B7070000}"/>
    <cellStyle name="20% - Énfasis1 2 4" xfId="1647" xr:uid="{00000000-0005-0000-0000-0000B8070000}"/>
    <cellStyle name="20% - Énfasis1 2 4 2" xfId="1648" xr:uid="{00000000-0005-0000-0000-0000B9070000}"/>
    <cellStyle name="20% - Énfasis1 2 4 3" xfId="1649" xr:uid="{00000000-0005-0000-0000-0000BA070000}"/>
    <cellStyle name="20% - Énfasis1 2 5" xfId="1650" xr:uid="{00000000-0005-0000-0000-0000BB070000}"/>
    <cellStyle name="20% - Énfasis1 2 5 2" xfId="1651" xr:uid="{00000000-0005-0000-0000-0000BC070000}"/>
    <cellStyle name="20% - Énfasis1 2 5 3" xfId="1652" xr:uid="{00000000-0005-0000-0000-0000BD070000}"/>
    <cellStyle name="20% - Énfasis1 2 6" xfId="1653" xr:uid="{00000000-0005-0000-0000-0000BE070000}"/>
    <cellStyle name="20% - Énfasis1 2 6 2" xfId="1654" xr:uid="{00000000-0005-0000-0000-0000BF070000}"/>
    <cellStyle name="20% - Énfasis1 2 6 3" xfId="1655" xr:uid="{00000000-0005-0000-0000-0000C0070000}"/>
    <cellStyle name="20% - Énfasis1 2 7" xfId="1656" xr:uid="{00000000-0005-0000-0000-0000C1070000}"/>
    <cellStyle name="20% - Énfasis1 2 7 2" xfId="1657" xr:uid="{00000000-0005-0000-0000-0000C2070000}"/>
    <cellStyle name="20% - Énfasis1 2 7 3" xfId="1658" xr:uid="{00000000-0005-0000-0000-0000C3070000}"/>
    <cellStyle name="20% - Énfasis1 2 8" xfId="1659" xr:uid="{00000000-0005-0000-0000-0000C4070000}"/>
    <cellStyle name="20% - Énfasis1 2 9" xfId="1660" xr:uid="{00000000-0005-0000-0000-0000C5070000}"/>
    <cellStyle name="20% - Énfasis1 2_Balance" xfId="1661" xr:uid="{00000000-0005-0000-0000-0000C6070000}"/>
    <cellStyle name="20% - Énfasis1 3" xfId="1662" xr:uid="{00000000-0005-0000-0000-0000C7070000}"/>
    <cellStyle name="20% - Énfasis1 3 2" xfId="1663" xr:uid="{00000000-0005-0000-0000-0000C8070000}"/>
    <cellStyle name="20% - Énfasis1 3 2 2" xfId="1664" xr:uid="{00000000-0005-0000-0000-0000C9070000}"/>
    <cellStyle name="20% - Énfasis1 3 2 2 2" xfId="1665" xr:uid="{00000000-0005-0000-0000-0000CA070000}"/>
    <cellStyle name="20% - Énfasis1 3 2 2 3" xfId="1666" xr:uid="{00000000-0005-0000-0000-0000CB070000}"/>
    <cellStyle name="20% - Énfasis1 3 2 3" xfId="1667" xr:uid="{00000000-0005-0000-0000-0000CC070000}"/>
    <cellStyle name="20% - Énfasis1 3 2 3 2" xfId="1668" xr:uid="{00000000-0005-0000-0000-0000CD070000}"/>
    <cellStyle name="20% - Énfasis1 3 2 3 3" xfId="1669" xr:uid="{00000000-0005-0000-0000-0000CE070000}"/>
    <cellStyle name="20% - Énfasis1 3 2 4" xfId="1670" xr:uid="{00000000-0005-0000-0000-0000CF070000}"/>
    <cellStyle name="20% - Énfasis1 3 2 4 2" xfId="1671" xr:uid="{00000000-0005-0000-0000-0000D0070000}"/>
    <cellStyle name="20% - Énfasis1 3 2 4 3" xfId="1672" xr:uid="{00000000-0005-0000-0000-0000D1070000}"/>
    <cellStyle name="20% - Énfasis1 3 2 5" xfId="1673" xr:uid="{00000000-0005-0000-0000-0000D2070000}"/>
    <cellStyle name="20% - Énfasis1 3 2 5 2" xfId="1674" xr:uid="{00000000-0005-0000-0000-0000D3070000}"/>
    <cellStyle name="20% - Énfasis1 3 2 5 3" xfId="1675" xr:uid="{00000000-0005-0000-0000-0000D4070000}"/>
    <cellStyle name="20% - Énfasis1 3 2 6" xfId="1676" xr:uid="{00000000-0005-0000-0000-0000D5070000}"/>
    <cellStyle name="20% - Énfasis1 3 2 7" xfId="1677" xr:uid="{00000000-0005-0000-0000-0000D6070000}"/>
    <cellStyle name="20% - Énfasis1 3 3" xfId="1678" xr:uid="{00000000-0005-0000-0000-0000D7070000}"/>
    <cellStyle name="20% - Énfasis1 3 3 2" xfId="1679" xr:uid="{00000000-0005-0000-0000-0000D8070000}"/>
    <cellStyle name="20% - Énfasis1 3 3 2 2" xfId="1680" xr:uid="{00000000-0005-0000-0000-0000D9070000}"/>
    <cellStyle name="20% - Énfasis1 3 3 2 3" xfId="1681" xr:uid="{00000000-0005-0000-0000-0000DA070000}"/>
    <cellStyle name="20% - Énfasis1 3 3 3" xfId="1682" xr:uid="{00000000-0005-0000-0000-0000DB070000}"/>
    <cellStyle name="20% - Énfasis1 3 3 3 2" xfId="1683" xr:uid="{00000000-0005-0000-0000-0000DC070000}"/>
    <cellStyle name="20% - Énfasis1 3 3 3 3" xfId="1684" xr:uid="{00000000-0005-0000-0000-0000DD070000}"/>
    <cellStyle name="20% - Énfasis1 3 3 4" xfId="1685" xr:uid="{00000000-0005-0000-0000-0000DE070000}"/>
    <cellStyle name="20% - Énfasis1 3 3 4 2" xfId="1686" xr:uid="{00000000-0005-0000-0000-0000DF070000}"/>
    <cellStyle name="20% - Énfasis1 3 3 4 3" xfId="1687" xr:uid="{00000000-0005-0000-0000-0000E0070000}"/>
    <cellStyle name="20% - Énfasis1 3 3 5" xfId="1688" xr:uid="{00000000-0005-0000-0000-0000E1070000}"/>
    <cellStyle name="20% - Énfasis1 3 3 5 2" xfId="1689" xr:uid="{00000000-0005-0000-0000-0000E2070000}"/>
    <cellStyle name="20% - Énfasis1 3 3 5 3" xfId="1690" xr:uid="{00000000-0005-0000-0000-0000E3070000}"/>
    <cellStyle name="20% - Énfasis1 3 3 6" xfId="1691" xr:uid="{00000000-0005-0000-0000-0000E4070000}"/>
    <cellStyle name="20% - Énfasis1 3 3 7" xfId="1692" xr:uid="{00000000-0005-0000-0000-0000E5070000}"/>
    <cellStyle name="20% - Énfasis1 3 4" xfId="1693" xr:uid="{00000000-0005-0000-0000-0000E6070000}"/>
    <cellStyle name="20% - Énfasis1 3 4 2" xfId="1694" xr:uid="{00000000-0005-0000-0000-0000E7070000}"/>
    <cellStyle name="20% - Énfasis1 3 4 3" xfId="1695" xr:uid="{00000000-0005-0000-0000-0000E8070000}"/>
    <cellStyle name="20% - Énfasis1 3 5" xfId="1696" xr:uid="{00000000-0005-0000-0000-0000E9070000}"/>
    <cellStyle name="20% - Énfasis1 3 5 2" xfId="1697" xr:uid="{00000000-0005-0000-0000-0000EA070000}"/>
    <cellStyle name="20% - Énfasis1 3 5 3" xfId="1698" xr:uid="{00000000-0005-0000-0000-0000EB070000}"/>
    <cellStyle name="20% - Énfasis1 3 6" xfId="1699" xr:uid="{00000000-0005-0000-0000-0000EC070000}"/>
    <cellStyle name="20% - Énfasis1 3 6 2" xfId="1700" xr:uid="{00000000-0005-0000-0000-0000ED070000}"/>
    <cellStyle name="20% - Énfasis1 3 6 3" xfId="1701" xr:uid="{00000000-0005-0000-0000-0000EE070000}"/>
    <cellStyle name="20% - Énfasis1 3 7" xfId="1702" xr:uid="{00000000-0005-0000-0000-0000EF070000}"/>
    <cellStyle name="20% - Énfasis1 3 7 2" xfId="1703" xr:uid="{00000000-0005-0000-0000-0000F0070000}"/>
    <cellStyle name="20% - Énfasis1 3 7 3" xfId="1704" xr:uid="{00000000-0005-0000-0000-0000F1070000}"/>
    <cellStyle name="20% - Énfasis1 3 8" xfId="1705" xr:uid="{00000000-0005-0000-0000-0000F2070000}"/>
    <cellStyle name="20% - Énfasis1 3 9" xfId="1706" xr:uid="{00000000-0005-0000-0000-0000F3070000}"/>
    <cellStyle name="20% - Énfasis1 3_Balance" xfId="1707" xr:uid="{00000000-0005-0000-0000-0000F4070000}"/>
    <cellStyle name="20% - Énfasis1 4" xfId="1708" xr:uid="{00000000-0005-0000-0000-0000F5070000}"/>
    <cellStyle name="20% - Énfasis1 4 2" xfId="1709" xr:uid="{00000000-0005-0000-0000-0000F6070000}"/>
    <cellStyle name="20% - Énfasis1 4 2 2" xfId="1710" xr:uid="{00000000-0005-0000-0000-0000F7070000}"/>
    <cellStyle name="20% - Énfasis1 4 2 2 2" xfId="1711" xr:uid="{00000000-0005-0000-0000-0000F8070000}"/>
    <cellStyle name="20% - Énfasis1 4 2 2 3" xfId="1712" xr:uid="{00000000-0005-0000-0000-0000F9070000}"/>
    <cellStyle name="20% - Énfasis1 4 2 3" xfId="1713" xr:uid="{00000000-0005-0000-0000-0000FA070000}"/>
    <cellStyle name="20% - Énfasis1 4 2 3 2" xfId="1714" xr:uid="{00000000-0005-0000-0000-0000FB070000}"/>
    <cellStyle name="20% - Énfasis1 4 2 3 3" xfId="1715" xr:uid="{00000000-0005-0000-0000-0000FC070000}"/>
    <cellStyle name="20% - Énfasis1 4 2 4" xfId="1716" xr:uid="{00000000-0005-0000-0000-0000FD070000}"/>
    <cellStyle name="20% - Énfasis1 4 2 4 2" xfId="1717" xr:uid="{00000000-0005-0000-0000-0000FE070000}"/>
    <cellStyle name="20% - Énfasis1 4 2 4 3" xfId="1718" xr:uid="{00000000-0005-0000-0000-0000FF070000}"/>
    <cellStyle name="20% - Énfasis1 4 2 5" xfId="1719" xr:uid="{00000000-0005-0000-0000-000000080000}"/>
    <cellStyle name="20% - Énfasis1 4 2 5 2" xfId="1720" xr:uid="{00000000-0005-0000-0000-000001080000}"/>
    <cellStyle name="20% - Énfasis1 4 2 5 3" xfId="1721" xr:uid="{00000000-0005-0000-0000-000002080000}"/>
    <cellStyle name="20% - Énfasis1 4 2 6" xfId="1722" xr:uid="{00000000-0005-0000-0000-000003080000}"/>
    <cellStyle name="20% - Énfasis1 4 2 7" xfId="1723" xr:uid="{00000000-0005-0000-0000-000004080000}"/>
    <cellStyle name="20% - Énfasis1 4 3" xfId="1724" xr:uid="{00000000-0005-0000-0000-000005080000}"/>
    <cellStyle name="20% - Énfasis1 4 3 2" xfId="1725" xr:uid="{00000000-0005-0000-0000-000006080000}"/>
    <cellStyle name="20% - Énfasis1 4 3 2 2" xfId="1726" xr:uid="{00000000-0005-0000-0000-000007080000}"/>
    <cellStyle name="20% - Énfasis1 4 3 2 3" xfId="1727" xr:uid="{00000000-0005-0000-0000-000008080000}"/>
    <cellStyle name="20% - Énfasis1 4 3 3" xfId="1728" xr:uid="{00000000-0005-0000-0000-000009080000}"/>
    <cellStyle name="20% - Énfasis1 4 3 3 2" xfId="1729" xr:uid="{00000000-0005-0000-0000-00000A080000}"/>
    <cellStyle name="20% - Énfasis1 4 3 3 3" xfId="1730" xr:uid="{00000000-0005-0000-0000-00000B080000}"/>
    <cellStyle name="20% - Énfasis1 4 3 4" xfId="1731" xr:uid="{00000000-0005-0000-0000-00000C080000}"/>
    <cellStyle name="20% - Énfasis1 4 3 4 2" xfId="1732" xr:uid="{00000000-0005-0000-0000-00000D080000}"/>
    <cellStyle name="20% - Énfasis1 4 3 4 3" xfId="1733" xr:uid="{00000000-0005-0000-0000-00000E080000}"/>
    <cellStyle name="20% - Énfasis1 4 3 5" xfId="1734" xr:uid="{00000000-0005-0000-0000-00000F080000}"/>
    <cellStyle name="20% - Énfasis1 4 3 5 2" xfId="1735" xr:uid="{00000000-0005-0000-0000-000010080000}"/>
    <cellStyle name="20% - Énfasis1 4 3 5 3" xfId="1736" xr:uid="{00000000-0005-0000-0000-000011080000}"/>
    <cellStyle name="20% - Énfasis1 4 3 6" xfId="1737" xr:uid="{00000000-0005-0000-0000-000012080000}"/>
    <cellStyle name="20% - Énfasis1 4 3 7" xfId="1738" xr:uid="{00000000-0005-0000-0000-000013080000}"/>
    <cellStyle name="20% - Énfasis1 4 4" xfId="1739" xr:uid="{00000000-0005-0000-0000-000014080000}"/>
    <cellStyle name="20% - Énfasis1 4 4 2" xfId="1740" xr:uid="{00000000-0005-0000-0000-000015080000}"/>
    <cellStyle name="20% - Énfasis1 4 4 3" xfId="1741" xr:uid="{00000000-0005-0000-0000-000016080000}"/>
    <cellStyle name="20% - Énfasis1 4 5" xfId="1742" xr:uid="{00000000-0005-0000-0000-000017080000}"/>
    <cellStyle name="20% - Énfasis1 4 5 2" xfId="1743" xr:uid="{00000000-0005-0000-0000-000018080000}"/>
    <cellStyle name="20% - Énfasis1 4 5 3" xfId="1744" xr:uid="{00000000-0005-0000-0000-000019080000}"/>
    <cellStyle name="20% - Énfasis1 4 6" xfId="1745" xr:uid="{00000000-0005-0000-0000-00001A080000}"/>
    <cellStyle name="20% - Énfasis1 4 6 2" xfId="1746" xr:uid="{00000000-0005-0000-0000-00001B080000}"/>
    <cellStyle name="20% - Énfasis1 4 6 3" xfId="1747" xr:uid="{00000000-0005-0000-0000-00001C080000}"/>
    <cellStyle name="20% - Énfasis1 4 7" xfId="1748" xr:uid="{00000000-0005-0000-0000-00001D080000}"/>
    <cellStyle name="20% - Énfasis1 4 7 2" xfId="1749" xr:uid="{00000000-0005-0000-0000-00001E080000}"/>
    <cellStyle name="20% - Énfasis1 4 7 3" xfId="1750" xr:uid="{00000000-0005-0000-0000-00001F080000}"/>
    <cellStyle name="20% - Énfasis1 4 8" xfId="1751" xr:uid="{00000000-0005-0000-0000-000020080000}"/>
    <cellStyle name="20% - Énfasis1 4 9" xfId="1752" xr:uid="{00000000-0005-0000-0000-000021080000}"/>
    <cellStyle name="20% - Énfasis1 4_Balance" xfId="1753" xr:uid="{00000000-0005-0000-0000-000022080000}"/>
    <cellStyle name="20% - Énfasis1 5" xfId="1754" xr:uid="{00000000-0005-0000-0000-000023080000}"/>
    <cellStyle name="20% - Énfasis1 5 2" xfId="1755" xr:uid="{00000000-0005-0000-0000-000024080000}"/>
    <cellStyle name="20% - Énfasis1 5 2 2" xfId="27692" xr:uid="{00000000-0005-0000-0000-000025080000}"/>
    <cellStyle name="20% - Énfasis1 5 3" xfId="1756" xr:uid="{00000000-0005-0000-0000-000026080000}"/>
    <cellStyle name="20% - Énfasis1 5 3 2" xfId="27693" xr:uid="{00000000-0005-0000-0000-000027080000}"/>
    <cellStyle name="20% - Énfasis1 5 4" xfId="27691" xr:uid="{00000000-0005-0000-0000-000028080000}"/>
    <cellStyle name="20% - Énfasis1 6" xfId="1757" xr:uid="{00000000-0005-0000-0000-000029080000}"/>
    <cellStyle name="20% - Énfasis1 6 2" xfId="1758" xr:uid="{00000000-0005-0000-0000-00002A080000}"/>
    <cellStyle name="20% - Énfasis1 6 2 2" xfId="27695" xr:uid="{00000000-0005-0000-0000-00002B080000}"/>
    <cellStyle name="20% - Énfasis1 6 3" xfId="1759" xr:uid="{00000000-0005-0000-0000-00002C080000}"/>
    <cellStyle name="20% - Énfasis1 6 3 2" xfId="27696" xr:uid="{00000000-0005-0000-0000-00002D080000}"/>
    <cellStyle name="20% - Énfasis1 6 4" xfId="27694" xr:uid="{00000000-0005-0000-0000-00002E080000}"/>
    <cellStyle name="20% - Énfasis3 2" xfId="1760" xr:uid="{00000000-0005-0000-0000-00002F080000}"/>
    <cellStyle name="20% - Énfasis3 2 2" xfId="1761" xr:uid="{00000000-0005-0000-0000-000030080000}"/>
    <cellStyle name="20% - Énfasis3 2 2 2" xfId="27698" xr:uid="{00000000-0005-0000-0000-000031080000}"/>
    <cellStyle name="20% - Énfasis3 2 3" xfId="1762" xr:uid="{00000000-0005-0000-0000-000032080000}"/>
    <cellStyle name="20% - Énfasis3 2 3 2" xfId="27699" xr:uid="{00000000-0005-0000-0000-000033080000}"/>
    <cellStyle name="20% - Énfasis3 2 4" xfId="27697" xr:uid="{00000000-0005-0000-0000-000034080000}"/>
    <cellStyle name="20% - Énfasis4 2" xfId="1763" xr:uid="{00000000-0005-0000-0000-000035080000}"/>
    <cellStyle name="20% - Énfasis4 2 2" xfId="1764" xr:uid="{00000000-0005-0000-0000-000036080000}"/>
    <cellStyle name="20% - Énfasis4 2 2 2" xfId="27701" xr:uid="{00000000-0005-0000-0000-000037080000}"/>
    <cellStyle name="20% - Énfasis4 2 3" xfId="1765" xr:uid="{00000000-0005-0000-0000-000038080000}"/>
    <cellStyle name="20% - Énfasis4 2 3 2" xfId="27702" xr:uid="{00000000-0005-0000-0000-000039080000}"/>
    <cellStyle name="20% - Énfasis4 2 4" xfId="27700" xr:uid="{00000000-0005-0000-0000-00003A080000}"/>
    <cellStyle name="20% - Énfasis4 3" xfId="1766" xr:uid="{00000000-0005-0000-0000-00003B080000}"/>
    <cellStyle name="20% - Énfasis4 3 2" xfId="1767" xr:uid="{00000000-0005-0000-0000-00003C080000}"/>
    <cellStyle name="20% - Énfasis4 3 2 2" xfId="27704" xr:uid="{00000000-0005-0000-0000-00003D080000}"/>
    <cellStyle name="20% - Énfasis4 3 3" xfId="1768" xr:uid="{00000000-0005-0000-0000-00003E080000}"/>
    <cellStyle name="20% - Énfasis4 3 3 2" xfId="27705" xr:uid="{00000000-0005-0000-0000-00003F080000}"/>
    <cellStyle name="20% - Énfasis4 3 4" xfId="27703" xr:uid="{00000000-0005-0000-0000-000040080000}"/>
    <cellStyle name="20% - Énfasis5 2" xfId="1769" xr:uid="{00000000-0005-0000-0000-000041080000}"/>
    <cellStyle name="20% - Énfasis5 2 2" xfId="1770" xr:uid="{00000000-0005-0000-0000-000042080000}"/>
    <cellStyle name="20% - Énfasis5 2 2 2" xfId="27707" xr:uid="{00000000-0005-0000-0000-000043080000}"/>
    <cellStyle name="20% - Énfasis5 2 3" xfId="1771" xr:uid="{00000000-0005-0000-0000-000044080000}"/>
    <cellStyle name="20% - Énfasis5 2 3 2" xfId="27708" xr:uid="{00000000-0005-0000-0000-000045080000}"/>
    <cellStyle name="20% - Énfasis5 2 4" xfId="27706" xr:uid="{00000000-0005-0000-0000-000046080000}"/>
    <cellStyle name="20% - Énfasis6 2" xfId="1772" xr:uid="{00000000-0005-0000-0000-000047080000}"/>
    <cellStyle name="20% - Énfasis6 2 2" xfId="1773" xr:uid="{00000000-0005-0000-0000-000048080000}"/>
    <cellStyle name="20% - Énfasis6 2 2 2" xfId="27710" xr:uid="{00000000-0005-0000-0000-000049080000}"/>
    <cellStyle name="20% - Énfasis6 2 3" xfId="1774" xr:uid="{00000000-0005-0000-0000-00004A080000}"/>
    <cellStyle name="20% - Énfasis6 2 3 2" xfId="27711" xr:uid="{00000000-0005-0000-0000-00004B080000}"/>
    <cellStyle name="20% - Énfasis6 2 4" xfId="27709" xr:uid="{00000000-0005-0000-0000-00004C080000}"/>
    <cellStyle name="40% - Accent1" xfId="1775" xr:uid="{00000000-0005-0000-0000-00004D080000}"/>
    <cellStyle name="40% - Accent1 2" xfId="30174" xr:uid="{00000000-0005-0000-0000-00004E080000}"/>
    <cellStyle name="40% - Accent1 3" xfId="30175" xr:uid="{00000000-0005-0000-0000-00004F080000}"/>
    <cellStyle name="40% - Accent1 4" xfId="30176" xr:uid="{00000000-0005-0000-0000-000050080000}"/>
    <cellStyle name="40% - Accent2" xfId="1776" xr:uid="{00000000-0005-0000-0000-000051080000}"/>
    <cellStyle name="40% - Accent2 2" xfId="30177" xr:uid="{00000000-0005-0000-0000-000052080000}"/>
    <cellStyle name="40% - Accent2 3" xfId="30178" xr:uid="{00000000-0005-0000-0000-000053080000}"/>
    <cellStyle name="40% - Accent2 4" xfId="30179" xr:uid="{00000000-0005-0000-0000-000054080000}"/>
    <cellStyle name="40% - Accent3" xfId="1777" xr:uid="{00000000-0005-0000-0000-000055080000}"/>
    <cellStyle name="40% - Accent3 2" xfId="30180" xr:uid="{00000000-0005-0000-0000-000056080000}"/>
    <cellStyle name="40% - Accent3 3" xfId="30181" xr:uid="{00000000-0005-0000-0000-000057080000}"/>
    <cellStyle name="40% - Accent3 4" xfId="30182" xr:uid="{00000000-0005-0000-0000-000058080000}"/>
    <cellStyle name="40% - Accent4" xfId="1778" xr:uid="{00000000-0005-0000-0000-000059080000}"/>
    <cellStyle name="40% - Accent4 2" xfId="30183" xr:uid="{00000000-0005-0000-0000-00005A080000}"/>
    <cellStyle name="40% - Accent4 3" xfId="30184" xr:uid="{00000000-0005-0000-0000-00005B080000}"/>
    <cellStyle name="40% - Accent4 4" xfId="30185" xr:uid="{00000000-0005-0000-0000-00005C080000}"/>
    <cellStyle name="40% - Accent5" xfId="1779" xr:uid="{00000000-0005-0000-0000-00005D080000}"/>
    <cellStyle name="40% - Accent5 2" xfId="30186" xr:uid="{00000000-0005-0000-0000-00005E080000}"/>
    <cellStyle name="40% - Accent5 3" xfId="30187" xr:uid="{00000000-0005-0000-0000-00005F080000}"/>
    <cellStyle name="40% - Accent5 4" xfId="30188" xr:uid="{00000000-0005-0000-0000-000060080000}"/>
    <cellStyle name="40% - Accent6" xfId="1780" xr:uid="{00000000-0005-0000-0000-000061080000}"/>
    <cellStyle name="40% - Accent6 2" xfId="30189" xr:uid="{00000000-0005-0000-0000-000062080000}"/>
    <cellStyle name="40% - Accent6 3" xfId="30190" xr:uid="{00000000-0005-0000-0000-000063080000}"/>
    <cellStyle name="40% - Accent6 4" xfId="30191" xr:uid="{00000000-0005-0000-0000-000064080000}"/>
    <cellStyle name="40% - Ênfase1 10" xfId="1781" xr:uid="{00000000-0005-0000-0000-000065080000}"/>
    <cellStyle name="40% - Ênfase1 11" xfId="1782" xr:uid="{00000000-0005-0000-0000-000066080000}"/>
    <cellStyle name="40% - Ênfase1 12" xfId="1783" xr:uid="{00000000-0005-0000-0000-000067080000}"/>
    <cellStyle name="40% - Ênfase1 13" xfId="1784" xr:uid="{00000000-0005-0000-0000-000068080000}"/>
    <cellStyle name="40% - Ênfase1 14" xfId="1785" xr:uid="{00000000-0005-0000-0000-000069080000}"/>
    <cellStyle name="40% - Ênfase1 15" xfId="1786" xr:uid="{00000000-0005-0000-0000-00006A080000}"/>
    <cellStyle name="40% - Ênfase1 16" xfId="1787" xr:uid="{00000000-0005-0000-0000-00006B080000}"/>
    <cellStyle name="40% - Ênfase1 17" xfId="1788" xr:uid="{00000000-0005-0000-0000-00006C080000}"/>
    <cellStyle name="40% - Ênfase1 18" xfId="1789" xr:uid="{00000000-0005-0000-0000-00006D080000}"/>
    <cellStyle name="40% - Ênfase1 19" xfId="1790" xr:uid="{00000000-0005-0000-0000-00006E080000}"/>
    <cellStyle name="40% - Ênfase1 2" xfId="1791" xr:uid="{00000000-0005-0000-0000-00006F080000}"/>
    <cellStyle name="40% - Ênfase1 2 2" xfId="30192" xr:uid="{00000000-0005-0000-0000-000070080000}"/>
    <cellStyle name="40% - Ênfase1 2 2 2" xfId="30193" xr:uid="{00000000-0005-0000-0000-000071080000}"/>
    <cellStyle name="40% - Ênfase1 20" xfId="1792" xr:uid="{00000000-0005-0000-0000-000072080000}"/>
    <cellStyle name="40% - Ênfase1 21" xfId="1793" xr:uid="{00000000-0005-0000-0000-000073080000}"/>
    <cellStyle name="40% - Ênfase1 22" xfId="1794" xr:uid="{00000000-0005-0000-0000-000074080000}"/>
    <cellStyle name="40% - Ênfase1 23" xfId="1795" xr:uid="{00000000-0005-0000-0000-000075080000}"/>
    <cellStyle name="40% - Ênfase1 24" xfId="1796" xr:uid="{00000000-0005-0000-0000-000076080000}"/>
    <cellStyle name="40% - Ênfase1 25" xfId="1797" xr:uid="{00000000-0005-0000-0000-000077080000}"/>
    <cellStyle name="40% - Ênfase1 26" xfId="1798" xr:uid="{00000000-0005-0000-0000-000078080000}"/>
    <cellStyle name="40% - Ênfase1 27" xfId="1799" xr:uid="{00000000-0005-0000-0000-000079080000}"/>
    <cellStyle name="40% - Ênfase1 28" xfId="1800" xr:uid="{00000000-0005-0000-0000-00007A080000}"/>
    <cellStyle name="40% - Ênfase1 29" xfId="1801" xr:uid="{00000000-0005-0000-0000-00007B080000}"/>
    <cellStyle name="40% - Ênfase1 3" xfId="1802" xr:uid="{00000000-0005-0000-0000-00007C080000}"/>
    <cellStyle name="40% - Ênfase1 3 2" xfId="30194" xr:uid="{00000000-0005-0000-0000-00007D080000}"/>
    <cellStyle name="40% - Ênfase1 3 2 2" xfId="30195" xr:uid="{00000000-0005-0000-0000-00007E080000}"/>
    <cellStyle name="40% - Ênfase1 30" xfId="1803" xr:uid="{00000000-0005-0000-0000-00007F080000}"/>
    <cellStyle name="40% - Ênfase1 31" xfId="1804" xr:uid="{00000000-0005-0000-0000-000080080000}"/>
    <cellStyle name="40% - Ênfase1 32" xfId="1805" xr:uid="{00000000-0005-0000-0000-000081080000}"/>
    <cellStyle name="40% - Ênfase1 33" xfId="1806" xr:uid="{00000000-0005-0000-0000-000082080000}"/>
    <cellStyle name="40% - Ênfase1 34" xfId="1807" xr:uid="{00000000-0005-0000-0000-000083080000}"/>
    <cellStyle name="40% - Ênfase1 35" xfId="1808" xr:uid="{00000000-0005-0000-0000-000084080000}"/>
    <cellStyle name="40% - Ênfase1 36" xfId="30196" xr:uid="{00000000-0005-0000-0000-000085080000}"/>
    <cellStyle name="40% - Ênfase1 36 2" xfId="30197" xr:uid="{00000000-0005-0000-0000-000086080000}"/>
    <cellStyle name="40% - Ênfase1 37" xfId="30198" xr:uid="{00000000-0005-0000-0000-000087080000}"/>
    <cellStyle name="40% - Ênfase1 37 2" xfId="30199" xr:uid="{00000000-0005-0000-0000-000088080000}"/>
    <cellStyle name="40% - Ênfase1 38" xfId="30200" xr:uid="{00000000-0005-0000-0000-000089080000}"/>
    <cellStyle name="40% - Ênfase1 38 2" xfId="30201" xr:uid="{00000000-0005-0000-0000-00008A080000}"/>
    <cellStyle name="40% - Ênfase1 39" xfId="30202" xr:uid="{00000000-0005-0000-0000-00008B080000}"/>
    <cellStyle name="40% - Ênfase1 39 2" xfId="30203" xr:uid="{00000000-0005-0000-0000-00008C080000}"/>
    <cellStyle name="40% - Ênfase1 4" xfId="1809" xr:uid="{00000000-0005-0000-0000-00008D080000}"/>
    <cellStyle name="40% - Ênfase1 4 2" xfId="1810" xr:uid="{00000000-0005-0000-0000-00008E080000}"/>
    <cellStyle name="40% - Ênfase1 4 2 2" xfId="27712" xr:uid="{00000000-0005-0000-0000-00008F080000}"/>
    <cellStyle name="40% - Ênfase1 4 3" xfId="1811" xr:uid="{00000000-0005-0000-0000-000090080000}"/>
    <cellStyle name="40% - Ênfase1 4 3 2" xfId="27713" xr:uid="{00000000-0005-0000-0000-000091080000}"/>
    <cellStyle name="40% - Ênfase1 4 4" xfId="1812" xr:uid="{00000000-0005-0000-0000-000092080000}"/>
    <cellStyle name="40% - Ênfase1 4 4 2" xfId="27714" xr:uid="{00000000-0005-0000-0000-000093080000}"/>
    <cellStyle name="40% - Ênfase1 40" xfId="30204" xr:uid="{00000000-0005-0000-0000-000094080000}"/>
    <cellStyle name="40% - Ênfase1 40 2" xfId="30205" xr:uid="{00000000-0005-0000-0000-000095080000}"/>
    <cellStyle name="40% - Ênfase1 41" xfId="30206" xr:uid="{00000000-0005-0000-0000-000096080000}"/>
    <cellStyle name="40% - Ênfase1 41 2" xfId="30207" xr:uid="{00000000-0005-0000-0000-000097080000}"/>
    <cellStyle name="40% - Ênfase1 42" xfId="30208" xr:uid="{00000000-0005-0000-0000-000098080000}"/>
    <cellStyle name="40% - Ênfase1 42 2" xfId="30209" xr:uid="{00000000-0005-0000-0000-000099080000}"/>
    <cellStyle name="40% - Ênfase1 43" xfId="30210" xr:uid="{00000000-0005-0000-0000-00009A080000}"/>
    <cellStyle name="40% - Ênfase1 43 2" xfId="30211" xr:uid="{00000000-0005-0000-0000-00009B080000}"/>
    <cellStyle name="40% - Ênfase1 44" xfId="30212" xr:uid="{00000000-0005-0000-0000-00009C080000}"/>
    <cellStyle name="40% - Ênfase1 44 2" xfId="30213" xr:uid="{00000000-0005-0000-0000-00009D080000}"/>
    <cellStyle name="40% - Ênfase1 45" xfId="30214" xr:uid="{00000000-0005-0000-0000-00009E080000}"/>
    <cellStyle name="40% - Ênfase1 45 2" xfId="30215" xr:uid="{00000000-0005-0000-0000-00009F080000}"/>
    <cellStyle name="40% - Ênfase1 46" xfId="30216" xr:uid="{00000000-0005-0000-0000-0000A0080000}"/>
    <cellStyle name="40% - Ênfase1 46 2" xfId="30217" xr:uid="{00000000-0005-0000-0000-0000A1080000}"/>
    <cellStyle name="40% - Ênfase1 47" xfId="30218" xr:uid="{00000000-0005-0000-0000-0000A2080000}"/>
    <cellStyle name="40% - Ênfase1 47 2" xfId="30219" xr:uid="{00000000-0005-0000-0000-0000A3080000}"/>
    <cellStyle name="40% - Ênfase1 48" xfId="30220" xr:uid="{00000000-0005-0000-0000-0000A4080000}"/>
    <cellStyle name="40% - Ênfase1 48 2" xfId="30221" xr:uid="{00000000-0005-0000-0000-0000A5080000}"/>
    <cellStyle name="40% - Ênfase1 49" xfId="30222" xr:uid="{00000000-0005-0000-0000-0000A6080000}"/>
    <cellStyle name="40% - Ênfase1 49 2" xfId="30223" xr:uid="{00000000-0005-0000-0000-0000A7080000}"/>
    <cellStyle name="40% - Ênfase1 5" xfId="1813" xr:uid="{00000000-0005-0000-0000-0000A8080000}"/>
    <cellStyle name="40% - Ênfase1 50" xfId="30224" xr:uid="{00000000-0005-0000-0000-0000A9080000}"/>
    <cellStyle name="40% - Ênfase1 50 2" xfId="30225" xr:uid="{00000000-0005-0000-0000-0000AA080000}"/>
    <cellStyle name="40% - Ênfase1 51" xfId="30226" xr:uid="{00000000-0005-0000-0000-0000AB080000}"/>
    <cellStyle name="40% - Ênfase1 51 2" xfId="30227" xr:uid="{00000000-0005-0000-0000-0000AC080000}"/>
    <cellStyle name="40% - Ênfase1 52" xfId="30228" xr:uid="{00000000-0005-0000-0000-0000AD080000}"/>
    <cellStyle name="40% - Ênfase1 52 2" xfId="30229" xr:uid="{00000000-0005-0000-0000-0000AE080000}"/>
    <cellStyle name="40% - Ênfase1 53" xfId="30230" xr:uid="{00000000-0005-0000-0000-0000AF080000}"/>
    <cellStyle name="40% - Ênfase1 53 2" xfId="30231" xr:uid="{00000000-0005-0000-0000-0000B0080000}"/>
    <cellStyle name="40% - Ênfase1 54" xfId="30232" xr:uid="{00000000-0005-0000-0000-0000B1080000}"/>
    <cellStyle name="40% - Ênfase1 54 2" xfId="30233" xr:uid="{00000000-0005-0000-0000-0000B2080000}"/>
    <cellStyle name="40% - Ênfase1 6" xfId="1814" xr:uid="{00000000-0005-0000-0000-0000B3080000}"/>
    <cellStyle name="40% - Ênfase1 7" xfId="1815" xr:uid="{00000000-0005-0000-0000-0000B4080000}"/>
    <cellStyle name="40% - Ênfase1 8" xfId="1816" xr:uid="{00000000-0005-0000-0000-0000B5080000}"/>
    <cellStyle name="40% - Ênfase1 9" xfId="1817" xr:uid="{00000000-0005-0000-0000-0000B6080000}"/>
    <cellStyle name="40% - Ênfase2 10" xfId="1818" xr:uid="{00000000-0005-0000-0000-0000B7080000}"/>
    <cellStyle name="40% - Ênfase2 11" xfId="1819" xr:uid="{00000000-0005-0000-0000-0000B8080000}"/>
    <cellStyle name="40% - Ênfase2 12" xfId="1820" xr:uid="{00000000-0005-0000-0000-0000B9080000}"/>
    <cellStyle name="40% - Ênfase2 13" xfId="1821" xr:uid="{00000000-0005-0000-0000-0000BA080000}"/>
    <cellStyle name="40% - Ênfase2 14" xfId="1822" xr:uid="{00000000-0005-0000-0000-0000BB080000}"/>
    <cellStyle name="40% - Ênfase2 15" xfId="1823" xr:uid="{00000000-0005-0000-0000-0000BC080000}"/>
    <cellStyle name="40% - Ênfase2 16" xfId="1824" xr:uid="{00000000-0005-0000-0000-0000BD080000}"/>
    <cellStyle name="40% - Ênfase2 17" xfId="1825" xr:uid="{00000000-0005-0000-0000-0000BE080000}"/>
    <cellStyle name="40% - Ênfase2 18" xfId="1826" xr:uid="{00000000-0005-0000-0000-0000BF080000}"/>
    <cellStyle name="40% - Ênfase2 19" xfId="1827" xr:uid="{00000000-0005-0000-0000-0000C0080000}"/>
    <cellStyle name="40% - Ênfase2 2" xfId="1828" xr:uid="{00000000-0005-0000-0000-0000C1080000}"/>
    <cellStyle name="40% - Ênfase2 2 2" xfId="30234" xr:uid="{00000000-0005-0000-0000-0000C2080000}"/>
    <cellStyle name="40% - Ênfase2 2 2 2" xfId="30235" xr:uid="{00000000-0005-0000-0000-0000C3080000}"/>
    <cellStyle name="40% - Ênfase2 20" xfId="1829" xr:uid="{00000000-0005-0000-0000-0000C4080000}"/>
    <cellStyle name="40% - Ênfase2 21" xfId="1830" xr:uid="{00000000-0005-0000-0000-0000C5080000}"/>
    <cellStyle name="40% - Ênfase2 22" xfId="1831" xr:uid="{00000000-0005-0000-0000-0000C6080000}"/>
    <cellStyle name="40% - Ênfase2 23" xfId="1832" xr:uid="{00000000-0005-0000-0000-0000C7080000}"/>
    <cellStyle name="40% - Ênfase2 24" xfId="1833" xr:uid="{00000000-0005-0000-0000-0000C8080000}"/>
    <cellStyle name="40% - Ênfase2 25" xfId="1834" xr:uid="{00000000-0005-0000-0000-0000C9080000}"/>
    <cellStyle name="40% - Ênfase2 26" xfId="1835" xr:uid="{00000000-0005-0000-0000-0000CA080000}"/>
    <cellStyle name="40% - Ênfase2 27" xfId="1836" xr:uid="{00000000-0005-0000-0000-0000CB080000}"/>
    <cellStyle name="40% - Ênfase2 28" xfId="1837" xr:uid="{00000000-0005-0000-0000-0000CC080000}"/>
    <cellStyle name="40% - Ênfase2 29" xfId="1838" xr:uid="{00000000-0005-0000-0000-0000CD080000}"/>
    <cellStyle name="40% - Ênfase2 3" xfId="1839" xr:uid="{00000000-0005-0000-0000-0000CE080000}"/>
    <cellStyle name="40% - Ênfase2 3 2" xfId="30236" xr:uid="{00000000-0005-0000-0000-0000CF080000}"/>
    <cellStyle name="40% - Ênfase2 3 2 2" xfId="30237" xr:uid="{00000000-0005-0000-0000-0000D0080000}"/>
    <cellStyle name="40% - Ênfase2 30" xfId="1840" xr:uid="{00000000-0005-0000-0000-0000D1080000}"/>
    <cellStyle name="40% - Ênfase2 31" xfId="1841" xr:uid="{00000000-0005-0000-0000-0000D2080000}"/>
    <cellStyle name="40% - Ênfase2 32" xfId="1842" xr:uid="{00000000-0005-0000-0000-0000D3080000}"/>
    <cellStyle name="40% - Ênfase2 33" xfId="1843" xr:uid="{00000000-0005-0000-0000-0000D4080000}"/>
    <cellStyle name="40% - Ênfase2 34" xfId="1844" xr:uid="{00000000-0005-0000-0000-0000D5080000}"/>
    <cellStyle name="40% - Ênfase2 35" xfId="1845" xr:uid="{00000000-0005-0000-0000-0000D6080000}"/>
    <cellStyle name="40% - Ênfase2 36" xfId="30238" xr:uid="{00000000-0005-0000-0000-0000D7080000}"/>
    <cellStyle name="40% - Ênfase2 36 2" xfId="30239" xr:uid="{00000000-0005-0000-0000-0000D8080000}"/>
    <cellStyle name="40% - Ênfase2 37" xfId="30240" xr:uid="{00000000-0005-0000-0000-0000D9080000}"/>
    <cellStyle name="40% - Ênfase2 37 2" xfId="30241" xr:uid="{00000000-0005-0000-0000-0000DA080000}"/>
    <cellStyle name="40% - Ênfase2 38" xfId="30242" xr:uid="{00000000-0005-0000-0000-0000DB080000}"/>
    <cellStyle name="40% - Ênfase2 38 2" xfId="30243" xr:uid="{00000000-0005-0000-0000-0000DC080000}"/>
    <cellStyle name="40% - Ênfase2 39" xfId="30244" xr:uid="{00000000-0005-0000-0000-0000DD080000}"/>
    <cellStyle name="40% - Ênfase2 39 2" xfId="30245" xr:uid="{00000000-0005-0000-0000-0000DE080000}"/>
    <cellStyle name="40% - Ênfase2 4" xfId="1846" xr:uid="{00000000-0005-0000-0000-0000DF080000}"/>
    <cellStyle name="40% - Ênfase2 4 2" xfId="1847" xr:uid="{00000000-0005-0000-0000-0000E0080000}"/>
    <cellStyle name="40% - Ênfase2 4 2 2" xfId="27715" xr:uid="{00000000-0005-0000-0000-0000E1080000}"/>
    <cellStyle name="40% - Ênfase2 4 3" xfId="1848" xr:uid="{00000000-0005-0000-0000-0000E2080000}"/>
    <cellStyle name="40% - Ênfase2 4 3 2" xfId="27716" xr:uid="{00000000-0005-0000-0000-0000E3080000}"/>
    <cellStyle name="40% - Ênfase2 4 4" xfId="1849" xr:uid="{00000000-0005-0000-0000-0000E4080000}"/>
    <cellStyle name="40% - Ênfase2 4 4 2" xfId="27717" xr:uid="{00000000-0005-0000-0000-0000E5080000}"/>
    <cellStyle name="40% - Ênfase2 40" xfId="30246" xr:uid="{00000000-0005-0000-0000-0000E6080000}"/>
    <cellStyle name="40% - Ênfase2 40 2" xfId="30247" xr:uid="{00000000-0005-0000-0000-0000E7080000}"/>
    <cellStyle name="40% - Ênfase2 41" xfId="30248" xr:uid="{00000000-0005-0000-0000-0000E8080000}"/>
    <cellStyle name="40% - Ênfase2 41 2" xfId="30249" xr:uid="{00000000-0005-0000-0000-0000E9080000}"/>
    <cellStyle name="40% - Ênfase2 42" xfId="30250" xr:uid="{00000000-0005-0000-0000-0000EA080000}"/>
    <cellStyle name="40% - Ênfase2 42 2" xfId="30251" xr:uid="{00000000-0005-0000-0000-0000EB080000}"/>
    <cellStyle name="40% - Ênfase2 43" xfId="30252" xr:uid="{00000000-0005-0000-0000-0000EC080000}"/>
    <cellStyle name="40% - Ênfase2 43 2" xfId="30253" xr:uid="{00000000-0005-0000-0000-0000ED080000}"/>
    <cellStyle name="40% - Ênfase2 44" xfId="30254" xr:uid="{00000000-0005-0000-0000-0000EE080000}"/>
    <cellStyle name="40% - Ênfase2 44 2" xfId="30255" xr:uid="{00000000-0005-0000-0000-0000EF080000}"/>
    <cellStyle name="40% - Ênfase2 45" xfId="30256" xr:uid="{00000000-0005-0000-0000-0000F0080000}"/>
    <cellStyle name="40% - Ênfase2 45 2" xfId="30257" xr:uid="{00000000-0005-0000-0000-0000F1080000}"/>
    <cellStyle name="40% - Ênfase2 46" xfId="30258" xr:uid="{00000000-0005-0000-0000-0000F2080000}"/>
    <cellStyle name="40% - Ênfase2 46 2" xfId="30259" xr:uid="{00000000-0005-0000-0000-0000F3080000}"/>
    <cellStyle name="40% - Ênfase2 47" xfId="30260" xr:uid="{00000000-0005-0000-0000-0000F4080000}"/>
    <cellStyle name="40% - Ênfase2 47 2" xfId="30261" xr:uid="{00000000-0005-0000-0000-0000F5080000}"/>
    <cellStyle name="40% - Ênfase2 48" xfId="30262" xr:uid="{00000000-0005-0000-0000-0000F6080000}"/>
    <cellStyle name="40% - Ênfase2 48 2" xfId="30263" xr:uid="{00000000-0005-0000-0000-0000F7080000}"/>
    <cellStyle name="40% - Ênfase2 49" xfId="30264" xr:uid="{00000000-0005-0000-0000-0000F8080000}"/>
    <cellStyle name="40% - Ênfase2 49 2" xfId="30265" xr:uid="{00000000-0005-0000-0000-0000F9080000}"/>
    <cellStyle name="40% - Ênfase2 5" xfId="1850" xr:uid="{00000000-0005-0000-0000-0000FA080000}"/>
    <cellStyle name="40% - Ênfase2 50" xfId="30266" xr:uid="{00000000-0005-0000-0000-0000FB080000}"/>
    <cellStyle name="40% - Ênfase2 50 2" xfId="30267" xr:uid="{00000000-0005-0000-0000-0000FC080000}"/>
    <cellStyle name="40% - Ênfase2 51" xfId="30268" xr:uid="{00000000-0005-0000-0000-0000FD080000}"/>
    <cellStyle name="40% - Ênfase2 51 2" xfId="30269" xr:uid="{00000000-0005-0000-0000-0000FE080000}"/>
    <cellStyle name="40% - Ênfase2 52" xfId="30270" xr:uid="{00000000-0005-0000-0000-0000FF080000}"/>
    <cellStyle name="40% - Ênfase2 52 2" xfId="30271" xr:uid="{00000000-0005-0000-0000-000000090000}"/>
    <cellStyle name="40% - Ênfase2 53" xfId="30272" xr:uid="{00000000-0005-0000-0000-000001090000}"/>
    <cellStyle name="40% - Ênfase2 53 2" xfId="30273" xr:uid="{00000000-0005-0000-0000-000002090000}"/>
    <cellStyle name="40% - Ênfase2 54" xfId="30274" xr:uid="{00000000-0005-0000-0000-000003090000}"/>
    <cellStyle name="40% - Ênfase2 54 2" xfId="30275" xr:uid="{00000000-0005-0000-0000-000004090000}"/>
    <cellStyle name="40% - Ênfase2 6" xfId="1851" xr:uid="{00000000-0005-0000-0000-000005090000}"/>
    <cellStyle name="40% - Ênfase2 7" xfId="1852" xr:uid="{00000000-0005-0000-0000-000006090000}"/>
    <cellStyle name="40% - Ênfase2 8" xfId="1853" xr:uid="{00000000-0005-0000-0000-000007090000}"/>
    <cellStyle name="40% - Ênfase2 9" xfId="1854" xr:uid="{00000000-0005-0000-0000-000008090000}"/>
    <cellStyle name="40% - Ênfase3 10" xfId="1855" xr:uid="{00000000-0005-0000-0000-000009090000}"/>
    <cellStyle name="40% - Ênfase3 11" xfId="1856" xr:uid="{00000000-0005-0000-0000-00000A090000}"/>
    <cellStyle name="40% - Ênfase3 12" xfId="1857" xr:uid="{00000000-0005-0000-0000-00000B090000}"/>
    <cellStyle name="40% - Ênfase3 13" xfId="1858" xr:uid="{00000000-0005-0000-0000-00000C090000}"/>
    <cellStyle name="40% - Ênfase3 14" xfId="1859" xr:uid="{00000000-0005-0000-0000-00000D090000}"/>
    <cellStyle name="40% - Ênfase3 15" xfId="1860" xr:uid="{00000000-0005-0000-0000-00000E090000}"/>
    <cellStyle name="40% - Ênfase3 16" xfId="1861" xr:uid="{00000000-0005-0000-0000-00000F090000}"/>
    <cellStyle name="40% - Ênfase3 17" xfId="1862" xr:uid="{00000000-0005-0000-0000-000010090000}"/>
    <cellStyle name="40% - Ênfase3 18" xfId="1863" xr:uid="{00000000-0005-0000-0000-000011090000}"/>
    <cellStyle name="40% - Ênfase3 19" xfId="1864" xr:uid="{00000000-0005-0000-0000-000012090000}"/>
    <cellStyle name="40% - Ênfase3 2" xfId="1865" xr:uid="{00000000-0005-0000-0000-000013090000}"/>
    <cellStyle name="40% - Ênfase3 2 2" xfId="30276" xr:uid="{00000000-0005-0000-0000-000014090000}"/>
    <cellStyle name="40% - Ênfase3 2 2 2" xfId="30277" xr:uid="{00000000-0005-0000-0000-000015090000}"/>
    <cellStyle name="40% - Ênfase3 20" xfId="1866" xr:uid="{00000000-0005-0000-0000-000016090000}"/>
    <cellStyle name="40% - Ênfase3 21" xfId="1867" xr:uid="{00000000-0005-0000-0000-000017090000}"/>
    <cellStyle name="40% - Ênfase3 22" xfId="1868" xr:uid="{00000000-0005-0000-0000-000018090000}"/>
    <cellStyle name="40% - Ênfase3 23" xfId="1869" xr:uid="{00000000-0005-0000-0000-000019090000}"/>
    <cellStyle name="40% - Ênfase3 24" xfId="1870" xr:uid="{00000000-0005-0000-0000-00001A090000}"/>
    <cellStyle name="40% - Ênfase3 25" xfId="1871" xr:uid="{00000000-0005-0000-0000-00001B090000}"/>
    <cellStyle name="40% - Ênfase3 26" xfId="1872" xr:uid="{00000000-0005-0000-0000-00001C090000}"/>
    <cellStyle name="40% - Ênfase3 27" xfId="1873" xr:uid="{00000000-0005-0000-0000-00001D090000}"/>
    <cellStyle name="40% - Ênfase3 28" xfId="1874" xr:uid="{00000000-0005-0000-0000-00001E090000}"/>
    <cellStyle name="40% - Ênfase3 29" xfId="1875" xr:uid="{00000000-0005-0000-0000-00001F090000}"/>
    <cellStyle name="40% - Ênfase3 3" xfId="1876" xr:uid="{00000000-0005-0000-0000-000020090000}"/>
    <cellStyle name="40% - Ênfase3 3 2" xfId="30278" xr:uid="{00000000-0005-0000-0000-000021090000}"/>
    <cellStyle name="40% - Ênfase3 3 2 2" xfId="30279" xr:uid="{00000000-0005-0000-0000-000022090000}"/>
    <cellStyle name="40% - Ênfase3 30" xfId="1877" xr:uid="{00000000-0005-0000-0000-000023090000}"/>
    <cellStyle name="40% - Ênfase3 31" xfId="1878" xr:uid="{00000000-0005-0000-0000-000024090000}"/>
    <cellStyle name="40% - Ênfase3 32" xfId="1879" xr:uid="{00000000-0005-0000-0000-000025090000}"/>
    <cellStyle name="40% - Ênfase3 33" xfId="1880" xr:uid="{00000000-0005-0000-0000-000026090000}"/>
    <cellStyle name="40% - Ênfase3 34" xfId="1881" xr:uid="{00000000-0005-0000-0000-000027090000}"/>
    <cellStyle name="40% - Ênfase3 35" xfId="1882" xr:uid="{00000000-0005-0000-0000-000028090000}"/>
    <cellStyle name="40% - Ênfase3 36" xfId="1883" xr:uid="{00000000-0005-0000-0000-000029090000}"/>
    <cellStyle name="40% - Ênfase3 36 2" xfId="27718" xr:uid="{00000000-0005-0000-0000-00002A090000}"/>
    <cellStyle name="40% - Ênfase3 37" xfId="1884" xr:uid="{00000000-0005-0000-0000-00002B090000}"/>
    <cellStyle name="40% - Ênfase3 37 2" xfId="27719" xr:uid="{00000000-0005-0000-0000-00002C090000}"/>
    <cellStyle name="40% - Ênfase3 38" xfId="1885" xr:uid="{00000000-0005-0000-0000-00002D090000}"/>
    <cellStyle name="40% - Ênfase3 38 2" xfId="27720" xr:uid="{00000000-0005-0000-0000-00002E090000}"/>
    <cellStyle name="40% - Ênfase3 39" xfId="1886" xr:uid="{00000000-0005-0000-0000-00002F090000}"/>
    <cellStyle name="40% - Ênfase3 39 2" xfId="27721" xr:uid="{00000000-0005-0000-0000-000030090000}"/>
    <cellStyle name="40% - Ênfase3 4" xfId="1887" xr:uid="{00000000-0005-0000-0000-000031090000}"/>
    <cellStyle name="40% - Ênfase3 4 2" xfId="1888" xr:uid="{00000000-0005-0000-0000-000032090000}"/>
    <cellStyle name="40% - Ênfase3 4 2 2" xfId="27722" xr:uid="{00000000-0005-0000-0000-000033090000}"/>
    <cellStyle name="40% - Ênfase3 4 3" xfId="1889" xr:uid="{00000000-0005-0000-0000-000034090000}"/>
    <cellStyle name="40% - Ênfase3 4 3 2" xfId="27723" xr:uid="{00000000-0005-0000-0000-000035090000}"/>
    <cellStyle name="40% - Ênfase3 4 4" xfId="1890" xr:uid="{00000000-0005-0000-0000-000036090000}"/>
    <cellStyle name="40% - Ênfase3 4 4 2" xfId="27724" xr:uid="{00000000-0005-0000-0000-000037090000}"/>
    <cellStyle name="40% - Ênfase3 40" xfId="1891" xr:uid="{00000000-0005-0000-0000-000038090000}"/>
    <cellStyle name="40% - Ênfase3 40 2" xfId="27725" xr:uid="{00000000-0005-0000-0000-000039090000}"/>
    <cellStyle name="40% - Ênfase3 41" xfId="1892" xr:uid="{00000000-0005-0000-0000-00003A090000}"/>
    <cellStyle name="40% - Ênfase3 41 2" xfId="27726" xr:uid="{00000000-0005-0000-0000-00003B090000}"/>
    <cellStyle name="40% - Ênfase3 42" xfId="30280" xr:uid="{00000000-0005-0000-0000-00003C090000}"/>
    <cellStyle name="40% - Ênfase3 42 2" xfId="30281" xr:uid="{00000000-0005-0000-0000-00003D090000}"/>
    <cellStyle name="40% - Ênfase3 43" xfId="30282" xr:uid="{00000000-0005-0000-0000-00003E090000}"/>
    <cellStyle name="40% - Ênfase3 43 2" xfId="30283" xr:uid="{00000000-0005-0000-0000-00003F090000}"/>
    <cellStyle name="40% - Ênfase3 44" xfId="30284" xr:uid="{00000000-0005-0000-0000-000040090000}"/>
    <cellStyle name="40% - Ênfase3 44 2" xfId="30285" xr:uid="{00000000-0005-0000-0000-000041090000}"/>
    <cellStyle name="40% - Ênfase3 45" xfId="30286" xr:uid="{00000000-0005-0000-0000-000042090000}"/>
    <cellStyle name="40% - Ênfase3 45 2" xfId="30287" xr:uid="{00000000-0005-0000-0000-000043090000}"/>
    <cellStyle name="40% - Ênfase3 46" xfId="30288" xr:uid="{00000000-0005-0000-0000-000044090000}"/>
    <cellStyle name="40% - Ênfase3 46 2" xfId="30289" xr:uid="{00000000-0005-0000-0000-000045090000}"/>
    <cellStyle name="40% - Ênfase3 47" xfId="30290" xr:uid="{00000000-0005-0000-0000-000046090000}"/>
    <cellStyle name="40% - Ênfase3 47 2" xfId="30291" xr:uid="{00000000-0005-0000-0000-000047090000}"/>
    <cellStyle name="40% - Ênfase3 48" xfId="30292" xr:uid="{00000000-0005-0000-0000-000048090000}"/>
    <cellStyle name="40% - Ênfase3 48 2" xfId="30293" xr:uid="{00000000-0005-0000-0000-000049090000}"/>
    <cellStyle name="40% - Ênfase3 49" xfId="30294" xr:uid="{00000000-0005-0000-0000-00004A090000}"/>
    <cellStyle name="40% - Ênfase3 49 2" xfId="30295" xr:uid="{00000000-0005-0000-0000-00004B090000}"/>
    <cellStyle name="40% - Ênfase3 5" xfId="1893" xr:uid="{00000000-0005-0000-0000-00004C090000}"/>
    <cellStyle name="40% - Ênfase3 50" xfId="30296" xr:uid="{00000000-0005-0000-0000-00004D090000}"/>
    <cellStyle name="40% - Ênfase3 50 2" xfId="30297" xr:uid="{00000000-0005-0000-0000-00004E090000}"/>
    <cellStyle name="40% - Ênfase3 51" xfId="30298" xr:uid="{00000000-0005-0000-0000-00004F090000}"/>
    <cellStyle name="40% - Ênfase3 51 2" xfId="30299" xr:uid="{00000000-0005-0000-0000-000050090000}"/>
    <cellStyle name="40% - Ênfase3 52" xfId="30300" xr:uid="{00000000-0005-0000-0000-000051090000}"/>
    <cellStyle name="40% - Ênfase3 52 2" xfId="30301" xr:uid="{00000000-0005-0000-0000-000052090000}"/>
    <cellStyle name="40% - Ênfase3 53" xfId="30302" xr:uid="{00000000-0005-0000-0000-000053090000}"/>
    <cellStyle name="40% - Ênfase3 53 2" xfId="30303" xr:uid="{00000000-0005-0000-0000-000054090000}"/>
    <cellStyle name="40% - Ênfase3 54" xfId="30304" xr:uid="{00000000-0005-0000-0000-000055090000}"/>
    <cellStyle name="40% - Ênfase3 54 2" xfId="30305" xr:uid="{00000000-0005-0000-0000-000056090000}"/>
    <cellStyle name="40% - Ênfase3 55" xfId="30306" xr:uid="{00000000-0005-0000-0000-000057090000}"/>
    <cellStyle name="40% - Ênfase3 55 2" xfId="30307" xr:uid="{00000000-0005-0000-0000-000058090000}"/>
    <cellStyle name="40% - Ênfase3 56" xfId="30308" xr:uid="{00000000-0005-0000-0000-000059090000}"/>
    <cellStyle name="40% - Ênfase3 56 2" xfId="30309" xr:uid="{00000000-0005-0000-0000-00005A090000}"/>
    <cellStyle name="40% - Ênfase3 57" xfId="30310" xr:uid="{00000000-0005-0000-0000-00005B090000}"/>
    <cellStyle name="40% - Ênfase3 57 2" xfId="30311" xr:uid="{00000000-0005-0000-0000-00005C090000}"/>
    <cellStyle name="40% - Ênfase3 58" xfId="30312" xr:uid="{00000000-0005-0000-0000-00005D090000}"/>
    <cellStyle name="40% - Ênfase3 58 2" xfId="30313" xr:uid="{00000000-0005-0000-0000-00005E090000}"/>
    <cellStyle name="40% - Ênfase3 59" xfId="30314" xr:uid="{00000000-0005-0000-0000-00005F090000}"/>
    <cellStyle name="40% - Ênfase3 59 2" xfId="30315" xr:uid="{00000000-0005-0000-0000-000060090000}"/>
    <cellStyle name="40% - Ênfase3 6" xfId="1894" xr:uid="{00000000-0005-0000-0000-000061090000}"/>
    <cellStyle name="40% - Ênfase3 60" xfId="30316" xr:uid="{00000000-0005-0000-0000-000062090000}"/>
    <cellStyle name="40% - Ênfase3 60 2" xfId="30317" xr:uid="{00000000-0005-0000-0000-000063090000}"/>
    <cellStyle name="40% - Ênfase3 7" xfId="1895" xr:uid="{00000000-0005-0000-0000-000064090000}"/>
    <cellStyle name="40% - Ênfase3 8" xfId="1896" xr:uid="{00000000-0005-0000-0000-000065090000}"/>
    <cellStyle name="40% - Ênfase3 9" xfId="1897" xr:uid="{00000000-0005-0000-0000-000066090000}"/>
    <cellStyle name="40% - Ênfase4 10" xfId="1898" xr:uid="{00000000-0005-0000-0000-000067090000}"/>
    <cellStyle name="40% - Ênfase4 11" xfId="1899" xr:uid="{00000000-0005-0000-0000-000068090000}"/>
    <cellStyle name="40% - Ênfase4 12" xfId="1900" xr:uid="{00000000-0005-0000-0000-000069090000}"/>
    <cellStyle name="40% - Ênfase4 13" xfId="1901" xr:uid="{00000000-0005-0000-0000-00006A090000}"/>
    <cellStyle name="40% - Ênfase4 14" xfId="1902" xr:uid="{00000000-0005-0000-0000-00006B090000}"/>
    <cellStyle name="40% - Ênfase4 15" xfId="1903" xr:uid="{00000000-0005-0000-0000-00006C090000}"/>
    <cellStyle name="40% - Ênfase4 16" xfId="1904" xr:uid="{00000000-0005-0000-0000-00006D090000}"/>
    <cellStyle name="40% - Ênfase4 17" xfId="1905" xr:uid="{00000000-0005-0000-0000-00006E090000}"/>
    <cellStyle name="40% - Ênfase4 18" xfId="1906" xr:uid="{00000000-0005-0000-0000-00006F090000}"/>
    <cellStyle name="40% - Ênfase4 19" xfId="1907" xr:uid="{00000000-0005-0000-0000-000070090000}"/>
    <cellStyle name="40% - Ênfase4 2" xfId="1908" xr:uid="{00000000-0005-0000-0000-000071090000}"/>
    <cellStyle name="40% - Ênfase4 2 2" xfId="30318" xr:uid="{00000000-0005-0000-0000-000072090000}"/>
    <cellStyle name="40% - Ênfase4 2 2 2" xfId="30319" xr:uid="{00000000-0005-0000-0000-000073090000}"/>
    <cellStyle name="40% - Ênfase4 20" xfId="1909" xr:uid="{00000000-0005-0000-0000-000074090000}"/>
    <cellStyle name="40% - Ênfase4 21" xfId="1910" xr:uid="{00000000-0005-0000-0000-000075090000}"/>
    <cellStyle name="40% - Ênfase4 22" xfId="1911" xr:uid="{00000000-0005-0000-0000-000076090000}"/>
    <cellStyle name="40% - Ênfase4 23" xfId="1912" xr:uid="{00000000-0005-0000-0000-000077090000}"/>
    <cellStyle name="40% - Ênfase4 24" xfId="1913" xr:uid="{00000000-0005-0000-0000-000078090000}"/>
    <cellStyle name="40% - Ênfase4 25" xfId="1914" xr:uid="{00000000-0005-0000-0000-000079090000}"/>
    <cellStyle name="40% - Ênfase4 26" xfId="1915" xr:uid="{00000000-0005-0000-0000-00007A090000}"/>
    <cellStyle name="40% - Ênfase4 27" xfId="1916" xr:uid="{00000000-0005-0000-0000-00007B090000}"/>
    <cellStyle name="40% - Ênfase4 28" xfId="1917" xr:uid="{00000000-0005-0000-0000-00007C090000}"/>
    <cellStyle name="40% - Ênfase4 29" xfId="1918" xr:uid="{00000000-0005-0000-0000-00007D090000}"/>
    <cellStyle name="40% - Ênfase4 3" xfId="1919" xr:uid="{00000000-0005-0000-0000-00007E090000}"/>
    <cellStyle name="40% - Ênfase4 3 2" xfId="30320" xr:uid="{00000000-0005-0000-0000-00007F090000}"/>
    <cellStyle name="40% - Ênfase4 3 2 2" xfId="30321" xr:uid="{00000000-0005-0000-0000-000080090000}"/>
    <cellStyle name="40% - Ênfase4 30" xfId="1920" xr:uid="{00000000-0005-0000-0000-000081090000}"/>
    <cellStyle name="40% - Ênfase4 31" xfId="1921" xr:uid="{00000000-0005-0000-0000-000082090000}"/>
    <cellStyle name="40% - Ênfase4 32" xfId="1922" xr:uid="{00000000-0005-0000-0000-000083090000}"/>
    <cellStyle name="40% - Ênfase4 33" xfId="1923" xr:uid="{00000000-0005-0000-0000-000084090000}"/>
    <cellStyle name="40% - Ênfase4 34" xfId="1924" xr:uid="{00000000-0005-0000-0000-000085090000}"/>
    <cellStyle name="40% - Ênfase4 35" xfId="1925" xr:uid="{00000000-0005-0000-0000-000086090000}"/>
    <cellStyle name="40% - Ênfase4 36" xfId="1926" xr:uid="{00000000-0005-0000-0000-000087090000}"/>
    <cellStyle name="40% - Ênfase4 36 2" xfId="27727" xr:uid="{00000000-0005-0000-0000-000088090000}"/>
    <cellStyle name="40% - Ênfase4 37" xfId="1927" xr:uid="{00000000-0005-0000-0000-000089090000}"/>
    <cellStyle name="40% - Ênfase4 37 2" xfId="27728" xr:uid="{00000000-0005-0000-0000-00008A090000}"/>
    <cellStyle name="40% - Ênfase4 38" xfId="1928" xr:uid="{00000000-0005-0000-0000-00008B090000}"/>
    <cellStyle name="40% - Ênfase4 38 2" xfId="27729" xr:uid="{00000000-0005-0000-0000-00008C090000}"/>
    <cellStyle name="40% - Ênfase4 39" xfId="1929" xr:uid="{00000000-0005-0000-0000-00008D090000}"/>
    <cellStyle name="40% - Ênfase4 39 2" xfId="27730" xr:uid="{00000000-0005-0000-0000-00008E090000}"/>
    <cellStyle name="40% - Ênfase4 4" xfId="1930" xr:uid="{00000000-0005-0000-0000-00008F090000}"/>
    <cellStyle name="40% - Ênfase4 4 2" xfId="1931" xr:uid="{00000000-0005-0000-0000-000090090000}"/>
    <cellStyle name="40% - Ênfase4 4 2 2" xfId="27731" xr:uid="{00000000-0005-0000-0000-000091090000}"/>
    <cellStyle name="40% - Ênfase4 4 3" xfId="1932" xr:uid="{00000000-0005-0000-0000-000092090000}"/>
    <cellStyle name="40% - Ênfase4 4 3 2" xfId="27732" xr:uid="{00000000-0005-0000-0000-000093090000}"/>
    <cellStyle name="40% - Ênfase4 4 4" xfId="1933" xr:uid="{00000000-0005-0000-0000-000094090000}"/>
    <cellStyle name="40% - Ênfase4 4 4 2" xfId="27733" xr:uid="{00000000-0005-0000-0000-000095090000}"/>
    <cellStyle name="40% - Ênfase4 40" xfId="1934" xr:uid="{00000000-0005-0000-0000-000096090000}"/>
    <cellStyle name="40% - Ênfase4 40 2" xfId="27734" xr:uid="{00000000-0005-0000-0000-000097090000}"/>
    <cellStyle name="40% - Ênfase4 41" xfId="1935" xr:uid="{00000000-0005-0000-0000-000098090000}"/>
    <cellStyle name="40% - Ênfase4 41 2" xfId="27735" xr:uid="{00000000-0005-0000-0000-000099090000}"/>
    <cellStyle name="40% - Ênfase4 42" xfId="30322" xr:uid="{00000000-0005-0000-0000-00009A090000}"/>
    <cellStyle name="40% - Ênfase4 42 2" xfId="30323" xr:uid="{00000000-0005-0000-0000-00009B090000}"/>
    <cellStyle name="40% - Ênfase4 43" xfId="30324" xr:uid="{00000000-0005-0000-0000-00009C090000}"/>
    <cellStyle name="40% - Ênfase4 43 2" xfId="30325" xr:uid="{00000000-0005-0000-0000-00009D090000}"/>
    <cellStyle name="40% - Ênfase4 44" xfId="30326" xr:uid="{00000000-0005-0000-0000-00009E090000}"/>
    <cellStyle name="40% - Ênfase4 44 2" xfId="30327" xr:uid="{00000000-0005-0000-0000-00009F090000}"/>
    <cellStyle name="40% - Ênfase4 45" xfId="30328" xr:uid="{00000000-0005-0000-0000-0000A0090000}"/>
    <cellStyle name="40% - Ênfase4 45 2" xfId="30329" xr:uid="{00000000-0005-0000-0000-0000A1090000}"/>
    <cellStyle name="40% - Ênfase4 46" xfId="30330" xr:uid="{00000000-0005-0000-0000-0000A2090000}"/>
    <cellStyle name="40% - Ênfase4 46 2" xfId="30331" xr:uid="{00000000-0005-0000-0000-0000A3090000}"/>
    <cellStyle name="40% - Ênfase4 47" xfId="30332" xr:uid="{00000000-0005-0000-0000-0000A4090000}"/>
    <cellStyle name="40% - Ênfase4 47 2" xfId="30333" xr:uid="{00000000-0005-0000-0000-0000A5090000}"/>
    <cellStyle name="40% - Ênfase4 48" xfId="30334" xr:uid="{00000000-0005-0000-0000-0000A6090000}"/>
    <cellStyle name="40% - Ênfase4 48 2" xfId="30335" xr:uid="{00000000-0005-0000-0000-0000A7090000}"/>
    <cellStyle name="40% - Ênfase4 49" xfId="30336" xr:uid="{00000000-0005-0000-0000-0000A8090000}"/>
    <cellStyle name="40% - Ênfase4 49 2" xfId="30337" xr:uid="{00000000-0005-0000-0000-0000A9090000}"/>
    <cellStyle name="40% - Ênfase4 5" xfId="1936" xr:uid="{00000000-0005-0000-0000-0000AA090000}"/>
    <cellStyle name="40% - Ênfase4 50" xfId="30338" xr:uid="{00000000-0005-0000-0000-0000AB090000}"/>
    <cellStyle name="40% - Ênfase4 50 2" xfId="30339" xr:uid="{00000000-0005-0000-0000-0000AC090000}"/>
    <cellStyle name="40% - Ênfase4 51" xfId="30340" xr:uid="{00000000-0005-0000-0000-0000AD090000}"/>
    <cellStyle name="40% - Ênfase4 51 2" xfId="30341" xr:uid="{00000000-0005-0000-0000-0000AE090000}"/>
    <cellStyle name="40% - Ênfase4 52" xfId="30342" xr:uid="{00000000-0005-0000-0000-0000AF090000}"/>
    <cellStyle name="40% - Ênfase4 52 2" xfId="30343" xr:uid="{00000000-0005-0000-0000-0000B0090000}"/>
    <cellStyle name="40% - Ênfase4 53" xfId="30344" xr:uid="{00000000-0005-0000-0000-0000B1090000}"/>
    <cellStyle name="40% - Ênfase4 53 2" xfId="30345" xr:uid="{00000000-0005-0000-0000-0000B2090000}"/>
    <cellStyle name="40% - Ênfase4 54" xfId="30346" xr:uid="{00000000-0005-0000-0000-0000B3090000}"/>
    <cellStyle name="40% - Ênfase4 54 2" xfId="30347" xr:uid="{00000000-0005-0000-0000-0000B4090000}"/>
    <cellStyle name="40% - Ênfase4 55" xfId="30348" xr:uid="{00000000-0005-0000-0000-0000B5090000}"/>
    <cellStyle name="40% - Ênfase4 55 2" xfId="30349" xr:uid="{00000000-0005-0000-0000-0000B6090000}"/>
    <cellStyle name="40% - Ênfase4 56" xfId="30350" xr:uid="{00000000-0005-0000-0000-0000B7090000}"/>
    <cellStyle name="40% - Ênfase4 56 2" xfId="30351" xr:uid="{00000000-0005-0000-0000-0000B8090000}"/>
    <cellStyle name="40% - Ênfase4 57" xfId="30352" xr:uid="{00000000-0005-0000-0000-0000B9090000}"/>
    <cellStyle name="40% - Ênfase4 57 2" xfId="30353" xr:uid="{00000000-0005-0000-0000-0000BA090000}"/>
    <cellStyle name="40% - Ênfase4 58" xfId="30354" xr:uid="{00000000-0005-0000-0000-0000BB090000}"/>
    <cellStyle name="40% - Ênfase4 58 2" xfId="30355" xr:uid="{00000000-0005-0000-0000-0000BC090000}"/>
    <cellStyle name="40% - Ênfase4 59" xfId="30356" xr:uid="{00000000-0005-0000-0000-0000BD090000}"/>
    <cellStyle name="40% - Ênfase4 59 2" xfId="30357" xr:uid="{00000000-0005-0000-0000-0000BE090000}"/>
    <cellStyle name="40% - Ênfase4 6" xfId="1937" xr:uid="{00000000-0005-0000-0000-0000BF090000}"/>
    <cellStyle name="40% - Ênfase4 7" xfId="1938" xr:uid="{00000000-0005-0000-0000-0000C0090000}"/>
    <cellStyle name="40% - Ênfase4 8" xfId="1939" xr:uid="{00000000-0005-0000-0000-0000C1090000}"/>
    <cellStyle name="40% - Ênfase4 9" xfId="1940" xr:uid="{00000000-0005-0000-0000-0000C2090000}"/>
    <cellStyle name="40% - Ênfase5 10" xfId="1941" xr:uid="{00000000-0005-0000-0000-0000C3090000}"/>
    <cellStyle name="40% - Ênfase5 11" xfId="1942" xr:uid="{00000000-0005-0000-0000-0000C4090000}"/>
    <cellStyle name="40% - Ênfase5 12" xfId="1943" xr:uid="{00000000-0005-0000-0000-0000C5090000}"/>
    <cellStyle name="40% - Ênfase5 13" xfId="1944" xr:uid="{00000000-0005-0000-0000-0000C6090000}"/>
    <cellStyle name="40% - Ênfase5 14" xfId="1945" xr:uid="{00000000-0005-0000-0000-0000C7090000}"/>
    <cellStyle name="40% - Ênfase5 15" xfId="1946" xr:uid="{00000000-0005-0000-0000-0000C8090000}"/>
    <cellStyle name="40% - Ênfase5 16" xfId="1947" xr:uid="{00000000-0005-0000-0000-0000C9090000}"/>
    <cellStyle name="40% - Ênfase5 17" xfId="1948" xr:uid="{00000000-0005-0000-0000-0000CA090000}"/>
    <cellStyle name="40% - Ênfase5 18" xfId="1949" xr:uid="{00000000-0005-0000-0000-0000CB090000}"/>
    <cellStyle name="40% - Ênfase5 19" xfId="1950" xr:uid="{00000000-0005-0000-0000-0000CC090000}"/>
    <cellStyle name="40% - Ênfase5 2" xfId="1951" xr:uid="{00000000-0005-0000-0000-0000CD090000}"/>
    <cellStyle name="40% - Ênfase5 2 2" xfId="30358" xr:uid="{00000000-0005-0000-0000-0000CE090000}"/>
    <cellStyle name="40% - Ênfase5 2 2 2" xfId="30359" xr:uid="{00000000-0005-0000-0000-0000CF090000}"/>
    <cellStyle name="40% - Ênfase5 20" xfId="1952" xr:uid="{00000000-0005-0000-0000-0000D0090000}"/>
    <cellStyle name="40% - Ênfase5 21" xfId="1953" xr:uid="{00000000-0005-0000-0000-0000D1090000}"/>
    <cellStyle name="40% - Ênfase5 22" xfId="1954" xr:uid="{00000000-0005-0000-0000-0000D2090000}"/>
    <cellStyle name="40% - Ênfase5 23" xfId="1955" xr:uid="{00000000-0005-0000-0000-0000D3090000}"/>
    <cellStyle name="40% - Ênfase5 24" xfId="1956" xr:uid="{00000000-0005-0000-0000-0000D4090000}"/>
    <cellStyle name="40% - Ênfase5 25" xfId="1957" xr:uid="{00000000-0005-0000-0000-0000D5090000}"/>
    <cellStyle name="40% - Ênfase5 26" xfId="1958" xr:uid="{00000000-0005-0000-0000-0000D6090000}"/>
    <cellStyle name="40% - Ênfase5 27" xfId="1959" xr:uid="{00000000-0005-0000-0000-0000D7090000}"/>
    <cellStyle name="40% - Ênfase5 28" xfId="1960" xr:uid="{00000000-0005-0000-0000-0000D8090000}"/>
    <cellStyle name="40% - Ênfase5 29" xfId="1961" xr:uid="{00000000-0005-0000-0000-0000D9090000}"/>
    <cellStyle name="40% - Ênfase5 3" xfId="1962" xr:uid="{00000000-0005-0000-0000-0000DA090000}"/>
    <cellStyle name="40% - Ênfase5 3 2" xfId="30360" xr:uid="{00000000-0005-0000-0000-0000DB090000}"/>
    <cellStyle name="40% - Ênfase5 3 2 2" xfId="30361" xr:uid="{00000000-0005-0000-0000-0000DC090000}"/>
    <cellStyle name="40% - Ênfase5 30" xfId="1963" xr:uid="{00000000-0005-0000-0000-0000DD090000}"/>
    <cellStyle name="40% - Ênfase5 31" xfId="1964" xr:uid="{00000000-0005-0000-0000-0000DE090000}"/>
    <cellStyle name="40% - Ênfase5 32" xfId="1965" xr:uid="{00000000-0005-0000-0000-0000DF090000}"/>
    <cellStyle name="40% - Ênfase5 33" xfId="1966" xr:uid="{00000000-0005-0000-0000-0000E0090000}"/>
    <cellStyle name="40% - Ênfase5 34" xfId="1967" xr:uid="{00000000-0005-0000-0000-0000E1090000}"/>
    <cellStyle name="40% - Ênfase5 35" xfId="1968" xr:uid="{00000000-0005-0000-0000-0000E2090000}"/>
    <cellStyle name="40% - Ênfase5 36" xfId="30362" xr:uid="{00000000-0005-0000-0000-0000E3090000}"/>
    <cellStyle name="40% - Ênfase5 36 2" xfId="30363" xr:uid="{00000000-0005-0000-0000-0000E4090000}"/>
    <cellStyle name="40% - Ênfase5 37" xfId="30364" xr:uid="{00000000-0005-0000-0000-0000E5090000}"/>
    <cellStyle name="40% - Ênfase5 37 2" xfId="30365" xr:uid="{00000000-0005-0000-0000-0000E6090000}"/>
    <cellStyle name="40% - Ênfase5 38" xfId="30366" xr:uid="{00000000-0005-0000-0000-0000E7090000}"/>
    <cellStyle name="40% - Ênfase5 38 2" xfId="30367" xr:uid="{00000000-0005-0000-0000-0000E8090000}"/>
    <cellStyle name="40% - Ênfase5 39" xfId="30368" xr:uid="{00000000-0005-0000-0000-0000E9090000}"/>
    <cellStyle name="40% - Ênfase5 39 2" xfId="30369" xr:uid="{00000000-0005-0000-0000-0000EA090000}"/>
    <cellStyle name="40% - Ênfase5 4" xfId="1969" xr:uid="{00000000-0005-0000-0000-0000EB090000}"/>
    <cellStyle name="40% - Ênfase5 4 2" xfId="1970" xr:uid="{00000000-0005-0000-0000-0000EC090000}"/>
    <cellStyle name="40% - Ênfase5 4 2 2" xfId="27736" xr:uid="{00000000-0005-0000-0000-0000ED090000}"/>
    <cellStyle name="40% - Ênfase5 4 3" xfId="1971" xr:uid="{00000000-0005-0000-0000-0000EE090000}"/>
    <cellStyle name="40% - Ênfase5 4 3 2" xfId="27737" xr:uid="{00000000-0005-0000-0000-0000EF090000}"/>
    <cellStyle name="40% - Ênfase5 4 4" xfId="1972" xr:uid="{00000000-0005-0000-0000-0000F0090000}"/>
    <cellStyle name="40% - Ênfase5 4 4 2" xfId="27738" xr:uid="{00000000-0005-0000-0000-0000F1090000}"/>
    <cellStyle name="40% - Ênfase5 40" xfId="30370" xr:uid="{00000000-0005-0000-0000-0000F2090000}"/>
    <cellStyle name="40% - Ênfase5 40 2" xfId="30371" xr:uid="{00000000-0005-0000-0000-0000F3090000}"/>
    <cellStyle name="40% - Ênfase5 41" xfId="30372" xr:uid="{00000000-0005-0000-0000-0000F4090000}"/>
    <cellStyle name="40% - Ênfase5 41 2" xfId="30373" xr:uid="{00000000-0005-0000-0000-0000F5090000}"/>
    <cellStyle name="40% - Ênfase5 42" xfId="30374" xr:uid="{00000000-0005-0000-0000-0000F6090000}"/>
    <cellStyle name="40% - Ênfase5 42 2" xfId="30375" xr:uid="{00000000-0005-0000-0000-0000F7090000}"/>
    <cellStyle name="40% - Ênfase5 43" xfId="30376" xr:uid="{00000000-0005-0000-0000-0000F8090000}"/>
    <cellStyle name="40% - Ênfase5 43 2" xfId="30377" xr:uid="{00000000-0005-0000-0000-0000F9090000}"/>
    <cellStyle name="40% - Ênfase5 44" xfId="30378" xr:uid="{00000000-0005-0000-0000-0000FA090000}"/>
    <cellStyle name="40% - Ênfase5 44 2" xfId="30379" xr:uid="{00000000-0005-0000-0000-0000FB090000}"/>
    <cellStyle name="40% - Ênfase5 45" xfId="30380" xr:uid="{00000000-0005-0000-0000-0000FC090000}"/>
    <cellStyle name="40% - Ênfase5 45 2" xfId="30381" xr:uid="{00000000-0005-0000-0000-0000FD090000}"/>
    <cellStyle name="40% - Ênfase5 46" xfId="30382" xr:uid="{00000000-0005-0000-0000-0000FE090000}"/>
    <cellStyle name="40% - Ênfase5 46 2" xfId="30383" xr:uid="{00000000-0005-0000-0000-0000FF090000}"/>
    <cellStyle name="40% - Ênfase5 47" xfId="30384" xr:uid="{00000000-0005-0000-0000-0000000A0000}"/>
    <cellStyle name="40% - Ênfase5 47 2" xfId="30385" xr:uid="{00000000-0005-0000-0000-0000010A0000}"/>
    <cellStyle name="40% - Ênfase5 48" xfId="30386" xr:uid="{00000000-0005-0000-0000-0000020A0000}"/>
    <cellStyle name="40% - Ênfase5 48 2" xfId="30387" xr:uid="{00000000-0005-0000-0000-0000030A0000}"/>
    <cellStyle name="40% - Ênfase5 49" xfId="30388" xr:uid="{00000000-0005-0000-0000-0000040A0000}"/>
    <cellStyle name="40% - Ênfase5 49 2" xfId="30389" xr:uid="{00000000-0005-0000-0000-0000050A0000}"/>
    <cellStyle name="40% - Ênfase5 5" xfId="1973" xr:uid="{00000000-0005-0000-0000-0000060A0000}"/>
    <cellStyle name="40% - Ênfase5 50" xfId="30390" xr:uid="{00000000-0005-0000-0000-0000070A0000}"/>
    <cellStyle name="40% - Ênfase5 50 2" xfId="30391" xr:uid="{00000000-0005-0000-0000-0000080A0000}"/>
    <cellStyle name="40% - Ênfase5 51" xfId="30392" xr:uid="{00000000-0005-0000-0000-0000090A0000}"/>
    <cellStyle name="40% - Ênfase5 51 2" xfId="30393" xr:uid="{00000000-0005-0000-0000-00000A0A0000}"/>
    <cellStyle name="40% - Ênfase5 52" xfId="30394" xr:uid="{00000000-0005-0000-0000-00000B0A0000}"/>
    <cellStyle name="40% - Ênfase5 52 2" xfId="30395" xr:uid="{00000000-0005-0000-0000-00000C0A0000}"/>
    <cellStyle name="40% - Ênfase5 53" xfId="30396" xr:uid="{00000000-0005-0000-0000-00000D0A0000}"/>
    <cellStyle name="40% - Ênfase5 53 2" xfId="30397" xr:uid="{00000000-0005-0000-0000-00000E0A0000}"/>
    <cellStyle name="40% - Ênfase5 54" xfId="30398" xr:uid="{00000000-0005-0000-0000-00000F0A0000}"/>
    <cellStyle name="40% - Ênfase5 54 2" xfId="30399" xr:uid="{00000000-0005-0000-0000-0000100A0000}"/>
    <cellStyle name="40% - Ênfase5 6" xfId="1974" xr:uid="{00000000-0005-0000-0000-0000110A0000}"/>
    <cellStyle name="40% - Ênfase5 7" xfId="1975" xr:uid="{00000000-0005-0000-0000-0000120A0000}"/>
    <cellStyle name="40% - Ênfase5 8" xfId="1976" xr:uid="{00000000-0005-0000-0000-0000130A0000}"/>
    <cellStyle name="40% - Ênfase5 9" xfId="1977" xr:uid="{00000000-0005-0000-0000-0000140A0000}"/>
    <cellStyle name="40% - Ênfase6 10" xfId="1978" xr:uid="{00000000-0005-0000-0000-0000150A0000}"/>
    <cellStyle name="40% - Ênfase6 11" xfId="1979" xr:uid="{00000000-0005-0000-0000-0000160A0000}"/>
    <cellStyle name="40% - Ênfase6 12" xfId="1980" xr:uid="{00000000-0005-0000-0000-0000170A0000}"/>
    <cellStyle name="40% - Ênfase6 13" xfId="1981" xr:uid="{00000000-0005-0000-0000-0000180A0000}"/>
    <cellStyle name="40% - Ênfase6 14" xfId="1982" xr:uid="{00000000-0005-0000-0000-0000190A0000}"/>
    <cellStyle name="40% - Ênfase6 15" xfId="1983" xr:uid="{00000000-0005-0000-0000-00001A0A0000}"/>
    <cellStyle name="40% - Ênfase6 16" xfId="1984" xr:uid="{00000000-0005-0000-0000-00001B0A0000}"/>
    <cellStyle name="40% - Ênfase6 17" xfId="1985" xr:uid="{00000000-0005-0000-0000-00001C0A0000}"/>
    <cellStyle name="40% - Ênfase6 18" xfId="1986" xr:uid="{00000000-0005-0000-0000-00001D0A0000}"/>
    <cellStyle name="40% - Ênfase6 19" xfId="1987" xr:uid="{00000000-0005-0000-0000-00001E0A0000}"/>
    <cellStyle name="40% - Ênfase6 2" xfId="1988" xr:uid="{00000000-0005-0000-0000-00001F0A0000}"/>
    <cellStyle name="40% - Ênfase6 2 2" xfId="30400" xr:uid="{00000000-0005-0000-0000-0000200A0000}"/>
    <cellStyle name="40% - Ênfase6 2 2 2" xfId="30401" xr:uid="{00000000-0005-0000-0000-0000210A0000}"/>
    <cellStyle name="40% - Ênfase6 20" xfId="1989" xr:uid="{00000000-0005-0000-0000-0000220A0000}"/>
    <cellStyle name="40% - Ênfase6 21" xfId="1990" xr:uid="{00000000-0005-0000-0000-0000230A0000}"/>
    <cellStyle name="40% - Ênfase6 22" xfId="1991" xr:uid="{00000000-0005-0000-0000-0000240A0000}"/>
    <cellStyle name="40% - Ênfase6 23" xfId="1992" xr:uid="{00000000-0005-0000-0000-0000250A0000}"/>
    <cellStyle name="40% - Ênfase6 24" xfId="1993" xr:uid="{00000000-0005-0000-0000-0000260A0000}"/>
    <cellStyle name="40% - Ênfase6 25" xfId="1994" xr:uid="{00000000-0005-0000-0000-0000270A0000}"/>
    <cellStyle name="40% - Ênfase6 26" xfId="1995" xr:uid="{00000000-0005-0000-0000-0000280A0000}"/>
    <cellStyle name="40% - Ênfase6 27" xfId="1996" xr:uid="{00000000-0005-0000-0000-0000290A0000}"/>
    <cellStyle name="40% - Ênfase6 28" xfId="1997" xr:uid="{00000000-0005-0000-0000-00002A0A0000}"/>
    <cellStyle name="40% - Ênfase6 29" xfId="1998" xr:uid="{00000000-0005-0000-0000-00002B0A0000}"/>
    <cellStyle name="40% - Ênfase6 3" xfId="1999" xr:uid="{00000000-0005-0000-0000-00002C0A0000}"/>
    <cellStyle name="40% - Ênfase6 3 2" xfId="30402" xr:uid="{00000000-0005-0000-0000-00002D0A0000}"/>
    <cellStyle name="40% - Ênfase6 3 2 2" xfId="30403" xr:uid="{00000000-0005-0000-0000-00002E0A0000}"/>
    <cellStyle name="40% - Ênfase6 30" xfId="2000" xr:uid="{00000000-0005-0000-0000-00002F0A0000}"/>
    <cellStyle name="40% - Ênfase6 31" xfId="2001" xr:uid="{00000000-0005-0000-0000-0000300A0000}"/>
    <cellStyle name="40% - Ênfase6 32" xfId="2002" xr:uid="{00000000-0005-0000-0000-0000310A0000}"/>
    <cellStyle name="40% - Ênfase6 33" xfId="2003" xr:uid="{00000000-0005-0000-0000-0000320A0000}"/>
    <cellStyle name="40% - Ênfase6 34" xfId="2004" xr:uid="{00000000-0005-0000-0000-0000330A0000}"/>
    <cellStyle name="40% - Ênfase6 35" xfId="2005" xr:uid="{00000000-0005-0000-0000-0000340A0000}"/>
    <cellStyle name="40% - Ênfase6 36" xfId="30404" xr:uid="{00000000-0005-0000-0000-0000350A0000}"/>
    <cellStyle name="40% - Ênfase6 36 2" xfId="30405" xr:uid="{00000000-0005-0000-0000-0000360A0000}"/>
    <cellStyle name="40% - Ênfase6 37" xfId="30406" xr:uid="{00000000-0005-0000-0000-0000370A0000}"/>
    <cellStyle name="40% - Ênfase6 37 2" xfId="30407" xr:uid="{00000000-0005-0000-0000-0000380A0000}"/>
    <cellStyle name="40% - Ênfase6 38" xfId="30408" xr:uid="{00000000-0005-0000-0000-0000390A0000}"/>
    <cellStyle name="40% - Ênfase6 38 2" xfId="30409" xr:uid="{00000000-0005-0000-0000-00003A0A0000}"/>
    <cellStyle name="40% - Ênfase6 39" xfId="30410" xr:uid="{00000000-0005-0000-0000-00003B0A0000}"/>
    <cellStyle name="40% - Ênfase6 39 2" xfId="30411" xr:uid="{00000000-0005-0000-0000-00003C0A0000}"/>
    <cellStyle name="40% - Ênfase6 4" xfId="2006" xr:uid="{00000000-0005-0000-0000-00003D0A0000}"/>
    <cellStyle name="40% - Ênfase6 4 2" xfId="2007" xr:uid="{00000000-0005-0000-0000-00003E0A0000}"/>
    <cellStyle name="40% - Ênfase6 4 2 2" xfId="27739" xr:uid="{00000000-0005-0000-0000-00003F0A0000}"/>
    <cellStyle name="40% - Ênfase6 4 3" xfId="2008" xr:uid="{00000000-0005-0000-0000-0000400A0000}"/>
    <cellStyle name="40% - Ênfase6 4 3 2" xfId="27740" xr:uid="{00000000-0005-0000-0000-0000410A0000}"/>
    <cellStyle name="40% - Ênfase6 4 4" xfId="2009" xr:uid="{00000000-0005-0000-0000-0000420A0000}"/>
    <cellStyle name="40% - Ênfase6 4 4 2" xfId="27741" xr:uid="{00000000-0005-0000-0000-0000430A0000}"/>
    <cellStyle name="40% - Ênfase6 40" xfId="30412" xr:uid="{00000000-0005-0000-0000-0000440A0000}"/>
    <cellStyle name="40% - Ênfase6 40 2" xfId="30413" xr:uid="{00000000-0005-0000-0000-0000450A0000}"/>
    <cellStyle name="40% - Ênfase6 41" xfId="30414" xr:uid="{00000000-0005-0000-0000-0000460A0000}"/>
    <cellStyle name="40% - Ênfase6 41 2" xfId="30415" xr:uid="{00000000-0005-0000-0000-0000470A0000}"/>
    <cellStyle name="40% - Ênfase6 42" xfId="30416" xr:uid="{00000000-0005-0000-0000-0000480A0000}"/>
    <cellStyle name="40% - Ênfase6 42 2" xfId="30417" xr:uid="{00000000-0005-0000-0000-0000490A0000}"/>
    <cellStyle name="40% - Ênfase6 43" xfId="30418" xr:uid="{00000000-0005-0000-0000-00004A0A0000}"/>
    <cellStyle name="40% - Ênfase6 43 2" xfId="30419" xr:uid="{00000000-0005-0000-0000-00004B0A0000}"/>
    <cellStyle name="40% - Ênfase6 44" xfId="30420" xr:uid="{00000000-0005-0000-0000-00004C0A0000}"/>
    <cellStyle name="40% - Ênfase6 44 2" xfId="30421" xr:uid="{00000000-0005-0000-0000-00004D0A0000}"/>
    <cellStyle name="40% - Ênfase6 45" xfId="30422" xr:uid="{00000000-0005-0000-0000-00004E0A0000}"/>
    <cellStyle name="40% - Ênfase6 45 2" xfId="30423" xr:uid="{00000000-0005-0000-0000-00004F0A0000}"/>
    <cellStyle name="40% - Ênfase6 46" xfId="30424" xr:uid="{00000000-0005-0000-0000-0000500A0000}"/>
    <cellStyle name="40% - Ênfase6 46 2" xfId="30425" xr:uid="{00000000-0005-0000-0000-0000510A0000}"/>
    <cellStyle name="40% - Ênfase6 47" xfId="30426" xr:uid="{00000000-0005-0000-0000-0000520A0000}"/>
    <cellStyle name="40% - Ênfase6 47 2" xfId="30427" xr:uid="{00000000-0005-0000-0000-0000530A0000}"/>
    <cellStyle name="40% - Ênfase6 48" xfId="30428" xr:uid="{00000000-0005-0000-0000-0000540A0000}"/>
    <cellStyle name="40% - Ênfase6 48 2" xfId="30429" xr:uid="{00000000-0005-0000-0000-0000550A0000}"/>
    <cellStyle name="40% - Ênfase6 49" xfId="30430" xr:uid="{00000000-0005-0000-0000-0000560A0000}"/>
    <cellStyle name="40% - Ênfase6 49 2" xfId="30431" xr:uid="{00000000-0005-0000-0000-0000570A0000}"/>
    <cellStyle name="40% - Ênfase6 5" xfId="2010" xr:uid="{00000000-0005-0000-0000-0000580A0000}"/>
    <cellStyle name="40% - Ênfase6 50" xfId="30432" xr:uid="{00000000-0005-0000-0000-0000590A0000}"/>
    <cellStyle name="40% - Ênfase6 50 2" xfId="30433" xr:uid="{00000000-0005-0000-0000-00005A0A0000}"/>
    <cellStyle name="40% - Ênfase6 51" xfId="30434" xr:uid="{00000000-0005-0000-0000-00005B0A0000}"/>
    <cellStyle name="40% - Ênfase6 51 2" xfId="30435" xr:uid="{00000000-0005-0000-0000-00005C0A0000}"/>
    <cellStyle name="40% - Ênfase6 52" xfId="30436" xr:uid="{00000000-0005-0000-0000-00005D0A0000}"/>
    <cellStyle name="40% - Ênfase6 52 2" xfId="30437" xr:uid="{00000000-0005-0000-0000-00005E0A0000}"/>
    <cellStyle name="40% - Ênfase6 53" xfId="30438" xr:uid="{00000000-0005-0000-0000-00005F0A0000}"/>
    <cellStyle name="40% - Ênfase6 53 2" xfId="30439" xr:uid="{00000000-0005-0000-0000-0000600A0000}"/>
    <cellStyle name="40% - Ênfase6 54" xfId="30440" xr:uid="{00000000-0005-0000-0000-0000610A0000}"/>
    <cellStyle name="40% - Ênfase6 54 2" xfId="30441" xr:uid="{00000000-0005-0000-0000-0000620A0000}"/>
    <cellStyle name="40% - Ênfase6 6" xfId="2011" xr:uid="{00000000-0005-0000-0000-0000630A0000}"/>
    <cellStyle name="40% - Ênfase6 7" xfId="2012" xr:uid="{00000000-0005-0000-0000-0000640A0000}"/>
    <cellStyle name="40% - Ênfase6 8" xfId="2013" xr:uid="{00000000-0005-0000-0000-0000650A0000}"/>
    <cellStyle name="40% - Ênfase6 9" xfId="2014" xr:uid="{00000000-0005-0000-0000-0000660A0000}"/>
    <cellStyle name="40% - Énfasis1 2" xfId="2015" xr:uid="{00000000-0005-0000-0000-0000670A0000}"/>
    <cellStyle name="40% - Énfasis1 2 2" xfId="2016" xr:uid="{00000000-0005-0000-0000-0000680A0000}"/>
    <cellStyle name="40% - Énfasis1 2 2 2" xfId="27743" xr:uid="{00000000-0005-0000-0000-0000690A0000}"/>
    <cellStyle name="40% - Énfasis1 2 3" xfId="2017" xr:uid="{00000000-0005-0000-0000-00006A0A0000}"/>
    <cellStyle name="40% - Énfasis1 2 3 2" xfId="27744" xr:uid="{00000000-0005-0000-0000-00006B0A0000}"/>
    <cellStyle name="40% - Énfasis1 2 4" xfId="27742" xr:uid="{00000000-0005-0000-0000-00006C0A0000}"/>
    <cellStyle name="40% - Énfasis1 3" xfId="2018" xr:uid="{00000000-0005-0000-0000-00006D0A0000}"/>
    <cellStyle name="40% - Énfasis1 3 2" xfId="2019" xr:uid="{00000000-0005-0000-0000-00006E0A0000}"/>
    <cellStyle name="40% - Énfasis1 3 2 2" xfId="2020" xr:uid="{00000000-0005-0000-0000-00006F0A0000}"/>
    <cellStyle name="40% - Énfasis1 3 2 3" xfId="2021" xr:uid="{00000000-0005-0000-0000-0000700A0000}"/>
    <cellStyle name="40% - Énfasis1 3 3" xfId="2022" xr:uid="{00000000-0005-0000-0000-0000710A0000}"/>
    <cellStyle name="40% - Énfasis1 3 3 2" xfId="2023" xr:uid="{00000000-0005-0000-0000-0000720A0000}"/>
    <cellStyle name="40% - Énfasis1 3 3 3" xfId="2024" xr:uid="{00000000-0005-0000-0000-0000730A0000}"/>
    <cellStyle name="40% - Énfasis1 3 4" xfId="2025" xr:uid="{00000000-0005-0000-0000-0000740A0000}"/>
    <cellStyle name="40% - Énfasis1 3 4 2" xfId="2026" xr:uid="{00000000-0005-0000-0000-0000750A0000}"/>
    <cellStyle name="40% - Énfasis1 3 4 3" xfId="2027" xr:uid="{00000000-0005-0000-0000-0000760A0000}"/>
    <cellStyle name="40% - Énfasis1 3 5" xfId="2028" xr:uid="{00000000-0005-0000-0000-0000770A0000}"/>
    <cellStyle name="40% - Énfasis1 3 5 2" xfId="2029" xr:uid="{00000000-0005-0000-0000-0000780A0000}"/>
    <cellStyle name="40% - Énfasis1 3 5 3" xfId="2030" xr:uid="{00000000-0005-0000-0000-0000790A0000}"/>
    <cellStyle name="40% - Énfasis1 3 6" xfId="2031" xr:uid="{00000000-0005-0000-0000-00007A0A0000}"/>
    <cellStyle name="40% - Énfasis1 3 7" xfId="2032" xr:uid="{00000000-0005-0000-0000-00007B0A0000}"/>
    <cellStyle name="40% - Énfasis1 4" xfId="2033" xr:uid="{00000000-0005-0000-0000-00007C0A0000}"/>
    <cellStyle name="40% - Énfasis1 4 2" xfId="2034" xr:uid="{00000000-0005-0000-0000-00007D0A0000}"/>
    <cellStyle name="40% - Énfasis1 4 2 2" xfId="2035" xr:uid="{00000000-0005-0000-0000-00007E0A0000}"/>
    <cellStyle name="40% - Énfasis1 4 2 3" xfId="2036" xr:uid="{00000000-0005-0000-0000-00007F0A0000}"/>
    <cellStyle name="40% - Énfasis1 4 3" xfId="2037" xr:uid="{00000000-0005-0000-0000-0000800A0000}"/>
    <cellStyle name="40% - Énfasis1 4 3 2" xfId="2038" xr:uid="{00000000-0005-0000-0000-0000810A0000}"/>
    <cellStyle name="40% - Énfasis1 4 3 3" xfId="2039" xr:uid="{00000000-0005-0000-0000-0000820A0000}"/>
    <cellStyle name="40% - Énfasis1 4 4" xfId="2040" xr:uid="{00000000-0005-0000-0000-0000830A0000}"/>
    <cellStyle name="40% - Énfasis1 4 4 2" xfId="2041" xr:uid="{00000000-0005-0000-0000-0000840A0000}"/>
    <cellStyle name="40% - Énfasis1 4 4 3" xfId="2042" xr:uid="{00000000-0005-0000-0000-0000850A0000}"/>
    <cellStyle name="40% - Énfasis1 4 5" xfId="2043" xr:uid="{00000000-0005-0000-0000-0000860A0000}"/>
    <cellStyle name="40% - Énfasis1 4 5 2" xfId="2044" xr:uid="{00000000-0005-0000-0000-0000870A0000}"/>
    <cellStyle name="40% - Énfasis1 4 5 3" xfId="2045" xr:uid="{00000000-0005-0000-0000-0000880A0000}"/>
    <cellStyle name="40% - Énfasis1 4 6" xfId="2046" xr:uid="{00000000-0005-0000-0000-0000890A0000}"/>
    <cellStyle name="40% - Énfasis1 4 7" xfId="2047" xr:uid="{00000000-0005-0000-0000-00008A0A0000}"/>
    <cellStyle name="40% - Énfasis3 2" xfId="2048" xr:uid="{00000000-0005-0000-0000-00008B0A0000}"/>
    <cellStyle name="40% - Énfasis3 2 2" xfId="2049" xr:uid="{00000000-0005-0000-0000-00008C0A0000}"/>
    <cellStyle name="40% - Énfasis3 2 2 2" xfId="27746" xr:uid="{00000000-0005-0000-0000-00008D0A0000}"/>
    <cellStyle name="40% - Énfasis3 2 3" xfId="2050" xr:uid="{00000000-0005-0000-0000-00008E0A0000}"/>
    <cellStyle name="40% - Énfasis3 2 3 2" xfId="27747" xr:uid="{00000000-0005-0000-0000-00008F0A0000}"/>
    <cellStyle name="40% - Énfasis3 2 4" xfId="27745" xr:uid="{00000000-0005-0000-0000-0000900A0000}"/>
    <cellStyle name="40% - Énfasis4 2" xfId="2051" xr:uid="{00000000-0005-0000-0000-0000910A0000}"/>
    <cellStyle name="40% - Énfasis4 2 2" xfId="2052" xr:uid="{00000000-0005-0000-0000-0000920A0000}"/>
    <cellStyle name="40% - Énfasis4 2 2 2" xfId="27749" xr:uid="{00000000-0005-0000-0000-0000930A0000}"/>
    <cellStyle name="40% - Énfasis4 2 3" xfId="2053" xr:uid="{00000000-0005-0000-0000-0000940A0000}"/>
    <cellStyle name="40% - Énfasis4 2 3 2" xfId="27750" xr:uid="{00000000-0005-0000-0000-0000950A0000}"/>
    <cellStyle name="40% - Énfasis4 2 4" xfId="27748" xr:uid="{00000000-0005-0000-0000-0000960A0000}"/>
    <cellStyle name="60% - Accent1" xfId="2054" xr:uid="{00000000-0005-0000-0000-0000970A0000}"/>
    <cellStyle name="60% - Accent1 2" xfId="30442" xr:uid="{00000000-0005-0000-0000-0000980A0000}"/>
    <cellStyle name="60% - Accent1 3" xfId="30443" xr:uid="{00000000-0005-0000-0000-0000990A0000}"/>
    <cellStyle name="60% - Accent2" xfId="2055" xr:uid="{00000000-0005-0000-0000-00009A0A0000}"/>
    <cellStyle name="60% - Accent2 2" xfId="30444" xr:uid="{00000000-0005-0000-0000-00009B0A0000}"/>
    <cellStyle name="60% - Accent2 3" xfId="30445" xr:uid="{00000000-0005-0000-0000-00009C0A0000}"/>
    <cellStyle name="60% - Accent3" xfId="2056" xr:uid="{00000000-0005-0000-0000-00009D0A0000}"/>
    <cellStyle name="60% - Accent3 2" xfId="30446" xr:uid="{00000000-0005-0000-0000-00009E0A0000}"/>
    <cellStyle name="60% - Accent3 3" xfId="30447" xr:uid="{00000000-0005-0000-0000-00009F0A0000}"/>
    <cellStyle name="60% - Accent4" xfId="2057" xr:uid="{00000000-0005-0000-0000-0000A00A0000}"/>
    <cellStyle name="60% - Accent4 2" xfId="30448" xr:uid="{00000000-0005-0000-0000-0000A10A0000}"/>
    <cellStyle name="60% - Accent4 3" xfId="30449" xr:uid="{00000000-0005-0000-0000-0000A20A0000}"/>
    <cellStyle name="60% - Accent5" xfId="2058" xr:uid="{00000000-0005-0000-0000-0000A30A0000}"/>
    <cellStyle name="60% - Accent5 2" xfId="30450" xr:uid="{00000000-0005-0000-0000-0000A40A0000}"/>
    <cellStyle name="60% - Accent5 3" xfId="30451" xr:uid="{00000000-0005-0000-0000-0000A50A0000}"/>
    <cellStyle name="60% - Accent6" xfId="2059" xr:uid="{00000000-0005-0000-0000-0000A60A0000}"/>
    <cellStyle name="60% - Accent6 2" xfId="30452" xr:uid="{00000000-0005-0000-0000-0000A70A0000}"/>
    <cellStyle name="60% - Accent6 3" xfId="30453" xr:uid="{00000000-0005-0000-0000-0000A80A0000}"/>
    <cellStyle name="60% - Ênfase1 10" xfId="2060" xr:uid="{00000000-0005-0000-0000-0000A90A0000}"/>
    <cellStyle name="60% - Ênfase1 11" xfId="2061" xr:uid="{00000000-0005-0000-0000-0000AA0A0000}"/>
    <cellStyle name="60% - Ênfase1 12" xfId="2062" xr:uid="{00000000-0005-0000-0000-0000AB0A0000}"/>
    <cellStyle name="60% - Ênfase1 13" xfId="2063" xr:uid="{00000000-0005-0000-0000-0000AC0A0000}"/>
    <cellStyle name="60% - Ênfase1 14" xfId="2064" xr:uid="{00000000-0005-0000-0000-0000AD0A0000}"/>
    <cellStyle name="60% - Ênfase1 15" xfId="2065" xr:uid="{00000000-0005-0000-0000-0000AE0A0000}"/>
    <cellStyle name="60% - Ênfase1 16" xfId="2066" xr:uid="{00000000-0005-0000-0000-0000AF0A0000}"/>
    <cellStyle name="60% - Ênfase1 17" xfId="2067" xr:uid="{00000000-0005-0000-0000-0000B00A0000}"/>
    <cellStyle name="60% - Ênfase1 18" xfId="2068" xr:uid="{00000000-0005-0000-0000-0000B10A0000}"/>
    <cellStyle name="60% - Ênfase1 19" xfId="2069" xr:uid="{00000000-0005-0000-0000-0000B20A0000}"/>
    <cellStyle name="60% - Ênfase1 2" xfId="2070" xr:uid="{00000000-0005-0000-0000-0000B30A0000}"/>
    <cellStyle name="60% - Ênfase1 2 2" xfId="30454" xr:uid="{00000000-0005-0000-0000-0000B40A0000}"/>
    <cellStyle name="60% - Ênfase1 20" xfId="2071" xr:uid="{00000000-0005-0000-0000-0000B50A0000}"/>
    <cellStyle name="60% - Ênfase1 21" xfId="2072" xr:uid="{00000000-0005-0000-0000-0000B60A0000}"/>
    <cellStyle name="60% - Ênfase1 22" xfId="2073" xr:uid="{00000000-0005-0000-0000-0000B70A0000}"/>
    <cellStyle name="60% - Ênfase1 23" xfId="2074" xr:uid="{00000000-0005-0000-0000-0000B80A0000}"/>
    <cellStyle name="60% - Ênfase1 24" xfId="2075" xr:uid="{00000000-0005-0000-0000-0000B90A0000}"/>
    <cellStyle name="60% - Ênfase1 25" xfId="2076" xr:uid="{00000000-0005-0000-0000-0000BA0A0000}"/>
    <cellStyle name="60% - Ênfase1 26" xfId="2077" xr:uid="{00000000-0005-0000-0000-0000BB0A0000}"/>
    <cellStyle name="60% - Ênfase1 27" xfId="2078" xr:uid="{00000000-0005-0000-0000-0000BC0A0000}"/>
    <cellStyle name="60% - Ênfase1 28" xfId="2079" xr:uid="{00000000-0005-0000-0000-0000BD0A0000}"/>
    <cellStyle name="60% - Ênfase1 29" xfId="2080" xr:uid="{00000000-0005-0000-0000-0000BE0A0000}"/>
    <cellStyle name="60% - Ênfase1 3" xfId="2081" xr:uid="{00000000-0005-0000-0000-0000BF0A0000}"/>
    <cellStyle name="60% - Ênfase1 3 2" xfId="30455" xr:uid="{00000000-0005-0000-0000-0000C00A0000}"/>
    <cellStyle name="60% - Ênfase1 30" xfId="2082" xr:uid="{00000000-0005-0000-0000-0000C10A0000}"/>
    <cellStyle name="60% - Ênfase1 31" xfId="2083" xr:uid="{00000000-0005-0000-0000-0000C20A0000}"/>
    <cellStyle name="60% - Ênfase1 32" xfId="2084" xr:uid="{00000000-0005-0000-0000-0000C30A0000}"/>
    <cellStyle name="60% - Ênfase1 33" xfId="2085" xr:uid="{00000000-0005-0000-0000-0000C40A0000}"/>
    <cellStyle name="60% - Ênfase1 34" xfId="2086" xr:uid="{00000000-0005-0000-0000-0000C50A0000}"/>
    <cellStyle name="60% - Ênfase1 35" xfId="2087" xr:uid="{00000000-0005-0000-0000-0000C60A0000}"/>
    <cellStyle name="60% - Ênfase1 36" xfId="2088" xr:uid="{00000000-0005-0000-0000-0000C70A0000}"/>
    <cellStyle name="60% - Ênfase1 37" xfId="2089" xr:uid="{00000000-0005-0000-0000-0000C80A0000}"/>
    <cellStyle name="60% - Ênfase1 38" xfId="2090" xr:uid="{00000000-0005-0000-0000-0000C90A0000}"/>
    <cellStyle name="60% - Ênfase1 39" xfId="2091" xr:uid="{00000000-0005-0000-0000-0000CA0A0000}"/>
    <cellStyle name="60% - Ênfase1 4" xfId="2092" xr:uid="{00000000-0005-0000-0000-0000CB0A0000}"/>
    <cellStyle name="60% - Ênfase1 4 2" xfId="2093" xr:uid="{00000000-0005-0000-0000-0000CC0A0000}"/>
    <cellStyle name="60% - Ênfase1 4 3" xfId="2094" xr:uid="{00000000-0005-0000-0000-0000CD0A0000}"/>
    <cellStyle name="60% - Ênfase1 4 4" xfId="2095" xr:uid="{00000000-0005-0000-0000-0000CE0A0000}"/>
    <cellStyle name="60% - Ênfase1 40" xfId="2096" xr:uid="{00000000-0005-0000-0000-0000CF0A0000}"/>
    <cellStyle name="60% - Ênfase1 41" xfId="2097" xr:uid="{00000000-0005-0000-0000-0000D00A0000}"/>
    <cellStyle name="60% - Ênfase1 42" xfId="30456" xr:uid="{00000000-0005-0000-0000-0000D10A0000}"/>
    <cellStyle name="60% - Ênfase1 43" xfId="30457" xr:uid="{00000000-0005-0000-0000-0000D20A0000}"/>
    <cellStyle name="60% - Ênfase1 44" xfId="30458" xr:uid="{00000000-0005-0000-0000-0000D30A0000}"/>
    <cellStyle name="60% - Ênfase1 5" xfId="2098" xr:uid="{00000000-0005-0000-0000-0000D40A0000}"/>
    <cellStyle name="60% - Ênfase1 6" xfId="2099" xr:uid="{00000000-0005-0000-0000-0000D50A0000}"/>
    <cellStyle name="60% - Ênfase1 7" xfId="2100" xr:uid="{00000000-0005-0000-0000-0000D60A0000}"/>
    <cellStyle name="60% - Ênfase1 8" xfId="2101" xr:uid="{00000000-0005-0000-0000-0000D70A0000}"/>
    <cellStyle name="60% - Ênfase1 9" xfId="2102" xr:uid="{00000000-0005-0000-0000-0000D80A0000}"/>
    <cellStyle name="60% - Ênfase2 10" xfId="2103" xr:uid="{00000000-0005-0000-0000-0000D90A0000}"/>
    <cellStyle name="60% - Ênfase2 11" xfId="2104" xr:uid="{00000000-0005-0000-0000-0000DA0A0000}"/>
    <cellStyle name="60% - Ênfase2 12" xfId="2105" xr:uid="{00000000-0005-0000-0000-0000DB0A0000}"/>
    <cellStyle name="60% - Ênfase2 13" xfId="2106" xr:uid="{00000000-0005-0000-0000-0000DC0A0000}"/>
    <cellStyle name="60% - Ênfase2 14" xfId="2107" xr:uid="{00000000-0005-0000-0000-0000DD0A0000}"/>
    <cellStyle name="60% - Ênfase2 15" xfId="2108" xr:uid="{00000000-0005-0000-0000-0000DE0A0000}"/>
    <cellStyle name="60% - Ênfase2 16" xfId="2109" xr:uid="{00000000-0005-0000-0000-0000DF0A0000}"/>
    <cellStyle name="60% - Ênfase2 17" xfId="2110" xr:uid="{00000000-0005-0000-0000-0000E00A0000}"/>
    <cellStyle name="60% - Ênfase2 18" xfId="2111" xr:uid="{00000000-0005-0000-0000-0000E10A0000}"/>
    <cellStyle name="60% - Ênfase2 19" xfId="2112" xr:uid="{00000000-0005-0000-0000-0000E20A0000}"/>
    <cellStyle name="60% - Ênfase2 2" xfId="2113" xr:uid="{00000000-0005-0000-0000-0000E30A0000}"/>
    <cellStyle name="60% - Ênfase2 2 2" xfId="30459" xr:uid="{00000000-0005-0000-0000-0000E40A0000}"/>
    <cellStyle name="60% - Ênfase2 20" xfId="2114" xr:uid="{00000000-0005-0000-0000-0000E50A0000}"/>
    <cellStyle name="60% - Ênfase2 21" xfId="2115" xr:uid="{00000000-0005-0000-0000-0000E60A0000}"/>
    <cellStyle name="60% - Ênfase2 22" xfId="2116" xr:uid="{00000000-0005-0000-0000-0000E70A0000}"/>
    <cellStyle name="60% - Ênfase2 23" xfId="2117" xr:uid="{00000000-0005-0000-0000-0000E80A0000}"/>
    <cellStyle name="60% - Ênfase2 24" xfId="2118" xr:uid="{00000000-0005-0000-0000-0000E90A0000}"/>
    <cellStyle name="60% - Ênfase2 25" xfId="2119" xr:uid="{00000000-0005-0000-0000-0000EA0A0000}"/>
    <cellStyle name="60% - Ênfase2 26" xfId="2120" xr:uid="{00000000-0005-0000-0000-0000EB0A0000}"/>
    <cellStyle name="60% - Ênfase2 27" xfId="2121" xr:uid="{00000000-0005-0000-0000-0000EC0A0000}"/>
    <cellStyle name="60% - Ênfase2 28" xfId="2122" xr:uid="{00000000-0005-0000-0000-0000ED0A0000}"/>
    <cellStyle name="60% - Ênfase2 29" xfId="2123" xr:uid="{00000000-0005-0000-0000-0000EE0A0000}"/>
    <cellStyle name="60% - Ênfase2 3" xfId="2124" xr:uid="{00000000-0005-0000-0000-0000EF0A0000}"/>
    <cellStyle name="60% - Ênfase2 3 2" xfId="30460" xr:uid="{00000000-0005-0000-0000-0000F00A0000}"/>
    <cellStyle name="60% - Ênfase2 30" xfId="2125" xr:uid="{00000000-0005-0000-0000-0000F10A0000}"/>
    <cellStyle name="60% - Ênfase2 31" xfId="2126" xr:uid="{00000000-0005-0000-0000-0000F20A0000}"/>
    <cellStyle name="60% - Ênfase2 32" xfId="2127" xr:uid="{00000000-0005-0000-0000-0000F30A0000}"/>
    <cellStyle name="60% - Ênfase2 33" xfId="2128" xr:uid="{00000000-0005-0000-0000-0000F40A0000}"/>
    <cellStyle name="60% - Ênfase2 34" xfId="2129" xr:uid="{00000000-0005-0000-0000-0000F50A0000}"/>
    <cellStyle name="60% - Ênfase2 35" xfId="2130" xr:uid="{00000000-0005-0000-0000-0000F60A0000}"/>
    <cellStyle name="60% - Ênfase2 4" xfId="2131" xr:uid="{00000000-0005-0000-0000-0000F70A0000}"/>
    <cellStyle name="60% - Ênfase2 4 2" xfId="2132" xr:uid="{00000000-0005-0000-0000-0000F80A0000}"/>
    <cellStyle name="60% - Ênfase2 4 3" xfId="2133" xr:uid="{00000000-0005-0000-0000-0000F90A0000}"/>
    <cellStyle name="60% - Ênfase2 4 4" xfId="2134" xr:uid="{00000000-0005-0000-0000-0000FA0A0000}"/>
    <cellStyle name="60% - Ênfase2 5" xfId="2135" xr:uid="{00000000-0005-0000-0000-0000FB0A0000}"/>
    <cellStyle name="60% - Ênfase2 6" xfId="2136" xr:uid="{00000000-0005-0000-0000-0000FC0A0000}"/>
    <cellStyle name="60% - Ênfase2 7" xfId="2137" xr:uid="{00000000-0005-0000-0000-0000FD0A0000}"/>
    <cellStyle name="60% - Ênfase2 8" xfId="2138" xr:uid="{00000000-0005-0000-0000-0000FE0A0000}"/>
    <cellStyle name="60% - Ênfase2 9" xfId="2139" xr:uid="{00000000-0005-0000-0000-0000FF0A0000}"/>
    <cellStyle name="60% - Ênfase3 10" xfId="2140" xr:uid="{00000000-0005-0000-0000-0000000B0000}"/>
    <cellStyle name="60% - Ênfase3 11" xfId="2141" xr:uid="{00000000-0005-0000-0000-0000010B0000}"/>
    <cellStyle name="60% - Ênfase3 12" xfId="2142" xr:uid="{00000000-0005-0000-0000-0000020B0000}"/>
    <cellStyle name="60% - Ênfase3 13" xfId="2143" xr:uid="{00000000-0005-0000-0000-0000030B0000}"/>
    <cellStyle name="60% - Ênfase3 14" xfId="2144" xr:uid="{00000000-0005-0000-0000-0000040B0000}"/>
    <cellStyle name="60% - Ênfase3 15" xfId="2145" xr:uid="{00000000-0005-0000-0000-0000050B0000}"/>
    <cellStyle name="60% - Ênfase3 16" xfId="2146" xr:uid="{00000000-0005-0000-0000-0000060B0000}"/>
    <cellStyle name="60% - Ênfase3 17" xfId="2147" xr:uid="{00000000-0005-0000-0000-0000070B0000}"/>
    <cellStyle name="60% - Ênfase3 18" xfId="2148" xr:uid="{00000000-0005-0000-0000-0000080B0000}"/>
    <cellStyle name="60% - Ênfase3 19" xfId="2149" xr:uid="{00000000-0005-0000-0000-0000090B0000}"/>
    <cellStyle name="60% - Ênfase3 2" xfId="2150" xr:uid="{00000000-0005-0000-0000-00000A0B0000}"/>
    <cellStyle name="60% - Ênfase3 2 2" xfId="30461" xr:uid="{00000000-0005-0000-0000-00000B0B0000}"/>
    <cellStyle name="60% - Ênfase3 20" xfId="2151" xr:uid="{00000000-0005-0000-0000-00000C0B0000}"/>
    <cellStyle name="60% - Ênfase3 21" xfId="2152" xr:uid="{00000000-0005-0000-0000-00000D0B0000}"/>
    <cellStyle name="60% - Ênfase3 22" xfId="2153" xr:uid="{00000000-0005-0000-0000-00000E0B0000}"/>
    <cellStyle name="60% - Ênfase3 23" xfId="2154" xr:uid="{00000000-0005-0000-0000-00000F0B0000}"/>
    <cellStyle name="60% - Ênfase3 24" xfId="2155" xr:uid="{00000000-0005-0000-0000-0000100B0000}"/>
    <cellStyle name="60% - Ênfase3 25" xfId="2156" xr:uid="{00000000-0005-0000-0000-0000110B0000}"/>
    <cellStyle name="60% - Ênfase3 26" xfId="2157" xr:uid="{00000000-0005-0000-0000-0000120B0000}"/>
    <cellStyle name="60% - Ênfase3 27" xfId="2158" xr:uid="{00000000-0005-0000-0000-0000130B0000}"/>
    <cellStyle name="60% - Ênfase3 28" xfId="2159" xr:uid="{00000000-0005-0000-0000-0000140B0000}"/>
    <cellStyle name="60% - Ênfase3 29" xfId="2160" xr:uid="{00000000-0005-0000-0000-0000150B0000}"/>
    <cellStyle name="60% - Ênfase3 3" xfId="2161" xr:uid="{00000000-0005-0000-0000-0000160B0000}"/>
    <cellStyle name="60% - Ênfase3 3 2" xfId="30462" xr:uid="{00000000-0005-0000-0000-0000170B0000}"/>
    <cellStyle name="60% - Ênfase3 30" xfId="2162" xr:uid="{00000000-0005-0000-0000-0000180B0000}"/>
    <cellStyle name="60% - Ênfase3 31" xfId="2163" xr:uid="{00000000-0005-0000-0000-0000190B0000}"/>
    <cellStyle name="60% - Ênfase3 32" xfId="2164" xr:uid="{00000000-0005-0000-0000-00001A0B0000}"/>
    <cellStyle name="60% - Ênfase3 33" xfId="2165" xr:uid="{00000000-0005-0000-0000-00001B0B0000}"/>
    <cellStyle name="60% - Ênfase3 34" xfId="2166" xr:uid="{00000000-0005-0000-0000-00001C0B0000}"/>
    <cellStyle name="60% - Ênfase3 35" xfId="2167" xr:uid="{00000000-0005-0000-0000-00001D0B0000}"/>
    <cellStyle name="60% - Ênfase3 36" xfId="2168" xr:uid="{00000000-0005-0000-0000-00001E0B0000}"/>
    <cellStyle name="60% - Ênfase3 37" xfId="2169" xr:uid="{00000000-0005-0000-0000-00001F0B0000}"/>
    <cellStyle name="60% - Ênfase3 38" xfId="2170" xr:uid="{00000000-0005-0000-0000-0000200B0000}"/>
    <cellStyle name="60% - Ênfase3 39" xfId="2171" xr:uid="{00000000-0005-0000-0000-0000210B0000}"/>
    <cellStyle name="60% - Ênfase3 4" xfId="2172" xr:uid="{00000000-0005-0000-0000-0000220B0000}"/>
    <cellStyle name="60% - Ênfase3 4 2" xfId="2173" xr:uid="{00000000-0005-0000-0000-0000230B0000}"/>
    <cellStyle name="60% - Ênfase3 4 3" xfId="2174" xr:uid="{00000000-0005-0000-0000-0000240B0000}"/>
    <cellStyle name="60% - Ênfase3 4 4" xfId="2175" xr:uid="{00000000-0005-0000-0000-0000250B0000}"/>
    <cellStyle name="60% - Ênfase3 40" xfId="2176" xr:uid="{00000000-0005-0000-0000-0000260B0000}"/>
    <cellStyle name="60% - Ênfase3 41" xfId="2177" xr:uid="{00000000-0005-0000-0000-0000270B0000}"/>
    <cellStyle name="60% - Ênfase3 42" xfId="30463" xr:uid="{00000000-0005-0000-0000-0000280B0000}"/>
    <cellStyle name="60% - Ênfase3 43" xfId="30464" xr:uid="{00000000-0005-0000-0000-0000290B0000}"/>
    <cellStyle name="60% - Ênfase3 44" xfId="30465" xr:uid="{00000000-0005-0000-0000-00002A0B0000}"/>
    <cellStyle name="60% - Ênfase3 45" xfId="30466" xr:uid="{00000000-0005-0000-0000-00002B0B0000}"/>
    <cellStyle name="60% - Ênfase3 5" xfId="2178" xr:uid="{00000000-0005-0000-0000-00002C0B0000}"/>
    <cellStyle name="60% - Ênfase3 6" xfId="2179" xr:uid="{00000000-0005-0000-0000-00002D0B0000}"/>
    <cellStyle name="60% - Ênfase3 7" xfId="2180" xr:uid="{00000000-0005-0000-0000-00002E0B0000}"/>
    <cellStyle name="60% - Ênfase3 8" xfId="2181" xr:uid="{00000000-0005-0000-0000-00002F0B0000}"/>
    <cellStyle name="60% - Ênfase3 9" xfId="2182" xr:uid="{00000000-0005-0000-0000-0000300B0000}"/>
    <cellStyle name="60% - Ênfase4 10" xfId="2183" xr:uid="{00000000-0005-0000-0000-0000310B0000}"/>
    <cellStyle name="60% - Ênfase4 11" xfId="2184" xr:uid="{00000000-0005-0000-0000-0000320B0000}"/>
    <cellStyle name="60% - Ênfase4 12" xfId="2185" xr:uid="{00000000-0005-0000-0000-0000330B0000}"/>
    <cellStyle name="60% - Ênfase4 13" xfId="2186" xr:uid="{00000000-0005-0000-0000-0000340B0000}"/>
    <cellStyle name="60% - Ênfase4 14" xfId="2187" xr:uid="{00000000-0005-0000-0000-0000350B0000}"/>
    <cellStyle name="60% - Ênfase4 15" xfId="2188" xr:uid="{00000000-0005-0000-0000-0000360B0000}"/>
    <cellStyle name="60% - Ênfase4 16" xfId="2189" xr:uid="{00000000-0005-0000-0000-0000370B0000}"/>
    <cellStyle name="60% - Ênfase4 17" xfId="2190" xr:uid="{00000000-0005-0000-0000-0000380B0000}"/>
    <cellStyle name="60% - Ênfase4 18" xfId="2191" xr:uid="{00000000-0005-0000-0000-0000390B0000}"/>
    <cellStyle name="60% - Ênfase4 19" xfId="2192" xr:uid="{00000000-0005-0000-0000-00003A0B0000}"/>
    <cellStyle name="60% - Ênfase4 2" xfId="2193" xr:uid="{00000000-0005-0000-0000-00003B0B0000}"/>
    <cellStyle name="60% - Ênfase4 2 2" xfId="30467" xr:uid="{00000000-0005-0000-0000-00003C0B0000}"/>
    <cellStyle name="60% - Ênfase4 20" xfId="2194" xr:uid="{00000000-0005-0000-0000-00003D0B0000}"/>
    <cellStyle name="60% - Ênfase4 21" xfId="2195" xr:uid="{00000000-0005-0000-0000-00003E0B0000}"/>
    <cellStyle name="60% - Ênfase4 22" xfId="2196" xr:uid="{00000000-0005-0000-0000-00003F0B0000}"/>
    <cellStyle name="60% - Ênfase4 23" xfId="2197" xr:uid="{00000000-0005-0000-0000-0000400B0000}"/>
    <cellStyle name="60% - Ênfase4 24" xfId="2198" xr:uid="{00000000-0005-0000-0000-0000410B0000}"/>
    <cellStyle name="60% - Ênfase4 25" xfId="2199" xr:uid="{00000000-0005-0000-0000-0000420B0000}"/>
    <cellStyle name="60% - Ênfase4 26" xfId="2200" xr:uid="{00000000-0005-0000-0000-0000430B0000}"/>
    <cellStyle name="60% - Ênfase4 27" xfId="2201" xr:uid="{00000000-0005-0000-0000-0000440B0000}"/>
    <cellStyle name="60% - Ênfase4 28" xfId="2202" xr:uid="{00000000-0005-0000-0000-0000450B0000}"/>
    <cellStyle name="60% - Ênfase4 29" xfId="2203" xr:uid="{00000000-0005-0000-0000-0000460B0000}"/>
    <cellStyle name="60% - Ênfase4 3" xfId="2204" xr:uid="{00000000-0005-0000-0000-0000470B0000}"/>
    <cellStyle name="60% - Ênfase4 3 2" xfId="30468" xr:uid="{00000000-0005-0000-0000-0000480B0000}"/>
    <cellStyle name="60% - Ênfase4 30" xfId="2205" xr:uid="{00000000-0005-0000-0000-0000490B0000}"/>
    <cellStyle name="60% - Ênfase4 31" xfId="2206" xr:uid="{00000000-0005-0000-0000-00004A0B0000}"/>
    <cellStyle name="60% - Ênfase4 32" xfId="2207" xr:uid="{00000000-0005-0000-0000-00004B0B0000}"/>
    <cellStyle name="60% - Ênfase4 33" xfId="2208" xr:uid="{00000000-0005-0000-0000-00004C0B0000}"/>
    <cellStyle name="60% - Ênfase4 34" xfId="2209" xr:uid="{00000000-0005-0000-0000-00004D0B0000}"/>
    <cellStyle name="60% - Ênfase4 35" xfId="2210" xr:uid="{00000000-0005-0000-0000-00004E0B0000}"/>
    <cellStyle name="60% - Ênfase4 4" xfId="2211" xr:uid="{00000000-0005-0000-0000-00004F0B0000}"/>
    <cellStyle name="60% - Ênfase4 4 2" xfId="2212" xr:uid="{00000000-0005-0000-0000-0000500B0000}"/>
    <cellStyle name="60% - Ênfase4 4 3" xfId="2213" xr:uid="{00000000-0005-0000-0000-0000510B0000}"/>
    <cellStyle name="60% - Ênfase4 4 4" xfId="2214" xr:uid="{00000000-0005-0000-0000-0000520B0000}"/>
    <cellStyle name="60% - Ênfase4 5" xfId="2215" xr:uid="{00000000-0005-0000-0000-0000530B0000}"/>
    <cellStyle name="60% - Ênfase4 6" xfId="2216" xr:uid="{00000000-0005-0000-0000-0000540B0000}"/>
    <cellStyle name="60% - Ênfase4 7" xfId="2217" xr:uid="{00000000-0005-0000-0000-0000550B0000}"/>
    <cellStyle name="60% - Ênfase4 8" xfId="2218" xr:uid="{00000000-0005-0000-0000-0000560B0000}"/>
    <cellStyle name="60% - Ênfase4 9" xfId="2219" xr:uid="{00000000-0005-0000-0000-0000570B0000}"/>
    <cellStyle name="60% - Ênfase5 10" xfId="2220" xr:uid="{00000000-0005-0000-0000-0000580B0000}"/>
    <cellStyle name="60% - Ênfase5 11" xfId="2221" xr:uid="{00000000-0005-0000-0000-0000590B0000}"/>
    <cellStyle name="60% - Ênfase5 12" xfId="2222" xr:uid="{00000000-0005-0000-0000-00005A0B0000}"/>
    <cellStyle name="60% - Ênfase5 13" xfId="2223" xr:uid="{00000000-0005-0000-0000-00005B0B0000}"/>
    <cellStyle name="60% - Ênfase5 14" xfId="2224" xr:uid="{00000000-0005-0000-0000-00005C0B0000}"/>
    <cellStyle name="60% - Ênfase5 15" xfId="2225" xr:uid="{00000000-0005-0000-0000-00005D0B0000}"/>
    <cellStyle name="60% - Ênfase5 16" xfId="2226" xr:uid="{00000000-0005-0000-0000-00005E0B0000}"/>
    <cellStyle name="60% - Ênfase5 17" xfId="2227" xr:uid="{00000000-0005-0000-0000-00005F0B0000}"/>
    <cellStyle name="60% - Ênfase5 18" xfId="2228" xr:uid="{00000000-0005-0000-0000-0000600B0000}"/>
    <cellStyle name="60% - Ênfase5 19" xfId="2229" xr:uid="{00000000-0005-0000-0000-0000610B0000}"/>
    <cellStyle name="60% - Ênfase5 2" xfId="2230" xr:uid="{00000000-0005-0000-0000-0000620B0000}"/>
    <cellStyle name="60% - Ênfase5 2 2" xfId="30469" xr:uid="{00000000-0005-0000-0000-0000630B0000}"/>
    <cellStyle name="60% - Ênfase5 20" xfId="2231" xr:uid="{00000000-0005-0000-0000-0000640B0000}"/>
    <cellStyle name="60% - Ênfase5 21" xfId="2232" xr:uid="{00000000-0005-0000-0000-0000650B0000}"/>
    <cellStyle name="60% - Ênfase5 22" xfId="2233" xr:uid="{00000000-0005-0000-0000-0000660B0000}"/>
    <cellStyle name="60% - Ênfase5 23" xfId="2234" xr:uid="{00000000-0005-0000-0000-0000670B0000}"/>
    <cellStyle name="60% - Ênfase5 24" xfId="2235" xr:uid="{00000000-0005-0000-0000-0000680B0000}"/>
    <cellStyle name="60% - Ênfase5 25" xfId="2236" xr:uid="{00000000-0005-0000-0000-0000690B0000}"/>
    <cellStyle name="60% - Ênfase5 26" xfId="2237" xr:uid="{00000000-0005-0000-0000-00006A0B0000}"/>
    <cellStyle name="60% - Ênfase5 27" xfId="2238" xr:uid="{00000000-0005-0000-0000-00006B0B0000}"/>
    <cellStyle name="60% - Ênfase5 28" xfId="2239" xr:uid="{00000000-0005-0000-0000-00006C0B0000}"/>
    <cellStyle name="60% - Ênfase5 29" xfId="2240" xr:uid="{00000000-0005-0000-0000-00006D0B0000}"/>
    <cellStyle name="60% - Ênfase5 3" xfId="2241" xr:uid="{00000000-0005-0000-0000-00006E0B0000}"/>
    <cellStyle name="60% - Ênfase5 3 2" xfId="30470" xr:uid="{00000000-0005-0000-0000-00006F0B0000}"/>
    <cellStyle name="60% - Ênfase5 30" xfId="2242" xr:uid="{00000000-0005-0000-0000-0000700B0000}"/>
    <cellStyle name="60% - Ênfase5 31" xfId="2243" xr:uid="{00000000-0005-0000-0000-0000710B0000}"/>
    <cellStyle name="60% - Ênfase5 32" xfId="2244" xr:uid="{00000000-0005-0000-0000-0000720B0000}"/>
    <cellStyle name="60% - Ênfase5 33" xfId="2245" xr:uid="{00000000-0005-0000-0000-0000730B0000}"/>
    <cellStyle name="60% - Ênfase5 34" xfId="2246" xr:uid="{00000000-0005-0000-0000-0000740B0000}"/>
    <cellStyle name="60% - Ênfase5 35" xfId="2247" xr:uid="{00000000-0005-0000-0000-0000750B0000}"/>
    <cellStyle name="60% - Ênfase5 4" xfId="2248" xr:uid="{00000000-0005-0000-0000-0000760B0000}"/>
    <cellStyle name="60% - Ênfase5 4 2" xfId="2249" xr:uid="{00000000-0005-0000-0000-0000770B0000}"/>
    <cellStyle name="60% - Ênfase5 4 3" xfId="2250" xr:uid="{00000000-0005-0000-0000-0000780B0000}"/>
    <cellStyle name="60% - Ênfase5 4 4" xfId="2251" xr:uid="{00000000-0005-0000-0000-0000790B0000}"/>
    <cellStyle name="60% - Ênfase5 5" xfId="2252" xr:uid="{00000000-0005-0000-0000-00007A0B0000}"/>
    <cellStyle name="60% - Ênfase5 6" xfId="2253" xr:uid="{00000000-0005-0000-0000-00007B0B0000}"/>
    <cellStyle name="60% - Ênfase5 7" xfId="2254" xr:uid="{00000000-0005-0000-0000-00007C0B0000}"/>
    <cellStyle name="60% - Ênfase5 8" xfId="2255" xr:uid="{00000000-0005-0000-0000-00007D0B0000}"/>
    <cellStyle name="60% - Ênfase5 9" xfId="2256" xr:uid="{00000000-0005-0000-0000-00007E0B0000}"/>
    <cellStyle name="60% - Ênfase6 10" xfId="2257" xr:uid="{00000000-0005-0000-0000-00007F0B0000}"/>
    <cellStyle name="60% - Ênfase6 11" xfId="2258" xr:uid="{00000000-0005-0000-0000-0000800B0000}"/>
    <cellStyle name="60% - Ênfase6 12" xfId="2259" xr:uid="{00000000-0005-0000-0000-0000810B0000}"/>
    <cellStyle name="60% - Ênfase6 13" xfId="2260" xr:uid="{00000000-0005-0000-0000-0000820B0000}"/>
    <cellStyle name="60% - Ênfase6 14" xfId="2261" xr:uid="{00000000-0005-0000-0000-0000830B0000}"/>
    <cellStyle name="60% - Ênfase6 15" xfId="2262" xr:uid="{00000000-0005-0000-0000-0000840B0000}"/>
    <cellStyle name="60% - Ênfase6 16" xfId="2263" xr:uid="{00000000-0005-0000-0000-0000850B0000}"/>
    <cellStyle name="60% - Ênfase6 17" xfId="2264" xr:uid="{00000000-0005-0000-0000-0000860B0000}"/>
    <cellStyle name="60% - Ênfase6 18" xfId="2265" xr:uid="{00000000-0005-0000-0000-0000870B0000}"/>
    <cellStyle name="60% - Ênfase6 19" xfId="2266" xr:uid="{00000000-0005-0000-0000-0000880B0000}"/>
    <cellStyle name="60% - Ênfase6 2" xfId="2267" xr:uid="{00000000-0005-0000-0000-0000890B0000}"/>
    <cellStyle name="60% - Ênfase6 2 2" xfId="30471" xr:uid="{00000000-0005-0000-0000-00008A0B0000}"/>
    <cellStyle name="60% - Ênfase6 20" xfId="2268" xr:uid="{00000000-0005-0000-0000-00008B0B0000}"/>
    <cellStyle name="60% - Ênfase6 21" xfId="2269" xr:uid="{00000000-0005-0000-0000-00008C0B0000}"/>
    <cellStyle name="60% - Ênfase6 22" xfId="2270" xr:uid="{00000000-0005-0000-0000-00008D0B0000}"/>
    <cellStyle name="60% - Ênfase6 23" xfId="2271" xr:uid="{00000000-0005-0000-0000-00008E0B0000}"/>
    <cellStyle name="60% - Ênfase6 24" xfId="2272" xr:uid="{00000000-0005-0000-0000-00008F0B0000}"/>
    <cellStyle name="60% - Ênfase6 25" xfId="2273" xr:uid="{00000000-0005-0000-0000-0000900B0000}"/>
    <cellStyle name="60% - Ênfase6 26" xfId="2274" xr:uid="{00000000-0005-0000-0000-0000910B0000}"/>
    <cellStyle name="60% - Ênfase6 27" xfId="2275" xr:uid="{00000000-0005-0000-0000-0000920B0000}"/>
    <cellStyle name="60% - Ênfase6 28" xfId="2276" xr:uid="{00000000-0005-0000-0000-0000930B0000}"/>
    <cellStyle name="60% - Ênfase6 29" xfId="2277" xr:uid="{00000000-0005-0000-0000-0000940B0000}"/>
    <cellStyle name="60% - Ênfase6 3" xfId="2278" xr:uid="{00000000-0005-0000-0000-0000950B0000}"/>
    <cellStyle name="60% - Ênfase6 3 2" xfId="30472" xr:uid="{00000000-0005-0000-0000-0000960B0000}"/>
    <cellStyle name="60% - Ênfase6 30" xfId="2279" xr:uid="{00000000-0005-0000-0000-0000970B0000}"/>
    <cellStyle name="60% - Ênfase6 31" xfId="2280" xr:uid="{00000000-0005-0000-0000-0000980B0000}"/>
    <cellStyle name="60% - Ênfase6 32" xfId="2281" xr:uid="{00000000-0005-0000-0000-0000990B0000}"/>
    <cellStyle name="60% - Ênfase6 33" xfId="2282" xr:uid="{00000000-0005-0000-0000-00009A0B0000}"/>
    <cellStyle name="60% - Ênfase6 34" xfId="2283" xr:uid="{00000000-0005-0000-0000-00009B0B0000}"/>
    <cellStyle name="60% - Ênfase6 35" xfId="2284" xr:uid="{00000000-0005-0000-0000-00009C0B0000}"/>
    <cellStyle name="60% - Ênfase6 4" xfId="2285" xr:uid="{00000000-0005-0000-0000-00009D0B0000}"/>
    <cellStyle name="60% - Ênfase6 4 2" xfId="2286" xr:uid="{00000000-0005-0000-0000-00009E0B0000}"/>
    <cellStyle name="60% - Ênfase6 4 3" xfId="2287" xr:uid="{00000000-0005-0000-0000-00009F0B0000}"/>
    <cellStyle name="60% - Ênfase6 4 4" xfId="2288" xr:uid="{00000000-0005-0000-0000-0000A00B0000}"/>
    <cellStyle name="60% - Ênfase6 5" xfId="2289" xr:uid="{00000000-0005-0000-0000-0000A10B0000}"/>
    <cellStyle name="60% - Ênfase6 6" xfId="2290" xr:uid="{00000000-0005-0000-0000-0000A20B0000}"/>
    <cellStyle name="60% - Ênfase6 7" xfId="2291" xr:uid="{00000000-0005-0000-0000-0000A30B0000}"/>
    <cellStyle name="60% - Ênfase6 8" xfId="2292" xr:uid="{00000000-0005-0000-0000-0000A40B0000}"/>
    <cellStyle name="60% - Ênfase6 9" xfId="2293" xr:uid="{00000000-0005-0000-0000-0000A50B0000}"/>
    <cellStyle name="60% - Énfasis1 2" xfId="2294" xr:uid="{00000000-0005-0000-0000-0000A60B0000}"/>
    <cellStyle name="60% - Énfasis3 2" xfId="2295" xr:uid="{00000000-0005-0000-0000-0000A70B0000}"/>
    <cellStyle name="A3 297 x 420 mm" xfId="2296" xr:uid="{00000000-0005-0000-0000-0000A80B0000}"/>
    <cellStyle name="A3 297 x 420 mm 2" xfId="30473" xr:uid="{00000000-0005-0000-0000-0000A90B0000}"/>
    <cellStyle name="A3 297 x 420 mm 3" xfId="30474" xr:uid="{00000000-0005-0000-0000-0000AA0B0000}"/>
    <cellStyle name="A3 297 x 420 mm 3 2" xfId="30475" xr:uid="{00000000-0005-0000-0000-0000AB0B0000}"/>
    <cellStyle name="AA" xfId="2297" xr:uid="{00000000-0005-0000-0000-0000AC0B0000}"/>
    <cellStyle name="Accent1" xfId="2298" xr:uid="{00000000-0005-0000-0000-0000AD0B0000}"/>
    <cellStyle name="Accent1 - 20%" xfId="2299" xr:uid="{00000000-0005-0000-0000-0000AE0B0000}"/>
    <cellStyle name="Accent1 - 40%" xfId="2300" xr:uid="{00000000-0005-0000-0000-0000AF0B0000}"/>
    <cellStyle name="Accent1 - 60%" xfId="2301" xr:uid="{00000000-0005-0000-0000-0000B00B0000}"/>
    <cellStyle name="Accent1 2" xfId="30476" xr:uid="{00000000-0005-0000-0000-0000B10B0000}"/>
    <cellStyle name="Accent1 3" xfId="30477" xr:uid="{00000000-0005-0000-0000-0000B20B0000}"/>
    <cellStyle name="Accent2" xfId="2302" xr:uid="{00000000-0005-0000-0000-0000B30B0000}"/>
    <cellStyle name="Accent2 - 20%" xfId="2303" xr:uid="{00000000-0005-0000-0000-0000B40B0000}"/>
    <cellStyle name="Accent2 - 40%" xfId="2304" xr:uid="{00000000-0005-0000-0000-0000B50B0000}"/>
    <cellStyle name="Accent2 - 60%" xfId="2305" xr:uid="{00000000-0005-0000-0000-0000B60B0000}"/>
    <cellStyle name="Accent2 2" xfId="30478" xr:uid="{00000000-0005-0000-0000-0000B70B0000}"/>
    <cellStyle name="Accent2 3" xfId="30479" xr:uid="{00000000-0005-0000-0000-0000B80B0000}"/>
    <cellStyle name="Accent3" xfId="2306" xr:uid="{00000000-0005-0000-0000-0000B90B0000}"/>
    <cellStyle name="Accent3 - 20%" xfId="2307" xr:uid="{00000000-0005-0000-0000-0000BA0B0000}"/>
    <cellStyle name="Accent3 - 40%" xfId="2308" xr:uid="{00000000-0005-0000-0000-0000BB0B0000}"/>
    <cellStyle name="Accent3 - 60%" xfId="2309" xr:uid="{00000000-0005-0000-0000-0000BC0B0000}"/>
    <cellStyle name="Accent3 2" xfId="30480" xr:uid="{00000000-0005-0000-0000-0000BD0B0000}"/>
    <cellStyle name="Accent3 3" xfId="30481" xr:uid="{00000000-0005-0000-0000-0000BE0B0000}"/>
    <cellStyle name="Accent4" xfId="2310" xr:uid="{00000000-0005-0000-0000-0000BF0B0000}"/>
    <cellStyle name="Accent4 - 20%" xfId="2311" xr:uid="{00000000-0005-0000-0000-0000C00B0000}"/>
    <cellStyle name="Accent4 - 40%" xfId="2312" xr:uid="{00000000-0005-0000-0000-0000C10B0000}"/>
    <cellStyle name="Accent4 - 60%" xfId="2313" xr:uid="{00000000-0005-0000-0000-0000C20B0000}"/>
    <cellStyle name="Accent4 2" xfId="30482" xr:uid="{00000000-0005-0000-0000-0000C30B0000}"/>
    <cellStyle name="Accent4 3" xfId="30483" xr:uid="{00000000-0005-0000-0000-0000C40B0000}"/>
    <cellStyle name="Accent5" xfId="2314" xr:uid="{00000000-0005-0000-0000-0000C50B0000}"/>
    <cellStyle name="Accent5 - 20%" xfId="2315" xr:uid="{00000000-0005-0000-0000-0000C60B0000}"/>
    <cellStyle name="Accent5 - 40%" xfId="2316" xr:uid="{00000000-0005-0000-0000-0000C70B0000}"/>
    <cellStyle name="Accent5 - 60%" xfId="2317" xr:uid="{00000000-0005-0000-0000-0000C80B0000}"/>
    <cellStyle name="Accent5 2" xfId="29888" xr:uid="{00000000-0005-0000-0000-0000C90B0000}"/>
    <cellStyle name="Accent5 3" xfId="30484" xr:uid="{00000000-0005-0000-0000-0000CA0B0000}"/>
    <cellStyle name="Accent5 4" xfId="30485" xr:uid="{00000000-0005-0000-0000-0000CB0B0000}"/>
    <cellStyle name="Accent6" xfId="2318" xr:uid="{00000000-0005-0000-0000-0000CC0B0000}"/>
    <cellStyle name="Accent6 - 20%" xfId="2319" xr:uid="{00000000-0005-0000-0000-0000CD0B0000}"/>
    <cellStyle name="Accent6 - 40%" xfId="2320" xr:uid="{00000000-0005-0000-0000-0000CE0B0000}"/>
    <cellStyle name="Accent6 - 60%" xfId="2321" xr:uid="{00000000-0005-0000-0000-0000CF0B0000}"/>
    <cellStyle name="Accent6 2" xfId="30486" xr:uid="{00000000-0005-0000-0000-0000D00B0000}"/>
    <cellStyle name="Accent6 3" xfId="30487" xr:uid="{00000000-0005-0000-0000-0000D10B0000}"/>
    <cellStyle name="Actual Date" xfId="2322" xr:uid="{00000000-0005-0000-0000-0000D20B0000}"/>
    <cellStyle name="Actual Date 2" xfId="2323" xr:uid="{00000000-0005-0000-0000-0000D30B0000}"/>
    <cellStyle name="Actual Date 2 10" xfId="2324" xr:uid="{00000000-0005-0000-0000-0000D40B0000}"/>
    <cellStyle name="Actual Date 2 11" xfId="2325" xr:uid="{00000000-0005-0000-0000-0000D50B0000}"/>
    <cellStyle name="Actual Date 2 12" xfId="2326" xr:uid="{00000000-0005-0000-0000-0000D60B0000}"/>
    <cellStyle name="Actual Date 2 2" xfId="2327" xr:uid="{00000000-0005-0000-0000-0000D70B0000}"/>
    <cellStyle name="Actual Date 2 3" xfId="2328" xr:uid="{00000000-0005-0000-0000-0000D80B0000}"/>
    <cellStyle name="Actual Date 2 4" xfId="2329" xr:uid="{00000000-0005-0000-0000-0000D90B0000}"/>
    <cellStyle name="Actual Date 2 5" xfId="2330" xr:uid="{00000000-0005-0000-0000-0000DA0B0000}"/>
    <cellStyle name="Actual Date 2 6" xfId="2331" xr:uid="{00000000-0005-0000-0000-0000DB0B0000}"/>
    <cellStyle name="Actual Date 2 7" xfId="2332" xr:uid="{00000000-0005-0000-0000-0000DC0B0000}"/>
    <cellStyle name="Actual Date 2 8" xfId="2333" xr:uid="{00000000-0005-0000-0000-0000DD0B0000}"/>
    <cellStyle name="Actual Date 2 9" xfId="2334" xr:uid="{00000000-0005-0000-0000-0000DE0B0000}"/>
    <cellStyle name="Actual Date 2_ActiFijos" xfId="2335" xr:uid="{00000000-0005-0000-0000-0000DF0B0000}"/>
    <cellStyle name="Actual Date 3" xfId="2336" xr:uid="{00000000-0005-0000-0000-0000E00B0000}"/>
    <cellStyle name="Actual Date 3 10" xfId="2337" xr:uid="{00000000-0005-0000-0000-0000E10B0000}"/>
    <cellStyle name="Actual Date 3 11" xfId="2338" xr:uid="{00000000-0005-0000-0000-0000E20B0000}"/>
    <cellStyle name="Actual Date 3 12" xfId="2339" xr:uid="{00000000-0005-0000-0000-0000E30B0000}"/>
    <cellStyle name="Actual Date 3 2" xfId="2340" xr:uid="{00000000-0005-0000-0000-0000E40B0000}"/>
    <cellStyle name="Actual Date 3 3" xfId="2341" xr:uid="{00000000-0005-0000-0000-0000E50B0000}"/>
    <cellStyle name="Actual Date 3 4" xfId="2342" xr:uid="{00000000-0005-0000-0000-0000E60B0000}"/>
    <cellStyle name="Actual Date 3 5" xfId="2343" xr:uid="{00000000-0005-0000-0000-0000E70B0000}"/>
    <cellStyle name="Actual Date 3 6" xfId="2344" xr:uid="{00000000-0005-0000-0000-0000E80B0000}"/>
    <cellStyle name="Actual Date 3 7" xfId="2345" xr:uid="{00000000-0005-0000-0000-0000E90B0000}"/>
    <cellStyle name="Actual Date 3 8" xfId="2346" xr:uid="{00000000-0005-0000-0000-0000EA0B0000}"/>
    <cellStyle name="Actual Date 3 9" xfId="2347" xr:uid="{00000000-0005-0000-0000-0000EB0B0000}"/>
    <cellStyle name="Actual Date 3_ActiFijos" xfId="2348" xr:uid="{00000000-0005-0000-0000-0000EC0B0000}"/>
    <cellStyle name="Actual Date 4" xfId="2349" xr:uid="{00000000-0005-0000-0000-0000ED0B0000}"/>
    <cellStyle name="Actual Date 4 10" xfId="2350" xr:uid="{00000000-0005-0000-0000-0000EE0B0000}"/>
    <cellStyle name="Actual Date 4 11" xfId="2351" xr:uid="{00000000-0005-0000-0000-0000EF0B0000}"/>
    <cellStyle name="Actual Date 4 12" xfId="2352" xr:uid="{00000000-0005-0000-0000-0000F00B0000}"/>
    <cellStyle name="Actual Date 4 2" xfId="2353" xr:uid="{00000000-0005-0000-0000-0000F10B0000}"/>
    <cellStyle name="Actual Date 4 3" xfId="2354" xr:uid="{00000000-0005-0000-0000-0000F20B0000}"/>
    <cellStyle name="Actual Date 4 4" xfId="2355" xr:uid="{00000000-0005-0000-0000-0000F30B0000}"/>
    <cellStyle name="Actual Date 4 5" xfId="2356" xr:uid="{00000000-0005-0000-0000-0000F40B0000}"/>
    <cellStyle name="Actual Date 4 6" xfId="2357" xr:uid="{00000000-0005-0000-0000-0000F50B0000}"/>
    <cellStyle name="Actual Date 4 7" xfId="2358" xr:uid="{00000000-0005-0000-0000-0000F60B0000}"/>
    <cellStyle name="Actual Date 4 8" xfId="2359" xr:uid="{00000000-0005-0000-0000-0000F70B0000}"/>
    <cellStyle name="Actual Date 4 9" xfId="2360" xr:uid="{00000000-0005-0000-0000-0000F80B0000}"/>
    <cellStyle name="Actual Date 4_ActiFijos" xfId="2361" xr:uid="{00000000-0005-0000-0000-0000F90B0000}"/>
    <cellStyle name="Actual Date_Bases_Generales" xfId="2362" xr:uid="{00000000-0005-0000-0000-0000FA0B0000}"/>
    <cellStyle name="AFE" xfId="2363" xr:uid="{00000000-0005-0000-0000-0000FB0B0000}"/>
    <cellStyle name="AFE 2" xfId="2364" xr:uid="{00000000-0005-0000-0000-0000FC0B0000}"/>
    <cellStyle name="Amarelo%" xfId="2365" xr:uid="{00000000-0005-0000-0000-0000FD0B0000}"/>
    <cellStyle name="Amarelo% 10" xfId="2366" xr:uid="{00000000-0005-0000-0000-0000FE0B0000}"/>
    <cellStyle name="Amarelo% 10 2" xfId="2367" xr:uid="{00000000-0005-0000-0000-0000FF0B0000}"/>
    <cellStyle name="Amarelo% 10 2 2" xfId="2368" xr:uid="{00000000-0005-0000-0000-0000000C0000}"/>
    <cellStyle name="Amarelo% 10 3" xfId="2369" xr:uid="{00000000-0005-0000-0000-0000010C0000}"/>
    <cellStyle name="Amarelo% 10 3 2" xfId="2370" xr:uid="{00000000-0005-0000-0000-0000020C0000}"/>
    <cellStyle name="Amarelo% 10 4" xfId="2371" xr:uid="{00000000-0005-0000-0000-0000030C0000}"/>
    <cellStyle name="Amarelo% 11" xfId="2372" xr:uid="{00000000-0005-0000-0000-0000040C0000}"/>
    <cellStyle name="Amarelo% 2" xfId="2373" xr:uid="{00000000-0005-0000-0000-0000050C0000}"/>
    <cellStyle name="Amarelo% 2 2" xfId="2374" xr:uid="{00000000-0005-0000-0000-0000060C0000}"/>
    <cellStyle name="Amarelo% 2 2 2" xfId="2375" xr:uid="{00000000-0005-0000-0000-0000070C0000}"/>
    <cellStyle name="Amarelo% 2 3" xfId="2376" xr:uid="{00000000-0005-0000-0000-0000080C0000}"/>
    <cellStyle name="Amarelo% 2 3 2" xfId="2377" xr:uid="{00000000-0005-0000-0000-0000090C0000}"/>
    <cellStyle name="Amarelo% 2 4" xfId="2378" xr:uid="{00000000-0005-0000-0000-00000A0C0000}"/>
    <cellStyle name="Amarelo% 3" xfId="2379" xr:uid="{00000000-0005-0000-0000-00000B0C0000}"/>
    <cellStyle name="Amarelo% 3 2" xfId="2380" xr:uid="{00000000-0005-0000-0000-00000C0C0000}"/>
    <cellStyle name="Amarelo% 3 2 2" xfId="2381" xr:uid="{00000000-0005-0000-0000-00000D0C0000}"/>
    <cellStyle name="Amarelo% 3 3" xfId="2382" xr:uid="{00000000-0005-0000-0000-00000E0C0000}"/>
    <cellStyle name="Amarelo% 3 3 2" xfId="2383" xr:uid="{00000000-0005-0000-0000-00000F0C0000}"/>
    <cellStyle name="Amarelo% 3 4" xfId="2384" xr:uid="{00000000-0005-0000-0000-0000100C0000}"/>
    <cellStyle name="Amarelo% 4" xfId="2385" xr:uid="{00000000-0005-0000-0000-0000110C0000}"/>
    <cellStyle name="Amarelo% 4 2" xfId="2386" xr:uid="{00000000-0005-0000-0000-0000120C0000}"/>
    <cellStyle name="Amarelo% 4 2 2" xfId="2387" xr:uid="{00000000-0005-0000-0000-0000130C0000}"/>
    <cellStyle name="Amarelo% 4 3" xfId="2388" xr:uid="{00000000-0005-0000-0000-0000140C0000}"/>
    <cellStyle name="Amarelo% 4 3 2" xfId="2389" xr:uid="{00000000-0005-0000-0000-0000150C0000}"/>
    <cellStyle name="Amarelo% 4 4" xfId="2390" xr:uid="{00000000-0005-0000-0000-0000160C0000}"/>
    <cellStyle name="Amarelo% 5" xfId="2391" xr:uid="{00000000-0005-0000-0000-0000170C0000}"/>
    <cellStyle name="Amarelo% 5 2" xfId="2392" xr:uid="{00000000-0005-0000-0000-0000180C0000}"/>
    <cellStyle name="Amarelo% 5 2 2" xfId="2393" xr:uid="{00000000-0005-0000-0000-0000190C0000}"/>
    <cellStyle name="Amarelo% 5 3" xfId="2394" xr:uid="{00000000-0005-0000-0000-00001A0C0000}"/>
    <cellStyle name="Amarelo% 5 3 2" xfId="2395" xr:uid="{00000000-0005-0000-0000-00001B0C0000}"/>
    <cellStyle name="Amarelo% 5 4" xfId="2396" xr:uid="{00000000-0005-0000-0000-00001C0C0000}"/>
    <cellStyle name="Amarelo% 6" xfId="2397" xr:uid="{00000000-0005-0000-0000-00001D0C0000}"/>
    <cellStyle name="Amarelo% 6 2" xfId="2398" xr:uid="{00000000-0005-0000-0000-00001E0C0000}"/>
    <cellStyle name="Amarelo% 6 2 2" xfId="2399" xr:uid="{00000000-0005-0000-0000-00001F0C0000}"/>
    <cellStyle name="Amarelo% 6 3" xfId="2400" xr:uid="{00000000-0005-0000-0000-0000200C0000}"/>
    <cellStyle name="Amarelo% 6 3 2" xfId="2401" xr:uid="{00000000-0005-0000-0000-0000210C0000}"/>
    <cellStyle name="Amarelo% 6 4" xfId="2402" xr:uid="{00000000-0005-0000-0000-0000220C0000}"/>
    <cellStyle name="Amarelo% 7" xfId="2403" xr:uid="{00000000-0005-0000-0000-0000230C0000}"/>
    <cellStyle name="Amarelo% 7 2" xfId="2404" xr:uid="{00000000-0005-0000-0000-0000240C0000}"/>
    <cellStyle name="Amarelo% 7 2 2" xfId="2405" xr:uid="{00000000-0005-0000-0000-0000250C0000}"/>
    <cellStyle name="Amarelo% 7 3" xfId="2406" xr:uid="{00000000-0005-0000-0000-0000260C0000}"/>
    <cellStyle name="Amarelo% 7 3 2" xfId="2407" xr:uid="{00000000-0005-0000-0000-0000270C0000}"/>
    <cellStyle name="Amarelo% 7 4" xfId="2408" xr:uid="{00000000-0005-0000-0000-0000280C0000}"/>
    <cellStyle name="Amarelo% 8" xfId="2409" xr:uid="{00000000-0005-0000-0000-0000290C0000}"/>
    <cellStyle name="Amarelo% 8 2" xfId="2410" xr:uid="{00000000-0005-0000-0000-00002A0C0000}"/>
    <cellStyle name="Amarelo% 8 2 2" xfId="2411" xr:uid="{00000000-0005-0000-0000-00002B0C0000}"/>
    <cellStyle name="Amarelo% 8 3" xfId="2412" xr:uid="{00000000-0005-0000-0000-00002C0C0000}"/>
    <cellStyle name="Amarelo% 8 3 2" xfId="2413" xr:uid="{00000000-0005-0000-0000-00002D0C0000}"/>
    <cellStyle name="Amarelo% 8 4" xfId="2414" xr:uid="{00000000-0005-0000-0000-00002E0C0000}"/>
    <cellStyle name="Amarelo% 9" xfId="2415" xr:uid="{00000000-0005-0000-0000-00002F0C0000}"/>
    <cellStyle name="Amarelo% 9 2" xfId="2416" xr:uid="{00000000-0005-0000-0000-0000300C0000}"/>
    <cellStyle name="Amarelo% 9 2 2" xfId="2417" xr:uid="{00000000-0005-0000-0000-0000310C0000}"/>
    <cellStyle name="Amarelo% 9 3" xfId="2418" xr:uid="{00000000-0005-0000-0000-0000320C0000}"/>
    <cellStyle name="Amarelo% 9 3 2" xfId="2419" xr:uid="{00000000-0005-0000-0000-0000330C0000}"/>
    <cellStyle name="Amarelo% 9 4" xfId="2420" xr:uid="{00000000-0005-0000-0000-0000340C0000}"/>
    <cellStyle name="Amarelocot" xfId="2421" xr:uid="{00000000-0005-0000-0000-0000350C0000}"/>
    <cellStyle name="Amarelocot 10" xfId="2422" xr:uid="{00000000-0005-0000-0000-0000360C0000}"/>
    <cellStyle name="Amarelocot 10 2" xfId="2423" xr:uid="{00000000-0005-0000-0000-0000370C0000}"/>
    <cellStyle name="Amarelocot 10 2 2" xfId="2424" xr:uid="{00000000-0005-0000-0000-0000380C0000}"/>
    <cellStyle name="Amarelocot 10 3" xfId="2425" xr:uid="{00000000-0005-0000-0000-0000390C0000}"/>
    <cellStyle name="Amarelocot 10 3 2" xfId="2426" xr:uid="{00000000-0005-0000-0000-00003A0C0000}"/>
    <cellStyle name="Amarelocot 10 4" xfId="2427" xr:uid="{00000000-0005-0000-0000-00003B0C0000}"/>
    <cellStyle name="Amarelocot 11" xfId="2428" xr:uid="{00000000-0005-0000-0000-00003C0C0000}"/>
    <cellStyle name="Amarelocot 2" xfId="2429" xr:uid="{00000000-0005-0000-0000-00003D0C0000}"/>
    <cellStyle name="Amarelocot 2 2" xfId="2430" xr:uid="{00000000-0005-0000-0000-00003E0C0000}"/>
    <cellStyle name="Amarelocot 2 2 2" xfId="2431" xr:uid="{00000000-0005-0000-0000-00003F0C0000}"/>
    <cellStyle name="Amarelocot 2 3" xfId="2432" xr:uid="{00000000-0005-0000-0000-0000400C0000}"/>
    <cellStyle name="Amarelocot 2 3 2" xfId="2433" xr:uid="{00000000-0005-0000-0000-0000410C0000}"/>
    <cellStyle name="Amarelocot 2 4" xfId="2434" xr:uid="{00000000-0005-0000-0000-0000420C0000}"/>
    <cellStyle name="Amarelocot 3" xfId="2435" xr:uid="{00000000-0005-0000-0000-0000430C0000}"/>
    <cellStyle name="Amarelocot 3 2" xfId="2436" xr:uid="{00000000-0005-0000-0000-0000440C0000}"/>
    <cellStyle name="Amarelocot 3 2 2" xfId="2437" xr:uid="{00000000-0005-0000-0000-0000450C0000}"/>
    <cellStyle name="Amarelocot 3 3" xfId="2438" xr:uid="{00000000-0005-0000-0000-0000460C0000}"/>
    <cellStyle name="Amarelocot 3 3 2" xfId="2439" xr:uid="{00000000-0005-0000-0000-0000470C0000}"/>
    <cellStyle name="Amarelocot 3 4" xfId="2440" xr:uid="{00000000-0005-0000-0000-0000480C0000}"/>
    <cellStyle name="Amarelocot 4" xfId="2441" xr:uid="{00000000-0005-0000-0000-0000490C0000}"/>
    <cellStyle name="Amarelocot 4 2" xfId="2442" xr:uid="{00000000-0005-0000-0000-00004A0C0000}"/>
    <cellStyle name="Amarelocot 4 2 2" xfId="2443" xr:uid="{00000000-0005-0000-0000-00004B0C0000}"/>
    <cellStyle name="Amarelocot 4 3" xfId="2444" xr:uid="{00000000-0005-0000-0000-00004C0C0000}"/>
    <cellStyle name="Amarelocot 4 3 2" xfId="2445" xr:uid="{00000000-0005-0000-0000-00004D0C0000}"/>
    <cellStyle name="Amarelocot 4 4" xfId="2446" xr:uid="{00000000-0005-0000-0000-00004E0C0000}"/>
    <cellStyle name="Amarelocot 5" xfId="2447" xr:uid="{00000000-0005-0000-0000-00004F0C0000}"/>
    <cellStyle name="Amarelocot 5 2" xfId="2448" xr:uid="{00000000-0005-0000-0000-0000500C0000}"/>
    <cellStyle name="Amarelocot 5 2 2" xfId="2449" xr:uid="{00000000-0005-0000-0000-0000510C0000}"/>
    <cellStyle name="Amarelocot 5 3" xfId="2450" xr:uid="{00000000-0005-0000-0000-0000520C0000}"/>
    <cellStyle name="Amarelocot 5 3 2" xfId="2451" xr:uid="{00000000-0005-0000-0000-0000530C0000}"/>
    <cellStyle name="Amarelocot 5 4" xfId="2452" xr:uid="{00000000-0005-0000-0000-0000540C0000}"/>
    <cellStyle name="Amarelocot 6" xfId="2453" xr:uid="{00000000-0005-0000-0000-0000550C0000}"/>
    <cellStyle name="Amarelocot 6 2" xfId="2454" xr:uid="{00000000-0005-0000-0000-0000560C0000}"/>
    <cellStyle name="Amarelocot 6 2 2" xfId="2455" xr:uid="{00000000-0005-0000-0000-0000570C0000}"/>
    <cellStyle name="Amarelocot 6 3" xfId="2456" xr:uid="{00000000-0005-0000-0000-0000580C0000}"/>
    <cellStyle name="Amarelocot 6 3 2" xfId="2457" xr:uid="{00000000-0005-0000-0000-0000590C0000}"/>
    <cellStyle name="Amarelocot 6 4" xfId="2458" xr:uid="{00000000-0005-0000-0000-00005A0C0000}"/>
    <cellStyle name="Amarelocot 7" xfId="2459" xr:uid="{00000000-0005-0000-0000-00005B0C0000}"/>
    <cellStyle name="Amarelocot 7 2" xfId="2460" xr:uid="{00000000-0005-0000-0000-00005C0C0000}"/>
    <cellStyle name="Amarelocot 7 2 2" xfId="2461" xr:uid="{00000000-0005-0000-0000-00005D0C0000}"/>
    <cellStyle name="Amarelocot 7 3" xfId="2462" xr:uid="{00000000-0005-0000-0000-00005E0C0000}"/>
    <cellStyle name="Amarelocot 7 3 2" xfId="2463" xr:uid="{00000000-0005-0000-0000-00005F0C0000}"/>
    <cellStyle name="Amarelocot 7 4" xfId="2464" xr:uid="{00000000-0005-0000-0000-0000600C0000}"/>
    <cellStyle name="Amarelocot 8" xfId="2465" xr:uid="{00000000-0005-0000-0000-0000610C0000}"/>
    <cellStyle name="Amarelocot 8 2" xfId="2466" xr:uid="{00000000-0005-0000-0000-0000620C0000}"/>
    <cellStyle name="Amarelocot 8 2 2" xfId="2467" xr:uid="{00000000-0005-0000-0000-0000630C0000}"/>
    <cellStyle name="Amarelocot 8 3" xfId="2468" xr:uid="{00000000-0005-0000-0000-0000640C0000}"/>
    <cellStyle name="Amarelocot 8 3 2" xfId="2469" xr:uid="{00000000-0005-0000-0000-0000650C0000}"/>
    <cellStyle name="Amarelocot 8 4" xfId="2470" xr:uid="{00000000-0005-0000-0000-0000660C0000}"/>
    <cellStyle name="Amarelocot 9" xfId="2471" xr:uid="{00000000-0005-0000-0000-0000670C0000}"/>
    <cellStyle name="Amarelocot 9 2" xfId="2472" xr:uid="{00000000-0005-0000-0000-0000680C0000}"/>
    <cellStyle name="Amarelocot 9 2 2" xfId="2473" xr:uid="{00000000-0005-0000-0000-0000690C0000}"/>
    <cellStyle name="Amarelocot 9 3" xfId="2474" xr:uid="{00000000-0005-0000-0000-00006A0C0000}"/>
    <cellStyle name="Amarelocot 9 3 2" xfId="2475" xr:uid="{00000000-0005-0000-0000-00006B0C0000}"/>
    <cellStyle name="Amarelocot 9 4" xfId="2476" xr:uid="{00000000-0005-0000-0000-00006C0C0000}"/>
    <cellStyle name="ANCLAS,REZONES Y SUS PARTES,DE FUNDICION,DE HIERRO O DE ACERO" xfId="2477" xr:uid="{00000000-0005-0000-0000-00006D0C0000}"/>
    <cellStyle name="ANCLAS,REZONES Y SUS PARTES,DE FUNDICION,DE HIERRO O DE ACERO 2" xfId="2478" xr:uid="{00000000-0005-0000-0000-00006E0C0000}"/>
    <cellStyle name="año" xfId="2479" xr:uid="{00000000-0005-0000-0000-00006F0C0000}"/>
    <cellStyle name="año 10" xfId="2480" xr:uid="{00000000-0005-0000-0000-0000700C0000}"/>
    <cellStyle name="año 10 2" xfId="2481" xr:uid="{00000000-0005-0000-0000-0000710C0000}"/>
    <cellStyle name="año 10 3" xfId="2482" xr:uid="{00000000-0005-0000-0000-0000720C0000}"/>
    <cellStyle name="año 100" xfId="2483" xr:uid="{00000000-0005-0000-0000-0000730C0000}"/>
    <cellStyle name="año 100 2" xfId="2484" xr:uid="{00000000-0005-0000-0000-0000740C0000}"/>
    <cellStyle name="año 100 3" xfId="2485" xr:uid="{00000000-0005-0000-0000-0000750C0000}"/>
    <cellStyle name="año 101" xfId="2486" xr:uid="{00000000-0005-0000-0000-0000760C0000}"/>
    <cellStyle name="año 101 2" xfId="2487" xr:uid="{00000000-0005-0000-0000-0000770C0000}"/>
    <cellStyle name="año 101 3" xfId="2488" xr:uid="{00000000-0005-0000-0000-0000780C0000}"/>
    <cellStyle name="año 102" xfId="2489" xr:uid="{00000000-0005-0000-0000-0000790C0000}"/>
    <cellStyle name="año 102 2" xfId="2490" xr:uid="{00000000-0005-0000-0000-00007A0C0000}"/>
    <cellStyle name="año 102 3" xfId="2491" xr:uid="{00000000-0005-0000-0000-00007B0C0000}"/>
    <cellStyle name="año 103" xfId="2492" xr:uid="{00000000-0005-0000-0000-00007C0C0000}"/>
    <cellStyle name="año 103 2" xfId="2493" xr:uid="{00000000-0005-0000-0000-00007D0C0000}"/>
    <cellStyle name="año 103 3" xfId="2494" xr:uid="{00000000-0005-0000-0000-00007E0C0000}"/>
    <cellStyle name="año 104" xfId="2495" xr:uid="{00000000-0005-0000-0000-00007F0C0000}"/>
    <cellStyle name="año 104 2" xfId="2496" xr:uid="{00000000-0005-0000-0000-0000800C0000}"/>
    <cellStyle name="año 104 3" xfId="2497" xr:uid="{00000000-0005-0000-0000-0000810C0000}"/>
    <cellStyle name="año 105" xfId="2498" xr:uid="{00000000-0005-0000-0000-0000820C0000}"/>
    <cellStyle name="año 105 2" xfId="2499" xr:uid="{00000000-0005-0000-0000-0000830C0000}"/>
    <cellStyle name="año 105 3" xfId="2500" xr:uid="{00000000-0005-0000-0000-0000840C0000}"/>
    <cellStyle name="año 106" xfId="2501" xr:uid="{00000000-0005-0000-0000-0000850C0000}"/>
    <cellStyle name="año 106 2" xfId="2502" xr:uid="{00000000-0005-0000-0000-0000860C0000}"/>
    <cellStyle name="año 106 3" xfId="2503" xr:uid="{00000000-0005-0000-0000-0000870C0000}"/>
    <cellStyle name="año 107" xfId="2504" xr:uid="{00000000-0005-0000-0000-0000880C0000}"/>
    <cellStyle name="año 107 2" xfId="2505" xr:uid="{00000000-0005-0000-0000-0000890C0000}"/>
    <cellStyle name="año 107 3" xfId="2506" xr:uid="{00000000-0005-0000-0000-00008A0C0000}"/>
    <cellStyle name="año 108" xfId="2507" xr:uid="{00000000-0005-0000-0000-00008B0C0000}"/>
    <cellStyle name="año 108 2" xfId="2508" xr:uid="{00000000-0005-0000-0000-00008C0C0000}"/>
    <cellStyle name="año 108 3" xfId="2509" xr:uid="{00000000-0005-0000-0000-00008D0C0000}"/>
    <cellStyle name="año 109" xfId="2510" xr:uid="{00000000-0005-0000-0000-00008E0C0000}"/>
    <cellStyle name="año 109 2" xfId="2511" xr:uid="{00000000-0005-0000-0000-00008F0C0000}"/>
    <cellStyle name="año 109 3" xfId="2512" xr:uid="{00000000-0005-0000-0000-0000900C0000}"/>
    <cellStyle name="año 11" xfId="2513" xr:uid="{00000000-0005-0000-0000-0000910C0000}"/>
    <cellStyle name="año 11 2" xfId="2514" xr:uid="{00000000-0005-0000-0000-0000920C0000}"/>
    <cellStyle name="año 11 3" xfId="2515" xr:uid="{00000000-0005-0000-0000-0000930C0000}"/>
    <cellStyle name="año 110" xfId="2516" xr:uid="{00000000-0005-0000-0000-0000940C0000}"/>
    <cellStyle name="año 111" xfId="2517" xr:uid="{00000000-0005-0000-0000-0000950C0000}"/>
    <cellStyle name="año 12" xfId="2518" xr:uid="{00000000-0005-0000-0000-0000960C0000}"/>
    <cellStyle name="año 12 2" xfId="2519" xr:uid="{00000000-0005-0000-0000-0000970C0000}"/>
    <cellStyle name="año 12 3" xfId="2520" xr:uid="{00000000-0005-0000-0000-0000980C0000}"/>
    <cellStyle name="año 13" xfId="2521" xr:uid="{00000000-0005-0000-0000-0000990C0000}"/>
    <cellStyle name="año 13 2" xfId="2522" xr:uid="{00000000-0005-0000-0000-00009A0C0000}"/>
    <cellStyle name="año 13 3" xfId="2523" xr:uid="{00000000-0005-0000-0000-00009B0C0000}"/>
    <cellStyle name="año 14" xfId="2524" xr:uid="{00000000-0005-0000-0000-00009C0C0000}"/>
    <cellStyle name="año 14 2" xfId="2525" xr:uid="{00000000-0005-0000-0000-00009D0C0000}"/>
    <cellStyle name="año 14 3" xfId="2526" xr:uid="{00000000-0005-0000-0000-00009E0C0000}"/>
    <cellStyle name="año 15" xfId="2527" xr:uid="{00000000-0005-0000-0000-00009F0C0000}"/>
    <cellStyle name="año 15 2" xfId="2528" xr:uid="{00000000-0005-0000-0000-0000A00C0000}"/>
    <cellStyle name="año 15 3" xfId="2529" xr:uid="{00000000-0005-0000-0000-0000A10C0000}"/>
    <cellStyle name="año 16" xfId="2530" xr:uid="{00000000-0005-0000-0000-0000A20C0000}"/>
    <cellStyle name="año 16 2" xfId="2531" xr:uid="{00000000-0005-0000-0000-0000A30C0000}"/>
    <cellStyle name="año 16 3" xfId="2532" xr:uid="{00000000-0005-0000-0000-0000A40C0000}"/>
    <cellStyle name="año 17" xfId="2533" xr:uid="{00000000-0005-0000-0000-0000A50C0000}"/>
    <cellStyle name="año 17 2" xfId="2534" xr:uid="{00000000-0005-0000-0000-0000A60C0000}"/>
    <cellStyle name="año 17 3" xfId="2535" xr:uid="{00000000-0005-0000-0000-0000A70C0000}"/>
    <cellStyle name="año 18" xfId="2536" xr:uid="{00000000-0005-0000-0000-0000A80C0000}"/>
    <cellStyle name="año 18 2" xfId="2537" xr:uid="{00000000-0005-0000-0000-0000A90C0000}"/>
    <cellStyle name="año 18 3" xfId="2538" xr:uid="{00000000-0005-0000-0000-0000AA0C0000}"/>
    <cellStyle name="año 19" xfId="2539" xr:uid="{00000000-0005-0000-0000-0000AB0C0000}"/>
    <cellStyle name="año 19 2" xfId="2540" xr:uid="{00000000-0005-0000-0000-0000AC0C0000}"/>
    <cellStyle name="año 19 3" xfId="2541" xr:uid="{00000000-0005-0000-0000-0000AD0C0000}"/>
    <cellStyle name="año 2" xfId="2542" xr:uid="{00000000-0005-0000-0000-0000AE0C0000}"/>
    <cellStyle name="año 2 10" xfId="2543" xr:uid="{00000000-0005-0000-0000-0000AF0C0000}"/>
    <cellStyle name="año 2 10 2" xfId="2544" xr:uid="{00000000-0005-0000-0000-0000B00C0000}"/>
    <cellStyle name="año 2 10 3" xfId="2545" xr:uid="{00000000-0005-0000-0000-0000B10C0000}"/>
    <cellStyle name="año 2 11" xfId="2546" xr:uid="{00000000-0005-0000-0000-0000B20C0000}"/>
    <cellStyle name="año 2 12" xfId="2547" xr:uid="{00000000-0005-0000-0000-0000B30C0000}"/>
    <cellStyle name="año 2 2" xfId="2548" xr:uid="{00000000-0005-0000-0000-0000B40C0000}"/>
    <cellStyle name="año 2 2 2" xfId="2549" xr:uid="{00000000-0005-0000-0000-0000B50C0000}"/>
    <cellStyle name="año 2 2 2 2" xfId="2550" xr:uid="{00000000-0005-0000-0000-0000B60C0000}"/>
    <cellStyle name="año 2 2 2 2 2" xfId="2551" xr:uid="{00000000-0005-0000-0000-0000B70C0000}"/>
    <cellStyle name="año 2 2 2 2 3" xfId="2552" xr:uid="{00000000-0005-0000-0000-0000B80C0000}"/>
    <cellStyle name="año 2 2 2 3" xfId="2553" xr:uid="{00000000-0005-0000-0000-0000B90C0000}"/>
    <cellStyle name="año 2 2 2 3 2" xfId="2554" xr:uid="{00000000-0005-0000-0000-0000BA0C0000}"/>
    <cellStyle name="año 2 2 2 3 3" xfId="2555" xr:uid="{00000000-0005-0000-0000-0000BB0C0000}"/>
    <cellStyle name="año 2 2 2 4" xfId="2556" xr:uid="{00000000-0005-0000-0000-0000BC0C0000}"/>
    <cellStyle name="año 2 2 2 4 2" xfId="2557" xr:uid="{00000000-0005-0000-0000-0000BD0C0000}"/>
    <cellStyle name="año 2 2 2 4 3" xfId="2558" xr:uid="{00000000-0005-0000-0000-0000BE0C0000}"/>
    <cellStyle name="año 2 2 2 5" xfId="2559" xr:uid="{00000000-0005-0000-0000-0000BF0C0000}"/>
    <cellStyle name="año 2 2 2 5 2" xfId="2560" xr:uid="{00000000-0005-0000-0000-0000C00C0000}"/>
    <cellStyle name="año 2 2 2 5 3" xfId="2561" xr:uid="{00000000-0005-0000-0000-0000C10C0000}"/>
    <cellStyle name="año 2 2 2 6" xfId="2562" xr:uid="{00000000-0005-0000-0000-0000C20C0000}"/>
    <cellStyle name="año 2 2 2 7" xfId="2563" xr:uid="{00000000-0005-0000-0000-0000C30C0000}"/>
    <cellStyle name="año 2 2 3" xfId="2564" xr:uid="{00000000-0005-0000-0000-0000C40C0000}"/>
    <cellStyle name="año 2 2 3 2" xfId="2565" xr:uid="{00000000-0005-0000-0000-0000C50C0000}"/>
    <cellStyle name="año 2 2 3 3" xfId="2566" xr:uid="{00000000-0005-0000-0000-0000C60C0000}"/>
    <cellStyle name="año 2 2 4" xfId="2567" xr:uid="{00000000-0005-0000-0000-0000C70C0000}"/>
    <cellStyle name="año 2 2 4 2" xfId="2568" xr:uid="{00000000-0005-0000-0000-0000C80C0000}"/>
    <cellStyle name="año 2 2 4 3" xfId="2569" xr:uid="{00000000-0005-0000-0000-0000C90C0000}"/>
    <cellStyle name="año 2 2 5" xfId="2570" xr:uid="{00000000-0005-0000-0000-0000CA0C0000}"/>
    <cellStyle name="año 2 2 5 2" xfId="2571" xr:uid="{00000000-0005-0000-0000-0000CB0C0000}"/>
    <cellStyle name="año 2 2 5 3" xfId="2572" xr:uid="{00000000-0005-0000-0000-0000CC0C0000}"/>
    <cellStyle name="año 2 2 6" xfId="2573" xr:uid="{00000000-0005-0000-0000-0000CD0C0000}"/>
    <cellStyle name="año 2 2 6 2" xfId="2574" xr:uid="{00000000-0005-0000-0000-0000CE0C0000}"/>
    <cellStyle name="año 2 2 6 3" xfId="2575" xr:uid="{00000000-0005-0000-0000-0000CF0C0000}"/>
    <cellStyle name="año 2 2 7" xfId="2576" xr:uid="{00000000-0005-0000-0000-0000D00C0000}"/>
    <cellStyle name="año 2 2 8" xfId="2577" xr:uid="{00000000-0005-0000-0000-0000D10C0000}"/>
    <cellStyle name="año 2 2_Balance" xfId="2578" xr:uid="{00000000-0005-0000-0000-0000D20C0000}"/>
    <cellStyle name="año 2 3" xfId="2579" xr:uid="{00000000-0005-0000-0000-0000D30C0000}"/>
    <cellStyle name="año 2 3 2" xfId="2580" xr:uid="{00000000-0005-0000-0000-0000D40C0000}"/>
    <cellStyle name="año 2 3 2 2" xfId="2581" xr:uid="{00000000-0005-0000-0000-0000D50C0000}"/>
    <cellStyle name="año 2 3 2 2 2" xfId="2582" xr:uid="{00000000-0005-0000-0000-0000D60C0000}"/>
    <cellStyle name="año 2 3 2 2 3" xfId="2583" xr:uid="{00000000-0005-0000-0000-0000D70C0000}"/>
    <cellStyle name="año 2 3 2 3" xfId="2584" xr:uid="{00000000-0005-0000-0000-0000D80C0000}"/>
    <cellStyle name="año 2 3 2 3 2" xfId="2585" xr:uid="{00000000-0005-0000-0000-0000D90C0000}"/>
    <cellStyle name="año 2 3 2 3 3" xfId="2586" xr:uid="{00000000-0005-0000-0000-0000DA0C0000}"/>
    <cellStyle name="año 2 3 2 4" xfId="2587" xr:uid="{00000000-0005-0000-0000-0000DB0C0000}"/>
    <cellStyle name="año 2 3 2 4 2" xfId="2588" xr:uid="{00000000-0005-0000-0000-0000DC0C0000}"/>
    <cellStyle name="año 2 3 2 4 3" xfId="2589" xr:uid="{00000000-0005-0000-0000-0000DD0C0000}"/>
    <cellStyle name="año 2 3 2 5" xfId="2590" xr:uid="{00000000-0005-0000-0000-0000DE0C0000}"/>
    <cellStyle name="año 2 3 2 5 2" xfId="2591" xr:uid="{00000000-0005-0000-0000-0000DF0C0000}"/>
    <cellStyle name="año 2 3 2 5 3" xfId="2592" xr:uid="{00000000-0005-0000-0000-0000E00C0000}"/>
    <cellStyle name="año 2 3 2 6" xfId="2593" xr:uid="{00000000-0005-0000-0000-0000E10C0000}"/>
    <cellStyle name="año 2 3 2 7" xfId="2594" xr:uid="{00000000-0005-0000-0000-0000E20C0000}"/>
    <cellStyle name="año 2 3 3" xfId="2595" xr:uid="{00000000-0005-0000-0000-0000E30C0000}"/>
    <cellStyle name="año 2 3 3 2" xfId="2596" xr:uid="{00000000-0005-0000-0000-0000E40C0000}"/>
    <cellStyle name="año 2 3 3 3" xfId="2597" xr:uid="{00000000-0005-0000-0000-0000E50C0000}"/>
    <cellStyle name="año 2 3 4" xfId="2598" xr:uid="{00000000-0005-0000-0000-0000E60C0000}"/>
    <cellStyle name="año 2 3 4 2" xfId="2599" xr:uid="{00000000-0005-0000-0000-0000E70C0000}"/>
    <cellStyle name="año 2 3 4 3" xfId="2600" xr:uid="{00000000-0005-0000-0000-0000E80C0000}"/>
    <cellStyle name="año 2 3 5" xfId="2601" xr:uid="{00000000-0005-0000-0000-0000E90C0000}"/>
    <cellStyle name="año 2 3 5 2" xfId="2602" xr:uid="{00000000-0005-0000-0000-0000EA0C0000}"/>
    <cellStyle name="año 2 3 5 3" xfId="2603" xr:uid="{00000000-0005-0000-0000-0000EB0C0000}"/>
    <cellStyle name="año 2 3 6" xfId="2604" xr:uid="{00000000-0005-0000-0000-0000EC0C0000}"/>
    <cellStyle name="año 2 3 6 2" xfId="2605" xr:uid="{00000000-0005-0000-0000-0000ED0C0000}"/>
    <cellStyle name="año 2 3 6 3" xfId="2606" xr:uid="{00000000-0005-0000-0000-0000EE0C0000}"/>
    <cellStyle name="año 2 3 7" xfId="2607" xr:uid="{00000000-0005-0000-0000-0000EF0C0000}"/>
    <cellStyle name="año 2 3 8" xfId="2608" xr:uid="{00000000-0005-0000-0000-0000F00C0000}"/>
    <cellStyle name="año 2 3_Balance" xfId="2609" xr:uid="{00000000-0005-0000-0000-0000F10C0000}"/>
    <cellStyle name="año 2 4" xfId="2610" xr:uid="{00000000-0005-0000-0000-0000F20C0000}"/>
    <cellStyle name="año 2 4 2" xfId="2611" xr:uid="{00000000-0005-0000-0000-0000F30C0000}"/>
    <cellStyle name="año 2 4 2 2" xfId="2612" xr:uid="{00000000-0005-0000-0000-0000F40C0000}"/>
    <cellStyle name="año 2 4 2 2 2" xfId="2613" xr:uid="{00000000-0005-0000-0000-0000F50C0000}"/>
    <cellStyle name="año 2 4 2 2 3" xfId="2614" xr:uid="{00000000-0005-0000-0000-0000F60C0000}"/>
    <cellStyle name="año 2 4 2 3" xfId="2615" xr:uid="{00000000-0005-0000-0000-0000F70C0000}"/>
    <cellStyle name="año 2 4 2 3 2" xfId="2616" xr:uid="{00000000-0005-0000-0000-0000F80C0000}"/>
    <cellStyle name="año 2 4 2 3 3" xfId="2617" xr:uid="{00000000-0005-0000-0000-0000F90C0000}"/>
    <cellStyle name="año 2 4 2 4" xfId="2618" xr:uid="{00000000-0005-0000-0000-0000FA0C0000}"/>
    <cellStyle name="año 2 4 2 4 2" xfId="2619" xr:uid="{00000000-0005-0000-0000-0000FB0C0000}"/>
    <cellStyle name="año 2 4 2 4 3" xfId="2620" xr:uid="{00000000-0005-0000-0000-0000FC0C0000}"/>
    <cellStyle name="año 2 4 2 5" xfId="2621" xr:uid="{00000000-0005-0000-0000-0000FD0C0000}"/>
    <cellStyle name="año 2 4 2 5 2" xfId="2622" xr:uid="{00000000-0005-0000-0000-0000FE0C0000}"/>
    <cellStyle name="año 2 4 2 5 3" xfId="2623" xr:uid="{00000000-0005-0000-0000-0000FF0C0000}"/>
    <cellStyle name="año 2 4 2 6" xfId="2624" xr:uid="{00000000-0005-0000-0000-0000000D0000}"/>
    <cellStyle name="año 2 4 2 7" xfId="2625" xr:uid="{00000000-0005-0000-0000-0000010D0000}"/>
    <cellStyle name="año 2 4 3" xfId="2626" xr:uid="{00000000-0005-0000-0000-0000020D0000}"/>
    <cellStyle name="año 2 4 3 2" xfId="2627" xr:uid="{00000000-0005-0000-0000-0000030D0000}"/>
    <cellStyle name="año 2 4 3 3" xfId="2628" xr:uid="{00000000-0005-0000-0000-0000040D0000}"/>
    <cellStyle name="año 2 4 4" xfId="2629" xr:uid="{00000000-0005-0000-0000-0000050D0000}"/>
    <cellStyle name="año 2 4 4 2" xfId="2630" xr:uid="{00000000-0005-0000-0000-0000060D0000}"/>
    <cellStyle name="año 2 4 4 3" xfId="2631" xr:uid="{00000000-0005-0000-0000-0000070D0000}"/>
    <cellStyle name="año 2 4 5" xfId="2632" xr:uid="{00000000-0005-0000-0000-0000080D0000}"/>
    <cellStyle name="año 2 4 5 2" xfId="2633" xr:uid="{00000000-0005-0000-0000-0000090D0000}"/>
    <cellStyle name="año 2 4 5 3" xfId="2634" xr:uid="{00000000-0005-0000-0000-00000A0D0000}"/>
    <cellStyle name="año 2 4 6" xfId="2635" xr:uid="{00000000-0005-0000-0000-00000B0D0000}"/>
    <cellStyle name="año 2 4 6 2" xfId="2636" xr:uid="{00000000-0005-0000-0000-00000C0D0000}"/>
    <cellStyle name="año 2 4 6 3" xfId="2637" xr:uid="{00000000-0005-0000-0000-00000D0D0000}"/>
    <cellStyle name="año 2 4 7" xfId="2638" xr:uid="{00000000-0005-0000-0000-00000E0D0000}"/>
    <cellStyle name="año 2 4 8" xfId="2639" xr:uid="{00000000-0005-0000-0000-00000F0D0000}"/>
    <cellStyle name="año 2 4_Balance" xfId="2640" xr:uid="{00000000-0005-0000-0000-0000100D0000}"/>
    <cellStyle name="año 2 5" xfId="2641" xr:uid="{00000000-0005-0000-0000-0000110D0000}"/>
    <cellStyle name="año 2 5 2" xfId="2642" xr:uid="{00000000-0005-0000-0000-0000120D0000}"/>
    <cellStyle name="año 2 5 2 2" xfId="2643" xr:uid="{00000000-0005-0000-0000-0000130D0000}"/>
    <cellStyle name="año 2 5 2 3" xfId="2644" xr:uid="{00000000-0005-0000-0000-0000140D0000}"/>
    <cellStyle name="año 2 5 3" xfId="2645" xr:uid="{00000000-0005-0000-0000-0000150D0000}"/>
    <cellStyle name="año 2 5 3 2" xfId="2646" xr:uid="{00000000-0005-0000-0000-0000160D0000}"/>
    <cellStyle name="año 2 5 3 3" xfId="2647" xr:uid="{00000000-0005-0000-0000-0000170D0000}"/>
    <cellStyle name="año 2 5 4" xfId="2648" xr:uid="{00000000-0005-0000-0000-0000180D0000}"/>
    <cellStyle name="año 2 5 4 2" xfId="2649" xr:uid="{00000000-0005-0000-0000-0000190D0000}"/>
    <cellStyle name="año 2 5 4 3" xfId="2650" xr:uid="{00000000-0005-0000-0000-00001A0D0000}"/>
    <cellStyle name="año 2 5 5" xfId="2651" xr:uid="{00000000-0005-0000-0000-00001B0D0000}"/>
    <cellStyle name="año 2 5 5 2" xfId="2652" xr:uid="{00000000-0005-0000-0000-00001C0D0000}"/>
    <cellStyle name="año 2 5 5 3" xfId="2653" xr:uid="{00000000-0005-0000-0000-00001D0D0000}"/>
    <cellStyle name="año 2 5 6" xfId="2654" xr:uid="{00000000-0005-0000-0000-00001E0D0000}"/>
    <cellStyle name="año 2 5 7" xfId="2655" xr:uid="{00000000-0005-0000-0000-00001F0D0000}"/>
    <cellStyle name="año 2 6" xfId="2656" xr:uid="{00000000-0005-0000-0000-0000200D0000}"/>
    <cellStyle name="año 2 6 2" xfId="2657" xr:uid="{00000000-0005-0000-0000-0000210D0000}"/>
    <cellStyle name="año 2 6 2 2" xfId="2658" xr:uid="{00000000-0005-0000-0000-0000220D0000}"/>
    <cellStyle name="año 2 6 2 3" xfId="2659" xr:uid="{00000000-0005-0000-0000-0000230D0000}"/>
    <cellStyle name="año 2 6 3" xfId="2660" xr:uid="{00000000-0005-0000-0000-0000240D0000}"/>
    <cellStyle name="año 2 6 3 2" xfId="2661" xr:uid="{00000000-0005-0000-0000-0000250D0000}"/>
    <cellStyle name="año 2 6 3 3" xfId="2662" xr:uid="{00000000-0005-0000-0000-0000260D0000}"/>
    <cellStyle name="año 2 6 4" xfId="2663" xr:uid="{00000000-0005-0000-0000-0000270D0000}"/>
    <cellStyle name="año 2 6 4 2" xfId="2664" xr:uid="{00000000-0005-0000-0000-0000280D0000}"/>
    <cellStyle name="año 2 6 4 3" xfId="2665" xr:uid="{00000000-0005-0000-0000-0000290D0000}"/>
    <cellStyle name="año 2 6 5" xfId="2666" xr:uid="{00000000-0005-0000-0000-00002A0D0000}"/>
    <cellStyle name="año 2 6 5 2" xfId="2667" xr:uid="{00000000-0005-0000-0000-00002B0D0000}"/>
    <cellStyle name="año 2 6 5 3" xfId="2668" xr:uid="{00000000-0005-0000-0000-00002C0D0000}"/>
    <cellStyle name="año 2 6 6" xfId="2669" xr:uid="{00000000-0005-0000-0000-00002D0D0000}"/>
    <cellStyle name="año 2 6 7" xfId="2670" xr:uid="{00000000-0005-0000-0000-00002E0D0000}"/>
    <cellStyle name="año 2 7" xfId="2671" xr:uid="{00000000-0005-0000-0000-00002F0D0000}"/>
    <cellStyle name="año 2 7 2" xfId="2672" xr:uid="{00000000-0005-0000-0000-0000300D0000}"/>
    <cellStyle name="año 2 7 3" xfId="2673" xr:uid="{00000000-0005-0000-0000-0000310D0000}"/>
    <cellStyle name="año 2 8" xfId="2674" xr:uid="{00000000-0005-0000-0000-0000320D0000}"/>
    <cellStyle name="año 2 8 2" xfId="2675" xr:uid="{00000000-0005-0000-0000-0000330D0000}"/>
    <cellStyle name="año 2 8 3" xfId="2676" xr:uid="{00000000-0005-0000-0000-0000340D0000}"/>
    <cellStyle name="año 2 9" xfId="2677" xr:uid="{00000000-0005-0000-0000-0000350D0000}"/>
    <cellStyle name="año 2 9 2" xfId="2678" xr:uid="{00000000-0005-0000-0000-0000360D0000}"/>
    <cellStyle name="año 2 9 3" xfId="2679" xr:uid="{00000000-0005-0000-0000-0000370D0000}"/>
    <cellStyle name="año 2_ActiFijos" xfId="2680" xr:uid="{00000000-0005-0000-0000-0000380D0000}"/>
    <cellStyle name="año 20" xfId="2681" xr:uid="{00000000-0005-0000-0000-0000390D0000}"/>
    <cellStyle name="año 20 2" xfId="2682" xr:uid="{00000000-0005-0000-0000-00003A0D0000}"/>
    <cellStyle name="año 20 3" xfId="2683" xr:uid="{00000000-0005-0000-0000-00003B0D0000}"/>
    <cellStyle name="año 21" xfId="2684" xr:uid="{00000000-0005-0000-0000-00003C0D0000}"/>
    <cellStyle name="año 21 2" xfId="2685" xr:uid="{00000000-0005-0000-0000-00003D0D0000}"/>
    <cellStyle name="año 21 3" xfId="2686" xr:uid="{00000000-0005-0000-0000-00003E0D0000}"/>
    <cellStyle name="año 22" xfId="2687" xr:uid="{00000000-0005-0000-0000-00003F0D0000}"/>
    <cellStyle name="año 22 2" xfId="2688" xr:uid="{00000000-0005-0000-0000-0000400D0000}"/>
    <cellStyle name="año 22 3" xfId="2689" xr:uid="{00000000-0005-0000-0000-0000410D0000}"/>
    <cellStyle name="año 23" xfId="2690" xr:uid="{00000000-0005-0000-0000-0000420D0000}"/>
    <cellStyle name="año 23 2" xfId="2691" xr:uid="{00000000-0005-0000-0000-0000430D0000}"/>
    <cellStyle name="año 23 3" xfId="2692" xr:uid="{00000000-0005-0000-0000-0000440D0000}"/>
    <cellStyle name="año 24" xfId="2693" xr:uid="{00000000-0005-0000-0000-0000450D0000}"/>
    <cellStyle name="año 24 2" xfId="2694" xr:uid="{00000000-0005-0000-0000-0000460D0000}"/>
    <cellStyle name="año 24 3" xfId="2695" xr:uid="{00000000-0005-0000-0000-0000470D0000}"/>
    <cellStyle name="año 25" xfId="2696" xr:uid="{00000000-0005-0000-0000-0000480D0000}"/>
    <cellStyle name="año 25 2" xfId="2697" xr:uid="{00000000-0005-0000-0000-0000490D0000}"/>
    <cellStyle name="año 25 3" xfId="2698" xr:uid="{00000000-0005-0000-0000-00004A0D0000}"/>
    <cellStyle name="año 26" xfId="2699" xr:uid="{00000000-0005-0000-0000-00004B0D0000}"/>
    <cellStyle name="año 26 2" xfId="2700" xr:uid="{00000000-0005-0000-0000-00004C0D0000}"/>
    <cellStyle name="año 26 3" xfId="2701" xr:uid="{00000000-0005-0000-0000-00004D0D0000}"/>
    <cellStyle name="año 27" xfId="2702" xr:uid="{00000000-0005-0000-0000-00004E0D0000}"/>
    <cellStyle name="año 27 2" xfId="2703" xr:uid="{00000000-0005-0000-0000-00004F0D0000}"/>
    <cellStyle name="año 27 3" xfId="2704" xr:uid="{00000000-0005-0000-0000-0000500D0000}"/>
    <cellStyle name="año 28" xfId="2705" xr:uid="{00000000-0005-0000-0000-0000510D0000}"/>
    <cellStyle name="año 28 2" xfId="2706" xr:uid="{00000000-0005-0000-0000-0000520D0000}"/>
    <cellStyle name="año 28 3" xfId="2707" xr:uid="{00000000-0005-0000-0000-0000530D0000}"/>
    <cellStyle name="año 29" xfId="2708" xr:uid="{00000000-0005-0000-0000-0000540D0000}"/>
    <cellStyle name="año 29 2" xfId="2709" xr:uid="{00000000-0005-0000-0000-0000550D0000}"/>
    <cellStyle name="año 29 3" xfId="2710" xr:uid="{00000000-0005-0000-0000-0000560D0000}"/>
    <cellStyle name="año 3" xfId="2711" xr:uid="{00000000-0005-0000-0000-0000570D0000}"/>
    <cellStyle name="año 3 10" xfId="2712" xr:uid="{00000000-0005-0000-0000-0000580D0000}"/>
    <cellStyle name="año 3 10 2" xfId="2713" xr:uid="{00000000-0005-0000-0000-0000590D0000}"/>
    <cellStyle name="año 3 10 3" xfId="2714" xr:uid="{00000000-0005-0000-0000-00005A0D0000}"/>
    <cellStyle name="año 3 11" xfId="2715" xr:uid="{00000000-0005-0000-0000-00005B0D0000}"/>
    <cellStyle name="año 3 12" xfId="2716" xr:uid="{00000000-0005-0000-0000-00005C0D0000}"/>
    <cellStyle name="año 3 2" xfId="2717" xr:uid="{00000000-0005-0000-0000-00005D0D0000}"/>
    <cellStyle name="año 3 2 2" xfId="2718" xr:uid="{00000000-0005-0000-0000-00005E0D0000}"/>
    <cellStyle name="año 3 2 2 2" xfId="2719" xr:uid="{00000000-0005-0000-0000-00005F0D0000}"/>
    <cellStyle name="año 3 2 2 2 2" xfId="2720" xr:uid="{00000000-0005-0000-0000-0000600D0000}"/>
    <cellStyle name="año 3 2 2 2 3" xfId="2721" xr:uid="{00000000-0005-0000-0000-0000610D0000}"/>
    <cellStyle name="año 3 2 2 3" xfId="2722" xr:uid="{00000000-0005-0000-0000-0000620D0000}"/>
    <cellStyle name="año 3 2 2 3 2" xfId="2723" xr:uid="{00000000-0005-0000-0000-0000630D0000}"/>
    <cellStyle name="año 3 2 2 3 3" xfId="2724" xr:uid="{00000000-0005-0000-0000-0000640D0000}"/>
    <cellStyle name="año 3 2 2 4" xfId="2725" xr:uid="{00000000-0005-0000-0000-0000650D0000}"/>
    <cellStyle name="año 3 2 2 4 2" xfId="2726" xr:uid="{00000000-0005-0000-0000-0000660D0000}"/>
    <cellStyle name="año 3 2 2 4 3" xfId="2727" xr:uid="{00000000-0005-0000-0000-0000670D0000}"/>
    <cellStyle name="año 3 2 2 5" xfId="2728" xr:uid="{00000000-0005-0000-0000-0000680D0000}"/>
    <cellStyle name="año 3 2 2 5 2" xfId="2729" xr:uid="{00000000-0005-0000-0000-0000690D0000}"/>
    <cellStyle name="año 3 2 2 5 3" xfId="2730" xr:uid="{00000000-0005-0000-0000-00006A0D0000}"/>
    <cellStyle name="año 3 2 2 6" xfId="2731" xr:uid="{00000000-0005-0000-0000-00006B0D0000}"/>
    <cellStyle name="año 3 2 2 7" xfId="2732" xr:uid="{00000000-0005-0000-0000-00006C0D0000}"/>
    <cellStyle name="año 3 2 3" xfId="2733" xr:uid="{00000000-0005-0000-0000-00006D0D0000}"/>
    <cellStyle name="año 3 2 3 2" xfId="2734" xr:uid="{00000000-0005-0000-0000-00006E0D0000}"/>
    <cellStyle name="año 3 2 3 3" xfId="2735" xr:uid="{00000000-0005-0000-0000-00006F0D0000}"/>
    <cellStyle name="año 3 2 4" xfId="2736" xr:uid="{00000000-0005-0000-0000-0000700D0000}"/>
    <cellStyle name="año 3 2 4 2" xfId="2737" xr:uid="{00000000-0005-0000-0000-0000710D0000}"/>
    <cellStyle name="año 3 2 4 3" xfId="2738" xr:uid="{00000000-0005-0000-0000-0000720D0000}"/>
    <cellStyle name="año 3 2 5" xfId="2739" xr:uid="{00000000-0005-0000-0000-0000730D0000}"/>
    <cellStyle name="año 3 2 5 2" xfId="2740" xr:uid="{00000000-0005-0000-0000-0000740D0000}"/>
    <cellStyle name="año 3 2 5 3" xfId="2741" xr:uid="{00000000-0005-0000-0000-0000750D0000}"/>
    <cellStyle name="año 3 2 6" xfId="2742" xr:uid="{00000000-0005-0000-0000-0000760D0000}"/>
    <cellStyle name="año 3 2 6 2" xfId="2743" xr:uid="{00000000-0005-0000-0000-0000770D0000}"/>
    <cellStyle name="año 3 2 6 3" xfId="2744" xr:uid="{00000000-0005-0000-0000-0000780D0000}"/>
    <cellStyle name="año 3 2 7" xfId="2745" xr:uid="{00000000-0005-0000-0000-0000790D0000}"/>
    <cellStyle name="año 3 2 8" xfId="2746" xr:uid="{00000000-0005-0000-0000-00007A0D0000}"/>
    <cellStyle name="año 3 2_Balance" xfId="2747" xr:uid="{00000000-0005-0000-0000-00007B0D0000}"/>
    <cellStyle name="año 3 3" xfId="2748" xr:uid="{00000000-0005-0000-0000-00007C0D0000}"/>
    <cellStyle name="año 3 3 2" xfId="2749" xr:uid="{00000000-0005-0000-0000-00007D0D0000}"/>
    <cellStyle name="año 3 3 2 2" xfId="2750" xr:uid="{00000000-0005-0000-0000-00007E0D0000}"/>
    <cellStyle name="año 3 3 2 2 2" xfId="2751" xr:uid="{00000000-0005-0000-0000-00007F0D0000}"/>
    <cellStyle name="año 3 3 2 2 3" xfId="2752" xr:uid="{00000000-0005-0000-0000-0000800D0000}"/>
    <cellStyle name="año 3 3 2 3" xfId="2753" xr:uid="{00000000-0005-0000-0000-0000810D0000}"/>
    <cellStyle name="año 3 3 2 3 2" xfId="2754" xr:uid="{00000000-0005-0000-0000-0000820D0000}"/>
    <cellStyle name="año 3 3 2 3 3" xfId="2755" xr:uid="{00000000-0005-0000-0000-0000830D0000}"/>
    <cellStyle name="año 3 3 2 4" xfId="2756" xr:uid="{00000000-0005-0000-0000-0000840D0000}"/>
    <cellStyle name="año 3 3 2 4 2" xfId="2757" xr:uid="{00000000-0005-0000-0000-0000850D0000}"/>
    <cellStyle name="año 3 3 2 4 3" xfId="2758" xr:uid="{00000000-0005-0000-0000-0000860D0000}"/>
    <cellStyle name="año 3 3 2 5" xfId="2759" xr:uid="{00000000-0005-0000-0000-0000870D0000}"/>
    <cellStyle name="año 3 3 2 5 2" xfId="2760" xr:uid="{00000000-0005-0000-0000-0000880D0000}"/>
    <cellStyle name="año 3 3 2 5 3" xfId="2761" xr:uid="{00000000-0005-0000-0000-0000890D0000}"/>
    <cellStyle name="año 3 3 2 6" xfId="2762" xr:uid="{00000000-0005-0000-0000-00008A0D0000}"/>
    <cellStyle name="año 3 3 2 7" xfId="2763" xr:uid="{00000000-0005-0000-0000-00008B0D0000}"/>
    <cellStyle name="año 3 3 3" xfId="2764" xr:uid="{00000000-0005-0000-0000-00008C0D0000}"/>
    <cellStyle name="año 3 3 3 2" xfId="2765" xr:uid="{00000000-0005-0000-0000-00008D0D0000}"/>
    <cellStyle name="año 3 3 3 3" xfId="2766" xr:uid="{00000000-0005-0000-0000-00008E0D0000}"/>
    <cellStyle name="año 3 3 4" xfId="2767" xr:uid="{00000000-0005-0000-0000-00008F0D0000}"/>
    <cellStyle name="año 3 3 4 2" xfId="2768" xr:uid="{00000000-0005-0000-0000-0000900D0000}"/>
    <cellStyle name="año 3 3 4 3" xfId="2769" xr:uid="{00000000-0005-0000-0000-0000910D0000}"/>
    <cellStyle name="año 3 3 5" xfId="2770" xr:uid="{00000000-0005-0000-0000-0000920D0000}"/>
    <cellStyle name="año 3 3 5 2" xfId="2771" xr:uid="{00000000-0005-0000-0000-0000930D0000}"/>
    <cellStyle name="año 3 3 5 3" xfId="2772" xr:uid="{00000000-0005-0000-0000-0000940D0000}"/>
    <cellStyle name="año 3 3 6" xfId="2773" xr:uid="{00000000-0005-0000-0000-0000950D0000}"/>
    <cellStyle name="año 3 3 6 2" xfId="2774" xr:uid="{00000000-0005-0000-0000-0000960D0000}"/>
    <cellStyle name="año 3 3 6 3" xfId="2775" xr:uid="{00000000-0005-0000-0000-0000970D0000}"/>
    <cellStyle name="año 3 3 7" xfId="2776" xr:uid="{00000000-0005-0000-0000-0000980D0000}"/>
    <cellStyle name="año 3 3 8" xfId="2777" xr:uid="{00000000-0005-0000-0000-0000990D0000}"/>
    <cellStyle name="año 3 3_Balance" xfId="2778" xr:uid="{00000000-0005-0000-0000-00009A0D0000}"/>
    <cellStyle name="año 3 4" xfId="2779" xr:uid="{00000000-0005-0000-0000-00009B0D0000}"/>
    <cellStyle name="año 3 4 2" xfId="2780" xr:uid="{00000000-0005-0000-0000-00009C0D0000}"/>
    <cellStyle name="año 3 4 2 2" xfId="2781" xr:uid="{00000000-0005-0000-0000-00009D0D0000}"/>
    <cellStyle name="año 3 4 2 2 2" xfId="2782" xr:uid="{00000000-0005-0000-0000-00009E0D0000}"/>
    <cellStyle name="año 3 4 2 2 3" xfId="2783" xr:uid="{00000000-0005-0000-0000-00009F0D0000}"/>
    <cellStyle name="año 3 4 2 3" xfId="2784" xr:uid="{00000000-0005-0000-0000-0000A00D0000}"/>
    <cellStyle name="año 3 4 2 3 2" xfId="2785" xr:uid="{00000000-0005-0000-0000-0000A10D0000}"/>
    <cellStyle name="año 3 4 2 3 3" xfId="2786" xr:uid="{00000000-0005-0000-0000-0000A20D0000}"/>
    <cellStyle name="año 3 4 2 4" xfId="2787" xr:uid="{00000000-0005-0000-0000-0000A30D0000}"/>
    <cellStyle name="año 3 4 2 4 2" xfId="2788" xr:uid="{00000000-0005-0000-0000-0000A40D0000}"/>
    <cellStyle name="año 3 4 2 4 3" xfId="2789" xr:uid="{00000000-0005-0000-0000-0000A50D0000}"/>
    <cellStyle name="año 3 4 2 5" xfId="2790" xr:uid="{00000000-0005-0000-0000-0000A60D0000}"/>
    <cellStyle name="año 3 4 2 5 2" xfId="2791" xr:uid="{00000000-0005-0000-0000-0000A70D0000}"/>
    <cellStyle name="año 3 4 2 5 3" xfId="2792" xr:uid="{00000000-0005-0000-0000-0000A80D0000}"/>
    <cellStyle name="año 3 4 2 6" xfId="2793" xr:uid="{00000000-0005-0000-0000-0000A90D0000}"/>
    <cellStyle name="año 3 4 2 7" xfId="2794" xr:uid="{00000000-0005-0000-0000-0000AA0D0000}"/>
    <cellStyle name="año 3 4 3" xfId="2795" xr:uid="{00000000-0005-0000-0000-0000AB0D0000}"/>
    <cellStyle name="año 3 4 3 2" xfId="2796" xr:uid="{00000000-0005-0000-0000-0000AC0D0000}"/>
    <cellStyle name="año 3 4 3 3" xfId="2797" xr:uid="{00000000-0005-0000-0000-0000AD0D0000}"/>
    <cellStyle name="año 3 4 4" xfId="2798" xr:uid="{00000000-0005-0000-0000-0000AE0D0000}"/>
    <cellStyle name="año 3 4 4 2" xfId="2799" xr:uid="{00000000-0005-0000-0000-0000AF0D0000}"/>
    <cellStyle name="año 3 4 4 3" xfId="2800" xr:uid="{00000000-0005-0000-0000-0000B00D0000}"/>
    <cellStyle name="año 3 4 5" xfId="2801" xr:uid="{00000000-0005-0000-0000-0000B10D0000}"/>
    <cellStyle name="año 3 4 5 2" xfId="2802" xr:uid="{00000000-0005-0000-0000-0000B20D0000}"/>
    <cellStyle name="año 3 4 5 3" xfId="2803" xr:uid="{00000000-0005-0000-0000-0000B30D0000}"/>
    <cellStyle name="año 3 4 6" xfId="2804" xr:uid="{00000000-0005-0000-0000-0000B40D0000}"/>
    <cellStyle name="año 3 4 6 2" xfId="2805" xr:uid="{00000000-0005-0000-0000-0000B50D0000}"/>
    <cellStyle name="año 3 4 6 3" xfId="2806" xr:uid="{00000000-0005-0000-0000-0000B60D0000}"/>
    <cellStyle name="año 3 4 7" xfId="2807" xr:uid="{00000000-0005-0000-0000-0000B70D0000}"/>
    <cellStyle name="año 3 4 8" xfId="2808" xr:uid="{00000000-0005-0000-0000-0000B80D0000}"/>
    <cellStyle name="año 3 4_Balance" xfId="2809" xr:uid="{00000000-0005-0000-0000-0000B90D0000}"/>
    <cellStyle name="año 3 5" xfId="2810" xr:uid="{00000000-0005-0000-0000-0000BA0D0000}"/>
    <cellStyle name="año 3 5 2" xfId="2811" xr:uid="{00000000-0005-0000-0000-0000BB0D0000}"/>
    <cellStyle name="año 3 5 2 2" xfId="2812" xr:uid="{00000000-0005-0000-0000-0000BC0D0000}"/>
    <cellStyle name="año 3 5 2 3" xfId="2813" xr:uid="{00000000-0005-0000-0000-0000BD0D0000}"/>
    <cellStyle name="año 3 5 3" xfId="2814" xr:uid="{00000000-0005-0000-0000-0000BE0D0000}"/>
    <cellStyle name="año 3 5 3 2" xfId="2815" xr:uid="{00000000-0005-0000-0000-0000BF0D0000}"/>
    <cellStyle name="año 3 5 3 3" xfId="2816" xr:uid="{00000000-0005-0000-0000-0000C00D0000}"/>
    <cellStyle name="año 3 5 4" xfId="2817" xr:uid="{00000000-0005-0000-0000-0000C10D0000}"/>
    <cellStyle name="año 3 5 4 2" xfId="2818" xr:uid="{00000000-0005-0000-0000-0000C20D0000}"/>
    <cellStyle name="año 3 5 4 3" xfId="2819" xr:uid="{00000000-0005-0000-0000-0000C30D0000}"/>
    <cellStyle name="año 3 5 5" xfId="2820" xr:uid="{00000000-0005-0000-0000-0000C40D0000}"/>
    <cellStyle name="año 3 5 5 2" xfId="2821" xr:uid="{00000000-0005-0000-0000-0000C50D0000}"/>
    <cellStyle name="año 3 5 5 3" xfId="2822" xr:uid="{00000000-0005-0000-0000-0000C60D0000}"/>
    <cellStyle name="año 3 5 6" xfId="2823" xr:uid="{00000000-0005-0000-0000-0000C70D0000}"/>
    <cellStyle name="año 3 5 7" xfId="2824" xr:uid="{00000000-0005-0000-0000-0000C80D0000}"/>
    <cellStyle name="año 3 6" xfId="2825" xr:uid="{00000000-0005-0000-0000-0000C90D0000}"/>
    <cellStyle name="año 3 6 2" xfId="2826" xr:uid="{00000000-0005-0000-0000-0000CA0D0000}"/>
    <cellStyle name="año 3 6 2 2" xfId="2827" xr:uid="{00000000-0005-0000-0000-0000CB0D0000}"/>
    <cellStyle name="año 3 6 2 3" xfId="2828" xr:uid="{00000000-0005-0000-0000-0000CC0D0000}"/>
    <cellStyle name="año 3 6 3" xfId="2829" xr:uid="{00000000-0005-0000-0000-0000CD0D0000}"/>
    <cellStyle name="año 3 6 3 2" xfId="2830" xr:uid="{00000000-0005-0000-0000-0000CE0D0000}"/>
    <cellStyle name="año 3 6 3 3" xfId="2831" xr:uid="{00000000-0005-0000-0000-0000CF0D0000}"/>
    <cellStyle name="año 3 6 4" xfId="2832" xr:uid="{00000000-0005-0000-0000-0000D00D0000}"/>
    <cellStyle name="año 3 6 4 2" xfId="2833" xr:uid="{00000000-0005-0000-0000-0000D10D0000}"/>
    <cellStyle name="año 3 6 4 3" xfId="2834" xr:uid="{00000000-0005-0000-0000-0000D20D0000}"/>
    <cellStyle name="año 3 6 5" xfId="2835" xr:uid="{00000000-0005-0000-0000-0000D30D0000}"/>
    <cellStyle name="año 3 6 5 2" xfId="2836" xr:uid="{00000000-0005-0000-0000-0000D40D0000}"/>
    <cellStyle name="año 3 6 5 3" xfId="2837" xr:uid="{00000000-0005-0000-0000-0000D50D0000}"/>
    <cellStyle name="año 3 6 6" xfId="2838" xr:uid="{00000000-0005-0000-0000-0000D60D0000}"/>
    <cellStyle name="año 3 6 7" xfId="2839" xr:uid="{00000000-0005-0000-0000-0000D70D0000}"/>
    <cellStyle name="año 3 7" xfId="2840" xr:uid="{00000000-0005-0000-0000-0000D80D0000}"/>
    <cellStyle name="año 3 7 2" xfId="2841" xr:uid="{00000000-0005-0000-0000-0000D90D0000}"/>
    <cellStyle name="año 3 7 3" xfId="2842" xr:uid="{00000000-0005-0000-0000-0000DA0D0000}"/>
    <cellStyle name="año 3 8" xfId="2843" xr:uid="{00000000-0005-0000-0000-0000DB0D0000}"/>
    <cellStyle name="año 3 8 2" xfId="2844" xr:uid="{00000000-0005-0000-0000-0000DC0D0000}"/>
    <cellStyle name="año 3 8 3" xfId="2845" xr:uid="{00000000-0005-0000-0000-0000DD0D0000}"/>
    <cellStyle name="año 3 9" xfId="2846" xr:uid="{00000000-0005-0000-0000-0000DE0D0000}"/>
    <cellStyle name="año 3 9 2" xfId="2847" xr:uid="{00000000-0005-0000-0000-0000DF0D0000}"/>
    <cellStyle name="año 3 9 3" xfId="2848" xr:uid="{00000000-0005-0000-0000-0000E00D0000}"/>
    <cellStyle name="año 3_ActiFijos" xfId="2849" xr:uid="{00000000-0005-0000-0000-0000E10D0000}"/>
    <cellStyle name="año 30" xfId="2850" xr:uid="{00000000-0005-0000-0000-0000E20D0000}"/>
    <cellStyle name="año 30 2" xfId="2851" xr:uid="{00000000-0005-0000-0000-0000E30D0000}"/>
    <cellStyle name="año 30 3" xfId="2852" xr:uid="{00000000-0005-0000-0000-0000E40D0000}"/>
    <cellStyle name="año 31" xfId="2853" xr:uid="{00000000-0005-0000-0000-0000E50D0000}"/>
    <cellStyle name="año 31 2" xfId="2854" xr:uid="{00000000-0005-0000-0000-0000E60D0000}"/>
    <cellStyle name="año 31 3" xfId="2855" xr:uid="{00000000-0005-0000-0000-0000E70D0000}"/>
    <cellStyle name="año 32" xfId="2856" xr:uid="{00000000-0005-0000-0000-0000E80D0000}"/>
    <cellStyle name="año 32 2" xfId="2857" xr:uid="{00000000-0005-0000-0000-0000E90D0000}"/>
    <cellStyle name="año 32 3" xfId="2858" xr:uid="{00000000-0005-0000-0000-0000EA0D0000}"/>
    <cellStyle name="año 33" xfId="2859" xr:uid="{00000000-0005-0000-0000-0000EB0D0000}"/>
    <cellStyle name="año 33 2" xfId="2860" xr:uid="{00000000-0005-0000-0000-0000EC0D0000}"/>
    <cellStyle name="año 33 3" xfId="2861" xr:uid="{00000000-0005-0000-0000-0000ED0D0000}"/>
    <cellStyle name="año 34" xfId="2862" xr:uid="{00000000-0005-0000-0000-0000EE0D0000}"/>
    <cellStyle name="año 34 2" xfId="2863" xr:uid="{00000000-0005-0000-0000-0000EF0D0000}"/>
    <cellStyle name="año 34 3" xfId="2864" xr:uid="{00000000-0005-0000-0000-0000F00D0000}"/>
    <cellStyle name="año 35" xfId="2865" xr:uid="{00000000-0005-0000-0000-0000F10D0000}"/>
    <cellStyle name="año 35 2" xfId="2866" xr:uid="{00000000-0005-0000-0000-0000F20D0000}"/>
    <cellStyle name="año 35 3" xfId="2867" xr:uid="{00000000-0005-0000-0000-0000F30D0000}"/>
    <cellStyle name="año 36" xfId="2868" xr:uid="{00000000-0005-0000-0000-0000F40D0000}"/>
    <cellStyle name="año 36 2" xfId="2869" xr:uid="{00000000-0005-0000-0000-0000F50D0000}"/>
    <cellStyle name="año 36 3" xfId="2870" xr:uid="{00000000-0005-0000-0000-0000F60D0000}"/>
    <cellStyle name="año 37" xfId="2871" xr:uid="{00000000-0005-0000-0000-0000F70D0000}"/>
    <cellStyle name="año 37 2" xfId="2872" xr:uid="{00000000-0005-0000-0000-0000F80D0000}"/>
    <cellStyle name="año 37 3" xfId="2873" xr:uid="{00000000-0005-0000-0000-0000F90D0000}"/>
    <cellStyle name="año 38" xfId="2874" xr:uid="{00000000-0005-0000-0000-0000FA0D0000}"/>
    <cellStyle name="año 38 2" xfId="2875" xr:uid="{00000000-0005-0000-0000-0000FB0D0000}"/>
    <cellStyle name="año 38 3" xfId="2876" xr:uid="{00000000-0005-0000-0000-0000FC0D0000}"/>
    <cellStyle name="año 39" xfId="2877" xr:uid="{00000000-0005-0000-0000-0000FD0D0000}"/>
    <cellStyle name="año 39 2" xfId="2878" xr:uid="{00000000-0005-0000-0000-0000FE0D0000}"/>
    <cellStyle name="año 39 3" xfId="2879" xr:uid="{00000000-0005-0000-0000-0000FF0D0000}"/>
    <cellStyle name="año 4" xfId="2880" xr:uid="{00000000-0005-0000-0000-0000000E0000}"/>
    <cellStyle name="año 4 10" xfId="2881" xr:uid="{00000000-0005-0000-0000-0000010E0000}"/>
    <cellStyle name="año 4 10 2" xfId="2882" xr:uid="{00000000-0005-0000-0000-0000020E0000}"/>
    <cellStyle name="año 4 10 3" xfId="2883" xr:uid="{00000000-0005-0000-0000-0000030E0000}"/>
    <cellStyle name="año 4 11" xfId="2884" xr:uid="{00000000-0005-0000-0000-0000040E0000}"/>
    <cellStyle name="año 4 12" xfId="2885" xr:uid="{00000000-0005-0000-0000-0000050E0000}"/>
    <cellStyle name="año 4 2" xfId="2886" xr:uid="{00000000-0005-0000-0000-0000060E0000}"/>
    <cellStyle name="año 4 2 2" xfId="2887" xr:uid="{00000000-0005-0000-0000-0000070E0000}"/>
    <cellStyle name="año 4 2 2 2" xfId="2888" xr:uid="{00000000-0005-0000-0000-0000080E0000}"/>
    <cellStyle name="año 4 2 2 2 2" xfId="2889" xr:uid="{00000000-0005-0000-0000-0000090E0000}"/>
    <cellStyle name="año 4 2 2 2 3" xfId="2890" xr:uid="{00000000-0005-0000-0000-00000A0E0000}"/>
    <cellStyle name="año 4 2 2 3" xfId="2891" xr:uid="{00000000-0005-0000-0000-00000B0E0000}"/>
    <cellStyle name="año 4 2 2 3 2" xfId="2892" xr:uid="{00000000-0005-0000-0000-00000C0E0000}"/>
    <cellStyle name="año 4 2 2 3 3" xfId="2893" xr:uid="{00000000-0005-0000-0000-00000D0E0000}"/>
    <cellStyle name="año 4 2 2 4" xfId="2894" xr:uid="{00000000-0005-0000-0000-00000E0E0000}"/>
    <cellStyle name="año 4 2 2 4 2" xfId="2895" xr:uid="{00000000-0005-0000-0000-00000F0E0000}"/>
    <cellStyle name="año 4 2 2 4 3" xfId="2896" xr:uid="{00000000-0005-0000-0000-0000100E0000}"/>
    <cellStyle name="año 4 2 2 5" xfId="2897" xr:uid="{00000000-0005-0000-0000-0000110E0000}"/>
    <cellStyle name="año 4 2 2 5 2" xfId="2898" xr:uid="{00000000-0005-0000-0000-0000120E0000}"/>
    <cellStyle name="año 4 2 2 5 3" xfId="2899" xr:uid="{00000000-0005-0000-0000-0000130E0000}"/>
    <cellStyle name="año 4 2 2 6" xfId="2900" xr:uid="{00000000-0005-0000-0000-0000140E0000}"/>
    <cellStyle name="año 4 2 2 7" xfId="2901" xr:uid="{00000000-0005-0000-0000-0000150E0000}"/>
    <cellStyle name="año 4 2 3" xfId="2902" xr:uid="{00000000-0005-0000-0000-0000160E0000}"/>
    <cellStyle name="año 4 2 3 2" xfId="2903" xr:uid="{00000000-0005-0000-0000-0000170E0000}"/>
    <cellStyle name="año 4 2 3 3" xfId="2904" xr:uid="{00000000-0005-0000-0000-0000180E0000}"/>
    <cellStyle name="año 4 2 4" xfId="2905" xr:uid="{00000000-0005-0000-0000-0000190E0000}"/>
    <cellStyle name="año 4 2 4 2" xfId="2906" xr:uid="{00000000-0005-0000-0000-00001A0E0000}"/>
    <cellStyle name="año 4 2 4 3" xfId="2907" xr:uid="{00000000-0005-0000-0000-00001B0E0000}"/>
    <cellStyle name="año 4 2 5" xfId="2908" xr:uid="{00000000-0005-0000-0000-00001C0E0000}"/>
    <cellStyle name="año 4 2 5 2" xfId="2909" xr:uid="{00000000-0005-0000-0000-00001D0E0000}"/>
    <cellStyle name="año 4 2 5 3" xfId="2910" xr:uid="{00000000-0005-0000-0000-00001E0E0000}"/>
    <cellStyle name="año 4 2 6" xfId="2911" xr:uid="{00000000-0005-0000-0000-00001F0E0000}"/>
    <cellStyle name="año 4 2 6 2" xfId="2912" xr:uid="{00000000-0005-0000-0000-0000200E0000}"/>
    <cellStyle name="año 4 2 6 3" xfId="2913" xr:uid="{00000000-0005-0000-0000-0000210E0000}"/>
    <cellStyle name="año 4 2 7" xfId="2914" xr:uid="{00000000-0005-0000-0000-0000220E0000}"/>
    <cellStyle name="año 4 2 8" xfId="2915" xr:uid="{00000000-0005-0000-0000-0000230E0000}"/>
    <cellStyle name="año 4 2_Balance" xfId="2916" xr:uid="{00000000-0005-0000-0000-0000240E0000}"/>
    <cellStyle name="año 4 3" xfId="2917" xr:uid="{00000000-0005-0000-0000-0000250E0000}"/>
    <cellStyle name="año 4 3 2" xfId="2918" xr:uid="{00000000-0005-0000-0000-0000260E0000}"/>
    <cellStyle name="año 4 3 2 2" xfId="2919" xr:uid="{00000000-0005-0000-0000-0000270E0000}"/>
    <cellStyle name="año 4 3 2 2 2" xfId="2920" xr:uid="{00000000-0005-0000-0000-0000280E0000}"/>
    <cellStyle name="año 4 3 2 2 3" xfId="2921" xr:uid="{00000000-0005-0000-0000-0000290E0000}"/>
    <cellStyle name="año 4 3 2 3" xfId="2922" xr:uid="{00000000-0005-0000-0000-00002A0E0000}"/>
    <cellStyle name="año 4 3 2 3 2" xfId="2923" xr:uid="{00000000-0005-0000-0000-00002B0E0000}"/>
    <cellStyle name="año 4 3 2 3 3" xfId="2924" xr:uid="{00000000-0005-0000-0000-00002C0E0000}"/>
    <cellStyle name="año 4 3 2 4" xfId="2925" xr:uid="{00000000-0005-0000-0000-00002D0E0000}"/>
    <cellStyle name="año 4 3 2 4 2" xfId="2926" xr:uid="{00000000-0005-0000-0000-00002E0E0000}"/>
    <cellStyle name="año 4 3 2 4 3" xfId="2927" xr:uid="{00000000-0005-0000-0000-00002F0E0000}"/>
    <cellStyle name="año 4 3 2 5" xfId="2928" xr:uid="{00000000-0005-0000-0000-0000300E0000}"/>
    <cellStyle name="año 4 3 2 5 2" xfId="2929" xr:uid="{00000000-0005-0000-0000-0000310E0000}"/>
    <cellStyle name="año 4 3 2 5 3" xfId="2930" xr:uid="{00000000-0005-0000-0000-0000320E0000}"/>
    <cellStyle name="año 4 3 2 6" xfId="2931" xr:uid="{00000000-0005-0000-0000-0000330E0000}"/>
    <cellStyle name="año 4 3 2 7" xfId="2932" xr:uid="{00000000-0005-0000-0000-0000340E0000}"/>
    <cellStyle name="año 4 3 3" xfId="2933" xr:uid="{00000000-0005-0000-0000-0000350E0000}"/>
    <cellStyle name="año 4 3 3 2" xfId="2934" xr:uid="{00000000-0005-0000-0000-0000360E0000}"/>
    <cellStyle name="año 4 3 3 3" xfId="2935" xr:uid="{00000000-0005-0000-0000-0000370E0000}"/>
    <cellStyle name="año 4 3 4" xfId="2936" xr:uid="{00000000-0005-0000-0000-0000380E0000}"/>
    <cellStyle name="año 4 3 4 2" xfId="2937" xr:uid="{00000000-0005-0000-0000-0000390E0000}"/>
    <cellStyle name="año 4 3 4 3" xfId="2938" xr:uid="{00000000-0005-0000-0000-00003A0E0000}"/>
    <cellStyle name="año 4 3 5" xfId="2939" xr:uid="{00000000-0005-0000-0000-00003B0E0000}"/>
    <cellStyle name="año 4 3 5 2" xfId="2940" xr:uid="{00000000-0005-0000-0000-00003C0E0000}"/>
    <cellStyle name="año 4 3 5 3" xfId="2941" xr:uid="{00000000-0005-0000-0000-00003D0E0000}"/>
    <cellStyle name="año 4 3 6" xfId="2942" xr:uid="{00000000-0005-0000-0000-00003E0E0000}"/>
    <cellStyle name="año 4 3 6 2" xfId="2943" xr:uid="{00000000-0005-0000-0000-00003F0E0000}"/>
    <cellStyle name="año 4 3 6 3" xfId="2944" xr:uid="{00000000-0005-0000-0000-0000400E0000}"/>
    <cellStyle name="año 4 3 7" xfId="2945" xr:uid="{00000000-0005-0000-0000-0000410E0000}"/>
    <cellStyle name="año 4 3 8" xfId="2946" xr:uid="{00000000-0005-0000-0000-0000420E0000}"/>
    <cellStyle name="año 4 3_Balance" xfId="2947" xr:uid="{00000000-0005-0000-0000-0000430E0000}"/>
    <cellStyle name="año 4 4" xfId="2948" xr:uid="{00000000-0005-0000-0000-0000440E0000}"/>
    <cellStyle name="año 4 4 2" xfId="2949" xr:uid="{00000000-0005-0000-0000-0000450E0000}"/>
    <cellStyle name="año 4 4 2 2" xfId="2950" xr:uid="{00000000-0005-0000-0000-0000460E0000}"/>
    <cellStyle name="año 4 4 2 2 2" xfId="2951" xr:uid="{00000000-0005-0000-0000-0000470E0000}"/>
    <cellStyle name="año 4 4 2 2 3" xfId="2952" xr:uid="{00000000-0005-0000-0000-0000480E0000}"/>
    <cellStyle name="año 4 4 2 3" xfId="2953" xr:uid="{00000000-0005-0000-0000-0000490E0000}"/>
    <cellStyle name="año 4 4 2 3 2" xfId="2954" xr:uid="{00000000-0005-0000-0000-00004A0E0000}"/>
    <cellStyle name="año 4 4 2 3 3" xfId="2955" xr:uid="{00000000-0005-0000-0000-00004B0E0000}"/>
    <cellStyle name="año 4 4 2 4" xfId="2956" xr:uid="{00000000-0005-0000-0000-00004C0E0000}"/>
    <cellStyle name="año 4 4 2 4 2" xfId="2957" xr:uid="{00000000-0005-0000-0000-00004D0E0000}"/>
    <cellStyle name="año 4 4 2 4 3" xfId="2958" xr:uid="{00000000-0005-0000-0000-00004E0E0000}"/>
    <cellStyle name="año 4 4 2 5" xfId="2959" xr:uid="{00000000-0005-0000-0000-00004F0E0000}"/>
    <cellStyle name="año 4 4 2 5 2" xfId="2960" xr:uid="{00000000-0005-0000-0000-0000500E0000}"/>
    <cellStyle name="año 4 4 2 5 3" xfId="2961" xr:uid="{00000000-0005-0000-0000-0000510E0000}"/>
    <cellStyle name="año 4 4 2 6" xfId="2962" xr:uid="{00000000-0005-0000-0000-0000520E0000}"/>
    <cellStyle name="año 4 4 2 7" xfId="2963" xr:uid="{00000000-0005-0000-0000-0000530E0000}"/>
    <cellStyle name="año 4 4 3" xfId="2964" xr:uid="{00000000-0005-0000-0000-0000540E0000}"/>
    <cellStyle name="año 4 4 3 2" xfId="2965" xr:uid="{00000000-0005-0000-0000-0000550E0000}"/>
    <cellStyle name="año 4 4 3 3" xfId="2966" xr:uid="{00000000-0005-0000-0000-0000560E0000}"/>
    <cellStyle name="año 4 4 4" xfId="2967" xr:uid="{00000000-0005-0000-0000-0000570E0000}"/>
    <cellStyle name="año 4 4 4 2" xfId="2968" xr:uid="{00000000-0005-0000-0000-0000580E0000}"/>
    <cellStyle name="año 4 4 4 3" xfId="2969" xr:uid="{00000000-0005-0000-0000-0000590E0000}"/>
    <cellStyle name="año 4 4 5" xfId="2970" xr:uid="{00000000-0005-0000-0000-00005A0E0000}"/>
    <cellStyle name="año 4 4 5 2" xfId="2971" xr:uid="{00000000-0005-0000-0000-00005B0E0000}"/>
    <cellStyle name="año 4 4 5 3" xfId="2972" xr:uid="{00000000-0005-0000-0000-00005C0E0000}"/>
    <cellStyle name="año 4 4 6" xfId="2973" xr:uid="{00000000-0005-0000-0000-00005D0E0000}"/>
    <cellStyle name="año 4 4 6 2" xfId="2974" xr:uid="{00000000-0005-0000-0000-00005E0E0000}"/>
    <cellStyle name="año 4 4 6 3" xfId="2975" xr:uid="{00000000-0005-0000-0000-00005F0E0000}"/>
    <cellStyle name="año 4 4 7" xfId="2976" xr:uid="{00000000-0005-0000-0000-0000600E0000}"/>
    <cellStyle name="año 4 4 8" xfId="2977" xr:uid="{00000000-0005-0000-0000-0000610E0000}"/>
    <cellStyle name="año 4 4_Balance" xfId="2978" xr:uid="{00000000-0005-0000-0000-0000620E0000}"/>
    <cellStyle name="año 4 5" xfId="2979" xr:uid="{00000000-0005-0000-0000-0000630E0000}"/>
    <cellStyle name="año 4 5 2" xfId="2980" xr:uid="{00000000-0005-0000-0000-0000640E0000}"/>
    <cellStyle name="año 4 5 2 2" xfId="2981" xr:uid="{00000000-0005-0000-0000-0000650E0000}"/>
    <cellStyle name="año 4 5 2 3" xfId="2982" xr:uid="{00000000-0005-0000-0000-0000660E0000}"/>
    <cellStyle name="año 4 5 3" xfId="2983" xr:uid="{00000000-0005-0000-0000-0000670E0000}"/>
    <cellStyle name="año 4 5 3 2" xfId="2984" xr:uid="{00000000-0005-0000-0000-0000680E0000}"/>
    <cellStyle name="año 4 5 3 3" xfId="2985" xr:uid="{00000000-0005-0000-0000-0000690E0000}"/>
    <cellStyle name="año 4 5 4" xfId="2986" xr:uid="{00000000-0005-0000-0000-00006A0E0000}"/>
    <cellStyle name="año 4 5 4 2" xfId="2987" xr:uid="{00000000-0005-0000-0000-00006B0E0000}"/>
    <cellStyle name="año 4 5 4 3" xfId="2988" xr:uid="{00000000-0005-0000-0000-00006C0E0000}"/>
    <cellStyle name="año 4 5 5" xfId="2989" xr:uid="{00000000-0005-0000-0000-00006D0E0000}"/>
    <cellStyle name="año 4 5 5 2" xfId="2990" xr:uid="{00000000-0005-0000-0000-00006E0E0000}"/>
    <cellStyle name="año 4 5 5 3" xfId="2991" xr:uid="{00000000-0005-0000-0000-00006F0E0000}"/>
    <cellStyle name="año 4 5 6" xfId="2992" xr:uid="{00000000-0005-0000-0000-0000700E0000}"/>
    <cellStyle name="año 4 5 7" xfId="2993" xr:uid="{00000000-0005-0000-0000-0000710E0000}"/>
    <cellStyle name="año 4 6" xfId="2994" xr:uid="{00000000-0005-0000-0000-0000720E0000}"/>
    <cellStyle name="año 4 6 2" xfId="2995" xr:uid="{00000000-0005-0000-0000-0000730E0000}"/>
    <cellStyle name="año 4 6 2 2" xfId="2996" xr:uid="{00000000-0005-0000-0000-0000740E0000}"/>
    <cellStyle name="año 4 6 2 3" xfId="2997" xr:uid="{00000000-0005-0000-0000-0000750E0000}"/>
    <cellStyle name="año 4 6 3" xfId="2998" xr:uid="{00000000-0005-0000-0000-0000760E0000}"/>
    <cellStyle name="año 4 6 3 2" xfId="2999" xr:uid="{00000000-0005-0000-0000-0000770E0000}"/>
    <cellStyle name="año 4 6 3 3" xfId="3000" xr:uid="{00000000-0005-0000-0000-0000780E0000}"/>
    <cellStyle name="año 4 6 4" xfId="3001" xr:uid="{00000000-0005-0000-0000-0000790E0000}"/>
    <cellStyle name="año 4 6 4 2" xfId="3002" xr:uid="{00000000-0005-0000-0000-00007A0E0000}"/>
    <cellStyle name="año 4 6 4 3" xfId="3003" xr:uid="{00000000-0005-0000-0000-00007B0E0000}"/>
    <cellStyle name="año 4 6 5" xfId="3004" xr:uid="{00000000-0005-0000-0000-00007C0E0000}"/>
    <cellStyle name="año 4 6 5 2" xfId="3005" xr:uid="{00000000-0005-0000-0000-00007D0E0000}"/>
    <cellStyle name="año 4 6 5 3" xfId="3006" xr:uid="{00000000-0005-0000-0000-00007E0E0000}"/>
    <cellStyle name="año 4 6 6" xfId="3007" xr:uid="{00000000-0005-0000-0000-00007F0E0000}"/>
    <cellStyle name="año 4 6 7" xfId="3008" xr:uid="{00000000-0005-0000-0000-0000800E0000}"/>
    <cellStyle name="año 4 7" xfId="3009" xr:uid="{00000000-0005-0000-0000-0000810E0000}"/>
    <cellStyle name="año 4 7 2" xfId="3010" xr:uid="{00000000-0005-0000-0000-0000820E0000}"/>
    <cellStyle name="año 4 7 3" xfId="3011" xr:uid="{00000000-0005-0000-0000-0000830E0000}"/>
    <cellStyle name="año 4 8" xfId="3012" xr:uid="{00000000-0005-0000-0000-0000840E0000}"/>
    <cellStyle name="año 4 8 2" xfId="3013" xr:uid="{00000000-0005-0000-0000-0000850E0000}"/>
    <cellStyle name="año 4 8 3" xfId="3014" xr:uid="{00000000-0005-0000-0000-0000860E0000}"/>
    <cellStyle name="año 4 9" xfId="3015" xr:uid="{00000000-0005-0000-0000-0000870E0000}"/>
    <cellStyle name="año 4 9 2" xfId="3016" xr:uid="{00000000-0005-0000-0000-0000880E0000}"/>
    <cellStyle name="año 4 9 3" xfId="3017" xr:uid="{00000000-0005-0000-0000-0000890E0000}"/>
    <cellStyle name="año 4_ActiFijos" xfId="3018" xr:uid="{00000000-0005-0000-0000-00008A0E0000}"/>
    <cellStyle name="año 40" xfId="3019" xr:uid="{00000000-0005-0000-0000-00008B0E0000}"/>
    <cellStyle name="año 40 2" xfId="3020" xr:uid="{00000000-0005-0000-0000-00008C0E0000}"/>
    <cellStyle name="año 40 3" xfId="3021" xr:uid="{00000000-0005-0000-0000-00008D0E0000}"/>
    <cellStyle name="año 41" xfId="3022" xr:uid="{00000000-0005-0000-0000-00008E0E0000}"/>
    <cellStyle name="año 41 2" xfId="3023" xr:uid="{00000000-0005-0000-0000-00008F0E0000}"/>
    <cellStyle name="año 41 3" xfId="3024" xr:uid="{00000000-0005-0000-0000-0000900E0000}"/>
    <cellStyle name="año 42" xfId="3025" xr:uid="{00000000-0005-0000-0000-0000910E0000}"/>
    <cellStyle name="año 42 2" xfId="3026" xr:uid="{00000000-0005-0000-0000-0000920E0000}"/>
    <cellStyle name="año 42 3" xfId="3027" xr:uid="{00000000-0005-0000-0000-0000930E0000}"/>
    <cellStyle name="año 43" xfId="3028" xr:uid="{00000000-0005-0000-0000-0000940E0000}"/>
    <cellStyle name="año 43 2" xfId="3029" xr:uid="{00000000-0005-0000-0000-0000950E0000}"/>
    <cellStyle name="año 43 3" xfId="3030" xr:uid="{00000000-0005-0000-0000-0000960E0000}"/>
    <cellStyle name="año 44" xfId="3031" xr:uid="{00000000-0005-0000-0000-0000970E0000}"/>
    <cellStyle name="año 44 2" xfId="3032" xr:uid="{00000000-0005-0000-0000-0000980E0000}"/>
    <cellStyle name="año 44 3" xfId="3033" xr:uid="{00000000-0005-0000-0000-0000990E0000}"/>
    <cellStyle name="año 45" xfId="3034" xr:uid="{00000000-0005-0000-0000-00009A0E0000}"/>
    <cellStyle name="año 45 2" xfId="3035" xr:uid="{00000000-0005-0000-0000-00009B0E0000}"/>
    <cellStyle name="año 45 3" xfId="3036" xr:uid="{00000000-0005-0000-0000-00009C0E0000}"/>
    <cellStyle name="año 46" xfId="3037" xr:uid="{00000000-0005-0000-0000-00009D0E0000}"/>
    <cellStyle name="año 46 2" xfId="3038" xr:uid="{00000000-0005-0000-0000-00009E0E0000}"/>
    <cellStyle name="año 46 3" xfId="3039" xr:uid="{00000000-0005-0000-0000-00009F0E0000}"/>
    <cellStyle name="año 47" xfId="3040" xr:uid="{00000000-0005-0000-0000-0000A00E0000}"/>
    <cellStyle name="año 47 2" xfId="3041" xr:uid="{00000000-0005-0000-0000-0000A10E0000}"/>
    <cellStyle name="año 47 3" xfId="3042" xr:uid="{00000000-0005-0000-0000-0000A20E0000}"/>
    <cellStyle name="año 48" xfId="3043" xr:uid="{00000000-0005-0000-0000-0000A30E0000}"/>
    <cellStyle name="año 48 2" xfId="3044" xr:uid="{00000000-0005-0000-0000-0000A40E0000}"/>
    <cellStyle name="año 48 3" xfId="3045" xr:uid="{00000000-0005-0000-0000-0000A50E0000}"/>
    <cellStyle name="año 49" xfId="3046" xr:uid="{00000000-0005-0000-0000-0000A60E0000}"/>
    <cellStyle name="año 49 2" xfId="3047" xr:uid="{00000000-0005-0000-0000-0000A70E0000}"/>
    <cellStyle name="año 49 3" xfId="3048" xr:uid="{00000000-0005-0000-0000-0000A80E0000}"/>
    <cellStyle name="año 5" xfId="3049" xr:uid="{00000000-0005-0000-0000-0000A90E0000}"/>
    <cellStyle name="año 5 2" xfId="3050" xr:uid="{00000000-0005-0000-0000-0000AA0E0000}"/>
    <cellStyle name="año 5 2 2" xfId="3051" xr:uid="{00000000-0005-0000-0000-0000AB0E0000}"/>
    <cellStyle name="año 5 2 3" xfId="3052" xr:uid="{00000000-0005-0000-0000-0000AC0E0000}"/>
    <cellStyle name="año 5 3" xfId="3053" xr:uid="{00000000-0005-0000-0000-0000AD0E0000}"/>
    <cellStyle name="año 5 3 2" xfId="3054" xr:uid="{00000000-0005-0000-0000-0000AE0E0000}"/>
    <cellStyle name="año 5 3 3" xfId="3055" xr:uid="{00000000-0005-0000-0000-0000AF0E0000}"/>
    <cellStyle name="año 5 4" xfId="3056" xr:uid="{00000000-0005-0000-0000-0000B00E0000}"/>
    <cellStyle name="año 5 4 2" xfId="3057" xr:uid="{00000000-0005-0000-0000-0000B10E0000}"/>
    <cellStyle name="año 5 4 3" xfId="3058" xr:uid="{00000000-0005-0000-0000-0000B20E0000}"/>
    <cellStyle name="año 5 5" xfId="3059" xr:uid="{00000000-0005-0000-0000-0000B30E0000}"/>
    <cellStyle name="año 5 5 2" xfId="3060" xr:uid="{00000000-0005-0000-0000-0000B40E0000}"/>
    <cellStyle name="año 5 5 3" xfId="3061" xr:uid="{00000000-0005-0000-0000-0000B50E0000}"/>
    <cellStyle name="año 5 6" xfId="3062" xr:uid="{00000000-0005-0000-0000-0000B60E0000}"/>
    <cellStyle name="año 5 7" xfId="3063" xr:uid="{00000000-0005-0000-0000-0000B70E0000}"/>
    <cellStyle name="año 50" xfId="3064" xr:uid="{00000000-0005-0000-0000-0000B80E0000}"/>
    <cellStyle name="año 50 2" xfId="3065" xr:uid="{00000000-0005-0000-0000-0000B90E0000}"/>
    <cellStyle name="año 50 3" xfId="3066" xr:uid="{00000000-0005-0000-0000-0000BA0E0000}"/>
    <cellStyle name="año 51" xfId="3067" xr:uid="{00000000-0005-0000-0000-0000BB0E0000}"/>
    <cellStyle name="año 51 2" xfId="3068" xr:uid="{00000000-0005-0000-0000-0000BC0E0000}"/>
    <cellStyle name="año 51 3" xfId="3069" xr:uid="{00000000-0005-0000-0000-0000BD0E0000}"/>
    <cellStyle name="año 52" xfId="3070" xr:uid="{00000000-0005-0000-0000-0000BE0E0000}"/>
    <cellStyle name="año 52 2" xfId="3071" xr:uid="{00000000-0005-0000-0000-0000BF0E0000}"/>
    <cellStyle name="año 52 3" xfId="3072" xr:uid="{00000000-0005-0000-0000-0000C00E0000}"/>
    <cellStyle name="año 53" xfId="3073" xr:uid="{00000000-0005-0000-0000-0000C10E0000}"/>
    <cellStyle name="año 53 2" xfId="3074" xr:uid="{00000000-0005-0000-0000-0000C20E0000}"/>
    <cellStyle name="año 53 3" xfId="3075" xr:uid="{00000000-0005-0000-0000-0000C30E0000}"/>
    <cellStyle name="año 54" xfId="3076" xr:uid="{00000000-0005-0000-0000-0000C40E0000}"/>
    <cellStyle name="año 54 2" xfId="3077" xr:uid="{00000000-0005-0000-0000-0000C50E0000}"/>
    <cellStyle name="año 54 3" xfId="3078" xr:uid="{00000000-0005-0000-0000-0000C60E0000}"/>
    <cellStyle name="año 55" xfId="3079" xr:uid="{00000000-0005-0000-0000-0000C70E0000}"/>
    <cellStyle name="año 55 2" xfId="3080" xr:uid="{00000000-0005-0000-0000-0000C80E0000}"/>
    <cellStyle name="año 55 3" xfId="3081" xr:uid="{00000000-0005-0000-0000-0000C90E0000}"/>
    <cellStyle name="año 56" xfId="3082" xr:uid="{00000000-0005-0000-0000-0000CA0E0000}"/>
    <cellStyle name="año 56 2" xfId="3083" xr:uid="{00000000-0005-0000-0000-0000CB0E0000}"/>
    <cellStyle name="año 56 3" xfId="3084" xr:uid="{00000000-0005-0000-0000-0000CC0E0000}"/>
    <cellStyle name="año 57" xfId="3085" xr:uid="{00000000-0005-0000-0000-0000CD0E0000}"/>
    <cellStyle name="año 57 2" xfId="3086" xr:uid="{00000000-0005-0000-0000-0000CE0E0000}"/>
    <cellStyle name="año 57 3" xfId="3087" xr:uid="{00000000-0005-0000-0000-0000CF0E0000}"/>
    <cellStyle name="año 58" xfId="3088" xr:uid="{00000000-0005-0000-0000-0000D00E0000}"/>
    <cellStyle name="año 58 2" xfId="3089" xr:uid="{00000000-0005-0000-0000-0000D10E0000}"/>
    <cellStyle name="año 58 3" xfId="3090" xr:uid="{00000000-0005-0000-0000-0000D20E0000}"/>
    <cellStyle name="año 59" xfId="3091" xr:uid="{00000000-0005-0000-0000-0000D30E0000}"/>
    <cellStyle name="año 59 2" xfId="3092" xr:uid="{00000000-0005-0000-0000-0000D40E0000}"/>
    <cellStyle name="año 59 3" xfId="3093" xr:uid="{00000000-0005-0000-0000-0000D50E0000}"/>
    <cellStyle name="año 6" xfId="3094" xr:uid="{00000000-0005-0000-0000-0000D60E0000}"/>
    <cellStyle name="año 6 2" xfId="3095" xr:uid="{00000000-0005-0000-0000-0000D70E0000}"/>
    <cellStyle name="año 6 3" xfId="3096" xr:uid="{00000000-0005-0000-0000-0000D80E0000}"/>
    <cellStyle name="año 60" xfId="3097" xr:uid="{00000000-0005-0000-0000-0000D90E0000}"/>
    <cellStyle name="año 60 2" xfId="3098" xr:uid="{00000000-0005-0000-0000-0000DA0E0000}"/>
    <cellStyle name="año 60 3" xfId="3099" xr:uid="{00000000-0005-0000-0000-0000DB0E0000}"/>
    <cellStyle name="año 61" xfId="3100" xr:uid="{00000000-0005-0000-0000-0000DC0E0000}"/>
    <cellStyle name="año 61 2" xfId="3101" xr:uid="{00000000-0005-0000-0000-0000DD0E0000}"/>
    <cellStyle name="año 61 3" xfId="3102" xr:uid="{00000000-0005-0000-0000-0000DE0E0000}"/>
    <cellStyle name="año 62" xfId="3103" xr:uid="{00000000-0005-0000-0000-0000DF0E0000}"/>
    <cellStyle name="año 62 2" xfId="3104" xr:uid="{00000000-0005-0000-0000-0000E00E0000}"/>
    <cellStyle name="año 62 3" xfId="3105" xr:uid="{00000000-0005-0000-0000-0000E10E0000}"/>
    <cellStyle name="año 63" xfId="3106" xr:uid="{00000000-0005-0000-0000-0000E20E0000}"/>
    <cellStyle name="año 63 2" xfId="3107" xr:uid="{00000000-0005-0000-0000-0000E30E0000}"/>
    <cellStyle name="año 63 3" xfId="3108" xr:uid="{00000000-0005-0000-0000-0000E40E0000}"/>
    <cellStyle name="año 64" xfId="3109" xr:uid="{00000000-0005-0000-0000-0000E50E0000}"/>
    <cellStyle name="año 64 2" xfId="3110" xr:uid="{00000000-0005-0000-0000-0000E60E0000}"/>
    <cellStyle name="año 64 3" xfId="3111" xr:uid="{00000000-0005-0000-0000-0000E70E0000}"/>
    <cellStyle name="año 65" xfId="3112" xr:uid="{00000000-0005-0000-0000-0000E80E0000}"/>
    <cellStyle name="año 65 2" xfId="3113" xr:uid="{00000000-0005-0000-0000-0000E90E0000}"/>
    <cellStyle name="año 65 3" xfId="3114" xr:uid="{00000000-0005-0000-0000-0000EA0E0000}"/>
    <cellStyle name="año 66" xfId="3115" xr:uid="{00000000-0005-0000-0000-0000EB0E0000}"/>
    <cellStyle name="año 66 2" xfId="3116" xr:uid="{00000000-0005-0000-0000-0000EC0E0000}"/>
    <cellStyle name="año 66 3" xfId="3117" xr:uid="{00000000-0005-0000-0000-0000ED0E0000}"/>
    <cellStyle name="año 67" xfId="3118" xr:uid="{00000000-0005-0000-0000-0000EE0E0000}"/>
    <cellStyle name="año 67 2" xfId="3119" xr:uid="{00000000-0005-0000-0000-0000EF0E0000}"/>
    <cellStyle name="año 67 3" xfId="3120" xr:uid="{00000000-0005-0000-0000-0000F00E0000}"/>
    <cellStyle name="año 68" xfId="3121" xr:uid="{00000000-0005-0000-0000-0000F10E0000}"/>
    <cellStyle name="año 68 2" xfId="3122" xr:uid="{00000000-0005-0000-0000-0000F20E0000}"/>
    <cellStyle name="año 68 3" xfId="3123" xr:uid="{00000000-0005-0000-0000-0000F30E0000}"/>
    <cellStyle name="año 69" xfId="3124" xr:uid="{00000000-0005-0000-0000-0000F40E0000}"/>
    <cellStyle name="año 69 2" xfId="3125" xr:uid="{00000000-0005-0000-0000-0000F50E0000}"/>
    <cellStyle name="año 69 3" xfId="3126" xr:uid="{00000000-0005-0000-0000-0000F60E0000}"/>
    <cellStyle name="año 7" xfId="3127" xr:uid="{00000000-0005-0000-0000-0000F70E0000}"/>
    <cellStyle name="año 7 2" xfId="3128" xr:uid="{00000000-0005-0000-0000-0000F80E0000}"/>
    <cellStyle name="año 7 3" xfId="3129" xr:uid="{00000000-0005-0000-0000-0000F90E0000}"/>
    <cellStyle name="año 70" xfId="3130" xr:uid="{00000000-0005-0000-0000-0000FA0E0000}"/>
    <cellStyle name="año 70 2" xfId="3131" xr:uid="{00000000-0005-0000-0000-0000FB0E0000}"/>
    <cellStyle name="año 70 3" xfId="3132" xr:uid="{00000000-0005-0000-0000-0000FC0E0000}"/>
    <cellStyle name="año 71" xfId="3133" xr:uid="{00000000-0005-0000-0000-0000FD0E0000}"/>
    <cellStyle name="año 71 2" xfId="3134" xr:uid="{00000000-0005-0000-0000-0000FE0E0000}"/>
    <cellStyle name="año 71 3" xfId="3135" xr:uid="{00000000-0005-0000-0000-0000FF0E0000}"/>
    <cellStyle name="año 72" xfId="3136" xr:uid="{00000000-0005-0000-0000-0000000F0000}"/>
    <cellStyle name="año 72 2" xfId="3137" xr:uid="{00000000-0005-0000-0000-0000010F0000}"/>
    <cellStyle name="año 72 3" xfId="3138" xr:uid="{00000000-0005-0000-0000-0000020F0000}"/>
    <cellStyle name="año 73" xfId="3139" xr:uid="{00000000-0005-0000-0000-0000030F0000}"/>
    <cellStyle name="año 73 2" xfId="3140" xr:uid="{00000000-0005-0000-0000-0000040F0000}"/>
    <cellStyle name="año 73 3" xfId="3141" xr:uid="{00000000-0005-0000-0000-0000050F0000}"/>
    <cellStyle name="año 74" xfId="3142" xr:uid="{00000000-0005-0000-0000-0000060F0000}"/>
    <cellStyle name="año 74 2" xfId="3143" xr:uid="{00000000-0005-0000-0000-0000070F0000}"/>
    <cellStyle name="año 74 3" xfId="3144" xr:uid="{00000000-0005-0000-0000-0000080F0000}"/>
    <cellStyle name="año 75" xfId="3145" xr:uid="{00000000-0005-0000-0000-0000090F0000}"/>
    <cellStyle name="año 75 2" xfId="3146" xr:uid="{00000000-0005-0000-0000-00000A0F0000}"/>
    <cellStyle name="año 75 3" xfId="3147" xr:uid="{00000000-0005-0000-0000-00000B0F0000}"/>
    <cellStyle name="año 76" xfId="3148" xr:uid="{00000000-0005-0000-0000-00000C0F0000}"/>
    <cellStyle name="año 76 2" xfId="3149" xr:uid="{00000000-0005-0000-0000-00000D0F0000}"/>
    <cellStyle name="año 76 3" xfId="3150" xr:uid="{00000000-0005-0000-0000-00000E0F0000}"/>
    <cellStyle name="año 77" xfId="3151" xr:uid="{00000000-0005-0000-0000-00000F0F0000}"/>
    <cellStyle name="año 77 2" xfId="3152" xr:uid="{00000000-0005-0000-0000-0000100F0000}"/>
    <cellStyle name="año 77 3" xfId="3153" xr:uid="{00000000-0005-0000-0000-0000110F0000}"/>
    <cellStyle name="año 78" xfId="3154" xr:uid="{00000000-0005-0000-0000-0000120F0000}"/>
    <cellStyle name="año 78 2" xfId="3155" xr:uid="{00000000-0005-0000-0000-0000130F0000}"/>
    <cellStyle name="año 78 3" xfId="3156" xr:uid="{00000000-0005-0000-0000-0000140F0000}"/>
    <cellStyle name="año 79" xfId="3157" xr:uid="{00000000-0005-0000-0000-0000150F0000}"/>
    <cellStyle name="año 79 2" xfId="3158" xr:uid="{00000000-0005-0000-0000-0000160F0000}"/>
    <cellStyle name="año 79 3" xfId="3159" xr:uid="{00000000-0005-0000-0000-0000170F0000}"/>
    <cellStyle name="año 8" xfId="3160" xr:uid="{00000000-0005-0000-0000-0000180F0000}"/>
    <cellStyle name="año 8 2" xfId="3161" xr:uid="{00000000-0005-0000-0000-0000190F0000}"/>
    <cellStyle name="año 8 3" xfId="3162" xr:uid="{00000000-0005-0000-0000-00001A0F0000}"/>
    <cellStyle name="año 80" xfId="3163" xr:uid="{00000000-0005-0000-0000-00001B0F0000}"/>
    <cellStyle name="año 80 2" xfId="3164" xr:uid="{00000000-0005-0000-0000-00001C0F0000}"/>
    <cellStyle name="año 80 3" xfId="3165" xr:uid="{00000000-0005-0000-0000-00001D0F0000}"/>
    <cellStyle name="año 81" xfId="3166" xr:uid="{00000000-0005-0000-0000-00001E0F0000}"/>
    <cellStyle name="año 81 2" xfId="3167" xr:uid="{00000000-0005-0000-0000-00001F0F0000}"/>
    <cellStyle name="año 81 3" xfId="3168" xr:uid="{00000000-0005-0000-0000-0000200F0000}"/>
    <cellStyle name="año 82" xfId="3169" xr:uid="{00000000-0005-0000-0000-0000210F0000}"/>
    <cellStyle name="año 82 2" xfId="3170" xr:uid="{00000000-0005-0000-0000-0000220F0000}"/>
    <cellStyle name="año 82 3" xfId="3171" xr:uid="{00000000-0005-0000-0000-0000230F0000}"/>
    <cellStyle name="año 83" xfId="3172" xr:uid="{00000000-0005-0000-0000-0000240F0000}"/>
    <cellStyle name="año 83 2" xfId="3173" xr:uid="{00000000-0005-0000-0000-0000250F0000}"/>
    <cellStyle name="año 83 3" xfId="3174" xr:uid="{00000000-0005-0000-0000-0000260F0000}"/>
    <cellStyle name="año 84" xfId="3175" xr:uid="{00000000-0005-0000-0000-0000270F0000}"/>
    <cellStyle name="año 84 2" xfId="3176" xr:uid="{00000000-0005-0000-0000-0000280F0000}"/>
    <cellStyle name="año 84 3" xfId="3177" xr:uid="{00000000-0005-0000-0000-0000290F0000}"/>
    <cellStyle name="año 85" xfId="3178" xr:uid="{00000000-0005-0000-0000-00002A0F0000}"/>
    <cellStyle name="año 85 2" xfId="3179" xr:uid="{00000000-0005-0000-0000-00002B0F0000}"/>
    <cellStyle name="año 85 3" xfId="3180" xr:uid="{00000000-0005-0000-0000-00002C0F0000}"/>
    <cellStyle name="año 86" xfId="3181" xr:uid="{00000000-0005-0000-0000-00002D0F0000}"/>
    <cellStyle name="año 86 2" xfId="3182" xr:uid="{00000000-0005-0000-0000-00002E0F0000}"/>
    <cellStyle name="año 86 3" xfId="3183" xr:uid="{00000000-0005-0000-0000-00002F0F0000}"/>
    <cellStyle name="año 87" xfId="3184" xr:uid="{00000000-0005-0000-0000-0000300F0000}"/>
    <cellStyle name="año 87 2" xfId="3185" xr:uid="{00000000-0005-0000-0000-0000310F0000}"/>
    <cellStyle name="año 87 3" xfId="3186" xr:uid="{00000000-0005-0000-0000-0000320F0000}"/>
    <cellStyle name="año 88" xfId="3187" xr:uid="{00000000-0005-0000-0000-0000330F0000}"/>
    <cellStyle name="año 88 2" xfId="3188" xr:uid="{00000000-0005-0000-0000-0000340F0000}"/>
    <cellStyle name="año 88 3" xfId="3189" xr:uid="{00000000-0005-0000-0000-0000350F0000}"/>
    <cellStyle name="año 89" xfId="3190" xr:uid="{00000000-0005-0000-0000-0000360F0000}"/>
    <cellStyle name="año 89 2" xfId="3191" xr:uid="{00000000-0005-0000-0000-0000370F0000}"/>
    <cellStyle name="año 89 3" xfId="3192" xr:uid="{00000000-0005-0000-0000-0000380F0000}"/>
    <cellStyle name="año 9" xfId="3193" xr:uid="{00000000-0005-0000-0000-0000390F0000}"/>
    <cellStyle name="año 9 2" xfId="3194" xr:uid="{00000000-0005-0000-0000-00003A0F0000}"/>
    <cellStyle name="año 9 3" xfId="3195" xr:uid="{00000000-0005-0000-0000-00003B0F0000}"/>
    <cellStyle name="año 90" xfId="3196" xr:uid="{00000000-0005-0000-0000-00003C0F0000}"/>
    <cellStyle name="año 90 2" xfId="3197" xr:uid="{00000000-0005-0000-0000-00003D0F0000}"/>
    <cellStyle name="año 90 3" xfId="3198" xr:uid="{00000000-0005-0000-0000-00003E0F0000}"/>
    <cellStyle name="año 91" xfId="3199" xr:uid="{00000000-0005-0000-0000-00003F0F0000}"/>
    <cellStyle name="año 91 2" xfId="3200" xr:uid="{00000000-0005-0000-0000-0000400F0000}"/>
    <cellStyle name="año 91 3" xfId="3201" xr:uid="{00000000-0005-0000-0000-0000410F0000}"/>
    <cellStyle name="año 92" xfId="3202" xr:uid="{00000000-0005-0000-0000-0000420F0000}"/>
    <cellStyle name="año 92 2" xfId="3203" xr:uid="{00000000-0005-0000-0000-0000430F0000}"/>
    <cellStyle name="año 92 3" xfId="3204" xr:uid="{00000000-0005-0000-0000-0000440F0000}"/>
    <cellStyle name="año 93" xfId="3205" xr:uid="{00000000-0005-0000-0000-0000450F0000}"/>
    <cellStyle name="año 93 2" xfId="3206" xr:uid="{00000000-0005-0000-0000-0000460F0000}"/>
    <cellStyle name="año 93 3" xfId="3207" xr:uid="{00000000-0005-0000-0000-0000470F0000}"/>
    <cellStyle name="año 94" xfId="3208" xr:uid="{00000000-0005-0000-0000-0000480F0000}"/>
    <cellStyle name="año 94 2" xfId="3209" xr:uid="{00000000-0005-0000-0000-0000490F0000}"/>
    <cellStyle name="año 94 3" xfId="3210" xr:uid="{00000000-0005-0000-0000-00004A0F0000}"/>
    <cellStyle name="año 95" xfId="3211" xr:uid="{00000000-0005-0000-0000-00004B0F0000}"/>
    <cellStyle name="año 95 2" xfId="3212" xr:uid="{00000000-0005-0000-0000-00004C0F0000}"/>
    <cellStyle name="año 95 3" xfId="3213" xr:uid="{00000000-0005-0000-0000-00004D0F0000}"/>
    <cellStyle name="año 96" xfId="3214" xr:uid="{00000000-0005-0000-0000-00004E0F0000}"/>
    <cellStyle name="año 96 2" xfId="3215" xr:uid="{00000000-0005-0000-0000-00004F0F0000}"/>
    <cellStyle name="año 96 3" xfId="3216" xr:uid="{00000000-0005-0000-0000-0000500F0000}"/>
    <cellStyle name="año 97" xfId="3217" xr:uid="{00000000-0005-0000-0000-0000510F0000}"/>
    <cellStyle name="año 97 2" xfId="3218" xr:uid="{00000000-0005-0000-0000-0000520F0000}"/>
    <cellStyle name="año 97 3" xfId="3219" xr:uid="{00000000-0005-0000-0000-0000530F0000}"/>
    <cellStyle name="año 98" xfId="3220" xr:uid="{00000000-0005-0000-0000-0000540F0000}"/>
    <cellStyle name="año 98 2" xfId="3221" xr:uid="{00000000-0005-0000-0000-0000550F0000}"/>
    <cellStyle name="año 98 3" xfId="3222" xr:uid="{00000000-0005-0000-0000-0000560F0000}"/>
    <cellStyle name="año 99" xfId="3223" xr:uid="{00000000-0005-0000-0000-0000570F0000}"/>
    <cellStyle name="año 99 2" xfId="3224" xr:uid="{00000000-0005-0000-0000-0000580F0000}"/>
    <cellStyle name="año 99 3" xfId="3225" xr:uid="{00000000-0005-0000-0000-0000590F0000}"/>
    <cellStyle name="año_Balance" xfId="3226" xr:uid="{00000000-0005-0000-0000-00005A0F0000}"/>
    <cellStyle name="Bad" xfId="3227" xr:uid="{00000000-0005-0000-0000-00005B0F0000}"/>
    <cellStyle name="Bad 2" xfId="30488" xr:uid="{00000000-0005-0000-0000-00005C0F0000}"/>
    <cellStyle name="Bad 3" xfId="30489" xr:uid="{00000000-0005-0000-0000-00005D0F0000}"/>
    <cellStyle name="basis points" xfId="3228" xr:uid="{00000000-0005-0000-0000-00005E0F0000}"/>
    <cellStyle name="basis points 2" xfId="3229" xr:uid="{00000000-0005-0000-0000-00005F0F0000}"/>
    <cellStyle name="basis points 2 10" xfId="3230" xr:uid="{00000000-0005-0000-0000-0000600F0000}"/>
    <cellStyle name="basis points 2 10 2" xfId="3231" xr:uid="{00000000-0005-0000-0000-0000610F0000}"/>
    <cellStyle name="basis points 2 11" xfId="3232" xr:uid="{00000000-0005-0000-0000-0000620F0000}"/>
    <cellStyle name="basis points 2 11 2" xfId="3233" xr:uid="{00000000-0005-0000-0000-0000630F0000}"/>
    <cellStyle name="basis points 2 12" xfId="3234" xr:uid="{00000000-0005-0000-0000-0000640F0000}"/>
    <cellStyle name="basis points 2 12 2" xfId="3235" xr:uid="{00000000-0005-0000-0000-0000650F0000}"/>
    <cellStyle name="basis points 2 13" xfId="3236" xr:uid="{00000000-0005-0000-0000-0000660F0000}"/>
    <cellStyle name="basis points 2 2" xfId="3237" xr:uid="{00000000-0005-0000-0000-0000670F0000}"/>
    <cellStyle name="basis points 2 2 2" xfId="3238" xr:uid="{00000000-0005-0000-0000-0000680F0000}"/>
    <cellStyle name="basis points 2 3" xfId="3239" xr:uid="{00000000-0005-0000-0000-0000690F0000}"/>
    <cellStyle name="basis points 2 3 2" xfId="3240" xr:uid="{00000000-0005-0000-0000-00006A0F0000}"/>
    <cellStyle name="basis points 2 4" xfId="3241" xr:uid="{00000000-0005-0000-0000-00006B0F0000}"/>
    <cellStyle name="basis points 2 4 2" xfId="3242" xr:uid="{00000000-0005-0000-0000-00006C0F0000}"/>
    <cellStyle name="basis points 2 5" xfId="3243" xr:uid="{00000000-0005-0000-0000-00006D0F0000}"/>
    <cellStyle name="basis points 2 5 2" xfId="3244" xr:uid="{00000000-0005-0000-0000-00006E0F0000}"/>
    <cellStyle name="basis points 2 6" xfId="3245" xr:uid="{00000000-0005-0000-0000-00006F0F0000}"/>
    <cellStyle name="basis points 2 6 2" xfId="3246" xr:uid="{00000000-0005-0000-0000-0000700F0000}"/>
    <cellStyle name="basis points 2 7" xfId="3247" xr:uid="{00000000-0005-0000-0000-0000710F0000}"/>
    <cellStyle name="basis points 2 7 2" xfId="3248" xr:uid="{00000000-0005-0000-0000-0000720F0000}"/>
    <cellStyle name="basis points 2 8" xfId="3249" xr:uid="{00000000-0005-0000-0000-0000730F0000}"/>
    <cellStyle name="basis points 2 8 2" xfId="3250" xr:uid="{00000000-0005-0000-0000-0000740F0000}"/>
    <cellStyle name="basis points 2 9" xfId="3251" xr:uid="{00000000-0005-0000-0000-0000750F0000}"/>
    <cellStyle name="basis points 2 9 2" xfId="3252" xr:uid="{00000000-0005-0000-0000-0000760F0000}"/>
    <cellStyle name="basis points 3" xfId="3253" xr:uid="{00000000-0005-0000-0000-0000770F0000}"/>
    <cellStyle name="basis points 3 10" xfId="3254" xr:uid="{00000000-0005-0000-0000-0000780F0000}"/>
    <cellStyle name="basis points 3 10 2" xfId="3255" xr:uid="{00000000-0005-0000-0000-0000790F0000}"/>
    <cellStyle name="basis points 3 11" xfId="3256" xr:uid="{00000000-0005-0000-0000-00007A0F0000}"/>
    <cellStyle name="basis points 3 11 2" xfId="3257" xr:uid="{00000000-0005-0000-0000-00007B0F0000}"/>
    <cellStyle name="basis points 3 12" xfId="3258" xr:uid="{00000000-0005-0000-0000-00007C0F0000}"/>
    <cellStyle name="basis points 3 12 2" xfId="3259" xr:uid="{00000000-0005-0000-0000-00007D0F0000}"/>
    <cellStyle name="basis points 3 13" xfId="3260" xr:uid="{00000000-0005-0000-0000-00007E0F0000}"/>
    <cellStyle name="basis points 3 2" xfId="3261" xr:uid="{00000000-0005-0000-0000-00007F0F0000}"/>
    <cellStyle name="basis points 3 2 2" xfId="3262" xr:uid="{00000000-0005-0000-0000-0000800F0000}"/>
    <cellStyle name="basis points 3 3" xfId="3263" xr:uid="{00000000-0005-0000-0000-0000810F0000}"/>
    <cellStyle name="basis points 3 3 2" xfId="3264" xr:uid="{00000000-0005-0000-0000-0000820F0000}"/>
    <cellStyle name="basis points 3 4" xfId="3265" xr:uid="{00000000-0005-0000-0000-0000830F0000}"/>
    <cellStyle name="basis points 3 4 2" xfId="3266" xr:uid="{00000000-0005-0000-0000-0000840F0000}"/>
    <cellStyle name="basis points 3 5" xfId="3267" xr:uid="{00000000-0005-0000-0000-0000850F0000}"/>
    <cellStyle name="basis points 3 5 2" xfId="3268" xr:uid="{00000000-0005-0000-0000-0000860F0000}"/>
    <cellStyle name="basis points 3 6" xfId="3269" xr:uid="{00000000-0005-0000-0000-0000870F0000}"/>
    <cellStyle name="basis points 3 6 2" xfId="3270" xr:uid="{00000000-0005-0000-0000-0000880F0000}"/>
    <cellStyle name="basis points 3 7" xfId="3271" xr:uid="{00000000-0005-0000-0000-0000890F0000}"/>
    <cellStyle name="basis points 3 7 2" xfId="3272" xr:uid="{00000000-0005-0000-0000-00008A0F0000}"/>
    <cellStyle name="basis points 3 8" xfId="3273" xr:uid="{00000000-0005-0000-0000-00008B0F0000}"/>
    <cellStyle name="basis points 3 8 2" xfId="3274" xr:uid="{00000000-0005-0000-0000-00008C0F0000}"/>
    <cellStyle name="basis points 3 9" xfId="3275" xr:uid="{00000000-0005-0000-0000-00008D0F0000}"/>
    <cellStyle name="basis points 3 9 2" xfId="3276" xr:uid="{00000000-0005-0000-0000-00008E0F0000}"/>
    <cellStyle name="basis points 4" xfId="3277" xr:uid="{00000000-0005-0000-0000-00008F0F0000}"/>
    <cellStyle name="basis points 4 10" xfId="3278" xr:uid="{00000000-0005-0000-0000-0000900F0000}"/>
    <cellStyle name="basis points 4 10 2" xfId="3279" xr:uid="{00000000-0005-0000-0000-0000910F0000}"/>
    <cellStyle name="basis points 4 11" xfId="3280" xr:uid="{00000000-0005-0000-0000-0000920F0000}"/>
    <cellStyle name="basis points 4 11 2" xfId="3281" xr:uid="{00000000-0005-0000-0000-0000930F0000}"/>
    <cellStyle name="basis points 4 12" xfId="3282" xr:uid="{00000000-0005-0000-0000-0000940F0000}"/>
    <cellStyle name="basis points 4 12 2" xfId="3283" xr:uid="{00000000-0005-0000-0000-0000950F0000}"/>
    <cellStyle name="basis points 4 13" xfId="3284" xr:uid="{00000000-0005-0000-0000-0000960F0000}"/>
    <cellStyle name="basis points 4 2" xfId="3285" xr:uid="{00000000-0005-0000-0000-0000970F0000}"/>
    <cellStyle name="basis points 4 2 2" xfId="3286" xr:uid="{00000000-0005-0000-0000-0000980F0000}"/>
    <cellStyle name="basis points 4 3" xfId="3287" xr:uid="{00000000-0005-0000-0000-0000990F0000}"/>
    <cellStyle name="basis points 4 3 2" xfId="3288" xr:uid="{00000000-0005-0000-0000-00009A0F0000}"/>
    <cellStyle name="basis points 4 4" xfId="3289" xr:uid="{00000000-0005-0000-0000-00009B0F0000}"/>
    <cellStyle name="basis points 4 4 2" xfId="3290" xr:uid="{00000000-0005-0000-0000-00009C0F0000}"/>
    <cellStyle name="basis points 4 5" xfId="3291" xr:uid="{00000000-0005-0000-0000-00009D0F0000}"/>
    <cellStyle name="basis points 4 5 2" xfId="3292" xr:uid="{00000000-0005-0000-0000-00009E0F0000}"/>
    <cellStyle name="basis points 4 6" xfId="3293" xr:uid="{00000000-0005-0000-0000-00009F0F0000}"/>
    <cellStyle name="basis points 4 6 2" xfId="3294" xr:uid="{00000000-0005-0000-0000-0000A00F0000}"/>
    <cellStyle name="basis points 4 7" xfId="3295" xr:uid="{00000000-0005-0000-0000-0000A10F0000}"/>
    <cellStyle name="basis points 4 7 2" xfId="3296" xr:uid="{00000000-0005-0000-0000-0000A20F0000}"/>
    <cellStyle name="basis points 4 8" xfId="3297" xr:uid="{00000000-0005-0000-0000-0000A30F0000}"/>
    <cellStyle name="basis points 4 8 2" xfId="3298" xr:uid="{00000000-0005-0000-0000-0000A40F0000}"/>
    <cellStyle name="basis points 4 9" xfId="3299" xr:uid="{00000000-0005-0000-0000-0000A50F0000}"/>
    <cellStyle name="basis points 4 9 2" xfId="3300" xr:uid="{00000000-0005-0000-0000-0000A60F0000}"/>
    <cellStyle name="basis points 5" xfId="3301" xr:uid="{00000000-0005-0000-0000-0000A70F0000}"/>
    <cellStyle name="bb" xfId="3302" xr:uid="{00000000-0005-0000-0000-0000A80F0000}"/>
    <cellStyle name="bb 2" xfId="3303" xr:uid="{00000000-0005-0000-0000-0000A90F0000}"/>
    <cellStyle name="Black" xfId="3304" xr:uid="{00000000-0005-0000-0000-0000AA0F0000}"/>
    <cellStyle name="Blue" xfId="3305" xr:uid="{00000000-0005-0000-0000-0000AB0F0000}"/>
    <cellStyle name="Blue Heading" xfId="3306" xr:uid="{00000000-0005-0000-0000-0000AC0F0000}"/>
    <cellStyle name="bolet" xfId="3307" xr:uid="{00000000-0005-0000-0000-0000AD0F0000}"/>
    <cellStyle name="Bom 10" xfId="3308" xr:uid="{00000000-0005-0000-0000-0000AE0F0000}"/>
    <cellStyle name="Bom 11" xfId="3309" xr:uid="{00000000-0005-0000-0000-0000AF0F0000}"/>
    <cellStyle name="Bom 12" xfId="3310" xr:uid="{00000000-0005-0000-0000-0000B00F0000}"/>
    <cellStyle name="Bom 13" xfId="3311" xr:uid="{00000000-0005-0000-0000-0000B10F0000}"/>
    <cellStyle name="Bom 14" xfId="3312" xr:uid="{00000000-0005-0000-0000-0000B20F0000}"/>
    <cellStyle name="Bom 15" xfId="3313" xr:uid="{00000000-0005-0000-0000-0000B30F0000}"/>
    <cellStyle name="Bom 16" xfId="3314" xr:uid="{00000000-0005-0000-0000-0000B40F0000}"/>
    <cellStyle name="Bom 17" xfId="3315" xr:uid="{00000000-0005-0000-0000-0000B50F0000}"/>
    <cellStyle name="Bom 18" xfId="3316" xr:uid="{00000000-0005-0000-0000-0000B60F0000}"/>
    <cellStyle name="Bom 19" xfId="3317" xr:uid="{00000000-0005-0000-0000-0000B70F0000}"/>
    <cellStyle name="Bom 2" xfId="3318" xr:uid="{00000000-0005-0000-0000-0000B80F0000}"/>
    <cellStyle name="Bom 2 2" xfId="30490" xr:uid="{00000000-0005-0000-0000-0000B90F0000}"/>
    <cellStyle name="Bom 20" xfId="3319" xr:uid="{00000000-0005-0000-0000-0000BA0F0000}"/>
    <cellStyle name="Bom 21" xfId="3320" xr:uid="{00000000-0005-0000-0000-0000BB0F0000}"/>
    <cellStyle name="Bom 22" xfId="3321" xr:uid="{00000000-0005-0000-0000-0000BC0F0000}"/>
    <cellStyle name="Bom 23" xfId="3322" xr:uid="{00000000-0005-0000-0000-0000BD0F0000}"/>
    <cellStyle name="Bom 24" xfId="3323" xr:uid="{00000000-0005-0000-0000-0000BE0F0000}"/>
    <cellStyle name="Bom 25" xfId="3324" xr:uid="{00000000-0005-0000-0000-0000BF0F0000}"/>
    <cellStyle name="Bom 26" xfId="3325" xr:uid="{00000000-0005-0000-0000-0000C00F0000}"/>
    <cellStyle name="Bom 27" xfId="3326" xr:uid="{00000000-0005-0000-0000-0000C10F0000}"/>
    <cellStyle name="Bom 28" xfId="3327" xr:uid="{00000000-0005-0000-0000-0000C20F0000}"/>
    <cellStyle name="Bom 29" xfId="3328" xr:uid="{00000000-0005-0000-0000-0000C30F0000}"/>
    <cellStyle name="Bom 3" xfId="3329" xr:uid="{00000000-0005-0000-0000-0000C40F0000}"/>
    <cellStyle name="Bom 3 2" xfId="30491" xr:uid="{00000000-0005-0000-0000-0000C50F0000}"/>
    <cellStyle name="Bom 30" xfId="3330" xr:uid="{00000000-0005-0000-0000-0000C60F0000}"/>
    <cellStyle name="Bom 31" xfId="3331" xr:uid="{00000000-0005-0000-0000-0000C70F0000}"/>
    <cellStyle name="Bom 32" xfId="3332" xr:uid="{00000000-0005-0000-0000-0000C80F0000}"/>
    <cellStyle name="Bom 33" xfId="3333" xr:uid="{00000000-0005-0000-0000-0000C90F0000}"/>
    <cellStyle name="Bom 34" xfId="3334" xr:uid="{00000000-0005-0000-0000-0000CA0F0000}"/>
    <cellStyle name="Bom 35" xfId="3335" xr:uid="{00000000-0005-0000-0000-0000CB0F0000}"/>
    <cellStyle name="Bom 36" xfId="30492" xr:uid="{00000000-0005-0000-0000-0000CC0F0000}"/>
    <cellStyle name="Bom 37" xfId="30493" xr:uid="{00000000-0005-0000-0000-0000CD0F0000}"/>
    <cellStyle name="Bom 38" xfId="30494" xr:uid="{00000000-0005-0000-0000-0000CE0F0000}"/>
    <cellStyle name="Bom 39" xfId="30495" xr:uid="{00000000-0005-0000-0000-0000CF0F0000}"/>
    <cellStyle name="Bom 4" xfId="3336" xr:uid="{00000000-0005-0000-0000-0000D00F0000}"/>
    <cellStyle name="Bom 4 2" xfId="3337" xr:uid="{00000000-0005-0000-0000-0000D10F0000}"/>
    <cellStyle name="Bom 4 3" xfId="3338" xr:uid="{00000000-0005-0000-0000-0000D20F0000}"/>
    <cellStyle name="Bom 4 4" xfId="3339" xr:uid="{00000000-0005-0000-0000-0000D30F0000}"/>
    <cellStyle name="Bom 40" xfId="30496" xr:uid="{00000000-0005-0000-0000-0000D40F0000}"/>
    <cellStyle name="Bom 41" xfId="30497" xr:uid="{00000000-0005-0000-0000-0000D50F0000}"/>
    <cellStyle name="Bom 42" xfId="30498" xr:uid="{00000000-0005-0000-0000-0000D60F0000}"/>
    <cellStyle name="Bom 43" xfId="30499" xr:uid="{00000000-0005-0000-0000-0000D70F0000}"/>
    <cellStyle name="Bom 44" xfId="30500" xr:uid="{00000000-0005-0000-0000-0000D80F0000}"/>
    <cellStyle name="Bom 5" xfId="3340" xr:uid="{00000000-0005-0000-0000-0000D90F0000}"/>
    <cellStyle name="Bom 6" xfId="3341" xr:uid="{00000000-0005-0000-0000-0000DA0F0000}"/>
    <cellStyle name="Bom 7" xfId="3342" xr:uid="{00000000-0005-0000-0000-0000DB0F0000}"/>
    <cellStyle name="Bom 8" xfId="3343" xr:uid="{00000000-0005-0000-0000-0000DC0F0000}"/>
    <cellStyle name="Bom 9" xfId="3344" xr:uid="{00000000-0005-0000-0000-0000DD0F0000}"/>
    <cellStyle name="CABEÇALHO" xfId="3345" xr:uid="{00000000-0005-0000-0000-0000DE0F0000}"/>
    <cellStyle name="CABEÇALHO2" xfId="3346" xr:uid="{00000000-0005-0000-0000-0000DF0F0000}"/>
    <cellStyle name="Calculation" xfId="3347" xr:uid="{00000000-0005-0000-0000-0000E00F0000}"/>
    <cellStyle name="Calculation 10" xfId="3348" xr:uid="{00000000-0005-0000-0000-0000E10F0000}"/>
    <cellStyle name="Calculation 10 2" xfId="3349" xr:uid="{00000000-0005-0000-0000-0000E20F0000}"/>
    <cellStyle name="Calculation 10 2 2" xfId="30501" xr:uid="{00000000-0005-0000-0000-0000E30F0000}"/>
    <cellStyle name="Calculation 10 3" xfId="3350" xr:uid="{00000000-0005-0000-0000-0000E40F0000}"/>
    <cellStyle name="Calculation 10 3 2" xfId="30502" xr:uid="{00000000-0005-0000-0000-0000E50F0000}"/>
    <cellStyle name="Calculation 10 4" xfId="30503" xr:uid="{00000000-0005-0000-0000-0000E60F0000}"/>
    <cellStyle name="Calculation 11" xfId="3351" xr:uid="{00000000-0005-0000-0000-0000E70F0000}"/>
    <cellStyle name="Calculation 11 2" xfId="3352" xr:uid="{00000000-0005-0000-0000-0000E80F0000}"/>
    <cellStyle name="Calculation 11 2 2" xfId="30504" xr:uid="{00000000-0005-0000-0000-0000E90F0000}"/>
    <cellStyle name="Calculation 11 3" xfId="3353" xr:uid="{00000000-0005-0000-0000-0000EA0F0000}"/>
    <cellStyle name="Calculation 11 3 2" xfId="30505" xr:uid="{00000000-0005-0000-0000-0000EB0F0000}"/>
    <cellStyle name="Calculation 11 4" xfId="30506" xr:uid="{00000000-0005-0000-0000-0000EC0F0000}"/>
    <cellStyle name="Calculation 12" xfId="3354" xr:uid="{00000000-0005-0000-0000-0000ED0F0000}"/>
    <cellStyle name="Calculation 12 2" xfId="3355" xr:uid="{00000000-0005-0000-0000-0000EE0F0000}"/>
    <cellStyle name="Calculation 12 2 2" xfId="30507" xr:uid="{00000000-0005-0000-0000-0000EF0F0000}"/>
    <cellStyle name="Calculation 12 3" xfId="3356" xr:uid="{00000000-0005-0000-0000-0000F00F0000}"/>
    <cellStyle name="Calculation 12 3 2" xfId="30508" xr:uid="{00000000-0005-0000-0000-0000F10F0000}"/>
    <cellStyle name="Calculation 12 4" xfId="30509" xr:uid="{00000000-0005-0000-0000-0000F20F0000}"/>
    <cellStyle name="Calculation 13" xfId="3357" xr:uid="{00000000-0005-0000-0000-0000F30F0000}"/>
    <cellStyle name="Calculation 13 2" xfId="3358" xr:uid="{00000000-0005-0000-0000-0000F40F0000}"/>
    <cellStyle name="Calculation 13 2 2" xfId="30510" xr:uid="{00000000-0005-0000-0000-0000F50F0000}"/>
    <cellStyle name="Calculation 13 3" xfId="3359" xr:uid="{00000000-0005-0000-0000-0000F60F0000}"/>
    <cellStyle name="Calculation 13 3 2" xfId="30511" xr:uid="{00000000-0005-0000-0000-0000F70F0000}"/>
    <cellStyle name="Calculation 13 4" xfId="30512" xr:uid="{00000000-0005-0000-0000-0000F80F0000}"/>
    <cellStyle name="Calculation 14" xfId="3360" xr:uid="{00000000-0005-0000-0000-0000F90F0000}"/>
    <cellStyle name="Calculation 14 2" xfId="3361" xr:uid="{00000000-0005-0000-0000-0000FA0F0000}"/>
    <cellStyle name="Calculation 14 2 2" xfId="30513" xr:uid="{00000000-0005-0000-0000-0000FB0F0000}"/>
    <cellStyle name="Calculation 14 3" xfId="3362" xr:uid="{00000000-0005-0000-0000-0000FC0F0000}"/>
    <cellStyle name="Calculation 14 3 2" xfId="30514" xr:uid="{00000000-0005-0000-0000-0000FD0F0000}"/>
    <cellStyle name="Calculation 14 4" xfId="30515" xr:uid="{00000000-0005-0000-0000-0000FE0F0000}"/>
    <cellStyle name="Calculation 15" xfId="3363" xr:uid="{00000000-0005-0000-0000-0000FF0F0000}"/>
    <cellStyle name="Calculation 15 2" xfId="3364" xr:uid="{00000000-0005-0000-0000-000000100000}"/>
    <cellStyle name="Calculation 15 2 2" xfId="30516" xr:uid="{00000000-0005-0000-0000-000001100000}"/>
    <cellStyle name="Calculation 15 3" xfId="3365" xr:uid="{00000000-0005-0000-0000-000002100000}"/>
    <cellStyle name="Calculation 15 3 2" xfId="30517" xr:uid="{00000000-0005-0000-0000-000003100000}"/>
    <cellStyle name="Calculation 15 4" xfId="30518" xr:uid="{00000000-0005-0000-0000-000004100000}"/>
    <cellStyle name="Calculation 16" xfId="3366" xr:uid="{00000000-0005-0000-0000-000005100000}"/>
    <cellStyle name="Calculation 16 2" xfId="3367" xr:uid="{00000000-0005-0000-0000-000006100000}"/>
    <cellStyle name="Calculation 16 2 2" xfId="30519" xr:uid="{00000000-0005-0000-0000-000007100000}"/>
    <cellStyle name="Calculation 16 3" xfId="3368" xr:uid="{00000000-0005-0000-0000-000008100000}"/>
    <cellStyle name="Calculation 16 3 2" xfId="30520" xr:uid="{00000000-0005-0000-0000-000009100000}"/>
    <cellStyle name="Calculation 16 4" xfId="30521" xr:uid="{00000000-0005-0000-0000-00000A100000}"/>
    <cellStyle name="Calculation 17" xfId="3369" xr:uid="{00000000-0005-0000-0000-00000B100000}"/>
    <cellStyle name="Calculation 17 2" xfId="3370" xr:uid="{00000000-0005-0000-0000-00000C100000}"/>
    <cellStyle name="Calculation 17 2 2" xfId="30522" xr:uid="{00000000-0005-0000-0000-00000D100000}"/>
    <cellStyle name="Calculation 17 3" xfId="3371" xr:uid="{00000000-0005-0000-0000-00000E100000}"/>
    <cellStyle name="Calculation 17 3 2" xfId="30523" xr:uid="{00000000-0005-0000-0000-00000F100000}"/>
    <cellStyle name="Calculation 17 4" xfId="30524" xr:uid="{00000000-0005-0000-0000-000010100000}"/>
    <cellStyle name="Calculation 18" xfId="3372" xr:uid="{00000000-0005-0000-0000-000011100000}"/>
    <cellStyle name="Calculation 18 2" xfId="3373" xr:uid="{00000000-0005-0000-0000-000012100000}"/>
    <cellStyle name="Calculation 18 2 2" xfId="30525" xr:uid="{00000000-0005-0000-0000-000013100000}"/>
    <cellStyle name="Calculation 18 3" xfId="3374" xr:uid="{00000000-0005-0000-0000-000014100000}"/>
    <cellStyle name="Calculation 18 3 2" xfId="30526" xr:uid="{00000000-0005-0000-0000-000015100000}"/>
    <cellStyle name="Calculation 18 4" xfId="30527" xr:uid="{00000000-0005-0000-0000-000016100000}"/>
    <cellStyle name="Calculation 19" xfId="3375" xr:uid="{00000000-0005-0000-0000-000017100000}"/>
    <cellStyle name="Calculation 19 2" xfId="3376" xr:uid="{00000000-0005-0000-0000-000018100000}"/>
    <cellStyle name="Calculation 19 2 2" xfId="30528" xr:uid="{00000000-0005-0000-0000-000019100000}"/>
    <cellStyle name="Calculation 19 3" xfId="3377" xr:uid="{00000000-0005-0000-0000-00001A100000}"/>
    <cellStyle name="Calculation 19 3 2" xfId="30529" xr:uid="{00000000-0005-0000-0000-00001B100000}"/>
    <cellStyle name="Calculation 19 4" xfId="30530" xr:uid="{00000000-0005-0000-0000-00001C100000}"/>
    <cellStyle name="Calculation 2" xfId="3378" xr:uid="{00000000-0005-0000-0000-00001D100000}"/>
    <cellStyle name="Calculation 2 2" xfId="3379" xr:uid="{00000000-0005-0000-0000-00001E100000}"/>
    <cellStyle name="Calculation 2 2 2" xfId="30531" xr:uid="{00000000-0005-0000-0000-00001F100000}"/>
    <cellStyle name="Calculation 2 3" xfId="3380" xr:uid="{00000000-0005-0000-0000-000020100000}"/>
    <cellStyle name="Calculation 2 3 2" xfId="30532" xr:uid="{00000000-0005-0000-0000-000021100000}"/>
    <cellStyle name="Calculation 2 4" xfId="30533" xr:uid="{00000000-0005-0000-0000-000022100000}"/>
    <cellStyle name="Calculation 20" xfId="3381" xr:uid="{00000000-0005-0000-0000-000023100000}"/>
    <cellStyle name="Calculation 20 2" xfId="3382" xr:uid="{00000000-0005-0000-0000-000024100000}"/>
    <cellStyle name="Calculation 20 2 2" xfId="30534" xr:uid="{00000000-0005-0000-0000-000025100000}"/>
    <cellStyle name="Calculation 20 3" xfId="3383" xr:uid="{00000000-0005-0000-0000-000026100000}"/>
    <cellStyle name="Calculation 20 3 2" xfId="30535" xr:uid="{00000000-0005-0000-0000-000027100000}"/>
    <cellStyle name="Calculation 20 4" xfId="30536" xr:uid="{00000000-0005-0000-0000-000028100000}"/>
    <cellStyle name="Calculation 21" xfId="3384" xr:uid="{00000000-0005-0000-0000-000029100000}"/>
    <cellStyle name="Calculation 21 2" xfId="3385" xr:uid="{00000000-0005-0000-0000-00002A100000}"/>
    <cellStyle name="Calculation 21 2 2" xfId="30537" xr:uid="{00000000-0005-0000-0000-00002B100000}"/>
    <cellStyle name="Calculation 21 3" xfId="3386" xr:uid="{00000000-0005-0000-0000-00002C100000}"/>
    <cellStyle name="Calculation 21 3 2" xfId="30538" xr:uid="{00000000-0005-0000-0000-00002D100000}"/>
    <cellStyle name="Calculation 21 4" xfId="30539" xr:uid="{00000000-0005-0000-0000-00002E100000}"/>
    <cellStyle name="Calculation 22" xfId="3387" xr:uid="{00000000-0005-0000-0000-00002F100000}"/>
    <cellStyle name="Calculation 22 2" xfId="3388" xr:uid="{00000000-0005-0000-0000-000030100000}"/>
    <cellStyle name="Calculation 22 2 2" xfId="30540" xr:uid="{00000000-0005-0000-0000-000031100000}"/>
    <cellStyle name="Calculation 22 3" xfId="3389" xr:uid="{00000000-0005-0000-0000-000032100000}"/>
    <cellStyle name="Calculation 22 3 2" xfId="30541" xr:uid="{00000000-0005-0000-0000-000033100000}"/>
    <cellStyle name="Calculation 22 4" xfId="30542" xr:uid="{00000000-0005-0000-0000-000034100000}"/>
    <cellStyle name="Calculation 23" xfId="3390" xr:uid="{00000000-0005-0000-0000-000035100000}"/>
    <cellStyle name="Calculation 23 2" xfId="3391" xr:uid="{00000000-0005-0000-0000-000036100000}"/>
    <cellStyle name="Calculation 23 2 2" xfId="30543" xr:uid="{00000000-0005-0000-0000-000037100000}"/>
    <cellStyle name="Calculation 23 3" xfId="3392" xr:uid="{00000000-0005-0000-0000-000038100000}"/>
    <cellStyle name="Calculation 23 3 2" xfId="30544" xr:uid="{00000000-0005-0000-0000-000039100000}"/>
    <cellStyle name="Calculation 23 4" xfId="30545" xr:uid="{00000000-0005-0000-0000-00003A100000}"/>
    <cellStyle name="Calculation 24" xfId="3393" xr:uid="{00000000-0005-0000-0000-00003B100000}"/>
    <cellStyle name="Calculation 24 2" xfId="3394" xr:uid="{00000000-0005-0000-0000-00003C100000}"/>
    <cellStyle name="Calculation 24 2 2" xfId="30546" xr:uid="{00000000-0005-0000-0000-00003D100000}"/>
    <cellStyle name="Calculation 24 3" xfId="3395" xr:uid="{00000000-0005-0000-0000-00003E100000}"/>
    <cellStyle name="Calculation 24 3 2" xfId="30547" xr:uid="{00000000-0005-0000-0000-00003F100000}"/>
    <cellStyle name="Calculation 24 4" xfId="30548" xr:uid="{00000000-0005-0000-0000-000040100000}"/>
    <cellStyle name="Calculation 25" xfId="3396" xr:uid="{00000000-0005-0000-0000-000041100000}"/>
    <cellStyle name="Calculation 25 2" xfId="3397" xr:uid="{00000000-0005-0000-0000-000042100000}"/>
    <cellStyle name="Calculation 25 2 2" xfId="30549" xr:uid="{00000000-0005-0000-0000-000043100000}"/>
    <cellStyle name="Calculation 25 3" xfId="3398" xr:uid="{00000000-0005-0000-0000-000044100000}"/>
    <cellStyle name="Calculation 25 3 2" xfId="30550" xr:uid="{00000000-0005-0000-0000-000045100000}"/>
    <cellStyle name="Calculation 25 4" xfId="30551" xr:uid="{00000000-0005-0000-0000-000046100000}"/>
    <cellStyle name="Calculation 26" xfId="3399" xr:uid="{00000000-0005-0000-0000-000047100000}"/>
    <cellStyle name="Calculation 26 2" xfId="3400" xr:uid="{00000000-0005-0000-0000-000048100000}"/>
    <cellStyle name="Calculation 26 2 2" xfId="30552" xr:uid="{00000000-0005-0000-0000-000049100000}"/>
    <cellStyle name="Calculation 26 3" xfId="3401" xr:uid="{00000000-0005-0000-0000-00004A100000}"/>
    <cellStyle name="Calculation 26 3 2" xfId="30553" xr:uid="{00000000-0005-0000-0000-00004B100000}"/>
    <cellStyle name="Calculation 26 4" xfId="30554" xr:uid="{00000000-0005-0000-0000-00004C100000}"/>
    <cellStyle name="Calculation 27" xfId="3402" xr:uid="{00000000-0005-0000-0000-00004D100000}"/>
    <cellStyle name="Calculation 27 2" xfId="3403" xr:uid="{00000000-0005-0000-0000-00004E100000}"/>
    <cellStyle name="Calculation 27 2 2" xfId="30555" xr:uid="{00000000-0005-0000-0000-00004F100000}"/>
    <cellStyle name="Calculation 27 3" xfId="3404" xr:uid="{00000000-0005-0000-0000-000050100000}"/>
    <cellStyle name="Calculation 27 3 2" xfId="30556" xr:uid="{00000000-0005-0000-0000-000051100000}"/>
    <cellStyle name="Calculation 27 4" xfId="30557" xr:uid="{00000000-0005-0000-0000-000052100000}"/>
    <cellStyle name="Calculation 28" xfId="3405" xr:uid="{00000000-0005-0000-0000-000053100000}"/>
    <cellStyle name="Calculation 28 2" xfId="3406" xr:uid="{00000000-0005-0000-0000-000054100000}"/>
    <cellStyle name="Calculation 28 2 2" xfId="30558" xr:uid="{00000000-0005-0000-0000-000055100000}"/>
    <cellStyle name="Calculation 28 3" xfId="3407" xr:uid="{00000000-0005-0000-0000-000056100000}"/>
    <cellStyle name="Calculation 28 3 2" xfId="30559" xr:uid="{00000000-0005-0000-0000-000057100000}"/>
    <cellStyle name="Calculation 28 4" xfId="30560" xr:uid="{00000000-0005-0000-0000-000058100000}"/>
    <cellStyle name="Calculation 29" xfId="3408" xr:uid="{00000000-0005-0000-0000-000059100000}"/>
    <cellStyle name="Calculation 29 2" xfId="30561" xr:uid="{00000000-0005-0000-0000-00005A100000}"/>
    <cellStyle name="Calculation 3" xfId="3409" xr:uid="{00000000-0005-0000-0000-00005B100000}"/>
    <cellStyle name="Calculation 3 2" xfId="3410" xr:uid="{00000000-0005-0000-0000-00005C100000}"/>
    <cellStyle name="Calculation 3 2 2" xfId="30562" xr:uid="{00000000-0005-0000-0000-00005D100000}"/>
    <cellStyle name="Calculation 3 3" xfId="3411" xr:uid="{00000000-0005-0000-0000-00005E100000}"/>
    <cellStyle name="Calculation 3 3 2" xfId="30563" xr:uid="{00000000-0005-0000-0000-00005F100000}"/>
    <cellStyle name="Calculation 3 4" xfId="30564" xr:uid="{00000000-0005-0000-0000-000060100000}"/>
    <cellStyle name="Calculation 30" xfId="3412" xr:uid="{00000000-0005-0000-0000-000061100000}"/>
    <cellStyle name="Calculation 30 2" xfId="30565" xr:uid="{00000000-0005-0000-0000-000062100000}"/>
    <cellStyle name="Calculation 31" xfId="30566" xr:uid="{00000000-0005-0000-0000-000063100000}"/>
    <cellStyle name="Calculation 31 2" xfId="30567" xr:uid="{00000000-0005-0000-0000-000064100000}"/>
    <cellStyle name="Calculation 32" xfId="30568" xr:uid="{00000000-0005-0000-0000-000065100000}"/>
    <cellStyle name="Calculation 32 2" xfId="30569" xr:uid="{00000000-0005-0000-0000-000066100000}"/>
    <cellStyle name="Calculation 4" xfId="3413" xr:uid="{00000000-0005-0000-0000-000067100000}"/>
    <cellStyle name="Calculation 4 2" xfId="3414" xr:uid="{00000000-0005-0000-0000-000068100000}"/>
    <cellStyle name="Calculation 4 2 2" xfId="30570" xr:uid="{00000000-0005-0000-0000-000069100000}"/>
    <cellStyle name="Calculation 4 3" xfId="3415" xr:uid="{00000000-0005-0000-0000-00006A100000}"/>
    <cellStyle name="Calculation 4 3 2" xfId="30571" xr:uid="{00000000-0005-0000-0000-00006B100000}"/>
    <cellStyle name="Calculation 4 4" xfId="30572" xr:uid="{00000000-0005-0000-0000-00006C100000}"/>
    <cellStyle name="Calculation 5" xfId="3416" xr:uid="{00000000-0005-0000-0000-00006D100000}"/>
    <cellStyle name="Calculation 5 2" xfId="3417" xr:uid="{00000000-0005-0000-0000-00006E100000}"/>
    <cellStyle name="Calculation 5 2 2" xfId="30573" xr:uid="{00000000-0005-0000-0000-00006F100000}"/>
    <cellStyle name="Calculation 5 3" xfId="3418" xr:uid="{00000000-0005-0000-0000-000070100000}"/>
    <cellStyle name="Calculation 5 3 2" xfId="30574" xr:uid="{00000000-0005-0000-0000-000071100000}"/>
    <cellStyle name="Calculation 5 4" xfId="30575" xr:uid="{00000000-0005-0000-0000-000072100000}"/>
    <cellStyle name="Calculation 6" xfId="3419" xr:uid="{00000000-0005-0000-0000-000073100000}"/>
    <cellStyle name="Calculation 6 2" xfId="3420" xr:uid="{00000000-0005-0000-0000-000074100000}"/>
    <cellStyle name="Calculation 6 2 2" xfId="30576" xr:uid="{00000000-0005-0000-0000-000075100000}"/>
    <cellStyle name="Calculation 6 3" xfId="3421" xr:uid="{00000000-0005-0000-0000-000076100000}"/>
    <cellStyle name="Calculation 6 3 2" xfId="30577" xr:uid="{00000000-0005-0000-0000-000077100000}"/>
    <cellStyle name="Calculation 6 4" xfId="30578" xr:uid="{00000000-0005-0000-0000-000078100000}"/>
    <cellStyle name="Calculation 7" xfId="3422" xr:uid="{00000000-0005-0000-0000-000079100000}"/>
    <cellStyle name="Calculation 7 2" xfId="3423" xr:uid="{00000000-0005-0000-0000-00007A100000}"/>
    <cellStyle name="Calculation 7 2 2" xfId="30579" xr:uid="{00000000-0005-0000-0000-00007B100000}"/>
    <cellStyle name="Calculation 7 3" xfId="3424" xr:uid="{00000000-0005-0000-0000-00007C100000}"/>
    <cellStyle name="Calculation 7 3 2" xfId="30580" xr:uid="{00000000-0005-0000-0000-00007D100000}"/>
    <cellStyle name="Calculation 7 4" xfId="30581" xr:uid="{00000000-0005-0000-0000-00007E100000}"/>
    <cellStyle name="Calculation 8" xfId="3425" xr:uid="{00000000-0005-0000-0000-00007F100000}"/>
    <cellStyle name="Calculation 8 2" xfId="3426" xr:uid="{00000000-0005-0000-0000-000080100000}"/>
    <cellStyle name="Calculation 8 2 2" xfId="30582" xr:uid="{00000000-0005-0000-0000-000081100000}"/>
    <cellStyle name="Calculation 8 3" xfId="3427" xr:uid="{00000000-0005-0000-0000-000082100000}"/>
    <cellStyle name="Calculation 8 3 2" xfId="30583" xr:uid="{00000000-0005-0000-0000-000083100000}"/>
    <cellStyle name="Calculation 8 4" xfId="30584" xr:uid="{00000000-0005-0000-0000-000084100000}"/>
    <cellStyle name="Calculation 9" xfId="3428" xr:uid="{00000000-0005-0000-0000-000085100000}"/>
    <cellStyle name="Calculation 9 2" xfId="3429" xr:uid="{00000000-0005-0000-0000-000086100000}"/>
    <cellStyle name="Calculation 9 2 2" xfId="30585" xr:uid="{00000000-0005-0000-0000-000087100000}"/>
    <cellStyle name="Calculation 9 3" xfId="3430" xr:uid="{00000000-0005-0000-0000-000088100000}"/>
    <cellStyle name="Calculation 9 3 2" xfId="30586" xr:uid="{00000000-0005-0000-0000-000089100000}"/>
    <cellStyle name="Calculation 9 4" xfId="30587" xr:uid="{00000000-0005-0000-0000-00008A100000}"/>
    <cellStyle name="Calculation_Bases_Generales" xfId="3431" xr:uid="{00000000-0005-0000-0000-00008B100000}"/>
    <cellStyle name="Cálculo 10" xfId="3432" xr:uid="{00000000-0005-0000-0000-00008C100000}"/>
    <cellStyle name="Cálculo 10 2" xfId="3433" xr:uid="{00000000-0005-0000-0000-00008D100000}"/>
    <cellStyle name="Cálculo 10 2 2" xfId="30588" xr:uid="{00000000-0005-0000-0000-00008E100000}"/>
    <cellStyle name="Cálculo 10 3" xfId="3434" xr:uid="{00000000-0005-0000-0000-00008F100000}"/>
    <cellStyle name="Cálculo 10 3 2" xfId="30589" xr:uid="{00000000-0005-0000-0000-000090100000}"/>
    <cellStyle name="Cálculo 10 4" xfId="30590" xr:uid="{00000000-0005-0000-0000-000091100000}"/>
    <cellStyle name="Cálculo 10_Bases_Generales" xfId="3435" xr:uid="{00000000-0005-0000-0000-000092100000}"/>
    <cellStyle name="Cálculo 100" xfId="3436" xr:uid="{00000000-0005-0000-0000-000093100000}"/>
    <cellStyle name="Cálculo 100 2" xfId="3437" xr:uid="{00000000-0005-0000-0000-000094100000}"/>
    <cellStyle name="Cálculo 100 2 2" xfId="30591" xr:uid="{00000000-0005-0000-0000-000095100000}"/>
    <cellStyle name="Cálculo 100 3" xfId="3438" xr:uid="{00000000-0005-0000-0000-000096100000}"/>
    <cellStyle name="Cálculo 100 3 2" xfId="30592" xr:uid="{00000000-0005-0000-0000-000097100000}"/>
    <cellStyle name="Cálculo 100 4" xfId="30593" xr:uid="{00000000-0005-0000-0000-000098100000}"/>
    <cellStyle name="Cálculo 101" xfId="3439" xr:uid="{00000000-0005-0000-0000-000099100000}"/>
    <cellStyle name="Cálculo 101 2" xfId="3440" xr:uid="{00000000-0005-0000-0000-00009A100000}"/>
    <cellStyle name="Cálculo 101 2 2" xfId="30594" xr:uid="{00000000-0005-0000-0000-00009B100000}"/>
    <cellStyle name="Cálculo 101 3" xfId="3441" xr:uid="{00000000-0005-0000-0000-00009C100000}"/>
    <cellStyle name="Cálculo 101 3 2" xfId="30595" xr:uid="{00000000-0005-0000-0000-00009D100000}"/>
    <cellStyle name="Cálculo 101 4" xfId="30596" xr:uid="{00000000-0005-0000-0000-00009E100000}"/>
    <cellStyle name="Cálculo 102" xfId="3442" xr:uid="{00000000-0005-0000-0000-00009F100000}"/>
    <cellStyle name="Cálculo 102 2" xfId="3443" xr:uid="{00000000-0005-0000-0000-0000A0100000}"/>
    <cellStyle name="Cálculo 102 2 2" xfId="30597" xr:uid="{00000000-0005-0000-0000-0000A1100000}"/>
    <cellStyle name="Cálculo 102 3" xfId="3444" xr:uid="{00000000-0005-0000-0000-0000A2100000}"/>
    <cellStyle name="Cálculo 102 3 2" xfId="30598" xr:uid="{00000000-0005-0000-0000-0000A3100000}"/>
    <cellStyle name="Cálculo 102 4" xfId="30599" xr:uid="{00000000-0005-0000-0000-0000A4100000}"/>
    <cellStyle name="Cálculo 103" xfId="3445" xr:uid="{00000000-0005-0000-0000-0000A5100000}"/>
    <cellStyle name="Cálculo 104" xfId="3446" xr:uid="{00000000-0005-0000-0000-0000A6100000}"/>
    <cellStyle name="Cálculo 105" xfId="3447" xr:uid="{00000000-0005-0000-0000-0000A7100000}"/>
    <cellStyle name="Cálculo 106" xfId="3448" xr:uid="{00000000-0005-0000-0000-0000A8100000}"/>
    <cellStyle name="Cálculo 107" xfId="3449" xr:uid="{00000000-0005-0000-0000-0000A9100000}"/>
    <cellStyle name="Cálculo 108" xfId="3450" xr:uid="{00000000-0005-0000-0000-0000AA100000}"/>
    <cellStyle name="Cálculo 109" xfId="3451" xr:uid="{00000000-0005-0000-0000-0000AB100000}"/>
    <cellStyle name="Cálculo 11" xfId="3452" xr:uid="{00000000-0005-0000-0000-0000AC100000}"/>
    <cellStyle name="Cálculo 11 2" xfId="3453" xr:uid="{00000000-0005-0000-0000-0000AD100000}"/>
    <cellStyle name="Cálculo 11 2 2" xfId="30600" xr:uid="{00000000-0005-0000-0000-0000AE100000}"/>
    <cellStyle name="Cálculo 11 3" xfId="3454" xr:uid="{00000000-0005-0000-0000-0000AF100000}"/>
    <cellStyle name="Cálculo 11 3 2" xfId="30601" xr:uid="{00000000-0005-0000-0000-0000B0100000}"/>
    <cellStyle name="Cálculo 11 4" xfId="30602" xr:uid="{00000000-0005-0000-0000-0000B1100000}"/>
    <cellStyle name="Cálculo 11_Bases_Generales" xfId="3455" xr:uid="{00000000-0005-0000-0000-0000B2100000}"/>
    <cellStyle name="Cálculo 12" xfId="3456" xr:uid="{00000000-0005-0000-0000-0000B3100000}"/>
    <cellStyle name="Cálculo 12 2" xfId="3457" xr:uid="{00000000-0005-0000-0000-0000B4100000}"/>
    <cellStyle name="Cálculo 12 2 2" xfId="30603" xr:uid="{00000000-0005-0000-0000-0000B5100000}"/>
    <cellStyle name="Cálculo 12 3" xfId="3458" xr:uid="{00000000-0005-0000-0000-0000B6100000}"/>
    <cellStyle name="Cálculo 12 3 2" xfId="30604" xr:uid="{00000000-0005-0000-0000-0000B7100000}"/>
    <cellStyle name="Cálculo 12 4" xfId="30605" xr:uid="{00000000-0005-0000-0000-0000B8100000}"/>
    <cellStyle name="Cálculo 12_Bases_Generales" xfId="3459" xr:uid="{00000000-0005-0000-0000-0000B9100000}"/>
    <cellStyle name="Cálculo 13" xfId="3460" xr:uid="{00000000-0005-0000-0000-0000BA100000}"/>
    <cellStyle name="Cálculo 13 2" xfId="3461" xr:uid="{00000000-0005-0000-0000-0000BB100000}"/>
    <cellStyle name="Cálculo 13 2 2" xfId="30606" xr:uid="{00000000-0005-0000-0000-0000BC100000}"/>
    <cellStyle name="Cálculo 13 3" xfId="3462" xr:uid="{00000000-0005-0000-0000-0000BD100000}"/>
    <cellStyle name="Cálculo 13 3 2" xfId="30607" xr:uid="{00000000-0005-0000-0000-0000BE100000}"/>
    <cellStyle name="Cálculo 13 4" xfId="30608" xr:uid="{00000000-0005-0000-0000-0000BF100000}"/>
    <cellStyle name="Cálculo 13_Bases_Generales" xfId="3463" xr:uid="{00000000-0005-0000-0000-0000C0100000}"/>
    <cellStyle name="Cálculo 14" xfId="3464" xr:uid="{00000000-0005-0000-0000-0000C1100000}"/>
    <cellStyle name="Cálculo 14 2" xfId="3465" xr:uid="{00000000-0005-0000-0000-0000C2100000}"/>
    <cellStyle name="Cálculo 14 2 2" xfId="30609" xr:uid="{00000000-0005-0000-0000-0000C3100000}"/>
    <cellStyle name="Cálculo 14 3" xfId="3466" xr:uid="{00000000-0005-0000-0000-0000C4100000}"/>
    <cellStyle name="Cálculo 14 3 2" xfId="30610" xr:uid="{00000000-0005-0000-0000-0000C5100000}"/>
    <cellStyle name="Cálculo 14 4" xfId="30611" xr:uid="{00000000-0005-0000-0000-0000C6100000}"/>
    <cellStyle name="Cálculo 14_Bases_Generales" xfId="3467" xr:uid="{00000000-0005-0000-0000-0000C7100000}"/>
    <cellStyle name="Cálculo 15" xfId="3468" xr:uid="{00000000-0005-0000-0000-0000C8100000}"/>
    <cellStyle name="Cálculo 15 2" xfId="3469" xr:uid="{00000000-0005-0000-0000-0000C9100000}"/>
    <cellStyle name="Cálculo 15 2 2" xfId="30612" xr:uid="{00000000-0005-0000-0000-0000CA100000}"/>
    <cellStyle name="Cálculo 15 3" xfId="3470" xr:uid="{00000000-0005-0000-0000-0000CB100000}"/>
    <cellStyle name="Cálculo 15 3 2" xfId="30613" xr:uid="{00000000-0005-0000-0000-0000CC100000}"/>
    <cellStyle name="Cálculo 15 4" xfId="30614" xr:uid="{00000000-0005-0000-0000-0000CD100000}"/>
    <cellStyle name="Cálculo 15_Bases_Generales" xfId="3471" xr:uid="{00000000-0005-0000-0000-0000CE100000}"/>
    <cellStyle name="Cálculo 16" xfId="3472" xr:uid="{00000000-0005-0000-0000-0000CF100000}"/>
    <cellStyle name="Cálculo 16 2" xfId="3473" xr:uid="{00000000-0005-0000-0000-0000D0100000}"/>
    <cellStyle name="Cálculo 16 2 2" xfId="30615" xr:uid="{00000000-0005-0000-0000-0000D1100000}"/>
    <cellStyle name="Cálculo 16 3" xfId="3474" xr:uid="{00000000-0005-0000-0000-0000D2100000}"/>
    <cellStyle name="Cálculo 16 3 2" xfId="30616" xr:uid="{00000000-0005-0000-0000-0000D3100000}"/>
    <cellStyle name="Cálculo 16 4" xfId="30617" xr:uid="{00000000-0005-0000-0000-0000D4100000}"/>
    <cellStyle name="Cálculo 16_Bases_Generales" xfId="3475" xr:uid="{00000000-0005-0000-0000-0000D5100000}"/>
    <cellStyle name="Cálculo 17" xfId="3476" xr:uid="{00000000-0005-0000-0000-0000D6100000}"/>
    <cellStyle name="Cálculo 17 2" xfId="3477" xr:uid="{00000000-0005-0000-0000-0000D7100000}"/>
    <cellStyle name="Cálculo 17 2 2" xfId="30618" xr:uid="{00000000-0005-0000-0000-0000D8100000}"/>
    <cellStyle name="Cálculo 17 3" xfId="3478" xr:uid="{00000000-0005-0000-0000-0000D9100000}"/>
    <cellStyle name="Cálculo 17 3 2" xfId="30619" xr:uid="{00000000-0005-0000-0000-0000DA100000}"/>
    <cellStyle name="Cálculo 17 4" xfId="30620" xr:uid="{00000000-0005-0000-0000-0000DB100000}"/>
    <cellStyle name="Cálculo 17_Bases_Generales" xfId="3479" xr:uid="{00000000-0005-0000-0000-0000DC100000}"/>
    <cellStyle name="Cálculo 18" xfId="3480" xr:uid="{00000000-0005-0000-0000-0000DD100000}"/>
    <cellStyle name="Cálculo 18 2" xfId="3481" xr:uid="{00000000-0005-0000-0000-0000DE100000}"/>
    <cellStyle name="Cálculo 18 2 2" xfId="30621" xr:uid="{00000000-0005-0000-0000-0000DF100000}"/>
    <cellStyle name="Cálculo 18 3" xfId="3482" xr:uid="{00000000-0005-0000-0000-0000E0100000}"/>
    <cellStyle name="Cálculo 18 3 2" xfId="30622" xr:uid="{00000000-0005-0000-0000-0000E1100000}"/>
    <cellStyle name="Cálculo 18 4" xfId="30623" xr:uid="{00000000-0005-0000-0000-0000E2100000}"/>
    <cellStyle name="Cálculo 18_Bases_Generales" xfId="3483" xr:uid="{00000000-0005-0000-0000-0000E3100000}"/>
    <cellStyle name="Cálculo 19" xfId="3484" xr:uid="{00000000-0005-0000-0000-0000E4100000}"/>
    <cellStyle name="Cálculo 19 2" xfId="3485" xr:uid="{00000000-0005-0000-0000-0000E5100000}"/>
    <cellStyle name="Cálculo 19 2 2" xfId="30624" xr:uid="{00000000-0005-0000-0000-0000E6100000}"/>
    <cellStyle name="Cálculo 19 3" xfId="3486" xr:uid="{00000000-0005-0000-0000-0000E7100000}"/>
    <cellStyle name="Cálculo 19 3 2" xfId="30625" xr:uid="{00000000-0005-0000-0000-0000E8100000}"/>
    <cellStyle name="Cálculo 19 4" xfId="30626" xr:uid="{00000000-0005-0000-0000-0000E9100000}"/>
    <cellStyle name="Cálculo 19_Bases_Generales" xfId="3487" xr:uid="{00000000-0005-0000-0000-0000EA100000}"/>
    <cellStyle name="Cálculo 2" xfId="3488" xr:uid="{00000000-0005-0000-0000-0000EB100000}"/>
    <cellStyle name="Cálculo 2 2" xfId="30627" xr:uid="{00000000-0005-0000-0000-0000EC100000}"/>
    <cellStyle name="Cálculo 20" xfId="3489" xr:uid="{00000000-0005-0000-0000-0000ED100000}"/>
    <cellStyle name="Cálculo 20 2" xfId="3490" xr:uid="{00000000-0005-0000-0000-0000EE100000}"/>
    <cellStyle name="Cálculo 20 2 2" xfId="30628" xr:uid="{00000000-0005-0000-0000-0000EF100000}"/>
    <cellStyle name="Cálculo 20 3" xfId="3491" xr:uid="{00000000-0005-0000-0000-0000F0100000}"/>
    <cellStyle name="Cálculo 20 3 2" xfId="30629" xr:uid="{00000000-0005-0000-0000-0000F1100000}"/>
    <cellStyle name="Cálculo 20 4" xfId="30630" xr:uid="{00000000-0005-0000-0000-0000F2100000}"/>
    <cellStyle name="Cálculo 20_Bases_Generales" xfId="3492" xr:uid="{00000000-0005-0000-0000-0000F3100000}"/>
    <cellStyle name="Cálculo 21" xfId="3493" xr:uid="{00000000-0005-0000-0000-0000F4100000}"/>
    <cellStyle name="Cálculo 21 2" xfId="3494" xr:uid="{00000000-0005-0000-0000-0000F5100000}"/>
    <cellStyle name="Cálculo 21 2 2" xfId="30631" xr:uid="{00000000-0005-0000-0000-0000F6100000}"/>
    <cellStyle name="Cálculo 21 3" xfId="3495" xr:uid="{00000000-0005-0000-0000-0000F7100000}"/>
    <cellStyle name="Cálculo 21 3 2" xfId="30632" xr:uid="{00000000-0005-0000-0000-0000F8100000}"/>
    <cellStyle name="Cálculo 21 4" xfId="30633" xr:uid="{00000000-0005-0000-0000-0000F9100000}"/>
    <cellStyle name="Cálculo 21_Bases_Generales" xfId="3496" xr:uid="{00000000-0005-0000-0000-0000FA100000}"/>
    <cellStyle name="Cálculo 22" xfId="3497" xr:uid="{00000000-0005-0000-0000-0000FB100000}"/>
    <cellStyle name="Cálculo 22 2" xfId="3498" xr:uid="{00000000-0005-0000-0000-0000FC100000}"/>
    <cellStyle name="Cálculo 22 2 2" xfId="30634" xr:uid="{00000000-0005-0000-0000-0000FD100000}"/>
    <cellStyle name="Cálculo 22 3" xfId="3499" xr:uid="{00000000-0005-0000-0000-0000FE100000}"/>
    <cellStyle name="Cálculo 22 3 2" xfId="30635" xr:uid="{00000000-0005-0000-0000-0000FF100000}"/>
    <cellStyle name="Cálculo 22 4" xfId="30636" xr:uid="{00000000-0005-0000-0000-000000110000}"/>
    <cellStyle name="Cálculo 22_Bases_Generales" xfId="3500" xr:uid="{00000000-0005-0000-0000-000001110000}"/>
    <cellStyle name="Cálculo 23" xfId="3501" xr:uid="{00000000-0005-0000-0000-000002110000}"/>
    <cellStyle name="Cálculo 23 2" xfId="3502" xr:uid="{00000000-0005-0000-0000-000003110000}"/>
    <cellStyle name="Cálculo 23 2 2" xfId="30637" xr:uid="{00000000-0005-0000-0000-000004110000}"/>
    <cellStyle name="Cálculo 23 3" xfId="3503" xr:uid="{00000000-0005-0000-0000-000005110000}"/>
    <cellStyle name="Cálculo 23 3 2" xfId="30638" xr:uid="{00000000-0005-0000-0000-000006110000}"/>
    <cellStyle name="Cálculo 23 4" xfId="30639" xr:uid="{00000000-0005-0000-0000-000007110000}"/>
    <cellStyle name="Cálculo 23_Bases_Generales" xfId="3504" xr:uid="{00000000-0005-0000-0000-000008110000}"/>
    <cellStyle name="Cálculo 24" xfId="3505" xr:uid="{00000000-0005-0000-0000-000009110000}"/>
    <cellStyle name="Cálculo 24 2" xfId="3506" xr:uid="{00000000-0005-0000-0000-00000A110000}"/>
    <cellStyle name="Cálculo 24 2 2" xfId="30640" xr:uid="{00000000-0005-0000-0000-00000B110000}"/>
    <cellStyle name="Cálculo 24 3" xfId="3507" xr:uid="{00000000-0005-0000-0000-00000C110000}"/>
    <cellStyle name="Cálculo 24 3 2" xfId="30641" xr:uid="{00000000-0005-0000-0000-00000D110000}"/>
    <cellStyle name="Cálculo 24 4" xfId="30642" xr:uid="{00000000-0005-0000-0000-00000E110000}"/>
    <cellStyle name="Cálculo 24_Bases_Generales" xfId="3508" xr:uid="{00000000-0005-0000-0000-00000F110000}"/>
    <cellStyle name="Cálculo 25" xfId="3509" xr:uid="{00000000-0005-0000-0000-000010110000}"/>
    <cellStyle name="Cálculo 25 2" xfId="3510" xr:uid="{00000000-0005-0000-0000-000011110000}"/>
    <cellStyle name="Cálculo 25 2 2" xfId="30643" xr:uid="{00000000-0005-0000-0000-000012110000}"/>
    <cellStyle name="Cálculo 25 3" xfId="3511" xr:uid="{00000000-0005-0000-0000-000013110000}"/>
    <cellStyle name="Cálculo 25 3 2" xfId="30644" xr:uid="{00000000-0005-0000-0000-000014110000}"/>
    <cellStyle name="Cálculo 25 4" xfId="30645" xr:uid="{00000000-0005-0000-0000-000015110000}"/>
    <cellStyle name="Cálculo 25_Bases_Generales" xfId="3512" xr:uid="{00000000-0005-0000-0000-000016110000}"/>
    <cellStyle name="Cálculo 26" xfId="3513" xr:uid="{00000000-0005-0000-0000-000017110000}"/>
    <cellStyle name="Cálculo 26 2" xfId="3514" xr:uid="{00000000-0005-0000-0000-000018110000}"/>
    <cellStyle name="Cálculo 26 2 2" xfId="30646" xr:uid="{00000000-0005-0000-0000-000019110000}"/>
    <cellStyle name="Cálculo 26 3" xfId="3515" xr:uid="{00000000-0005-0000-0000-00001A110000}"/>
    <cellStyle name="Cálculo 26 3 2" xfId="30647" xr:uid="{00000000-0005-0000-0000-00001B110000}"/>
    <cellStyle name="Cálculo 26 4" xfId="30648" xr:uid="{00000000-0005-0000-0000-00001C110000}"/>
    <cellStyle name="Cálculo 26_Bases_Generales" xfId="3516" xr:uid="{00000000-0005-0000-0000-00001D110000}"/>
    <cellStyle name="Cálculo 27" xfId="3517" xr:uid="{00000000-0005-0000-0000-00001E110000}"/>
    <cellStyle name="Cálculo 27 2" xfId="3518" xr:uid="{00000000-0005-0000-0000-00001F110000}"/>
    <cellStyle name="Cálculo 27 2 2" xfId="30649" xr:uid="{00000000-0005-0000-0000-000020110000}"/>
    <cellStyle name="Cálculo 27 3" xfId="3519" xr:uid="{00000000-0005-0000-0000-000021110000}"/>
    <cellStyle name="Cálculo 27 3 2" xfId="30650" xr:uid="{00000000-0005-0000-0000-000022110000}"/>
    <cellStyle name="Cálculo 27 4" xfId="30651" xr:uid="{00000000-0005-0000-0000-000023110000}"/>
    <cellStyle name="Cálculo 27_Bases_Generales" xfId="3520" xr:uid="{00000000-0005-0000-0000-000024110000}"/>
    <cellStyle name="Cálculo 28" xfId="3521" xr:uid="{00000000-0005-0000-0000-000025110000}"/>
    <cellStyle name="Cálculo 28 2" xfId="3522" xr:uid="{00000000-0005-0000-0000-000026110000}"/>
    <cellStyle name="Cálculo 28 2 2" xfId="30652" xr:uid="{00000000-0005-0000-0000-000027110000}"/>
    <cellStyle name="Cálculo 28 3" xfId="3523" xr:uid="{00000000-0005-0000-0000-000028110000}"/>
    <cellStyle name="Cálculo 28 3 2" xfId="30653" xr:uid="{00000000-0005-0000-0000-000029110000}"/>
    <cellStyle name="Cálculo 28 4" xfId="30654" xr:uid="{00000000-0005-0000-0000-00002A110000}"/>
    <cellStyle name="Cálculo 28_Bases_Generales" xfId="3524" xr:uid="{00000000-0005-0000-0000-00002B110000}"/>
    <cellStyle name="Cálculo 29" xfId="3525" xr:uid="{00000000-0005-0000-0000-00002C110000}"/>
    <cellStyle name="Cálculo 29 2" xfId="3526" xr:uid="{00000000-0005-0000-0000-00002D110000}"/>
    <cellStyle name="Cálculo 29 2 2" xfId="30655" xr:uid="{00000000-0005-0000-0000-00002E110000}"/>
    <cellStyle name="Cálculo 29 3" xfId="3527" xr:uid="{00000000-0005-0000-0000-00002F110000}"/>
    <cellStyle name="Cálculo 29 3 2" xfId="30656" xr:uid="{00000000-0005-0000-0000-000030110000}"/>
    <cellStyle name="Cálculo 29 4" xfId="30657" xr:uid="{00000000-0005-0000-0000-000031110000}"/>
    <cellStyle name="Cálculo 29_Bases_Generales" xfId="3528" xr:uid="{00000000-0005-0000-0000-000032110000}"/>
    <cellStyle name="Cálculo 3" xfId="3529" xr:uid="{00000000-0005-0000-0000-000033110000}"/>
    <cellStyle name="Cálculo 3 2" xfId="3530" xr:uid="{00000000-0005-0000-0000-000034110000}"/>
    <cellStyle name="Cálculo 3 2 2" xfId="30658" xr:uid="{00000000-0005-0000-0000-000035110000}"/>
    <cellStyle name="Cálculo 3 3" xfId="3531" xr:uid="{00000000-0005-0000-0000-000036110000}"/>
    <cellStyle name="Cálculo 3 3 2" xfId="30659" xr:uid="{00000000-0005-0000-0000-000037110000}"/>
    <cellStyle name="Cálculo 3 4" xfId="30660" xr:uid="{00000000-0005-0000-0000-000038110000}"/>
    <cellStyle name="Cálculo 3 5" xfId="30661" xr:uid="{00000000-0005-0000-0000-000039110000}"/>
    <cellStyle name="Cálculo 3_Bases_Generales" xfId="3532" xr:uid="{00000000-0005-0000-0000-00003A110000}"/>
    <cellStyle name="Cálculo 30" xfId="3533" xr:uid="{00000000-0005-0000-0000-00003B110000}"/>
    <cellStyle name="Cálculo 30 2" xfId="3534" xr:uid="{00000000-0005-0000-0000-00003C110000}"/>
    <cellStyle name="Cálculo 30 2 2" xfId="30662" xr:uid="{00000000-0005-0000-0000-00003D110000}"/>
    <cellStyle name="Cálculo 30 3" xfId="3535" xr:uid="{00000000-0005-0000-0000-00003E110000}"/>
    <cellStyle name="Cálculo 30 3 2" xfId="30663" xr:uid="{00000000-0005-0000-0000-00003F110000}"/>
    <cellStyle name="Cálculo 30 4" xfId="30664" xr:uid="{00000000-0005-0000-0000-000040110000}"/>
    <cellStyle name="Cálculo 30_Bases_Generales" xfId="3536" xr:uid="{00000000-0005-0000-0000-000041110000}"/>
    <cellStyle name="Cálculo 31" xfId="3537" xr:uid="{00000000-0005-0000-0000-000042110000}"/>
    <cellStyle name="Cálculo 31 2" xfId="3538" xr:uid="{00000000-0005-0000-0000-000043110000}"/>
    <cellStyle name="Cálculo 31 2 2" xfId="30665" xr:uid="{00000000-0005-0000-0000-000044110000}"/>
    <cellStyle name="Cálculo 31 3" xfId="3539" xr:uid="{00000000-0005-0000-0000-000045110000}"/>
    <cellStyle name="Cálculo 31 3 2" xfId="30666" xr:uid="{00000000-0005-0000-0000-000046110000}"/>
    <cellStyle name="Cálculo 31 4" xfId="30667" xr:uid="{00000000-0005-0000-0000-000047110000}"/>
    <cellStyle name="Cálculo 31_Bases_Generales" xfId="3540" xr:uid="{00000000-0005-0000-0000-000048110000}"/>
    <cellStyle name="Cálculo 32" xfId="3541" xr:uid="{00000000-0005-0000-0000-000049110000}"/>
    <cellStyle name="Cálculo 32 2" xfId="3542" xr:uid="{00000000-0005-0000-0000-00004A110000}"/>
    <cellStyle name="Cálculo 32 2 2" xfId="30668" xr:uid="{00000000-0005-0000-0000-00004B110000}"/>
    <cellStyle name="Cálculo 32 3" xfId="3543" xr:uid="{00000000-0005-0000-0000-00004C110000}"/>
    <cellStyle name="Cálculo 32 3 2" xfId="30669" xr:uid="{00000000-0005-0000-0000-00004D110000}"/>
    <cellStyle name="Cálculo 32 4" xfId="30670" xr:uid="{00000000-0005-0000-0000-00004E110000}"/>
    <cellStyle name="Cálculo 32_Bases_Generales" xfId="3544" xr:uid="{00000000-0005-0000-0000-00004F110000}"/>
    <cellStyle name="Cálculo 33" xfId="3545" xr:uid="{00000000-0005-0000-0000-000050110000}"/>
    <cellStyle name="Cálculo 33 2" xfId="3546" xr:uid="{00000000-0005-0000-0000-000051110000}"/>
    <cellStyle name="Cálculo 33 2 2" xfId="30671" xr:uid="{00000000-0005-0000-0000-000052110000}"/>
    <cellStyle name="Cálculo 33 3" xfId="3547" xr:uid="{00000000-0005-0000-0000-000053110000}"/>
    <cellStyle name="Cálculo 33 3 2" xfId="30672" xr:uid="{00000000-0005-0000-0000-000054110000}"/>
    <cellStyle name="Cálculo 33 4" xfId="30673" xr:uid="{00000000-0005-0000-0000-000055110000}"/>
    <cellStyle name="Cálculo 33_Bases_Generales" xfId="3548" xr:uid="{00000000-0005-0000-0000-000056110000}"/>
    <cellStyle name="Cálculo 34" xfId="3549" xr:uid="{00000000-0005-0000-0000-000057110000}"/>
    <cellStyle name="Cálculo 34 2" xfId="3550" xr:uid="{00000000-0005-0000-0000-000058110000}"/>
    <cellStyle name="Cálculo 34 2 2" xfId="30674" xr:uid="{00000000-0005-0000-0000-000059110000}"/>
    <cellStyle name="Cálculo 34 3" xfId="3551" xr:uid="{00000000-0005-0000-0000-00005A110000}"/>
    <cellStyle name="Cálculo 34 3 2" xfId="30675" xr:uid="{00000000-0005-0000-0000-00005B110000}"/>
    <cellStyle name="Cálculo 34 4" xfId="30676" xr:uid="{00000000-0005-0000-0000-00005C110000}"/>
    <cellStyle name="Cálculo 34_Bases_Generales" xfId="3552" xr:uid="{00000000-0005-0000-0000-00005D110000}"/>
    <cellStyle name="Cálculo 35" xfId="3553" xr:uid="{00000000-0005-0000-0000-00005E110000}"/>
    <cellStyle name="Cálculo 35 2" xfId="3554" xr:uid="{00000000-0005-0000-0000-00005F110000}"/>
    <cellStyle name="Cálculo 35 2 2" xfId="30677" xr:uid="{00000000-0005-0000-0000-000060110000}"/>
    <cellStyle name="Cálculo 35 3" xfId="3555" xr:uid="{00000000-0005-0000-0000-000061110000}"/>
    <cellStyle name="Cálculo 35 3 2" xfId="30678" xr:uid="{00000000-0005-0000-0000-000062110000}"/>
    <cellStyle name="Cálculo 35 4" xfId="30679" xr:uid="{00000000-0005-0000-0000-000063110000}"/>
    <cellStyle name="Cálculo 35_Bases_Generales" xfId="3556" xr:uid="{00000000-0005-0000-0000-000064110000}"/>
    <cellStyle name="Cálculo 36" xfId="3557" xr:uid="{00000000-0005-0000-0000-000065110000}"/>
    <cellStyle name="Cálculo 36 2" xfId="3558" xr:uid="{00000000-0005-0000-0000-000066110000}"/>
    <cellStyle name="Cálculo 36 2 2" xfId="30680" xr:uid="{00000000-0005-0000-0000-000067110000}"/>
    <cellStyle name="Cálculo 36 3" xfId="3559" xr:uid="{00000000-0005-0000-0000-000068110000}"/>
    <cellStyle name="Cálculo 36 3 2" xfId="30681" xr:uid="{00000000-0005-0000-0000-000069110000}"/>
    <cellStyle name="Cálculo 36 4" xfId="30682" xr:uid="{00000000-0005-0000-0000-00006A110000}"/>
    <cellStyle name="Cálculo 37" xfId="3560" xr:uid="{00000000-0005-0000-0000-00006B110000}"/>
    <cellStyle name="Cálculo 37 2" xfId="3561" xr:uid="{00000000-0005-0000-0000-00006C110000}"/>
    <cellStyle name="Cálculo 37 2 2" xfId="30683" xr:uid="{00000000-0005-0000-0000-00006D110000}"/>
    <cellStyle name="Cálculo 37 3" xfId="3562" xr:uid="{00000000-0005-0000-0000-00006E110000}"/>
    <cellStyle name="Cálculo 37 3 2" xfId="30684" xr:uid="{00000000-0005-0000-0000-00006F110000}"/>
    <cellStyle name="Cálculo 37 4" xfId="30685" xr:uid="{00000000-0005-0000-0000-000070110000}"/>
    <cellStyle name="Cálculo 38" xfId="3563" xr:uid="{00000000-0005-0000-0000-000071110000}"/>
    <cellStyle name="Cálculo 38 2" xfId="3564" xr:uid="{00000000-0005-0000-0000-000072110000}"/>
    <cellStyle name="Cálculo 38 2 2" xfId="30686" xr:uid="{00000000-0005-0000-0000-000073110000}"/>
    <cellStyle name="Cálculo 38 3" xfId="3565" xr:uid="{00000000-0005-0000-0000-000074110000}"/>
    <cellStyle name="Cálculo 38 3 2" xfId="30687" xr:uid="{00000000-0005-0000-0000-000075110000}"/>
    <cellStyle name="Cálculo 38 4" xfId="30688" xr:uid="{00000000-0005-0000-0000-000076110000}"/>
    <cellStyle name="Cálculo 39" xfId="3566" xr:uid="{00000000-0005-0000-0000-000077110000}"/>
    <cellStyle name="Cálculo 39 2" xfId="3567" xr:uid="{00000000-0005-0000-0000-000078110000}"/>
    <cellStyle name="Cálculo 39 2 2" xfId="30689" xr:uid="{00000000-0005-0000-0000-000079110000}"/>
    <cellStyle name="Cálculo 39 3" xfId="3568" xr:uid="{00000000-0005-0000-0000-00007A110000}"/>
    <cellStyle name="Cálculo 39 3 2" xfId="30690" xr:uid="{00000000-0005-0000-0000-00007B110000}"/>
    <cellStyle name="Cálculo 39 4" xfId="30691" xr:uid="{00000000-0005-0000-0000-00007C110000}"/>
    <cellStyle name="Cálculo 4" xfId="3569" xr:uid="{00000000-0005-0000-0000-00007D110000}"/>
    <cellStyle name="Cálculo 4 2" xfId="3570" xr:uid="{00000000-0005-0000-0000-00007E110000}"/>
    <cellStyle name="Cálculo 4 2 2" xfId="30692" xr:uid="{00000000-0005-0000-0000-00007F110000}"/>
    <cellStyle name="Cálculo 4 3" xfId="3571" xr:uid="{00000000-0005-0000-0000-000080110000}"/>
    <cellStyle name="Cálculo 4 3 2" xfId="30693" xr:uid="{00000000-0005-0000-0000-000081110000}"/>
    <cellStyle name="Cálculo 4 4" xfId="3572" xr:uid="{00000000-0005-0000-0000-000082110000}"/>
    <cellStyle name="Cálculo 4 5" xfId="30694" xr:uid="{00000000-0005-0000-0000-000083110000}"/>
    <cellStyle name="Cálculo 4_Bases_Generales" xfId="3573" xr:uid="{00000000-0005-0000-0000-000084110000}"/>
    <cellStyle name="Cálculo 40" xfId="3574" xr:uid="{00000000-0005-0000-0000-000085110000}"/>
    <cellStyle name="Cálculo 40 2" xfId="3575" xr:uid="{00000000-0005-0000-0000-000086110000}"/>
    <cellStyle name="Cálculo 40 2 2" xfId="30695" xr:uid="{00000000-0005-0000-0000-000087110000}"/>
    <cellStyle name="Cálculo 40 3" xfId="3576" xr:uid="{00000000-0005-0000-0000-000088110000}"/>
    <cellStyle name="Cálculo 40 3 2" xfId="30696" xr:uid="{00000000-0005-0000-0000-000089110000}"/>
    <cellStyle name="Cálculo 40 4" xfId="30697" xr:uid="{00000000-0005-0000-0000-00008A110000}"/>
    <cellStyle name="Cálculo 41" xfId="3577" xr:uid="{00000000-0005-0000-0000-00008B110000}"/>
    <cellStyle name="Cálculo 41 2" xfId="3578" xr:uid="{00000000-0005-0000-0000-00008C110000}"/>
    <cellStyle name="Cálculo 41 2 2" xfId="30698" xr:uid="{00000000-0005-0000-0000-00008D110000}"/>
    <cellStyle name="Cálculo 41 3" xfId="3579" xr:uid="{00000000-0005-0000-0000-00008E110000}"/>
    <cellStyle name="Cálculo 41 3 2" xfId="30699" xr:uid="{00000000-0005-0000-0000-00008F110000}"/>
    <cellStyle name="Cálculo 41 4" xfId="30700" xr:uid="{00000000-0005-0000-0000-000090110000}"/>
    <cellStyle name="Cálculo 42" xfId="3580" xr:uid="{00000000-0005-0000-0000-000091110000}"/>
    <cellStyle name="Cálculo 42 2" xfId="3581" xr:uid="{00000000-0005-0000-0000-000092110000}"/>
    <cellStyle name="Cálculo 42 2 2" xfId="30701" xr:uid="{00000000-0005-0000-0000-000093110000}"/>
    <cellStyle name="Cálculo 42 3" xfId="3582" xr:uid="{00000000-0005-0000-0000-000094110000}"/>
    <cellStyle name="Cálculo 42 3 2" xfId="30702" xr:uid="{00000000-0005-0000-0000-000095110000}"/>
    <cellStyle name="Cálculo 42 4" xfId="30703" xr:uid="{00000000-0005-0000-0000-000096110000}"/>
    <cellStyle name="Cálculo 43" xfId="3583" xr:uid="{00000000-0005-0000-0000-000097110000}"/>
    <cellStyle name="Cálculo 43 2" xfId="3584" xr:uid="{00000000-0005-0000-0000-000098110000}"/>
    <cellStyle name="Cálculo 43 2 2" xfId="30704" xr:uid="{00000000-0005-0000-0000-000099110000}"/>
    <cellStyle name="Cálculo 43 3" xfId="3585" xr:uid="{00000000-0005-0000-0000-00009A110000}"/>
    <cellStyle name="Cálculo 43 3 2" xfId="30705" xr:uid="{00000000-0005-0000-0000-00009B110000}"/>
    <cellStyle name="Cálculo 43 4" xfId="30706" xr:uid="{00000000-0005-0000-0000-00009C110000}"/>
    <cellStyle name="Cálculo 44" xfId="3586" xr:uid="{00000000-0005-0000-0000-00009D110000}"/>
    <cellStyle name="Cálculo 44 2" xfId="3587" xr:uid="{00000000-0005-0000-0000-00009E110000}"/>
    <cellStyle name="Cálculo 44 2 2" xfId="30707" xr:uid="{00000000-0005-0000-0000-00009F110000}"/>
    <cellStyle name="Cálculo 44 3" xfId="3588" xr:uid="{00000000-0005-0000-0000-0000A0110000}"/>
    <cellStyle name="Cálculo 44 3 2" xfId="30708" xr:uid="{00000000-0005-0000-0000-0000A1110000}"/>
    <cellStyle name="Cálculo 44 4" xfId="30709" xr:uid="{00000000-0005-0000-0000-0000A2110000}"/>
    <cellStyle name="Cálculo 45" xfId="3589" xr:uid="{00000000-0005-0000-0000-0000A3110000}"/>
    <cellStyle name="Cálculo 45 2" xfId="3590" xr:uid="{00000000-0005-0000-0000-0000A4110000}"/>
    <cellStyle name="Cálculo 45 2 2" xfId="30710" xr:uid="{00000000-0005-0000-0000-0000A5110000}"/>
    <cellStyle name="Cálculo 45 3" xfId="3591" xr:uid="{00000000-0005-0000-0000-0000A6110000}"/>
    <cellStyle name="Cálculo 45 3 2" xfId="30711" xr:uid="{00000000-0005-0000-0000-0000A7110000}"/>
    <cellStyle name="Cálculo 45 4" xfId="30712" xr:uid="{00000000-0005-0000-0000-0000A8110000}"/>
    <cellStyle name="Cálculo 46" xfId="3592" xr:uid="{00000000-0005-0000-0000-0000A9110000}"/>
    <cellStyle name="Cálculo 46 2" xfId="3593" xr:uid="{00000000-0005-0000-0000-0000AA110000}"/>
    <cellStyle name="Cálculo 46 2 2" xfId="30713" xr:uid="{00000000-0005-0000-0000-0000AB110000}"/>
    <cellStyle name="Cálculo 46 3" xfId="3594" xr:uid="{00000000-0005-0000-0000-0000AC110000}"/>
    <cellStyle name="Cálculo 46 3 2" xfId="30714" xr:uid="{00000000-0005-0000-0000-0000AD110000}"/>
    <cellStyle name="Cálculo 46 4" xfId="30715" xr:uid="{00000000-0005-0000-0000-0000AE110000}"/>
    <cellStyle name="Cálculo 47" xfId="3595" xr:uid="{00000000-0005-0000-0000-0000AF110000}"/>
    <cellStyle name="Cálculo 47 2" xfId="3596" xr:uid="{00000000-0005-0000-0000-0000B0110000}"/>
    <cellStyle name="Cálculo 47 2 2" xfId="30716" xr:uid="{00000000-0005-0000-0000-0000B1110000}"/>
    <cellStyle name="Cálculo 47 3" xfId="3597" xr:uid="{00000000-0005-0000-0000-0000B2110000}"/>
    <cellStyle name="Cálculo 47 3 2" xfId="30717" xr:uid="{00000000-0005-0000-0000-0000B3110000}"/>
    <cellStyle name="Cálculo 47 4" xfId="30718" xr:uid="{00000000-0005-0000-0000-0000B4110000}"/>
    <cellStyle name="Cálculo 48" xfId="3598" xr:uid="{00000000-0005-0000-0000-0000B5110000}"/>
    <cellStyle name="Cálculo 48 2" xfId="3599" xr:uid="{00000000-0005-0000-0000-0000B6110000}"/>
    <cellStyle name="Cálculo 48 2 2" xfId="30719" xr:uid="{00000000-0005-0000-0000-0000B7110000}"/>
    <cellStyle name="Cálculo 48 3" xfId="3600" xr:uid="{00000000-0005-0000-0000-0000B8110000}"/>
    <cellStyle name="Cálculo 48 3 2" xfId="30720" xr:uid="{00000000-0005-0000-0000-0000B9110000}"/>
    <cellStyle name="Cálculo 48 4" xfId="30721" xr:uid="{00000000-0005-0000-0000-0000BA110000}"/>
    <cellStyle name="Cálculo 49" xfId="3601" xr:uid="{00000000-0005-0000-0000-0000BB110000}"/>
    <cellStyle name="Cálculo 49 2" xfId="3602" xr:uid="{00000000-0005-0000-0000-0000BC110000}"/>
    <cellStyle name="Cálculo 49 2 2" xfId="30722" xr:uid="{00000000-0005-0000-0000-0000BD110000}"/>
    <cellStyle name="Cálculo 49 3" xfId="3603" xr:uid="{00000000-0005-0000-0000-0000BE110000}"/>
    <cellStyle name="Cálculo 49 3 2" xfId="30723" xr:uid="{00000000-0005-0000-0000-0000BF110000}"/>
    <cellStyle name="Cálculo 49 4" xfId="30724" xr:uid="{00000000-0005-0000-0000-0000C0110000}"/>
    <cellStyle name="Cálculo 5" xfId="3604" xr:uid="{00000000-0005-0000-0000-0000C1110000}"/>
    <cellStyle name="Cálculo 5 2" xfId="3605" xr:uid="{00000000-0005-0000-0000-0000C2110000}"/>
    <cellStyle name="Cálculo 5 2 2" xfId="30725" xr:uid="{00000000-0005-0000-0000-0000C3110000}"/>
    <cellStyle name="Cálculo 5 3" xfId="3606" xr:uid="{00000000-0005-0000-0000-0000C4110000}"/>
    <cellStyle name="Cálculo 5 3 2" xfId="30726" xr:uid="{00000000-0005-0000-0000-0000C5110000}"/>
    <cellStyle name="Cálculo 5 4" xfId="30727" xr:uid="{00000000-0005-0000-0000-0000C6110000}"/>
    <cellStyle name="Cálculo 5_Bases_Generales" xfId="3607" xr:uid="{00000000-0005-0000-0000-0000C7110000}"/>
    <cellStyle name="Cálculo 50" xfId="3608" xr:uid="{00000000-0005-0000-0000-0000C8110000}"/>
    <cellStyle name="Cálculo 50 2" xfId="3609" xr:uid="{00000000-0005-0000-0000-0000C9110000}"/>
    <cellStyle name="Cálculo 50 2 2" xfId="30728" xr:uid="{00000000-0005-0000-0000-0000CA110000}"/>
    <cellStyle name="Cálculo 50 3" xfId="3610" xr:uid="{00000000-0005-0000-0000-0000CB110000}"/>
    <cellStyle name="Cálculo 50 3 2" xfId="30729" xr:uid="{00000000-0005-0000-0000-0000CC110000}"/>
    <cellStyle name="Cálculo 50 4" xfId="30730" xr:uid="{00000000-0005-0000-0000-0000CD110000}"/>
    <cellStyle name="Cálculo 51" xfId="3611" xr:uid="{00000000-0005-0000-0000-0000CE110000}"/>
    <cellStyle name="Cálculo 51 2" xfId="3612" xr:uid="{00000000-0005-0000-0000-0000CF110000}"/>
    <cellStyle name="Cálculo 51 2 2" xfId="30731" xr:uid="{00000000-0005-0000-0000-0000D0110000}"/>
    <cellStyle name="Cálculo 51 3" xfId="3613" xr:uid="{00000000-0005-0000-0000-0000D1110000}"/>
    <cellStyle name="Cálculo 51 3 2" xfId="30732" xr:uid="{00000000-0005-0000-0000-0000D2110000}"/>
    <cellStyle name="Cálculo 51 4" xfId="30733" xr:uid="{00000000-0005-0000-0000-0000D3110000}"/>
    <cellStyle name="Cálculo 52" xfId="3614" xr:uid="{00000000-0005-0000-0000-0000D4110000}"/>
    <cellStyle name="Cálculo 52 2" xfId="3615" xr:uid="{00000000-0005-0000-0000-0000D5110000}"/>
    <cellStyle name="Cálculo 52 2 2" xfId="30734" xr:uid="{00000000-0005-0000-0000-0000D6110000}"/>
    <cellStyle name="Cálculo 52 3" xfId="3616" xr:uid="{00000000-0005-0000-0000-0000D7110000}"/>
    <cellStyle name="Cálculo 52 3 2" xfId="30735" xr:uid="{00000000-0005-0000-0000-0000D8110000}"/>
    <cellStyle name="Cálculo 52 4" xfId="30736" xr:uid="{00000000-0005-0000-0000-0000D9110000}"/>
    <cellStyle name="Cálculo 53" xfId="3617" xr:uid="{00000000-0005-0000-0000-0000DA110000}"/>
    <cellStyle name="Cálculo 53 2" xfId="3618" xr:uid="{00000000-0005-0000-0000-0000DB110000}"/>
    <cellStyle name="Cálculo 53 2 2" xfId="30737" xr:uid="{00000000-0005-0000-0000-0000DC110000}"/>
    <cellStyle name="Cálculo 53 3" xfId="3619" xr:uid="{00000000-0005-0000-0000-0000DD110000}"/>
    <cellStyle name="Cálculo 53 3 2" xfId="30738" xr:uid="{00000000-0005-0000-0000-0000DE110000}"/>
    <cellStyle name="Cálculo 53 4" xfId="30739" xr:uid="{00000000-0005-0000-0000-0000DF110000}"/>
    <cellStyle name="Cálculo 54" xfId="3620" xr:uid="{00000000-0005-0000-0000-0000E0110000}"/>
    <cellStyle name="Cálculo 54 2" xfId="3621" xr:uid="{00000000-0005-0000-0000-0000E1110000}"/>
    <cellStyle name="Cálculo 54 2 2" xfId="30740" xr:uid="{00000000-0005-0000-0000-0000E2110000}"/>
    <cellStyle name="Cálculo 54 3" xfId="3622" xr:uid="{00000000-0005-0000-0000-0000E3110000}"/>
    <cellStyle name="Cálculo 54 3 2" xfId="30741" xr:uid="{00000000-0005-0000-0000-0000E4110000}"/>
    <cellStyle name="Cálculo 54 4" xfId="30742" xr:uid="{00000000-0005-0000-0000-0000E5110000}"/>
    <cellStyle name="Cálculo 55" xfId="3623" xr:uid="{00000000-0005-0000-0000-0000E6110000}"/>
    <cellStyle name="Cálculo 55 2" xfId="3624" xr:uid="{00000000-0005-0000-0000-0000E7110000}"/>
    <cellStyle name="Cálculo 55 2 2" xfId="30743" xr:uid="{00000000-0005-0000-0000-0000E8110000}"/>
    <cellStyle name="Cálculo 55 3" xfId="3625" xr:uid="{00000000-0005-0000-0000-0000E9110000}"/>
    <cellStyle name="Cálculo 55 3 2" xfId="30744" xr:uid="{00000000-0005-0000-0000-0000EA110000}"/>
    <cellStyle name="Cálculo 55 4" xfId="30745" xr:uid="{00000000-0005-0000-0000-0000EB110000}"/>
    <cellStyle name="Cálculo 56" xfId="3626" xr:uid="{00000000-0005-0000-0000-0000EC110000}"/>
    <cellStyle name="Cálculo 56 2" xfId="3627" xr:uid="{00000000-0005-0000-0000-0000ED110000}"/>
    <cellStyle name="Cálculo 56 2 2" xfId="30746" xr:uid="{00000000-0005-0000-0000-0000EE110000}"/>
    <cellStyle name="Cálculo 56 3" xfId="3628" xr:uid="{00000000-0005-0000-0000-0000EF110000}"/>
    <cellStyle name="Cálculo 56 3 2" xfId="30747" xr:uid="{00000000-0005-0000-0000-0000F0110000}"/>
    <cellStyle name="Cálculo 56 4" xfId="30748" xr:uid="{00000000-0005-0000-0000-0000F1110000}"/>
    <cellStyle name="Cálculo 57" xfId="3629" xr:uid="{00000000-0005-0000-0000-0000F2110000}"/>
    <cellStyle name="Cálculo 57 2" xfId="3630" xr:uid="{00000000-0005-0000-0000-0000F3110000}"/>
    <cellStyle name="Cálculo 57 2 2" xfId="30749" xr:uid="{00000000-0005-0000-0000-0000F4110000}"/>
    <cellStyle name="Cálculo 57 3" xfId="3631" xr:uid="{00000000-0005-0000-0000-0000F5110000}"/>
    <cellStyle name="Cálculo 57 3 2" xfId="30750" xr:uid="{00000000-0005-0000-0000-0000F6110000}"/>
    <cellStyle name="Cálculo 57 4" xfId="30751" xr:uid="{00000000-0005-0000-0000-0000F7110000}"/>
    <cellStyle name="Cálculo 58" xfId="3632" xr:uid="{00000000-0005-0000-0000-0000F8110000}"/>
    <cellStyle name="Cálculo 58 2" xfId="3633" xr:uid="{00000000-0005-0000-0000-0000F9110000}"/>
    <cellStyle name="Cálculo 58 2 2" xfId="30752" xr:uid="{00000000-0005-0000-0000-0000FA110000}"/>
    <cellStyle name="Cálculo 58 3" xfId="3634" xr:uid="{00000000-0005-0000-0000-0000FB110000}"/>
    <cellStyle name="Cálculo 58 3 2" xfId="30753" xr:uid="{00000000-0005-0000-0000-0000FC110000}"/>
    <cellStyle name="Cálculo 58 4" xfId="30754" xr:uid="{00000000-0005-0000-0000-0000FD110000}"/>
    <cellStyle name="Cálculo 59" xfId="3635" xr:uid="{00000000-0005-0000-0000-0000FE110000}"/>
    <cellStyle name="Cálculo 59 2" xfId="3636" xr:uid="{00000000-0005-0000-0000-0000FF110000}"/>
    <cellStyle name="Cálculo 59 2 2" xfId="30755" xr:uid="{00000000-0005-0000-0000-000000120000}"/>
    <cellStyle name="Cálculo 59 3" xfId="3637" xr:uid="{00000000-0005-0000-0000-000001120000}"/>
    <cellStyle name="Cálculo 59 3 2" xfId="30756" xr:uid="{00000000-0005-0000-0000-000002120000}"/>
    <cellStyle name="Cálculo 59 4" xfId="30757" xr:uid="{00000000-0005-0000-0000-000003120000}"/>
    <cellStyle name="Cálculo 6" xfId="3638" xr:uid="{00000000-0005-0000-0000-000004120000}"/>
    <cellStyle name="Cálculo 6 2" xfId="3639" xr:uid="{00000000-0005-0000-0000-000005120000}"/>
    <cellStyle name="Cálculo 6 2 2" xfId="30758" xr:uid="{00000000-0005-0000-0000-000006120000}"/>
    <cellStyle name="Cálculo 6 3" xfId="3640" xr:uid="{00000000-0005-0000-0000-000007120000}"/>
    <cellStyle name="Cálculo 6 3 2" xfId="30759" xr:uid="{00000000-0005-0000-0000-000008120000}"/>
    <cellStyle name="Cálculo 6 4" xfId="30760" xr:uid="{00000000-0005-0000-0000-000009120000}"/>
    <cellStyle name="Cálculo 6_Bases_Generales" xfId="3641" xr:uid="{00000000-0005-0000-0000-00000A120000}"/>
    <cellStyle name="Cálculo 60" xfId="3642" xr:uid="{00000000-0005-0000-0000-00000B120000}"/>
    <cellStyle name="Cálculo 60 2" xfId="3643" xr:uid="{00000000-0005-0000-0000-00000C120000}"/>
    <cellStyle name="Cálculo 60 2 2" xfId="30761" xr:uid="{00000000-0005-0000-0000-00000D120000}"/>
    <cellStyle name="Cálculo 60 3" xfId="3644" xr:uid="{00000000-0005-0000-0000-00000E120000}"/>
    <cellStyle name="Cálculo 60 3 2" xfId="30762" xr:uid="{00000000-0005-0000-0000-00000F120000}"/>
    <cellStyle name="Cálculo 60 4" xfId="30763" xr:uid="{00000000-0005-0000-0000-000010120000}"/>
    <cellStyle name="Cálculo 61" xfId="3645" xr:uid="{00000000-0005-0000-0000-000011120000}"/>
    <cellStyle name="Cálculo 61 2" xfId="3646" xr:uid="{00000000-0005-0000-0000-000012120000}"/>
    <cellStyle name="Cálculo 61 2 2" xfId="30764" xr:uid="{00000000-0005-0000-0000-000013120000}"/>
    <cellStyle name="Cálculo 61 3" xfId="3647" xr:uid="{00000000-0005-0000-0000-000014120000}"/>
    <cellStyle name="Cálculo 61 3 2" xfId="30765" xr:uid="{00000000-0005-0000-0000-000015120000}"/>
    <cellStyle name="Cálculo 61 4" xfId="30766" xr:uid="{00000000-0005-0000-0000-000016120000}"/>
    <cellStyle name="Cálculo 62" xfId="3648" xr:uid="{00000000-0005-0000-0000-000017120000}"/>
    <cellStyle name="Cálculo 62 2" xfId="3649" xr:uid="{00000000-0005-0000-0000-000018120000}"/>
    <cellStyle name="Cálculo 62 2 2" xfId="30767" xr:uid="{00000000-0005-0000-0000-000019120000}"/>
    <cellStyle name="Cálculo 62 3" xfId="3650" xr:uid="{00000000-0005-0000-0000-00001A120000}"/>
    <cellStyle name="Cálculo 62 3 2" xfId="30768" xr:uid="{00000000-0005-0000-0000-00001B120000}"/>
    <cellStyle name="Cálculo 62 4" xfId="30769" xr:uid="{00000000-0005-0000-0000-00001C120000}"/>
    <cellStyle name="Cálculo 63" xfId="3651" xr:uid="{00000000-0005-0000-0000-00001D120000}"/>
    <cellStyle name="Cálculo 63 2" xfId="3652" xr:uid="{00000000-0005-0000-0000-00001E120000}"/>
    <cellStyle name="Cálculo 63 2 2" xfId="30770" xr:uid="{00000000-0005-0000-0000-00001F120000}"/>
    <cellStyle name="Cálculo 63 3" xfId="3653" xr:uid="{00000000-0005-0000-0000-000020120000}"/>
    <cellStyle name="Cálculo 63 3 2" xfId="30771" xr:uid="{00000000-0005-0000-0000-000021120000}"/>
    <cellStyle name="Cálculo 63 4" xfId="30772" xr:uid="{00000000-0005-0000-0000-000022120000}"/>
    <cellStyle name="Cálculo 64" xfId="3654" xr:uid="{00000000-0005-0000-0000-000023120000}"/>
    <cellStyle name="Cálculo 64 2" xfId="3655" xr:uid="{00000000-0005-0000-0000-000024120000}"/>
    <cellStyle name="Cálculo 64 2 2" xfId="30773" xr:uid="{00000000-0005-0000-0000-000025120000}"/>
    <cellStyle name="Cálculo 64 3" xfId="3656" xr:uid="{00000000-0005-0000-0000-000026120000}"/>
    <cellStyle name="Cálculo 64 3 2" xfId="30774" xr:uid="{00000000-0005-0000-0000-000027120000}"/>
    <cellStyle name="Cálculo 64 4" xfId="30775" xr:uid="{00000000-0005-0000-0000-000028120000}"/>
    <cellStyle name="Cálculo 65" xfId="3657" xr:uid="{00000000-0005-0000-0000-000029120000}"/>
    <cellStyle name="Cálculo 65 2" xfId="3658" xr:uid="{00000000-0005-0000-0000-00002A120000}"/>
    <cellStyle name="Cálculo 65 2 2" xfId="30776" xr:uid="{00000000-0005-0000-0000-00002B120000}"/>
    <cellStyle name="Cálculo 65 3" xfId="3659" xr:uid="{00000000-0005-0000-0000-00002C120000}"/>
    <cellStyle name="Cálculo 65 3 2" xfId="30777" xr:uid="{00000000-0005-0000-0000-00002D120000}"/>
    <cellStyle name="Cálculo 65 4" xfId="30778" xr:uid="{00000000-0005-0000-0000-00002E120000}"/>
    <cellStyle name="Cálculo 66" xfId="3660" xr:uid="{00000000-0005-0000-0000-00002F120000}"/>
    <cellStyle name="Cálculo 66 2" xfId="3661" xr:uid="{00000000-0005-0000-0000-000030120000}"/>
    <cellStyle name="Cálculo 66 2 2" xfId="30779" xr:uid="{00000000-0005-0000-0000-000031120000}"/>
    <cellStyle name="Cálculo 66 3" xfId="3662" xr:uid="{00000000-0005-0000-0000-000032120000}"/>
    <cellStyle name="Cálculo 66 3 2" xfId="30780" xr:uid="{00000000-0005-0000-0000-000033120000}"/>
    <cellStyle name="Cálculo 66 4" xfId="30781" xr:uid="{00000000-0005-0000-0000-000034120000}"/>
    <cellStyle name="Cálculo 67" xfId="3663" xr:uid="{00000000-0005-0000-0000-000035120000}"/>
    <cellStyle name="Cálculo 67 2" xfId="3664" xr:uid="{00000000-0005-0000-0000-000036120000}"/>
    <cellStyle name="Cálculo 67 2 2" xfId="30782" xr:uid="{00000000-0005-0000-0000-000037120000}"/>
    <cellStyle name="Cálculo 67 3" xfId="3665" xr:uid="{00000000-0005-0000-0000-000038120000}"/>
    <cellStyle name="Cálculo 67 3 2" xfId="30783" xr:uid="{00000000-0005-0000-0000-000039120000}"/>
    <cellStyle name="Cálculo 67 4" xfId="30784" xr:uid="{00000000-0005-0000-0000-00003A120000}"/>
    <cellStyle name="Cálculo 68" xfId="3666" xr:uid="{00000000-0005-0000-0000-00003B120000}"/>
    <cellStyle name="Cálculo 68 2" xfId="3667" xr:uid="{00000000-0005-0000-0000-00003C120000}"/>
    <cellStyle name="Cálculo 68 2 2" xfId="30785" xr:uid="{00000000-0005-0000-0000-00003D120000}"/>
    <cellStyle name="Cálculo 68 3" xfId="3668" xr:uid="{00000000-0005-0000-0000-00003E120000}"/>
    <cellStyle name="Cálculo 68 3 2" xfId="30786" xr:uid="{00000000-0005-0000-0000-00003F120000}"/>
    <cellStyle name="Cálculo 68 4" xfId="30787" xr:uid="{00000000-0005-0000-0000-000040120000}"/>
    <cellStyle name="Cálculo 69" xfId="3669" xr:uid="{00000000-0005-0000-0000-000041120000}"/>
    <cellStyle name="Cálculo 69 2" xfId="3670" xr:uid="{00000000-0005-0000-0000-000042120000}"/>
    <cellStyle name="Cálculo 69 2 2" xfId="30788" xr:uid="{00000000-0005-0000-0000-000043120000}"/>
    <cellStyle name="Cálculo 69 3" xfId="3671" xr:uid="{00000000-0005-0000-0000-000044120000}"/>
    <cellStyle name="Cálculo 69 3 2" xfId="30789" xr:uid="{00000000-0005-0000-0000-000045120000}"/>
    <cellStyle name="Cálculo 69 4" xfId="30790" xr:uid="{00000000-0005-0000-0000-000046120000}"/>
    <cellStyle name="Cálculo 7" xfId="3672" xr:uid="{00000000-0005-0000-0000-000047120000}"/>
    <cellStyle name="Cálculo 7 2" xfId="3673" xr:uid="{00000000-0005-0000-0000-000048120000}"/>
    <cellStyle name="Cálculo 7 2 2" xfId="30791" xr:uid="{00000000-0005-0000-0000-000049120000}"/>
    <cellStyle name="Cálculo 7 3" xfId="3674" xr:uid="{00000000-0005-0000-0000-00004A120000}"/>
    <cellStyle name="Cálculo 7 3 2" xfId="30792" xr:uid="{00000000-0005-0000-0000-00004B120000}"/>
    <cellStyle name="Cálculo 7 4" xfId="30793" xr:uid="{00000000-0005-0000-0000-00004C120000}"/>
    <cellStyle name="Cálculo 7_Bases_Generales" xfId="3675" xr:uid="{00000000-0005-0000-0000-00004D120000}"/>
    <cellStyle name="Cálculo 70" xfId="3676" xr:uid="{00000000-0005-0000-0000-00004E120000}"/>
    <cellStyle name="Cálculo 70 2" xfId="3677" xr:uid="{00000000-0005-0000-0000-00004F120000}"/>
    <cellStyle name="Cálculo 70 2 2" xfId="30794" xr:uid="{00000000-0005-0000-0000-000050120000}"/>
    <cellStyle name="Cálculo 70 3" xfId="3678" xr:uid="{00000000-0005-0000-0000-000051120000}"/>
    <cellStyle name="Cálculo 70 3 2" xfId="30795" xr:uid="{00000000-0005-0000-0000-000052120000}"/>
    <cellStyle name="Cálculo 70 4" xfId="30796" xr:uid="{00000000-0005-0000-0000-000053120000}"/>
    <cellStyle name="Cálculo 71" xfId="3679" xr:uid="{00000000-0005-0000-0000-000054120000}"/>
    <cellStyle name="Cálculo 71 2" xfId="3680" xr:uid="{00000000-0005-0000-0000-000055120000}"/>
    <cellStyle name="Cálculo 71 2 2" xfId="30797" xr:uid="{00000000-0005-0000-0000-000056120000}"/>
    <cellStyle name="Cálculo 71 3" xfId="3681" xr:uid="{00000000-0005-0000-0000-000057120000}"/>
    <cellStyle name="Cálculo 71 3 2" xfId="30798" xr:uid="{00000000-0005-0000-0000-000058120000}"/>
    <cellStyle name="Cálculo 71 4" xfId="30799" xr:uid="{00000000-0005-0000-0000-000059120000}"/>
    <cellStyle name="Cálculo 72" xfId="3682" xr:uid="{00000000-0005-0000-0000-00005A120000}"/>
    <cellStyle name="Cálculo 72 2" xfId="3683" xr:uid="{00000000-0005-0000-0000-00005B120000}"/>
    <cellStyle name="Cálculo 72 2 2" xfId="30800" xr:uid="{00000000-0005-0000-0000-00005C120000}"/>
    <cellStyle name="Cálculo 72 3" xfId="3684" xr:uid="{00000000-0005-0000-0000-00005D120000}"/>
    <cellStyle name="Cálculo 72 3 2" xfId="30801" xr:uid="{00000000-0005-0000-0000-00005E120000}"/>
    <cellStyle name="Cálculo 72 4" xfId="30802" xr:uid="{00000000-0005-0000-0000-00005F120000}"/>
    <cellStyle name="Cálculo 73" xfId="3685" xr:uid="{00000000-0005-0000-0000-000060120000}"/>
    <cellStyle name="Cálculo 73 2" xfId="3686" xr:uid="{00000000-0005-0000-0000-000061120000}"/>
    <cellStyle name="Cálculo 73 2 2" xfId="30803" xr:uid="{00000000-0005-0000-0000-000062120000}"/>
    <cellStyle name="Cálculo 73 3" xfId="3687" xr:uid="{00000000-0005-0000-0000-000063120000}"/>
    <cellStyle name="Cálculo 73 3 2" xfId="30804" xr:uid="{00000000-0005-0000-0000-000064120000}"/>
    <cellStyle name="Cálculo 73 4" xfId="30805" xr:uid="{00000000-0005-0000-0000-000065120000}"/>
    <cellStyle name="Cálculo 74" xfId="3688" xr:uid="{00000000-0005-0000-0000-000066120000}"/>
    <cellStyle name="Cálculo 74 2" xfId="3689" xr:uid="{00000000-0005-0000-0000-000067120000}"/>
    <cellStyle name="Cálculo 74 2 2" xfId="30806" xr:uid="{00000000-0005-0000-0000-000068120000}"/>
    <cellStyle name="Cálculo 74 3" xfId="3690" xr:uid="{00000000-0005-0000-0000-000069120000}"/>
    <cellStyle name="Cálculo 74 3 2" xfId="30807" xr:uid="{00000000-0005-0000-0000-00006A120000}"/>
    <cellStyle name="Cálculo 74 4" xfId="30808" xr:uid="{00000000-0005-0000-0000-00006B120000}"/>
    <cellStyle name="Cálculo 75" xfId="3691" xr:uid="{00000000-0005-0000-0000-00006C120000}"/>
    <cellStyle name="Cálculo 75 2" xfId="3692" xr:uid="{00000000-0005-0000-0000-00006D120000}"/>
    <cellStyle name="Cálculo 75 2 2" xfId="30809" xr:uid="{00000000-0005-0000-0000-00006E120000}"/>
    <cellStyle name="Cálculo 75 3" xfId="3693" xr:uid="{00000000-0005-0000-0000-00006F120000}"/>
    <cellStyle name="Cálculo 75 3 2" xfId="30810" xr:uid="{00000000-0005-0000-0000-000070120000}"/>
    <cellStyle name="Cálculo 75 4" xfId="30811" xr:uid="{00000000-0005-0000-0000-000071120000}"/>
    <cellStyle name="Cálculo 76" xfId="3694" xr:uid="{00000000-0005-0000-0000-000072120000}"/>
    <cellStyle name="Cálculo 76 2" xfId="3695" xr:uid="{00000000-0005-0000-0000-000073120000}"/>
    <cellStyle name="Cálculo 76 2 2" xfId="30812" xr:uid="{00000000-0005-0000-0000-000074120000}"/>
    <cellStyle name="Cálculo 76 3" xfId="3696" xr:uid="{00000000-0005-0000-0000-000075120000}"/>
    <cellStyle name="Cálculo 76 3 2" xfId="30813" xr:uid="{00000000-0005-0000-0000-000076120000}"/>
    <cellStyle name="Cálculo 76 4" xfId="30814" xr:uid="{00000000-0005-0000-0000-000077120000}"/>
    <cellStyle name="Cálculo 77" xfId="3697" xr:uid="{00000000-0005-0000-0000-000078120000}"/>
    <cellStyle name="Cálculo 77 2" xfId="3698" xr:uid="{00000000-0005-0000-0000-000079120000}"/>
    <cellStyle name="Cálculo 77 2 2" xfId="30815" xr:uid="{00000000-0005-0000-0000-00007A120000}"/>
    <cellStyle name="Cálculo 77 3" xfId="3699" xr:uid="{00000000-0005-0000-0000-00007B120000}"/>
    <cellStyle name="Cálculo 77 3 2" xfId="30816" xr:uid="{00000000-0005-0000-0000-00007C120000}"/>
    <cellStyle name="Cálculo 77 4" xfId="30817" xr:uid="{00000000-0005-0000-0000-00007D120000}"/>
    <cellStyle name="Cálculo 78" xfId="3700" xr:uid="{00000000-0005-0000-0000-00007E120000}"/>
    <cellStyle name="Cálculo 78 2" xfId="3701" xr:uid="{00000000-0005-0000-0000-00007F120000}"/>
    <cellStyle name="Cálculo 78 2 2" xfId="30818" xr:uid="{00000000-0005-0000-0000-000080120000}"/>
    <cellStyle name="Cálculo 78 3" xfId="3702" xr:uid="{00000000-0005-0000-0000-000081120000}"/>
    <cellStyle name="Cálculo 78 3 2" xfId="30819" xr:uid="{00000000-0005-0000-0000-000082120000}"/>
    <cellStyle name="Cálculo 78 4" xfId="30820" xr:uid="{00000000-0005-0000-0000-000083120000}"/>
    <cellStyle name="Cálculo 79" xfId="3703" xr:uid="{00000000-0005-0000-0000-000084120000}"/>
    <cellStyle name="Cálculo 79 2" xfId="3704" xr:uid="{00000000-0005-0000-0000-000085120000}"/>
    <cellStyle name="Cálculo 79 2 2" xfId="30821" xr:uid="{00000000-0005-0000-0000-000086120000}"/>
    <cellStyle name="Cálculo 79 3" xfId="3705" xr:uid="{00000000-0005-0000-0000-000087120000}"/>
    <cellStyle name="Cálculo 79 3 2" xfId="30822" xr:uid="{00000000-0005-0000-0000-000088120000}"/>
    <cellStyle name="Cálculo 79 4" xfId="30823" xr:uid="{00000000-0005-0000-0000-000089120000}"/>
    <cellStyle name="Cálculo 8" xfId="3706" xr:uid="{00000000-0005-0000-0000-00008A120000}"/>
    <cellStyle name="Cálculo 8 2" xfId="3707" xr:uid="{00000000-0005-0000-0000-00008B120000}"/>
    <cellStyle name="Cálculo 8 2 2" xfId="30824" xr:uid="{00000000-0005-0000-0000-00008C120000}"/>
    <cellStyle name="Cálculo 8 3" xfId="3708" xr:uid="{00000000-0005-0000-0000-00008D120000}"/>
    <cellStyle name="Cálculo 8 3 2" xfId="30825" xr:uid="{00000000-0005-0000-0000-00008E120000}"/>
    <cellStyle name="Cálculo 8 4" xfId="30826" xr:uid="{00000000-0005-0000-0000-00008F120000}"/>
    <cellStyle name="Cálculo 8_Bases_Generales" xfId="3709" xr:uid="{00000000-0005-0000-0000-000090120000}"/>
    <cellStyle name="Cálculo 80" xfId="3710" xr:uid="{00000000-0005-0000-0000-000091120000}"/>
    <cellStyle name="Cálculo 80 2" xfId="3711" xr:uid="{00000000-0005-0000-0000-000092120000}"/>
    <cellStyle name="Cálculo 80 2 2" xfId="30827" xr:uid="{00000000-0005-0000-0000-000093120000}"/>
    <cellStyle name="Cálculo 80 3" xfId="3712" xr:uid="{00000000-0005-0000-0000-000094120000}"/>
    <cellStyle name="Cálculo 80 3 2" xfId="30828" xr:uid="{00000000-0005-0000-0000-000095120000}"/>
    <cellStyle name="Cálculo 80 4" xfId="30829" xr:uid="{00000000-0005-0000-0000-000096120000}"/>
    <cellStyle name="Cálculo 81" xfId="3713" xr:uid="{00000000-0005-0000-0000-000097120000}"/>
    <cellStyle name="Cálculo 81 2" xfId="3714" xr:uid="{00000000-0005-0000-0000-000098120000}"/>
    <cellStyle name="Cálculo 81 2 2" xfId="30830" xr:uid="{00000000-0005-0000-0000-000099120000}"/>
    <cellStyle name="Cálculo 81 3" xfId="3715" xr:uid="{00000000-0005-0000-0000-00009A120000}"/>
    <cellStyle name="Cálculo 81 3 2" xfId="30831" xr:uid="{00000000-0005-0000-0000-00009B120000}"/>
    <cellStyle name="Cálculo 81 4" xfId="30832" xr:uid="{00000000-0005-0000-0000-00009C120000}"/>
    <cellStyle name="Cálculo 82" xfId="3716" xr:uid="{00000000-0005-0000-0000-00009D120000}"/>
    <cellStyle name="Cálculo 82 2" xfId="3717" xr:uid="{00000000-0005-0000-0000-00009E120000}"/>
    <cellStyle name="Cálculo 82 2 2" xfId="30833" xr:uid="{00000000-0005-0000-0000-00009F120000}"/>
    <cellStyle name="Cálculo 82 3" xfId="3718" xr:uid="{00000000-0005-0000-0000-0000A0120000}"/>
    <cellStyle name="Cálculo 82 3 2" xfId="30834" xr:uid="{00000000-0005-0000-0000-0000A1120000}"/>
    <cellStyle name="Cálculo 82 4" xfId="30835" xr:uid="{00000000-0005-0000-0000-0000A2120000}"/>
    <cellStyle name="Cálculo 83" xfId="3719" xr:uid="{00000000-0005-0000-0000-0000A3120000}"/>
    <cellStyle name="Cálculo 83 2" xfId="3720" xr:uid="{00000000-0005-0000-0000-0000A4120000}"/>
    <cellStyle name="Cálculo 83 2 2" xfId="30836" xr:uid="{00000000-0005-0000-0000-0000A5120000}"/>
    <cellStyle name="Cálculo 83 3" xfId="3721" xr:uid="{00000000-0005-0000-0000-0000A6120000}"/>
    <cellStyle name="Cálculo 83 3 2" xfId="30837" xr:uid="{00000000-0005-0000-0000-0000A7120000}"/>
    <cellStyle name="Cálculo 83 4" xfId="30838" xr:uid="{00000000-0005-0000-0000-0000A8120000}"/>
    <cellStyle name="Cálculo 84" xfId="3722" xr:uid="{00000000-0005-0000-0000-0000A9120000}"/>
    <cellStyle name="Cálculo 84 2" xfId="3723" xr:uid="{00000000-0005-0000-0000-0000AA120000}"/>
    <cellStyle name="Cálculo 84 2 2" xfId="30839" xr:uid="{00000000-0005-0000-0000-0000AB120000}"/>
    <cellStyle name="Cálculo 84 3" xfId="3724" xr:uid="{00000000-0005-0000-0000-0000AC120000}"/>
    <cellStyle name="Cálculo 84 3 2" xfId="30840" xr:uid="{00000000-0005-0000-0000-0000AD120000}"/>
    <cellStyle name="Cálculo 84 4" xfId="30841" xr:uid="{00000000-0005-0000-0000-0000AE120000}"/>
    <cellStyle name="Cálculo 85" xfId="3725" xr:uid="{00000000-0005-0000-0000-0000AF120000}"/>
    <cellStyle name="Cálculo 85 2" xfId="3726" xr:uid="{00000000-0005-0000-0000-0000B0120000}"/>
    <cellStyle name="Cálculo 85 2 2" xfId="30842" xr:uid="{00000000-0005-0000-0000-0000B1120000}"/>
    <cellStyle name="Cálculo 85 3" xfId="3727" xr:uid="{00000000-0005-0000-0000-0000B2120000}"/>
    <cellStyle name="Cálculo 85 3 2" xfId="30843" xr:uid="{00000000-0005-0000-0000-0000B3120000}"/>
    <cellStyle name="Cálculo 85 4" xfId="30844" xr:uid="{00000000-0005-0000-0000-0000B4120000}"/>
    <cellStyle name="Cálculo 86" xfId="3728" xr:uid="{00000000-0005-0000-0000-0000B5120000}"/>
    <cellStyle name="Cálculo 86 2" xfId="3729" xr:uid="{00000000-0005-0000-0000-0000B6120000}"/>
    <cellStyle name="Cálculo 86 2 2" xfId="30845" xr:uid="{00000000-0005-0000-0000-0000B7120000}"/>
    <cellStyle name="Cálculo 86 3" xfId="3730" xr:uid="{00000000-0005-0000-0000-0000B8120000}"/>
    <cellStyle name="Cálculo 86 3 2" xfId="30846" xr:uid="{00000000-0005-0000-0000-0000B9120000}"/>
    <cellStyle name="Cálculo 86 4" xfId="30847" xr:uid="{00000000-0005-0000-0000-0000BA120000}"/>
    <cellStyle name="Cálculo 87" xfId="3731" xr:uid="{00000000-0005-0000-0000-0000BB120000}"/>
    <cellStyle name="Cálculo 87 2" xfId="3732" xr:uid="{00000000-0005-0000-0000-0000BC120000}"/>
    <cellStyle name="Cálculo 87 2 2" xfId="30848" xr:uid="{00000000-0005-0000-0000-0000BD120000}"/>
    <cellStyle name="Cálculo 87 3" xfId="3733" xr:uid="{00000000-0005-0000-0000-0000BE120000}"/>
    <cellStyle name="Cálculo 87 3 2" xfId="30849" xr:uid="{00000000-0005-0000-0000-0000BF120000}"/>
    <cellStyle name="Cálculo 87 4" xfId="30850" xr:uid="{00000000-0005-0000-0000-0000C0120000}"/>
    <cellStyle name="Cálculo 88" xfId="3734" xr:uid="{00000000-0005-0000-0000-0000C1120000}"/>
    <cellStyle name="Cálculo 88 2" xfId="3735" xr:uid="{00000000-0005-0000-0000-0000C2120000}"/>
    <cellStyle name="Cálculo 88 2 2" xfId="30851" xr:uid="{00000000-0005-0000-0000-0000C3120000}"/>
    <cellStyle name="Cálculo 88 3" xfId="3736" xr:uid="{00000000-0005-0000-0000-0000C4120000}"/>
    <cellStyle name="Cálculo 88 3 2" xfId="30852" xr:uid="{00000000-0005-0000-0000-0000C5120000}"/>
    <cellStyle name="Cálculo 88 4" xfId="30853" xr:uid="{00000000-0005-0000-0000-0000C6120000}"/>
    <cellStyle name="Cálculo 89" xfId="3737" xr:uid="{00000000-0005-0000-0000-0000C7120000}"/>
    <cellStyle name="Cálculo 89 2" xfId="3738" xr:uid="{00000000-0005-0000-0000-0000C8120000}"/>
    <cellStyle name="Cálculo 89 2 2" xfId="30854" xr:uid="{00000000-0005-0000-0000-0000C9120000}"/>
    <cellStyle name="Cálculo 89 3" xfId="3739" xr:uid="{00000000-0005-0000-0000-0000CA120000}"/>
    <cellStyle name="Cálculo 89 3 2" xfId="30855" xr:uid="{00000000-0005-0000-0000-0000CB120000}"/>
    <cellStyle name="Cálculo 89 4" xfId="30856" xr:uid="{00000000-0005-0000-0000-0000CC120000}"/>
    <cellStyle name="Cálculo 9" xfId="3740" xr:uid="{00000000-0005-0000-0000-0000CD120000}"/>
    <cellStyle name="Cálculo 9 2" xfId="3741" xr:uid="{00000000-0005-0000-0000-0000CE120000}"/>
    <cellStyle name="Cálculo 9 2 2" xfId="30857" xr:uid="{00000000-0005-0000-0000-0000CF120000}"/>
    <cellStyle name="Cálculo 9 3" xfId="3742" xr:uid="{00000000-0005-0000-0000-0000D0120000}"/>
    <cellStyle name="Cálculo 9 3 2" xfId="30858" xr:uid="{00000000-0005-0000-0000-0000D1120000}"/>
    <cellStyle name="Cálculo 9 4" xfId="30859" xr:uid="{00000000-0005-0000-0000-0000D2120000}"/>
    <cellStyle name="Cálculo 9_Bases_Generales" xfId="3743" xr:uid="{00000000-0005-0000-0000-0000D3120000}"/>
    <cellStyle name="Cálculo 90" xfId="3744" xr:uid="{00000000-0005-0000-0000-0000D4120000}"/>
    <cellStyle name="Cálculo 90 2" xfId="3745" xr:uid="{00000000-0005-0000-0000-0000D5120000}"/>
    <cellStyle name="Cálculo 90 2 2" xfId="30860" xr:uid="{00000000-0005-0000-0000-0000D6120000}"/>
    <cellStyle name="Cálculo 90 3" xfId="3746" xr:uid="{00000000-0005-0000-0000-0000D7120000}"/>
    <cellStyle name="Cálculo 90 3 2" xfId="30861" xr:uid="{00000000-0005-0000-0000-0000D8120000}"/>
    <cellStyle name="Cálculo 90 4" xfId="30862" xr:uid="{00000000-0005-0000-0000-0000D9120000}"/>
    <cellStyle name="Cálculo 91" xfId="3747" xr:uid="{00000000-0005-0000-0000-0000DA120000}"/>
    <cellStyle name="Cálculo 91 2" xfId="3748" xr:uid="{00000000-0005-0000-0000-0000DB120000}"/>
    <cellStyle name="Cálculo 91 2 2" xfId="30863" xr:uid="{00000000-0005-0000-0000-0000DC120000}"/>
    <cellStyle name="Cálculo 91 3" xfId="3749" xr:uid="{00000000-0005-0000-0000-0000DD120000}"/>
    <cellStyle name="Cálculo 91 3 2" xfId="30864" xr:uid="{00000000-0005-0000-0000-0000DE120000}"/>
    <cellStyle name="Cálculo 91 4" xfId="30865" xr:uid="{00000000-0005-0000-0000-0000DF120000}"/>
    <cellStyle name="Cálculo 92" xfId="3750" xr:uid="{00000000-0005-0000-0000-0000E0120000}"/>
    <cellStyle name="Cálculo 92 2" xfId="3751" xr:uid="{00000000-0005-0000-0000-0000E1120000}"/>
    <cellStyle name="Cálculo 92 2 2" xfId="30866" xr:uid="{00000000-0005-0000-0000-0000E2120000}"/>
    <cellStyle name="Cálculo 92 3" xfId="3752" xr:uid="{00000000-0005-0000-0000-0000E3120000}"/>
    <cellStyle name="Cálculo 92 3 2" xfId="30867" xr:uid="{00000000-0005-0000-0000-0000E4120000}"/>
    <cellStyle name="Cálculo 92 4" xfId="30868" xr:uid="{00000000-0005-0000-0000-0000E5120000}"/>
    <cellStyle name="Cálculo 93" xfId="3753" xr:uid="{00000000-0005-0000-0000-0000E6120000}"/>
    <cellStyle name="Cálculo 93 2" xfId="3754" xr:uid="{00000000-0005-0000-0000-0000E7120000}"/>
    <cellStyle name="Cálculo 93 2 2" xfId="30869" xr:uid="{00000000-0005-0000-0000-0000E8120000}"/>
    <cellStyle name="Cálculo 93 3" xfId="3755" xr:uid="{00000000-0005-0000-0000-0000E9120000}"/>
    <cellStyle name="Cálculo 93 3 2" xfId="30870" xr:uid="{00000000-0005-0000-0000-0000EA120000}"/>
    <cellStyle name="Cálculo 93 4" xfId="30871" xr:uid="{00000000-0005-0000-0000-0000EB120000}"/>
    <cellStyle name="Cálculo 94" xfId="3756" xr:uid="{00000000-0005-0000-0000-0000EC120000}"/>
    <cellStyle name="Cálculo 94 2" xfId="3757" xr:uid="{00000000-0005-0000-0000-0000ED120000}"/>
    <cellStyle name="Cálculo 94 2 2" xfId="30872" xr:uid="{00000000-0005-0000-0000-0000EE120000}"/>
    <cellStyle name="Cálculo 94 3" xfId="3758" xr:uid="{00000000-0005-0000-0000-0000EF120000}"/>
    <cellStyle name="Cálculo 94 3 2" xfId="30873" xr:uid="{00000000-0005-0000-0000-0000F0120000}"/>
    <cellStyle name="Cálculo 94 4" xfId="30874" xr:uid="{00000000-0005-0000-0000-0000F1120000}"/>
    <cellStyle name="Cálculo 95" xfId="3759" xr:uid="{00000000-0005-0000-0000-0000F2120000}"/>
    <cellStyle name="Cálculo 95 2" xfId="3760" xr:uid="{00000000-0005-0000-0000-0000F3120000}"/>
    <cellStyle name="Cálculo 95 2 2" xfId="30875" xr:uid="{00000000-0005-0000-0000-0000F4120000}"/>
    <cellStyle name="Cálculo 95 3" xfId="3761" xr:uid="{00000000-0005-0000-0000-0000F5120000}"/>
    <cellStyle name="Cálculo 95 3 2" xfId="30876" xr:uid="{00000000-0005-0000-0000-0000F6120000}"/>
    <cellStyle name="Cálculo 95 4" xfId="30877" xr:uid="{00000000-0005-0000-0000-0000F7120000}"/>
    <cellStyle name="Cálculo 96" xfId="3762" xr:uid="{00000000-0005-0000-0000-0000F8120000}"/>
    <cellStyle name="Cálculo 96 2" xfId="3763" xr:uid="{00000000-0005-0000-0000-0000F9120000}"/>
    <cellStyle name="Cálculo 96 2 2" xfId="30878" xr:uid="{00000000-0005-0000-0000-0000FA120000}"/>
    <cellStyle name="Cálculo 96 3" xfId="3764" xr:uid="{00000000-0005-0000-0000-0000FB120000}"/>
    <cellStyle name="Cálculo 96 3 2" xfId="30879" xr:uid="{00000000-0005-0000-0000-0000FC120000}"/>
    <cellStyle name="Cálculo 96 4" xfId="30880" xr:uid="{00000000-0005-0000-0000-0000FD120000}"/>
    <cellStyle name="Cálculo 97" xfId="3765" xr:uid="{00000000-0005-0000-0000-0000FE120000}"/>
    <cellStyle name="Cálculo 97 2" xfId="3766" xr:uid="{00000000-0005-0000-0000-0000FF120000}"/>
    <cellStyle name="Cálculo 97 2 2" xfId="30881" xr:uid="{00000000-0005-0000-0000-000000130000}"/>
    <cellStyle name="Cálculo 97 3" xfId="3767" xr:uid="{00000000-0005-0000-0000-000001130000}"/>
    <cellStyle name="Cálculo 97 3 2" xfId="30882" xr:uid="{00000000-0005-0000-0000-000002130000}"/>
    <cellStyle name="Cálculo 97 4" xfId="30883" xr:uid="{00000000-0005-0000-0000-000003130000}"/>
    <cellStyle name="Cálculo 98" xfId="3768" xr:uid="{00000000-0005-0000-0000-000004130000}"/>
    <cellStyle name="Cálculo 98 2" xfId="3769" xr:uid="{00000000-0005-0000-0000-000005130000}"/>
    <cellStyle name="Cálculo 98 2 2" xfId="30884" xr:uid="{00000000-0005-0000-0000-000006130000}"/>
    <cellStyle name="Cálculo 98 3" xfId="3770" xr:uid="{00000000-0005-0000-0000-000007130000}"/>
    <cellStyle name="Cálculo 98 3 2" xfId="30885" xr:uid="{00000000-0005-0000-0000-000008130000}"/>
    <cellStyle name="Cálculo 98 4" xfId="30886" xr:uid="{00000000-0005-0000-0000-000009130000}"/>
    <cellStyle name="Cálculo 99" xfId="3771" xr:uid="{00000000-0005-0000-0000-00000A130000}"/>
    <cellStyle name="Cálculo 99 2" xfId="3772" xr:uid="{00000000-0005-0000-0000-00000B130000}"/>
    <cellStyle name="Cálculo 99 2 2" xfId="30887" xr:uid="{00000000-0005-0000-0000-00000C130000}"/>
    <cellStyle name="Cálculo 99 3" xfId="3773" xr:uid="{00000000-0005-0000-0000-00000D130000}"/>
    <cellStyle name="Cálculo 99 3 2" xfId="30888" xr:uid="{00000000-0005-0000-0000-00000E130000}"/>
    <cellStyle name="Cálculo 99 4" xfId="30889" xr:uid="{00000000-0005-0000-0000-00000F130000}"/>
    <cellStyle name="Cancel" xfId="3774" xr:uid="{00000000-0005-0000-0000-000010130000}"/>
    <cellStyle name="CC" xfId="3775" xr:uid="{00000000-0005-0000-0000-000011130000}"/>
    <cellStyle name="Celda de comprobación 2" xfId="3776" xr:uid="{00000000-0005-0000-0000-000012130000}"/>
    <cellStyle name="Célula de Verificação 10" xfId="3777" xr:uid="{00000000-0005-0000-0000-000013130000}"/>
    <cellStyle name="Célula de Verificação 11" xfId="3778" xr:uid="{00000000-0005-0000-0000-000014130000}"/>
    <cellStyle name="Célula de Verificação 12" xfId="3779" xr:uid="{00000000-0005-0000-0000-000015130000}"/>
    <cellStyle name="Célula de Verificação 13" xfId="3780" xr:uid="{00000000-0005-0000-0000-000016130000}"/>
    <cellStyle name="Célula de Verificação 14" xfId="3781" xr:uid="{00000000-0005-0000-0000-000017130000}"/>
    <cellStyle name="Célula de Verificação 15" xfId="3782" xr:uid="{00000000-0005-0000-0000-000018130000}"/>
    <cellStyle name="Célula de Verificação 16" xfId="3783" xr:uid="{00000000-0005-0000-0000-000019130000}"/>
    <cellStyle name="Célula de Verificação 17" xfId="3784" xr:uid="{00000000-0005-0000-0000-00001A130000}"/>
    <cellStyle name="Célula de Verificação 18" xfId="3785" xr:uid="{00000000-0005-0000-0000-00001B130000}"/>
    <cellStyle name="Célula de Verificação 19" xfId="3786" xr:uid="{00000000-0005-0000-0000-00001C130000}"/>
    <cellStyle name="Célula de Verificação 2" xfId="3787" xr:uid="{00000000-0005-0000-0000-00001D130000}"/>
    <cellStyle name="Célula de Verificação 2 2" xfId="30890" xr:uid="{00000000-0005-0000-0000-00001E130000}"/>
    <cellStyle name="Célula de Verificação 20" xfId="3788" xr:uid="{00000000-0005-0000-0000-00001F130000}"/>
    <cellStyle name="Célula de Verificação 21" xfId="3789" xr:uid="{00000000-0005-0000-0000-000020130000}"/>
    <cellStyle name="Célula de Verificação 22" xfId="3790" xr:uid="{00000000-0005-0000-0000-000021130000}"/>
    <cellStyle name="Célula de Verificação 23" xfId="3791" xr:uid="{00000000-0005-0000-0000-000022130000}"/>
    <cellStyle name="Célula de Verificação 24" xfId="3792" xr:uid="{00000000-0005-0000-0000-000023130000}"/>
    <cellStyle name="Célula de Verificação 25" xfId="3793" xr:uid="{00000000-0005-0000-0000-000024130000}"/>
    <cellStyle name="Célula de Verificação 26" xfId="3794" xr:uid="{00000000-0005-0000-0000-000025130000}"/>
    <cellStyle name="Célula de Verificação 27" xfId="3795" xr:uid="{00000000-0005-0000-0000-000026130000}"/>
    <cellStyle name="Célula de Verificação 28" xfId="3796" xr:uid="{00000000-0005-0000-0000-000027130000}"/>
    <cellStyle name="Célula de Verificação 29" xfId="3797" xr:uid="{00000000-0005-0000-0000-000028130000}"/>
    <cellStyle name="Célula de Verificação 3" xfId="3798" xr:uid="{00000000-0005-0000-0000-000029130000}"/>
    <cellStyle name="Célula de Verificação 3 2" xfId="30891" xr:uid="{00000000-0005-0000-0000-00002A130000}"/>
    <cellStyle name="Célula de Verificação 30" xfId="3799" xr:uid="{00000000-0005-0000-0000-00002B130000}"/>
    <cellStyle name="Célula de Verificação 31" xfId="3800" xr:uid="{00000000-0005-0000-0000-00002C130000}"/>
    <cellStyle name="Célula de Verificação 32" xfId="3801" xr:uid="{00000000-0005-0000-0000-00002D130000}"/>
    <cellStyle name="Célula de Verificação 33" xfId="3802" xr:uid="{00000000-0005-0000-0000-00002E130000}"/>
    <cellStyle name="Célula de Verificação 34" xfId="3803" xr:uid="{00000000-0005-0000-0000-00002F130000}"/>
    <cellStyle name="Célula de Verificação 35" xfId="3804" xr:uid="{00000000-0005-0000-0000-000030130000}"/>
    <cellStyle name="Célula de Verificação 36" xfId="3805" xr:uid="{00000000-0005-0000-0000-000031130000}"/>
    <cellStyle name="Célula de Verificação 37" xfId="3806" xr:uid="{00000000-0005-0000-0000-000032130000}"/>
    <cellStyle name="Célula de Verificação 38" xfId="3807" xr:uid="{00000000-0005-0000-0000-000033130000}"/>
    <cellStyle name="Célula de Verificação 39" xfId="3808" xr:uid="{00000000-0005-0000-0000-000034130000}"/>
    <cellStyle name="Célula de Verificação 4" xfId="3809" xr:uid="{00000000-0005-0000-0000-000035130000}"/>
    <cellStyle name="Célula de Verificação 4 2" xfId="3810" xr:uid="{00000000-0005-0000-0000-000036130000}"/>
    <cellStyle name="Célula de Verificação 4 3" xfId="3811" xr:uid="{00000000-0005-0000-0000-000037130000}"/>
    <cellStyle name="Célula de Verificação 4 4" xfId="3812" xr:uid="{00000000-0005-0000-0000-000038130000}"/>
    <cellStyle name="Célula de Verificação 40" xfId="3813" xr:uid="{00000000-0005-0000-0000-000039130000}"/>
    <cellStyle name="Célula de Verificação 41" xfId="3814" xr:uid="{00000000-0005-0000-0000-00003A130000}"/>
    <cellStyle name="Célula de Verificação 42" xfId="30892" xr:uid="{00000000-0005-0000-0000-00003B130000}"/>
    <cellStyle name="Célula de Verificação 43" xfId="30893" xr:uid="{00000000-0005-0000-0000-00003C130000}"/>
    <cellStyle name="Célula de Verificação 44" xfId="30894" xr:uid="{00000000-0005-0000-0000-00003D130000}"/>
    <cellStyle name="Célula de Verificação 45" xfId="30895" xr:uid="{00000000-0005-0000-0000-00003E130000}"/>
    <cellStyle name="Célula de Verificação 46" xfId="30896" xr:uid="{00000000-0005-0000-0000-00003F130000}"/>
    <cellStyle name="Célula de Verificação 47" xfId="30897" xr:uid="{00000000-0005-0000-0000-000040130000}"/>
    <cellStyle name="Célula de Verificação 48" xfId="30898" xr:uid="{00000000-0005-0000-0000-000041130000}"/>
    <cellStyle name="Célula de Verificação 49" xfId="30899" xr:uid="{00000000-0005-0000-0000-000042130000}"/>
    <cellStyle name="Célula de Verificação 5" xfId="3815" xr:uid="{00000000-0005-0000-0000-000043130000}"/>
    <cellStyle name="Célula de Verificação 50" xfId="30900" xr:uid="{00000000-0005-0000-0000-000044130000}"/>
    <cellStyle name="Célula de Verificação 51" xfId="30901" xr:uid="{00000000-0005-0000-0000-000045130000}"/>
    <cellStyle name="Célula de Verificação 52" xfId="30902" xr:uid="{00000000-0005-0000-0000-000046130000}"/>
    <cellStyle name="Célula de Verificação 53" xfId="30903" xr:uid="{00000000-0005-0000-0000-000047130000}"/>
    <cellStyle name="Célula de Verificação 6" xfId="3816" xr:uid="{00000000-0005-0000-0000-000048130000}"/>
    <cellStyle name="Célula de Verificação 7" xfId="3817" xr:uid="{00000000-0005-0000-0000-000049130000}"/>
    <cellStyle name="Célula de Verificação 8" xfId="3818" xr:uid="{00000000-0005-0000-0000-00004A130000}"/>
    <cellStyle name="Célula de Verificação 9" xfId="3819" xr:uid="{00000000-0005-0000-0000-00004B130000}"/>
    <cellStyle name="Célula Vinculada 10" xfId="3820" xr:uid="{00000000-0005-0000-0000-00004C130000}"/>
    <cellStyle name="Célula Vinculada 11" xfId="3821" xr:uid="{00000000-0005-0000-0000-00004D130000}"/>
    <cellStyle name="Célula Vinculada 12" xfId="3822" xr:uid="{00000000-0005-0000-0000-00004E130000}"/>
    <cellStyle name="Célula Vinculada 13" xfId="3823" xr:uid="{00000000-0005-0000-0000-00004F130000}"/>
    <cellStyle name="Célula Vinculada 14" xfId="3824" xr:uid="{00000000-0005-0000-0000-000050130000}"/>
    <cellStyle name="Célula Vinculada 15" xfId="3825" xr:uid="{00000000-0005-0000-0000-000051130000}"/>
    <cellStyle name="Célula Vinculada 16" xfId="3826" xr:uid="{00000000-0005-0000-0000-000052130000}"/>
    <cellStyle name="Célula Vinculada 17" xfId="3827" xr:uid="{00000000-0005-0000-0000-000053130000}"/>
    <cellStyle name="Célula Vinculada 18" xfId="3828" xr:uid="{00000000-0005-0000-0000-000054130000}"/>
    <cellStyle name="Célula Vinculada 19" xfId="3829" xr:uid="{00000000-0005-0000-0000-000055130000}"/>
    <cellStyle name="Célula Vinculada 2" xfId="3830" xr:uid="{00000000-0005-0000-0000-000056130000}"/>
    <cellStyle name="Célula Vinculada 2 2" xfId="30904" xr:uid="{00000000-0005-0000-0000-000057130000}"/>
    <cellStyle name="Célula Vinculada 20" xfId="3831" xr:uid="{00000000-0005-0000-0000-000058130000}"/>
    <cellStyle name="Célula Vinculada 21" xfId="3832" xr:uid="{00000000-0005-0000-0000-000059130000}"/>
    <cellStyle name="Célula Vinculada 22" xfId="3833" xr:uid="{00000000-0005-0000-0000-00005A130000}"/>
    <cellStyle name="Célula Vinculada 23" xfId="3834" xr:uid="{00000000-0005-0000-0000-00005B130000}"/>
    <cellStyle name="Célula Vinculada 24" xfId="3835" xr:uid="{00000000-0005-0000-0000-00005C130000}"/>
    <cellStyle name="Célula Vinculada 25" xfId="3836" xr:uid="{00000000-0005-0000-0000-00005D130000}"/>
    <cellStyle name="Célula Vinculada 26" xfId="3837" xr:uid="{00000000-0005-0000-0000-00005E130000}"/>
    <cellStyle name="Célula Vinculada 27" xfId="3838" xr:uid="{00000000-0005-0000-0000-00005F130000}"/>
    <cellStyle name="Célula Vinculada 28" xfId="3839" xr:uid="{00000000-0005-0000-0000-000060130000}"/>
    <cellStyle name="Célula Vinculada 29" xfId="3840" xr:uid="{00000000-0005-0000-0000-000061130000}"/>
    <cellStyle name="Célula Vinculada 3" xfId="3841" xr:uid="{00000000-0005-0000-0000-000062130000}"/>
    <cellStyle name="Célula Vinculada 3 2" xfId="30905" xr:uid="{00000000-0005-0000-0000-000063130000}"/>
    <cellStyle name="Célula Vinculada 30" xfId="3842" xr:uid="{00000000-0005-0000-0000-000064130000}"/>
    <cellStyle name="Célula Vinculada 31" xfId="3843" xr:uid="{00000000-0005-0000-0000-000065130000}"/>
    <cellStyle name="Célula Vinculada 32" xfId="3844" xr:uid="{00000000-0005-0000-0000-000066130000}"/>
    <cellStyle name="Célula Vinculada 33" xfId="3845" xr:uid="{00000000-0005-0000-0000-000067130000}"/>
    <cellStyle name="Célula Vinculada 34" xfId="3846" xr:uid="{00000000-0005-0000-0000-000068130000}"/>
    <cellStyle name="Célula Vinculada 35" xfId="3847" xr:uid="{00000000-0005-0000-0000-000069130000}"/>
    <cellStyle name="Célula Vinculada 36" xfId="30906" xr:uid="{00000000-0005-0000-0000-00006A130000}"/>
    <cellStyle name="Célula Vinculada 37" xfId="30907" xr:uid="{00000000-0005-0000-0000-00006B130000}"/>
    <cellStyle name="Célula Vinculada 38" xfId="30908" xr:uid="{00000000-0005-0000-0000-00006C130000}"/>
    <cellStyle name="Célula Vinculada 39" xfId="30909" xr:uid="{00000000-0005-0000-0000-00006D130000}"/>
    <cellStyle name="Célula Vinculada 4" xfId="3848" xr:uid="{00000000-0005-0000-0000-00006E130000}"/>
    <cellStyle name="Célula Vinculada 4 2" xfId="3849" xr:uid="{00000000-0005-0000-0000-00006F130000}"/>
    <cellStyle name="Célula Vinculada 4 3" xfId="3850" xr:uid="{00000000-0005-0000-0000-000070130000}"/>
    <cellStyle name="Célula Vinculada 4 4" xfId="3851" xr:uid="{00000000-0005-0000-0000-000071130000}"/>
    <cellStyle name="Célula Vinculada 40" xfId="30910" xr:uid="{00000000-0005-0000-0000-000072130000}"/>
    <cellStyle name="Célula Vinculada 41" xfId="30911" xr:uid="{00000000-0005-0000-0000-000073130000}"/>
    <cellStyle name="Célula Vinculada 42" xfId="30912" xr:uid="{00000000-0005-0000-0000-000074130000}"/>
    <cellStyle name="Célula Vinculada 43" xfId="30913" xr:uid="{00000000-0005-0000-0000-000075130000}"/>
    <cellStyle name="Célula Vinculada 44" xfId="30914" xr:uid="{00000000-0005-0000-0000-000076130000}"/>
    <cellStyle name="Célula Vinculada 5" xfId="3852" xr:uid="{00000000-0005-0000-0000-000077130000}"/>
    <cellStyle name="Célula Vinculada 6" xfId="3853" xr:uid="{00000000-0005-0000-0000-000078130000}"/>
    <cellStyle name="Célula Vinculada 7" xfId="3854" xr:uid="{00000000-0005-0000-0000-000079130000}"/>
    <cellStyle name="Célula Vinculada 8" xfId="3855" xr:uid="{00000000-0005-0000-0000-00007A130000}"/>
    <cellStyle name="Célula Vinculada 9" xfId="3856" xr:uid="{00000000-0005-0000-0000-00007B130000}"/>
    <cellStyle name="Check Cell" xfId="3857" xr:uid="{00000000-0005-0000-0000-00007C130000}"/>
    <cellStyle name="Code" xfId="3858" xr:uid="{00000000-0005-0000-0000-00007D130000}"/>
    <cellStyle name="Code Section" xfId="3859" xr:uid="{00000000-0005-0000-0000-00007E130000}"/>
    <cellStyle name="Column Header" xfId="3860" xr:uid="{00000000-0005-0000-0000-00007F130000}"/>
    <cellStyle name="Coma0" xfId="3861" xr:uid="{00000000-0005-0000-0000-000080130000}"/>
    <cellStyle name="Coma0 2" xfId="3862" xr:uid="{00000000-0005-0000-0000-000081130000}"/>
    <cellStyle name="Coma0 2 10" xfId="3863" xr:uid="{00000000-0005-0000-0000-000082130000}"/>
    <cellStyle name="Coma0 2 11" xfId="3864" xr:uid="{00000000-0005-0000-0000-000083130000}"/>
    <cellStyle name="Coma0 2 12" xfId="3865" xr:uid="{00000000-0005-0000-0000-000084130000}"/>
    <cellStyle name="Coma0 2 2" xfId="3866" xr:uid="{00000000-0005-0000-0000-000085130000}"/>
    <cellStyle name="Coma0 2 3" xfId="3867" xr:uid="{00000000-0005-0000-0000-000086130000}"/>
    <cellStyle name="Coma0 2 4" xfId="3868" xr:uid="{00000000-0005-0000-0000-000087130000}"/>
    <cellStyle name="Coma0 2 5" xfId="3869" xr:uid="{00000000-0005-0000-0000-000088130000}"/>
    <cellStyle name="Coma0 2 6" xfId="3870" xr:uid="{00000000-0005-0000-0000-000089130000}"/>
    <cellStyle name="Coma0 2 7" xfId="3871" xr:uid="{00000000-0005-0000-0000-00008A130000}"/>
    <cellStyle name="Coma0 2 8" xfId="3872" xr:uid="{00000000-0005-0000-0000-00008B130000}"/>
    <cellStyle name="Coma0 2 9" xfId="3873" xr:uid="{00000000-0005-0000-0000-00008C130000}"/>
    <cellStyle name="Coma0 3" xfId="3874" xr:uid="{00000000-0005-0000-0000-00008D130000}"/>
    <cellStyle name="Coma0 3 10" xfId="3875" xr:uid="{00000000-0005-0000-0000-00008E130000}"/>
    <cellStyle name="Coma0 3 11" xfId="3876" xr:uid="{00000000-0005-0000-0000-00008F130000}"/>
    <cellStyle name="Coma0 3 12" xfId="3877" xr:uid="{00000000-0005-0000-0000-000090130000}"/>
    <cellStyle name="Coma0 3 2" xfId="3878" xr:uid="{00000000-0005-0000-0000-000091130000}"/>
    <cellStyle name="Coma0 3 3" xfId="3879" xr:uid="{00000000-0005-0000-0000-000092130000}"/>
    <cellStyle name="Coma0 3 4" xfId="3880" xr:uid="{00000000-0005-0000-0000-000093130000}"/>
    <cellStyle name="Coma0 3 5" xfId="3881" xr:uid="{00000000-0005-0000-0000-000094130000}"/>
    <cellStyle name="Coma0 3 6" xfId="3882" xr:uid="{00000000-0005-0000-0000-000095130000}"/>
    <cellStyle name="Coma0 3 7" xfId="3883" xr:uid="{00000000-0005-0000-0000-000096130000}"/>
    <cellStyle name="Coma0 3 8" xfId="3884" xr:uid="{00000000-0005-0000-0000-000097130000}"/>
    <cellStyle name="Coma0 3 9" xfId="3885" xr:uid="{00000000-0005-0000-0000-000098130000}"/>
    <cellStyle name="Coma0 4" xfId="3886" xr:uid="{00000000-0005-0000-0000-000099130000}"/>
    <cellStyle name="Coma0 4 10" xfId="3887" xr:uid="{00000000-0005-0000-0000-00009A130000}"/>
    <cellStyle name="Coma0 4 11" xfId="3888" xr:uid="{00000000-0005-0000-0000-00009B130000}"/>
    <cellStyle name="Coma0 4 12" xfId="3889" xr:uid="{00000000-0005-0000-0000-00009C130000}"/>
    <cellStyle name="Coma0 4 2" xfId="3890" xr:uid="{00000000-0005-0000-0000-00009D130000}"/>
    <cellStyle name="Coma0 4 3" xfId="3891" xr:uid="{00000000-0005-0000-0000-00009E130000}"/>
    <cellStyle name="Coma0 4 4" xfId="3892" xr:uid="{00000000-0005-0000-0000-00009F130000}"/>
    <cellStyle name="Coma0 4 5" xfId="3893" xr:uid="{00000000-0005-0000-0000-0000A0130000}"/>
    <cellStyle name="Coma0 4 6" xfId="3894" xr:uid="{00000000-0005-0000-0000-0000A1130000}"/>
    <cellStyle name="Coma0 4 7" xfId="3895" xr:uid="{00000000-0005-0000-0000-0000A2130000}"/>
    <cellStyle name="Coma0 4 8" xfId="3896" xr:uid="{00000000-0005-0000-0000-0000A3130000}"/>
    <cellStyle name="Coma0 4 9" xfId="3897" xr:uid="{00000000-0005-0000-0000-0000A4130000}"/>
    <cellStyle name="Coma1" xfId="3898" xr:uid="{00000000-0005-0000-0000-0000A5130000}"/>
    <cellStyle name="Coma1 2" xfId="3899" xr:uid="{00000000-0005-0000-0000-0000A6130000}"/>
    <cellStyle name="Coma1 2 10" xfId="3900" xr:uid="{00000000-0005-0000-0000-0000A7130000}"/>
    <cellStyle name="Coma1 2 11" xfId="3901" xr:uid="{00000000-0005-0000-0000-0000A8130000}"/>
    <cellStyle name="Coma1 2 12" xfId="3902" xr:uid="{00000000-0005-0000-0000-0000A9130000}"/>
    <cellStyle name="Coma1 2 2" xfId="3903" xr:uid="{00000000-0005-0000-0000-0000AA130000}"/>
    <cellStyle name="Coma1 2 3" xfId="3904" xr:uid="{00000000-0005-0000-0000-0000AB130000}"/>
    <cellStyle name="Coma1 2 4" xfId="3905" xr:uid="{00000000-0005-0000-0000-0000AC130000}"/>
    <cellStyle name="Coma1 2 5" xfId="3906" xr:uid="{00000000-0005-0000-0000-0000AD130000}"/>
    <cellStyle name="Coma1 2 6" xfId="3907" xr:uid="{00000000-0005-0000-0000-0000AE130000}"/>
    <cellStyle name="Coma1 2 7" xfId="3908" xr:uid="{00000000-0005-0000-0000-0000AF130000}"/>
    <cellStyle name="Coma1 2 8" xfId="3909" xr:uid="{00000000-0005-0000-0000-0000B0130000}"/>
    <cellStyle name="Coma1 2 9" xfId="3910" xr:uid="{00000000-0005-0000-0000-0000B1130000}"/>
    <cellStyle name="Coma1 3" xfId="3911" xr:uid="{00000000-0005-0000-0000-0000B2130000}"/>
    <cellStyle name="Coma1 3 10" xfId="3912" xr:uid="{00000000-0005-0000-0000-0000B3130000}"/>
    <cellStyle name="Coma1 3 11" xfId="3913" xr:uid="{00000000-0005-0000-0000-0000B4130000}"/>
    <cellStyle name="Coma1 3 12" xfId="3914" xr:uid="{00000000-0005-0000-0000-0000B5130000}"/>
    <cellStyle name="Coma1 3 2" xfId="3915" xr:uid="{00000000-0005-0000-0000-0000B6130000}"/>
    <cellStyle name="Coma1 3 3" xfId="3916" xr:uid="{00000000-0005-0000-0000-0000B7130000}"/>
    <cellStyle name="Coma1 3 4" xfId="3917" xr:uid="{00000000-0005-0000-0000-0000B8130000}"/>
    <cellStyle name="Coma1 3 5" xfId="3918" xr:uid="{00000000-0005-0000-0000-0000B9130000}"/>
    <cellStyle name="Coma1 3 6" xfId="3919" xr:uid="{00000000-0005-0000-0000-0000BA130000}"/>
    <cellStyle name="Coma1 3 7" xfId="3920" xr:uid="{00000000-0005-0000-0000-0000BB130000}"/>
    <cellStyle name="Coma1 3 8" xfId="3921" xr:uid="{00000000-0005-0000-0000-0000BC130000}"/>
    <cellStyle name="Coma1 3 9" xfId="3922" xr:uid="{00000000-0005-0000-0000-0000BD130000}"/>
    <cellStyle name="Coma1 4" xfId="3923" xr:uid="{00000000-0005-0000-0000-0000BE130000}"/>
    <cellStyle name="Coma1 4 10" xfId="3924" xr:uid="{00000000-0005-0000-0000-0000BF130000}"/>
    <cellStyle name="Coma1 4 11" xfId="3925" xr:uid="{00000000-0005-0000-0000-0000C0130000}"/>
    <cellStyle name="Coma1 4 12" xfId="3926" xr:uid="{00000000-0005-0000-0000-0000C1130000}"/>
    <cellStyle name="Coma1 4 2" xfId="3927" xr:uid="{00000000-0005-0000-0000-0000C2130000}"/>
    <cellStyle name="Coma1 4 3" xfId="3928" xr:uid="{00000000-0005-0000-0000-0000C3130000}"/>
    <cellStyle name="Coma1 4 4" xfId="3929" xr:uid="{00000000-0005-0000-0000-0000C4130000}"/>
    <cellStyle name="Coma1 4 5" xfId="3930" xr:uid="{00000000-0005-0000-0000-0000C5130000}"/>
    <cellStyle name="Coma1 4 6" xfId="3931" xr:uid="{00000000-0005-0000-0000-0000C6130000}"/>
    <cellStyle name="Coma1 4 7" xfId="3932" xr:uid="{00000000-0005-0000-0000-0000C7130000}"/>
    <cellStyle name="Coma1 4 8" xfId="3933" xr:uid="{00000000-0005-0000-0000-0000C8130000}"/>
    <cellStyle name="Coma1 4 9" xfId="3934" xr:uid="{00000000-0005-0000-0000-0000C9130000}"/>
    <cellStyle name="Comma" xfId="3935" xr:uid="{00000000-0005-0000-0000-0000CA130000}"/>
    <cellStyle name="Comma [0]" xfId="3936" xr:uid="{00000000-0005-0000-0000-0000CB130000}"/>
    <cellStyle name="Comma [1]" xfId="3937" xr:uid="{00000000-0005-0000-0000-0000CC130000}"/>
    <cellStyle name="Comma [1] 2" xfId="3938" xr:uid="{00000000-0005-0000-0000-0000CD130000}"/>
    <cellStyle name="Comma [1] 2 10" xfId="3939" xr:uid="{00000000-0005-0000-0000-0000CE130000}"/>
    <cellStyle name="Comma [1] 2 10 2" xfId="3940" xr:uid="{00000000-0005-0000-0000-0000CF130000}"/>
    <cellStyle name="Comma [1] 2 11" xfId="3941" xr:uid="{00000000-0005-0000-0000-0000D0130000}"/>
    <cellStyle name="Comma [1] 2 11 2" xfId="3942" xr:uid="{00000000-0005-0000-0000-0000D1130000}"/>
    <cellStyle name="Comma [1] 2 12" xfId="3943" xr:uid="{00000000-0005-0000-0000-0000D2130000}"/>
    <cellStyle name="Comma [1] 2 12 2" xfId="3944" xr:uid="{00000000-0005-0000-0000-0000D3130000}"/>
    <cellStyle name="Comma [1] 2 13" xfId="3945" xr:uid="{00000000-0005-0000-0000-0000D4130000}"/>
    <cellStyle name="Comma [1] 2 2" xfId="3946" xr:uid="{00000000-0005-0000-0000-0000D5130000}"/>
    <cellStyle name="Comma [1] 2 2 2" xfId="3947" xr:uid="{00000000-0005-0000-0000-0000D6130000}"/>
    <cellStyle name="Comma [1] 2 3" xfId="3948" xr:uid="{00000000-0005-0000-0000-0000D7130000}"/>
    <cellStyle name="Comma [1] 2 3 2" xfId="3949" xr:uid="{00000000-0005-0000-0000-0000D8130000}"/>
    <cellStyle name="Comma [1] 2 4" xfId="3950" xr:uid="{00000000-0005-0000-0000-0000D9130000}"/>
    <cellStyle name="Comma [1] 2 4 2" xfId="3951" xr:uid="{00000000-0005-0000-0000-0000DA130000}"/>
    <cellStyle name="Comma [1] 2 5" xfId="3952" xr:uid="{00000000-0005-0000-0000-0000DB130000}"/>
    <cellStyle name="Comma [1] 2 5 2" xfId="3953" xr:uid="{00000000-0005-0000-0000-0000DC130000}"/>
    <cellStyle name="Comma [1] 2 6" xfId="3954" xr:uid="{00000000-0005-0000-0000-0000DD130000}"/>
    <cellStyle name="Comma [1] 2 6 2" xfId="3955" xr:uid="{00000000-0005-0000-0000-0000DE130000}"/>
    <cellStyle name="Comma [1] 2 7" xfId="3956" xr:uid="{00000000-0005-0000-0000-0000DF130000}"/>
    <cellStyle name="Comma [1] 2 7 2" xfId="3957" xr:uid="{00000000-0005-0000-0000-0000E0130000}"/>
    <cellStyle name="Comma [1] 2 8" xfId="3958" xr:uid="{00000000-0005-0000-0000-0000E1130000}"/>
    <cellStyle name="Comma [1] 2 8 2" xfId="3959" xr:uid="{00000000-0005-0000-0000-0000E2130000}"/>
    <cellStyle name="Comma [1] 2 9" xfId="3960" xr:uid="{00000000-0005-0000-0000-0000E3130000}"/>
    <cellStyle name="Comma [1] 2 9 2" xfId="3961" xr:uid="{00000000-0005-0000-0000-0000E4130000}"/>
    <cellStyle name="Comma [1] 3" xfId="3962" xr:uid="{00000000-0005-0000-0000-0000E5130000}"/>
    <cellStyle name="Comma [1] 3 10" xfId="3963" xr:uid="{00000000-0005-0000-0000-0000E6130000}"/>
    <cellStyle name="Comma [1] 3 10 2" xfId="3964" xr:uid="{00000000-0005-0000-0000-0000E7130000}"/>
    <cellStyle name="Comma [1] 3 11" xfId="3965" xr:uid="{00000000-0005-0000-0000-0000E8130000}"/>
    <cellStyle name="Comma [1] 3 11 2" xfId="3966" xr:uid="{00000000-0005-0000-0000-0000E9130000}"/>
    <cellStyle name="Comma [1] 3 12" xfId="3967" xr:uid="{00000000-0005-0000-0000-0000EA130000}"/>
    <cellStyle name="Comma [1] 3 12 2" xfId="3968" xr:uid="{00000000-0005-0000-0000-0000EB130000}"/>
    <cellStyle name="Comma [1] 3 13" xfId="3969" xr:uid="{00000000-0005-0000-0000-0000EC130000}"/>
    <cellStyle name="Comma [1] 3 2" xfId="3970" xr:uid="{00000000-0005-0000-0000-0000ED130000}"/>
    <cellStyle name="Comma [1] 3 2 2" xfId="3971" xr:uid="{00000000-0005-0000-0000-0000EE130000}"/>
    <cellStyle name="Comma [1] 3 3" xfId="3972" xr:uid="{00000000-0005-0000-0000-0000EF130000}"/>
    <cellStyle name="Comma [1] 3 3 2" xfId="3973" xr:uid="{00000000-0005-0000-0000-0000F0130000}"/>
    <cellStyle name="Comma [1] 3 4" xfId="3974" xr:uid="{00000000-0005-0000-0000-0000F1130000}"/>
    <cellStyle name="Comma [1] 3 4 2" xfId="3975" xr:uid="{00000000-0005-0000-0000-0000F2130000}"/>
    <cellStyle name="Comma [1] 3 5" xfId="3976" xr:uid="{00000000-0005-0000-0000-0000F3130000}"/>
    <cellStyle name="Comma [1] 3 5 2" xfId="3977" xr:uid="{00000000-0005-0000-0000-0000F4130000}"/>
    <cellStyle name="Comma [1] 3 6" xfId="3978" xr:uid="{00000000-0005-0000-0000-0000F5130000}"/>
    <cellStyle name="Comma [1] 3 6 2" xfId="3979" xr:uid="{00000000-0005-0000-0000-0000F6130000}"/>
    <cellStyle name="Comma [1] 3 7" xfId="3980" xr:uid="{00000000-0005-0000-0000-0000F7130000}"/>
    <cellStyle name="Comma [1] 3 7 2" xfId="3981" xr:uid="{00000000-0005-0000-0000-0000F8130000}"/>
    <cellStyle name="Comma [1] 3 8" xfId="3982" xr:uid="{00000000-0005-0000-0000-0000F9130000}"/>
    <cellStyle name="Comma [1] 3 8 2" xfId="3983" xr:uid="{00000000-0005-0000-0000-0000FA130000}"/>
    <cellStyle name="Comma [1] 3 9" xfId="3984" xr:uid="{00000000-0005-0000-0000-0000FB130000}"/>
    <cellStyle name="Comma [1] 3 9 2" xfId="3985" xr:uid="{00000000-0005-0000-0000-0000FC130000}"/>
    <cellStyle name="Comma [1] 4" xfId="3986" xr:uid="{00000000-0005-0000-0000-0000FD130000}"/>
    <cellStyle name="Comma [1] 4 10" xfId="3987" xr:uid="{00000000-0005-0000-0000-0000FE130000}"/>
    <cellStyle name="Comma [1] 4 10 2" xfId="3988" xr:uid="{00000000-0005-0000-0000-0000FF130000}"/>
    <cellStyle name="Comma [1] 4 11" xfId="3989" xr:uid="{00000000-0005-0000-0000-000000140000}"/>
    <cellStyle name="Comma [1] 4 11 2" xfId="3990" xr:uid="{00000000-0005-0000-0000-000001140000}"/>
    <cellStyle name="Comma [1] 4 12" xfId="3991" xr:uid="{00000000-0005-0000-0000-000002140000}"/>
    <cellStyle name="Comma [1] 4 12 2" xfId="3992" xr:uid="{00000000-0005-0000-0000-000003140000}"/>
    <cellStyle name="Comma [1] 4 13" xfId="3993" xr:uid="{00000000-0005-0000-0000-000004140000}"/>
    <cellStyle name="Comma [1] 4 2" xfId="3994" xr:uid="{00000000-0005-0000-0000-000005140000}"/>
    <cellStyle name="Comma [1] 4 2 2" xfId="3995" xr:uid="{00000000-0005-0000-0000-000006140000}"/>
    <cellStyle name="Comma [1] 4 3" xfId="3996" xr:uid="{00000000-0005-0000-0000-000007140000}"/>
    <cellStyle name="Comma [1] 4 3 2" xfId="3997" xr:uid="{00000000-0005-0000-0000-000008140000}"/>
    <cellStyle name="Comma [1] 4 4" xfId="3998" xr:uid="{00000000-0005-0000-0000-000009140000}"/>
    <cellStyle name="Comma [1] 4 4 2" xfId="3999" xr:uid="{00000000-0005-0000-0000-00000A140000}"/>
    <cellStyle name="Comma [1] 4 5" xfId="4000" xr:uid="{00000000-0005-0000-0000-00000B140000}"/>
    <cellStyle name="Comma [1] 4 5 2" xfId="4001" xr:uid="{00000000-0005-0000-0000-00000C140000}"/>
    <cellStyle name="Comma [1] 4 6" xfId="4002" xr:uid="{00000000-0005-0000-0000-00000D140000}"/>
    <cellStyle name="Comma [1] 4 6 2" xfId="4003" xr:uid="{00000000-0005-0000-0000-00000E140000}"/>
    <cellStyle name="Comma [1] 4 7" xfId="4004" xr:uid="{00000000-0005-0000-0000-00000F140000}"/>
    <cellStyle name="Comma [1] 4 7 2" xfId="4005" xr:uid="{00000000-0005-0000-0000-000010140000}"/>
    <cellStyle name="Comma [1] 4 8" xfId="4006" xr:uid="{00000000-0005-0000-0000-000011140000}"/>
    <cellStyle name="Comma [1] 4 8 2" xfId="4007" xr:uid="{00000000-0005-0000-0000-000012140000}"/>
    <cellStyle name="Comma [1] 4 9" xfId="4008" xr:uid="{00000000-0005-0000-0000-000013140000}"/>
    <cellStyle name="Comma [1] 4 9 2" xfId="4009" xr:uid="{00000000-0005-0000-0000-000014140000}"/>
    <cellStyle name="Comma [1] 5" xfId="4010" xr:uid="{00000000-0005-0000-0000-000015140000}"/>
    <cellStyle name="Comma 2" xfId="4011" xr:uid="{00000000-0005-0000-0000-000016140000}"/>
    <cellStyle name="Comma 2 10" xfId="4012" xr:uid="{00000000-0005-0000-0000-000017140000}"/>
    <cellStyle name="Comma 2 11" xfId="4013" xr:uid="{00000000-0005-0000-0000-000018140000}"/>
    <cellStyle name="Comma 2 12" xfId="4014" xr:uid="{00000000-0005-0000-0000-000019140000}"/>
    <cellStyle name="Comma 2 2" xfId="4015" xr:uid="{00000000-0005-0000-0000-00001A140000}"/>
    <cellStyle name="Comma 2 3" xfId="4016" xr:uid="{00000000-0005-0000-0000-00001B140000}"/>
    <cellStyle name="Comma 2 4" xfId="4017" xr:uid="{00000000-0005-0000-0000-00001C140000}"/>
    <cellStyle name="Comma 2 5" xfId="4018" xr:uid="{00000000-0005-0000-0000-00001D140000}"/>
    <cellStyle name="Comma 2 6" xfId="4019" xr:uid="{00000000-0005-0000-0000-00001E140000}"/>
    <cellStyle name="Comma 2 7" xfId="4020" xr:uid="{00000000-0005-0000-0000-00001F140000}"/>
    <cellStyle name="Comma 2 8" xfId="4021" xr:uid="{00000000-0005-0000-0000-000020140000}"/>
    <cellStyle name="Comma 2 9" xfId="4022" xr:uid="{00000000-0005-0000-0000-000021140000}"/>
    <cellStyle name="Comma 2_ActiFijos" xfId="4023" xr:uid="{00000000-0005-0000-0000-000022140000}"/>
    <cellStyle name="Comma 3" xfId="4024" xr:uid="{00000000-0005-0000-0000-000023140000}"/>
    <cellStyle name="Comma 3 10" xfId="4025" xr:uid="{00000000-0005-0000-0000-000024140000}"/>
    <cellStyle name="Comma 3 11" xfId="4026" xr:uid="{00000000-0005-0000-0000-000025140000}"/>
    <cellStyle name="Comma 3 12" xfId="4027" xr:uid="{00000000-0005-0000-0000-000026140000}"/>
    <cellStyle name="Comma 3 2" xfId="4028" xr:uid="{00000000-0005-0000-0000-000027140000}"/>
    <cellStyle name="Comma 3 3" xfId="4029" xr:uid="{00000000-0005-0000-0000-000028140000}"/>
    <cellStyle name="Comma 3 4" xfId="4030" xr:uid="{00000000-0005-0000-0000-000029140000}"/>
    <cellStyle name="Comma 3 5" xfId="4031" xr:uid="{00000000-0005-0000-0000-00002A140000}"/>
    <cellStyle name="Comma 3 6" xfId="4032" xr:uid="{00000000-0005-0000-0000-00002B140000}"/>
    <cellStyle name="Comma 3 7" xfId="4033" xr:uid="{00000000-0005-0000-0000-00002C140000}"/>
    <cellStyle name="Comma 3 8" xfId="4034" xr:uid="{00000000-0005-0000-0000-00002D140000}"/>
    <cellStyle name="Comma 3 9" xfId="4035" xr:uid="{00000000-0005-0000-0000-00002E140000}"/>
    <cellStyle name="Comma 3_ActiFijos" xfId="4036" xr:uid="{00000000-0005-0000-0000-00002F140000}"/>
    <cellStyle name="Comma 4" xfId="4037" xr:uid="{00000000-0005-0000-0000-000030140000}"/>
    <cellStyle name="Comma 4 10" xfId="4038" xr:uid="{00000000-0005-0000-0000-000031140000}"/>
    <cellStyle name="Comma 4 11" xfId="4039" xr:uid="{00000000-0005-0000-0000-000032140000}"/>
    <cellStyle name="Comma 4 12" xfId="4040" xr:uid="{00000000-0005-0000-0000-000033140000}"/>
    <cellStyle name="Comma 4 2" xfId="4041" xr:uid="{00000000-0005-0000-0000-000034140000}"/>
    <cellStyle name="Comma 4 3" xfId="4042" xr:uid="{00000000-0005-0000-0000-000035140000}"/>
    <cellStyle name="Comma 4 4" xfId="4043" xr:uid="{00000000-0005-0000-0000-000036140000}"/>
    <cellStyle name="Comma 4 5" xfId="4044" xr:uid="{00000000-0005-0000-0000-000037140000}"/>
    <cellStyle name="Comma 4 6" xfId="4045" xr:uid="{00000000-0005-0000-0000-000038140000}"/>
    <cellStyle name="Comma 4 7" xfId="4046" xr:uid="{00000000-0005-0000-0000-000039140000}"/>
    <cellStyle name="Comma 4 8" xfId="4047" xr:uid="{00000000-0005-0000-0000-00003A140000}"/>
    <cellStyle name="Comma 4 9" xfId="4048" xr:uid="{00000000-0005-0000-0000-00003B140000}"/>
    <cellStyle name="Comma 4_ActiFijos" xfId="4049" xr:uid="{00000000-0005-0000-0000-00003C140000}"/>
    <cellStyle name="Comma 5" xfId="30915" xr:uid="{00000000-0005-0000-0000-00003D140000}"/>
    <cellStyle name="Comma 6" xfId="30916" xr:uid="{00000000-0005-0000-0000-00003E140000}"/>
    <cellStyle name="Comma 7" xfId="30917" xr:uid="{00000000-0005-0000-0000-00003F140000}"/>
    <cellStyle name="Comma 8" xfId="30918" xr:uid="{00000000-0005-0000-0000-000040140000}"/>
    <cellStyle name="Comma_12matrix" xfId="4050" xr:uid="{00000000-0005-0000-0000-000041140000}"/>
    <cellStyle name="Comma0" xfId="4051" xr:uid="{00000000-0005-0000-0000-000042140000}"/>
    <cellStyle name="Comma0 - Estilo4" xfId="4052" xr:uid="{00000000-0005-0000-0000-000043140000}"/>
    <cellStyle name="Comma0 10" xfId="4053" xr:uid="{00000000-0005-0000-0000-000044140000}"/>
    <cellStyle name="Comma0 10 2" xfId="4054" xr:uid="{00000000-0005-0000-0000-000045140000}"/>
    <cellStyle name="Comma0 10 2 2" xfId="4055" xr:uid="{00000000-0005-0000-0000-000046140000}"/>
    <cellStyle name="Comma0 10 3" xfId="4056" xr:uid="{00000000-0005-0000-0000-000047140000}"/>
    <cellStyle name="Comma0 10 3 2" xfId="4057" xr:uid="{00000000-0005-0000-0000-000048140000}"/>
    <cellStyle name="Comma0 10 4" xfId="4058" xr:uid="{00000000-0005-0000-0000-000049140000}"/>
    <cellStyle name="Comma0 11" xfId="4059" xr:uid="{00000000-0005-0000-0000-00004A140000}"/>
    <cellStyle name="Comma0 11 2" xfId="4060" xr:uid="{00000000-0005-0000-0000-00004B140000}"/>
    <cellStyle name="Comma0 11 2 2" xfId="4061" xr:uid="{00000000-0005-0000-0000-00004C140000}"/>
    <cellStyle name="Comma0 11 3" xfId="4062" xr:uid="{00000000-0005-0000-0000-00004D140000}"/>
    <cellStyle name="Comma0 11 3 2" xfId="4063" xr:uid="{00000000-0005-0000-0000-00004E140000}"/>
    <cellStyle name="Comma0 11 4" xfId="4064" xr:uid="{00000000-0005-0000-0000-00004F140000}"/>
    <cellStyle name="Comma0 12" xfId="4065" xr:uid="{00000000-0005-0000-0000-000050140000}"/>
    <cellStyle name="Comma0 12 2" xfId="4066" xr:uid="{00000000-0005-0000-0000-000051140000}"/>
    <cellStyle name="Comma0 12 2 2" xfId="4067" xr:uid="{00000000-0005-0000-0000-000052140000}"/>
    <cellStyle name="Comma0 12 3" xfId="4068" xr:uid="{00000000-0005-0000-0000-000053140000}"/>
    <cellStyle name="Comma0 12 3 2" xfId="4069" xr:uid="{00000000-0005-0000-0000-000054140000}"/>
    <cellStyle name="Comma0 12 4" xfId="4070" xr:uid="{00000000-0005-0000-0000-000055140000}"/>
    <cellStyle name="Comma0 13" xfId="4071" xr:uid="{00000000-0005-0000-0000-000056140000}"/>
    <cellStyle name="Comma0 13 2" xfId="4072" xr:uid="{00000000-0005-0000-0000-000057140000}"/>
    <cellStyle name="Comma0 13 2 2" xfId="4073" xr:uid="{00000000-0005-0000-0000-000058140000}"/>
    <cellStyle name="Comma0 13 3" xfId="4074" xr:uid="{00000000-0005-0000-0000-000059140000}"/>
    <cellStyle name="Comma0 13 3 2" xfId="4075" xr:uid="{00000000-0005-0000-0000-00005A140000}"/>
    <cellStyle name="Comma0 13 4" xfId="4076" xr:uid="{00000000-0005-0000-0000-00005B140000}"/>
    <cellStyle name="Comma0 14" xfId="4077" xr:uid="{00000000-0005-0000-0000-00005C140000}"/>
    <cellStyle name="Comma0 14 2" xfId="4078" xr:uid="{00000000-0005-0000-0000-00005D140000}"/>
    <cellStyle name="Comma0 14 2 2" xfId="4079" xr:uid="{00000000-0005-0000-0000-00005E140000}"/>
    <cellStyle name="Comma0 14 3" xfId="4080" xr:uid="{00000000-0005-0000-0000-00005F140000}"/>
    <cellStyle name="Comma0 14 3 2" xfId="4081" xr:uid="{00000000-0005-0000-0000-000060140000}"/>
    <cellStyle name="Comma0 14 4" xfId="4082" xr:uid="{00000000-0005-0000-0000-000061140000}"/>
    <cellStyle name="Comma0 15" xfId="4083" xr:uid="{00000000-0005-0000-0000-000062140000}"/>
    <cellStyle name="Comma0 15 2" xfId="4084" xr:uid="{00000000-0005-0000-0000-000063140000}"/>
    <cellStyle name="Comma0 15 2 2" xfId="4085" xr:uid="{00000000-0005-0000-0000-000064140000}"/>
    <cellStyle name="Comma0 15 3" xfId="4086" xr:uid="{00000000-0005-0000-0000-000065140000}"/>
    <cellStyle name="Comma0 15 3 2" xfId="4087" xr:uid="{00000000-0005-0000-0000-000066140000}"/>
    <cellStyle name="Comma0 15 4" xfId="4088" xr:uid="{00000000-0005-0000-0000-000067140000}"/>
    <cellStyle name="Comma0 16" xfId="4089" xr:uid="{00000000-0005-0000-0000-000068140000}"/>
    <cellStyle name="Comma0 16 2" xfId="4090" xr:uid="{00000000-0005-0000-0000-000069140000}"/>
    <cellStyle name="Comma0 16 2 2" xfId="4091" xr:uid="{00000000-0005-0000-0000-00006A140000}"/>
    <cellStyle name="Comma0 16 3" xfId="4092" xr:uid="{00000000-0005-0000-0000-00006B140000}"/>
    <cellStyle name="Comma0 16 3 2" xfId="4093" xr:uid="{00000000-0005-0000-0000-00006C140000}"/>
    <cellStyle name="Comma0 16 4" xfId="4094" xr:uid="{00000000-0005-0000-0000-00006D140000}"/>
    <cellStyle name="Comma0 17" xfId="4095" xr:uid="{00000000-0005-0000-0000-00006E140000}"/>
    <cellStyle name="Comma0 18" xfId="4096" xr:uid="{00000000-0005-0000-0000-00006F140000}"/>
    <cellStyle name="Comma0 2" xfId="4097" xr:uid="{00000000-0005-0000-0000-000070140000}"/>
    <cellStyle name="Comma0 2 10" xfId="4098" xr:uid="{00000000-0005-0000-0000-000071140000}"/>
    <cellStyle name="Comma0 2 10 2" xfId="4099" xr:uid="{00000000-0005-0000-0000-000072140000}"/>
    <cellStyle name="Comma0 2 11" xfId="4100" xr:uid="{00000000-0005-0000-0000-000073140000}"/>
    <cellStyle name="Comma0 2 11 2" xfId="4101" xr:uid="{00000000-0005-0000-0000-000074140000}"/>
    <cellStyle name="Comma0 2 12" xfId="4102" xr:uid="{00000000-0005-0000-0000-000075140000}"/>
    <cellStyle name="Comma0 2 12 2" xfId="4103" xr:uid="{00000000-0005-0000-0000-000076140000}"/>
    <cellStyle name="Comma0 2 13" xfId="4104" xr:uid="{00000000-0005-0000-0000-000077140000}"/>
    <cellStyle name="Comma0 2 2" xfId="4105" xr:uid="{00000000-0005-0000-0000-000078140000}"/>
    <cellStyle name="Comma0 2 2 2" xfId="4106" xr:uid="{00000000-0005-0000-0000-000079140000}"/>
    <cellStyle name="Comma0 2 3" xfId="4107" xr:uid="{00000000-0005-0000-0000-00007A140000}"/>
    <cellStyle name="Comma0 2 3 2" xfId="4108" xr:uid="{00000000-0005-0000-0000-00007B140000}"/>
    <cellStyle name="Comma0 2 4" xfId="4109" xr:uid="{00000000-0005-0000-0000-00007C140000}"/>
    <cellStyle name="Comma0 2 4 2" xfId="4110" xr:uid="{00000000-0005-0000-0000-00007D140000}"/>
    <cellStyle name="Comma0 2 5" xfId="4111" xr:uid="{00000000-0005-0000-0000-00007E140000}"/>
    <cellStyle name="Comma0 2 5 2" xfId="4112" xr:uid="{00000000-0005-0000-0000-00007F140000}"/>
    <cellStyle name="Comma0 2 6" xfId="4113" xr:uid="{00000000-0005-0000-0000-000080140000}"/>
    <cellStyle name="Comma0 2 6 2" xfId="4114" xr:uid="{00000000-0005-0000-0000-000081140000}"/>
    <cellStyle name="Comma0 2 7" xfId="4115" xr:uid="{00000000-0005-0000-0000-000082140000}"/>
    <cellStyle name="Comma0 2 7 2" xfId="4116" xr:uid="{00000000-0005-0000-0000-000083140000}"/>
    <cellStyle name="Comma0 2 8" xfId="4117" xr:uid="{00000000-0005-0000-0000-000084140000}"/>
    <cellStyle name="Comma0 2 8 2" xfId="4118" xr:uid="{00000000-0005-0000-0000-000085140000}"/>
    <cellStyle name="Comma0 2 9" xfId="4119" xr:uid="{00000000-0005-0000-0000-000086140000}"/>
    <cellStyle name="Comma0 2 9 2" xfId="4120" xr:uid="{00000000-0005-0000-0000-000087140000}"/>
    <cellStyle name="Comma0 3" xfId="4121" xr:uid="{00000000-0005-0000-0000-000088140000}"/>
    <cellStyle name="Comma0 3 10" xfId="4122" xr:uid="{00000000-0005-0000-0000-000089140000}"/>
    <cellStyle name="Comma0 3 10 2" xfId="4123" xr:uid="{00000000-0005-0000-0000-00008A140000}"/>
    <cellStyle name="Comma0 3 11" xfId="4124" xr:uid="{00000000-0005-0000-0000-00008B140000}"/>
    <cellStyle name="Comma0 3 11 2" xfId="4125" xr:uid="{00000000-0005-0000-0000-00008C140000}"/>
    <cellStyle name="Comma0 3 12" xfId="4126" xr:uid="{00000000-0005-0000-0000-00008D140000}"/>
    <cellStyle name="Comma0 3 12 2" xfId="4127" xr:uid="{00000000-0005-0000-0000-00008E140000}"/>
    <cellStyle name="Comma0 3 13" xfId="4128" xr:uid="{00000000-0005-0000-0000-00008F140000}"/>
    <cellStyle name="Comma0 3 2" xfId="4129" xr:uid="{00000000-0005-0000-0000-000090140000}"/>
    <cellStyle name="Comma0 3 2 2" xfId="4130" xr:uid="{00000000-0005-0000-0000-000091140000}"/>
    <cellStyle name="Comma0 3 3" xfId="4131" xr:uid="{00000000-0005-0000-0000-000092140000}"/>
    <cellStyle name="Comma0 3 3 2" xfId="4132" xr:uid="{00000000-0005-0000-0000-000093140000}"/>
    <cellStyle name="Comma0 3 4" xfId="4133" xr:uid="{00000000-0005-0000-0000-000094140000}"/>
    <cellStyle name="Comma0 3 4 2" xfId="4134" xr:uid="{00000000-0005-0000-0000-000095140000}"/>
    <cellStyle name="Comma0 3 5" xfId="4135" xr:uid="{00000000-0005-0000-0000-000096140000}"/>
    <cellStyle name="Comma0 3 5 2" xfId="4136" xr:uid="{00000000-0005-0000-0000-000097140000}"/>
    <cellStyle name="Comma0 3 6" xfId="4137" xr:uid="{00000000-0005-0000-0000-000098140000}"/>
    <cellStyle name="Comma0 3 6 2" xfId="4138" xr:uid="{00000000-0005-0000-0000-000099140000}"/>
    <cellStyle name="Comma0 3 7" xfId="4139" xr:uid="{00000000-0005-0000-0000-00009A140000}"/>
    <cellStyle name="Comma0 3 7 2" xfId="4140" xr:uid="{00000000-0005-0000-0000-00009B140000}"/>
    <cellStyle name="Comma0 3 8" xfId="4141" xr:uid="{00000000-0005-0000-0000-00009C140000}"/>
    <cellStyle name="Comma0 3 8 2" xfId="4142" xr:uid="{00000000-0005-0000-0000-00009D140000}"/>
    <cellStyle name="Comma0 3 9" xfId="4143" xr:uid="{00000000-0005-0000-0000-00009E140000}"/>
    <cellStyle name="Comma0 3 9 2" xfId="4144" xr:uid="{00000000-0005-0000-0000-00009F140000}"/>
    <cellStyle name="Comma0 4" xfId="4145" xr:uid="{00000000-0005-0000-0000-0000A0140000}"/>
    <cellStyle name="Comma0 4 10" xfId="4146" xr:uid="{00000000-0005-0000-0000-0000A1140000}"/>
    <cellStyle name="Comma0 4 10 2" xfId="4147" xr:uid="{00000000-0005-0000-0000-0000A2140000}"/>
    <cellStyle name="Comma0 4 11" xfId="4148" xr:uid="{00000000-0005-0000-0000-0000A3140000}"/>
    <cellStyle name="Comma0 4 11 2" xfId="4149" xr:uid="{00000000-0005-0000-0000-0000A4140000}"/>
    <cellStyle name="Comma0 4 12" xfId="4150" xr:uid="{00000000-0005-0000-0000-0000A5140000}"/>
    <cellStyle name="Comma0 4 12 2" xfId="4151" xr:uid="{00000000-0005-0000-0000-0000A6140000}"/>
    <cellStyle name="Comma0 4 13" xfId="4152" xr:uid="{00000000-0005-0000-0000-0000A7140000}"/>
    <cellStyle name="Comma0 4 2" xfId="4153" xr:uid="{00000000-0005-0000-0000-0000A8140000}"/>
    <cellStyle name="Comma0 4 2 2" xfId="4154" xr:uid="{00000000-0005-0000-0000-0000A9140000}"/>
    <cellStyle name="Comma0 4 3" xfId="4155" xr:uid="{00000000-0005-0000-0000-0000AA140000}"/>
    <cellStyle name="Comma0 4 3 2" xfId="4156" xr:uid="{00000000-0005-0000-0000-0000AB140000}"/>
    <cellStyle name="Comma0 4 4" xfId="4157" xr:uid="{00000000-0005-0000-0000-0000AC140000}"/>
    <cellStyle name="Comma0 4 4 2" xfId="4158" xr:uid="{00000000-0005-0000-0000-0000AD140000}"/>
    <cellStyle name="Comma0 4 5" xfId="4159" xr:uid="{00000000-0005-0000-0000-0000AE140000}"/>
    <cellStyle name="Comma0 4 5 2" xfId="4160" xr:uid="{00000000-0005-0000-0000-0000AF140000}"/>
    <cellStyle name="Comma0 4 6" xfId="4161" xr:uid="{00000000-0005-0000-0000-0000B0140000}"/>
    <cellStyle name="Comma0 4 6 2" xfId="4162" xr:uid="{00000000-0005-0000-0000-0000B1140000}"/>
    <cellStyle name="Comma0 4 7" xfId="4163" xr:uid="{00000000-0005-0000-0000-0000B2140000}"/>
    <cellStyle name="Comma0 4 7 2" xfId="4164" xr:uid="{00000000-0005-0000-0000-0000B3140000}"/>
    <cellStyle name="Comma0 4 8" xfId="4165" xr:uid="{00000000-0005-0000-0000-0000B4140000}"/>
    <cellStyle name="Comma0 4 8 2" xfId="4166" xr:uid="{00000000-0005-0000-0000-0000B5140000}"/>
    <cellStyle name="Comma0 4 9" xfId="4167" xr:uid="{00000000-0005-0000-0000-0000B6140000}"/>
    <cellStyle name="Comma0 4 9 2" xfId="4168" xr:uid="{00000000-0005-0000-0000-0000B7140000}"/>
    <cellStyle name="Comma0 5" xfId="4169" xr:uid="{00000000-0005-0000-0000-0000B8140000}"/>
    <cellStyle name="Comma0 5 2" xfId="4170" xr:uid="{00000000-0005-0000-0000-0000B9140000}"/>
    <cellStyle name="Comma0 5 2 2" xfId="4171" xr:uid="{00000000-0005-0000-0000-0000BA140000}"/>
    <cellStyle name="Comma0 5 3" xfId="4172" xr:uid="{00000000-0005-0000-0000-0000BB140000}"/>
    <cellStyle name="Comma0 5 3 2" xfId="4173" xr:uid="{00000000-0005-0000-0000-0000BC140000}"/>
    <cellStyle name="Comma0 5 4" xfId="4174" xr:uid="{00000000-0005-0000-0000-0000BD140000}"/>
    <cellStyle name="Comma0 6" xfId="4175" xr:uid="{00000000-0005-0000-0000-0000BE140000}"/>
    <cellStyle name="Comma0 6 2" xfId="4176" xr:uid="{00000000-0005-0000-0000-0000BF140000}"/>
    <cellStyle name="Comma0 6 2 2" xfId="4177" xr:uid="{00000000-0005-0000-0000-0000C0140000}"/>
    <cellStyle name="Comma0 6 3" xfId="4178" xr:uid="{00000000-0005-0000-0000-0000C1140000}"/>
    <cellStyle name="Comma0 6 3 2" xfId="4179" xr:uid="{00000000-0005-0000-0000-0000C2140000}"/>
    <cellStyle name="Comma0 6 4" xfId="4180" xr:uid="{00000000-0005-0000-0000-0000C3140000}"/>
    <cellStyle name="Comma0 7" xfId="4181" xr:uid="{00000000-0005-0000-0000-0000C4140000}"/>
    <cellStyle name="Comma0 7 2" xfId="4182" xr:uid="{00000000-0005-0000-0000-0000C5140000}"/>
    <cellStyle name="Comma0 7 2 2" xfId="4183" xr:uid="{00000000-0005-0000-0000-0000C6140000}"/>
    <cellStyle name="Comma0 7 3" xfId="4184" xr:uid="{00000000-0005-0000-0000-0000C7140000}"/>
    <cellStyle name="Comma0 7 3 2" xfId="4185" xr:uid="{00000000-0005-0000-0000-0000C8140000}"/>
    <cellStyle name="Comma0 7 4" xfId="4186" xr:uid="{00000000-0005-0000-0000-0000C9140000}"/>
    <cellStyle name="Comma0 8" xfId="4187" xr:uid="{00000000-0005-0000-0000-0000CA140000}"/>
    <cellStyle name="Comma0 8 2" xfId="4188" xr:uid="{00000000-0005-0000-0000-0000CB140000}"/>
    <cellStyle name="Comma0 8 2 2" xfId="4189" xr:uid="{00000000-0005-0000-0000-0000CC140000}"/>
    <cellStyle name="Comma0 8 3" xfId="4190" xr:uid="{00000000-0005-0000-0000-0000CD140000}"/>
    <cellStyle name="Comma0 8 3 2" xfId="4191" xr:uid="{00000000-0005-0000-0000-0000CE140000}"/>
    <cellStyle name="Comma0 8 4" xfId="4192" xr:uid="{00000000-0005-0000-0000-0000CF140000}"/>
    <cellStyle name="Comma0 9" xfId="4193" xr:uid="{00000000-0005-0000-0000-0000D0140000}"/>
    <cellStyle name="Comma0 9 2" xfId="4194" xr:uid="{00000000-0005-0000-0000-0000D1140000}"/>
    <cellStyle name="Comma0 9 2 2" xfId="4195" xr:uid="{00000000-0005-0000-0000-0000D2140000}"/>
    <cellStyle name="Comma0 9 3" xfId="4196" xr:uid="{00000000-0005-0000-0000-0000D3140000}"/>
    <cellStyle name="Comma0 9 3 2" xfId="4197" xr:uid="{00000000-0005-0000-0000-0000D4140000}"/>
    <cellStyle name="Comma0 9 4" xfId="4198" xr:uid="{00000000-0005-0000-0000-0000D5140000}"/>
    <cellStyle name="Comma1 - Estilo1" xfId="4199" xr:uid="{00000000-0005-0000-0000-0000D6140000}"/>
    <cellStyle name="Conferência" xfId="4200" xr:uid="{00000000-0005-0000-0000-0000D7140000}"/>
    <cellStyle name="Conferência 10" xfId="4201" xr:uid="{00000000-0005-0000-0000-0000D8140000}"/>
    <cellStyle name="Conferência 10 2" xfId="4202" xr:uid="{00000000-0005-0000-0000-0000D9140000}"/>
    <cellStyle name="Conferência 10 2 2" xfId="4203" xr:uid="{00000000-0005-0000-0000-0000DA140000}"/>
    <cellStyle name="Conferência 10 3" xfId="4204" xr:uid="{00000000-0005-0000-0000-0000DB140000}"/>
    <cellStyle name="Conferência 10 3 2" xfId="4205" xr:uid="{00000000-0005-0000-0000-0000DC140000}"/>
    <cellStyle name="Conferência 10 4" xfId="4206" xr:uid="{00000000-0005-0000-0000-0000DD140000}"/>
    <cellStyle name="Conferência 11" xfId="4207" xr:uid="{00000000-0005-0000-0000-0000DE140000}"/>
    <cellStyle name="Conferência 2" xfId="4208" xr:uid="{00000000-0005-0000-0000-0000DF140000}"/>
    <cellStyle name="Conferência 2 2" xfId="4209" xr:uid="{00000000-0005-0000-0000-0000E0140000}"/>
    <cellStyle name="Conferência 2 2 2" xfId="4210" xr:uid="{00000000-0005-0000-0000-0000E1140000}"/>
    <cellStyle name="Conferência 2 3" xfId="4211" xr:uid="{00000000-0005-0000-0000-0000E2140000}"/>
    <cellStyle name="Conferência 2 3 2" xfId="4212" xr:uid="{00000000-0005-0000-0000-0000E3140000}"/>
    <cellStyle name="Conferência 2 4" xfId="4213" xr:uid="{00000000-0005-0000-0000-0000E4140000}"/>
    <cellStyle name="Conferência 3" xfId="4214" xr:uid="{00000000-0005-0000-0000-0000E5140000}"/>
    <cellStyle name="Conferência 3 2" xfId="4215" xr:uid="{00000000-0005-0000-0000-0000E6140000}"/>
    <cellStyle name="Conferência 3 2 2" xfId="4216" xr:uid="{00000000-0005-0000-0000-0000E7140000}"/>
    <cellStyle name="Conferência 3 3" xfId="4217" xr:uid="{00000000-0005-0000-0000-0000E8140000}"/>
    <cellStyle name="Conferência 3 3 2" xfId="4218" xr:uid="{00000000-0005-0000-0000-0000E9140000}"/>
    <cellStyle name="Conferência 3 4" xfId="4219" xr:uid="{00000000-0005-0000-0000-0000EA140000}"/>
    <cellStyle name="Conferência 4" xfId="4220" xr:uid="{00000000-0005-0000-0000-0000EB140000}"/>
    <cellStyle name="Conferência 4 2" xfId="4221" xr:uid="{00000000-0005-0000-0000-0000EC140000}"/>
    <cellStyle name="Conferência 4 2 2" xfId="4222" xr:uid="{00000000-0005-0000-0000-0000ED140000}"/>
    <cellStyle name="Conferência 4 3" xfId="4223" xr:uid="{00000000-0005-0000-0000-0000EE140000}"/>
    <cellStyle name="Conferência 4 3 2" xfId="4224" xr:uid="{00000000-0005-0000-0000-0000EF140000}"/>
    <cellStyle name="Conferência 4 4" xfId="4225" xr:uid="{00000000-0005-0000-0000-0000F0140000}"/>
    <cellStyle name="Conferência 5" xfId="4226" xr:uid="{00000000-0005-0000-0000-0000F1140000}"/>
    <cellStyle name="Conferência 5 2" xfId="4227" xr:uid="{00000000-0005-0000-0000-0000F2140000}"/>
    <cellStyle name="Conferência 5 2 2" xfId="4228" xr:uid="{00000000-0005-0000-0000-0000F3140000}"/>
    <cellStyle name="Conferência 5 3" xfId="4229" xr:uid="{00000000-0005-0000-0000-0000F4140000}"/>
    <cellStyle name="Conferência 5 3 2" xfId="4230" xr:uid="{00000000-0005-0000-0000-0000F5140000}"/>
    <cellStyle name="Conferência 5 4" xfId="4231" xr:uid="{00000000-0005-0000-0000-0000F6140000}"/>
    <cellStyle name="Conferência 6" xfId="4232" xr:uid="{00000000-0005-0000-0000-0000F7140000}"/>
    <cellStyle name="Conferência 6 2" xfId="4233" xr:uid="{00000000-0005-0000-0000-0000F8140000}"/>
    <cellStyle name="Conferência 6 2 2" xfId="4234" xr:uid="{00000000-0005-0000-0000-0000F9140000}"/>
    <cellStyle name="Conferência 6 3" xfId="4235" xr:uid="{00000000-0005-0000-0000-0000FA140000}"/>
    <cellStyle name="Conferência 6 3 2" xfId="4236" xr:uid="{00000000-0005-0000-0000-0000FB140000}"/>
    <cellStyle name="Conferência 6 4" xfId="4237" xr:uid="{00000000-0005-0000-0000-0000FC140000}"/>
    <cellStyle name="Conferência 7" xfId="4238" xr:uid="{00000000-0005-0000-0000-0000FD140000}"/>
    <cellStyle name="Conferência 7 2" xfId="4239" xr:uid="{00000000-0005-0000-0000-0000FE140000}"/>
    <cellStyle name="Conferência 7 2 2" xfId="4240" xr:uid="{00000000-0005-0000-0000-0000FF140000}"/>
    <cellStyle name="Conferência 7 3" xfId="4241" xr:uid="{00000000-0005-0000-0000-000000150000}"/>
    <cellStyle name="Conferência 7 3 2" xfId="4242" xr:uid="{00000000-0005-0000-0000-000001150000}"/>
    <cellStyle name="Conferência 7 4" xfId="4243" xr:uid="{00000000-0005-0000-0000-000002150000}"/>
    <cellStyle name="Conferência 8" xfId="4244" xr:uid="{00000000-0005-0000-0000-000003150000}"/>
    <cellStyle name="Conferência 8 2" xfId="4245" xr:uid="{00000000-0005-0000-0000-000004150000}"/>
    <cellStyle name="Conferência 8 2 2" xfId="4246" xr:uid="{00000000-0005-0000-0000-000005150000}"/>
    <cellStyle name="Conferência 8 3" xfId="4247" xr:uid="{00000000-0005-0000-0000-000006150000}"/>
    <cellStyle name="Conferência 8 3 2" xfId="4248" xr:uid="{00000000-0005-0000-0000-000007150000}"/>
    <cellStyle name="Conferência 8 4" xfId="4249" xr:uid="{00000000-0005-0000-0000-000008150000}"/>
    <cellStyle name="Conferência 9" xfId="4250" xr:uid="{00000000-0005-0000-0000-000009150000}"/>
    <cellStyle name="Conferência 9 2" xfId="4251" xr:uid="{00000000-0005-0000-0000-00000A150000}"/>
    <cellStyle name="Conferência 9 2 2" xfId="4252" xr:uid="{00000000-0005-0000-0000-00000B150000}"/>
    <cellStyle name="Conferência 9 3" xfId="4253" xr:uid="{00000000-0005-0000-0000-00000C150000}"/>
    <cellStyle name="Conferência 9 3 2" xfId="4254" xr:uid="{00000000-0005-0000-0000-00000D150000}"/>
    <cellStyle name="Conferência 9 4" xfId="4255" xr:uid="{00000000-0005-0000-0000-00000E150000}"/>
    <cellStyle name="Currency" xfId="4256" xr:uid="{00000000-0005-0000-0000-00000F150000}"/>
    <cellStyle name="Currency [0]" xfId="4257" xr:uid="{00000000-0005-0000-0000-000010150000}"/>
    <cellStyle name="Currency 2" xfId="4258" xr:uid="{00000000-0005-0000-0000-000011150000}"/>
    <cellStyle name="Currency 2 10" xfId="4259" xr:uid="{00000000-0005-0000-0000-000012150000}"/>
    <cellStyle name="Currency 2 11" xfId="4260" xr:uid="{00000000-0005-0000-0000-000013150000}"/>
    <cellStyle name="Currency 2 12" xfId="4261" xr:uid="{00000000-0005-0000-0000-000014150000}"/>
    <cellStyle name="Currency 2 2" xfId="4262" xr:uid="{00000000-0005-0000-0000-000015150000}"/>
    <cellStyle name="Currency 2 3" xfId="4263" xr:uid="{00000000-0005-0000-0000-000016150000}"/>
    <cellStyle name="Currency 2 4" xfId="4264" xr:uid="{00000000-0005-0000-0000-000017150000}"/>
    <cellStyle name="Currency 2 5" xfId="4265" xr:uid="{00000000-0005-0000-0000-000018150000}"/>
    <cellStyle name="Currency 2 6" xfId="4266" xr:uid="{00000000-0005-0000-0000-000019150000}"/>
    <cellStyle name="Currency 2 7" xfId="4267" xr:uid="{00000000-0005-0000-0000-00001A150000}"/>
    <cellStyle name="Currency 2 8" xfId="4268" xr:uid="{00000000-0005-0000-0000-00001B150000}"/>
    <cellStyle name="Currency 2 9" xfId="4269" xr:uid="{00000000-0005-0000-0000-00001C150000}"/>
    <cellStyle name="Currency 2_ActiFijos" xfId="4270" xr:uid="{00000000-0005-0000-0000-00001D150000}"/>
    <cellStyle name="Currency 3" xfId="4271" xr:uid="{00000000-0005-0000-0000-00001E150000}"/>
    <cellStyle name="Currency 3 10" xfId="4272" xr:uid="{00000000-0005-0000-0000-00001F150000}"/>
    <cellStyle name="Currency 3 11" xfId="4273" xr:uid="{00000000-0005-0000-0000-000020150000}"/>
    <cellStyle name="Currency 3 12" xfId="4274" xr:uid="{00000000-0005-0000-0000-000021150000}"/>
    <cellStyle name="Currency 3 2" xfId="4275" xr:uid="{00000000-0005-0000-0000-000022150000}"/>
    <cellStyle name="Currency 3 3" xfId="4276" xr:uid="{00000000-0005-0000-0000-000023150000}"/>
    <cellStyle name="Currency 3 4" xfId="4277" xr:uid="{00000000-0005-0000-0000-000024150000}"/>
    <cellStyle name="Currency 3 5" xfId="4278" xr:uid="{00000000-0005-0000-0000-000025150000}"/>
    <cellStyle name="Currency 3 6" xfId="4279" xr:uid="{00000000-0005-0000-0000-000026150000}"/>
    <cellStyle name="Currency 3 7" xfId="4280" xr:uid="{00000000-0005-0000-0000-000027150000}"/>
    <cellStyle name="Currency 3 8" xfId="4281" xr:uid="{00000000-0005-0000-0000-000028150000}"/>
    <cellStyle name="Currency 3 9" xfId="4282" xr:uid="{00000000-0005-0000-0000-000029150000}"/>
    <cellStyle name="Currency 3_ActiFijos" xfId="4283" xr:uid="{00000000-0005-0000-0000-00002A150000}"/>
    <cellStyle name="Currency 4" xfId="4284" xr:uid="{00000000-0005-0000-0000-00002B150000}"/>
    <cellStyle name="Currency 4 10" xfId="4285" xr:uid="{00000000-0005-0000-0000-00002C150000}"/>
    <cellStyle name="Currency 4 11" xfId="4286" xr:uid="{00000000-0005-0000-0000-00002D150000}"/>
    <cellStyle name="Currency 4 12" xfId="4287" xr:uid="{00000000-0005-0000-0000-00002E150000}"/>
    <cellStyle name="Currency 4 2" xfId="4288" xr:uid="{00000000-0005-0000-0000-00002F150000}"/>
    <cellStyle name="Currency 4 3" xfId="4289" xr:uid="{00000000-0005-0000-0000-000030150000}"/>
    <cellStyle name="Currency 4 4" xfId="4290" xr:uid="{00000000-0005-0000-0000-000031150000}"/>
    <cellStyle name="Currency 4 5" xfId="4291" xr:uid="{00000000-0005-0000-0000-000032150000}"/>
    <cellStyle name="Currency 4 6" xfId="4292" xr:uid="{00000000-0005-0000-0000-000033150000}"/>
    <cellStyle name="Currency 4 7" xfId="4293" xr:uid="{00000000-0005-0000-0000-000034150000}"/>
    <cellStyle name="Currency 4 8" xfId="4294" xr:uid="{00000000-0005-0000-0000-000035150000}"/>
    <cellStyle name="Currency 4 9" xfId="4295" xr:uid="{00000000-0005-0000-0000-000036150000}"/>
    <cellStyle name="Currency 4_ActiFijos" xfId="4296" xr:uid="{00000000-0005-0000-0000-000037150000}"/>
    <cellStyle name="Currency_12matrix" xfId="4297" xr:uid="{00000000-0005-0000-0000-000038150000}"/>
    <cellStyle name="Currency0" xfId="4298" xr:uid="{00000000-0005-0000-0000-000039150000}"/>
    <cellStyle name="Currency0 10" xfId="4299" xr:uid="{00000000-0005-0000-0000-00003A150000}"/>
    <cellStyle name="Currency0 10 2" xfId="4300" xr:uid="{00000000-0005-0000-0000-00003B150000}"/>
    <cellStyle name="Currency0 100" xfId="4301" xr:uid="{00000000-0005-0000-0000-00003C150000}"/>
    <cellStyle name="Currency0 100 2" xfId="4302" xr:uid="{00000000-0005-0000-0000-00003D150000}"/>
    <cellStyle name="Currency0 101" xfId="4303" xr:uid="{00000000-0005-0000-0000-00003E150000}"/>
    <cellStyle name="Currency0 101 2" xfId="4304" xr:uid="{00000000-0005-0000-0000-00003F150000}"/>
    <cellStyle name="Currency0 102" xfId="4305" xr:uid="{00000000-0005-0000-0000-000040150000}"/>
    <cellStyle name="Currency0 102 2" xfId="4306" xr:uid="{00000000-0005-0000-0000-000041150000}"/>
    <cellStyle name="Currency0 103" xfId="4307" xr:uid="{00000000-0005-0000-0000-000042150000}"/>
    <cellStyle name="Currency0 103 2" xfId="4308" xr:uid="{00000000-0005-0000-0000-000043150000}"/>
    <cellStyle name="Currency0 104" xfId="4309" xr:uid="{00000000-0005-0000-0000-000044150000}"/>
    <cellStyle name="Currency0 104 2" xfId="4310" xr:uid="{00000000-0005-0000-0000-000045150000}"/>
    <cellStyle name="Currency0 105" xfId="4311" xr:uid="{00000000-0005-0000-0000-000046150000}"/>
    <cellStyle name="Currency0 105 2" xfId="4312" xr:uid="{00000000-0005-0000-0000-000047150000}"/>
    <cellStyle name="Currency0 106" xfId="4313" xr:uid="{00000000-0005-0000-0000-000048150000}"/>
    <cellStyle name="Currency0 106 2" xfId="4314" xr:uid="{00000000-0005-0000-0000-000049150000}"/>
    <cellStyle name="Currency0 107" xfId="4315" xr:uid="{00000000-0005-0000-0000-00004A150000}"/>
    <cellStyle name="Currency0 107 2" xfId="4316" xr:uid="{00000000-0005-0000-0000-00004B150000}"/>
    <cellStyle name="Currency0 108" xfId="4317" xr:uid="{00000000-0005-0000-0000-00004C150000}"/>
    <cellStyle name="Currency0 108 2" xfId="4318" xr:uid="{00000000-0005-0000-0000-00004D150000}"/>
    <cellStyle name="Currency0 109" xfId="4319" xr:uid="{00000000-0005-0000-0000-00004E150000}"/>
    <cellStyle name="Currency0 109 2" xfId="4320" xr:uid="{00000000-0005-0000-0000-00004F150000}"/>
    <cellStyle name="Currency0 11" xfId="4321" xr:uid="{00000000-0005-0000-0000-000050150000}"/>
    <cellStyle name="Currency0 11 2" xfId="4322" xr:uid="{00000000-0005-0000-0000-000051150000}"/>
    <cellStyle name="Currency0 110" xfId="4323" xr:uid="{00000000-0005-0000-0000-000052150000}"/>
    <cellStyle name="Currency0 110 2" xfId="4324" xr:uid="{00000000-0005-0000-0000-000053150000}"/>
    <cellStyle name="Currency0 111" xfId="4325" xr:uid="{00000000-0005-0000-0000-000054150000}"/>
    <cellStyle name="Currency0 111 2" xfId="4326" xr:uid="{00000000-0005-0000-0000-000055150000}"/>
    <cellStyle name="Currency0 112" xfId="4327" xr:uid="{00000000-0005-0000-0000-000056150000}"/>
    <cellStyle name="Currency0 112 2" xfId="4328" xr:uid="{00000000-0005-0000-0000-000057150000}"/>
    <cellStyle name="Currency0 113" xfId="4329" xr:uid="{00000000-0005-0000-0000-000058150000}"/>
    <cellStyle name="Currency0 113 2" xfId="4330" xr:uid="{00000000-0005-0000-0000-000059150000}"/>
    <cellStyle name="Currency0 114" xfId="4331" xr:uid="{00000000-0005-0000-0000-00005A150000}"/>
    <cellStyle name="Currency0 114 2" xfId="4332" xr:uid="{00000000-0005-0000-0000-00005B150000}"/>
    <cellStyle name="Currency0 115" xfId="4333" xr:uid="{00000000-0005-0000-0000-00005C150000}"/>
    <cellStyle name="Currency0 115 2" xfId="4334" xr:uid="{00000000-0005-0000-0000-00005D150000}"/>
    <cellStyle name="Currency0 116" xfId="4335" xr:uid="{00000000-0005-0000-0000-00005E150000}"/>
    <cellStyle name="Currency0 12" xfId="4336" xr:uid="{00000000-0005-0000-0000-00005F150000}"/>
    <cellStyle name="Currency0 12 2" xfId="4337" xr:uid="{00000000-0005-0000-0000-000060150000}"/>
    <cellStyle name="Currency0 13" xfId="4338" xr:uid="{00000000-0005-0000-0000-000061150000}"/>
    <cellStyle name="Currency0 13 2" xfId="4339" xr:uid="{00000000-0005-0000-0000-000062150000}"/>
    <cellStyle name="Currency0 14" xfId="4340" xr:uid="{00000000-0005-0000-0000-000063150000}"/>
    <cellStyle name="Currency0 14 2" xfId="4341" xr:uid="{00000000-0005-0000-0000-000064150000}"/>
    <cellStyle name="Currency0 15" xfId="4342" xr:uid="{00000000-0005-0000-0000-000065150000}"/>
    <cellStyle name="Currency0 15 2" xfId="4343" xr:uid="{00000000-0005-0000-0000-000066150000}"/>
    <cellStyle name="Currency0 16" xfId="4344" xr:uid="{00000000-0005-0000-0000-000067150000}"/>
    <cellStyle name="Currency0 16 2" xfId="4345" xr:uid="{00000000-0005-0000-0000-000068150000}"/>
    <cellStyle name="Currency0 17" xfId="4346" xr:uid="{00000000-0005-0000-0000-000069150000}"/>
    <cellStyle name="Currency0 17 2" xfId="4347" xr:uid="{00000000-0005-0000-0000-00006A150000}"/>
    <cellStyle name="Currency0 18" xfId="4348" xr:uid="{00000000-0005-0000-0000-00006B150000}"/>
    <cellStyle name="Currency0 18 2" xfId="4349" xr:uid="{00000000-0005-0000-0000-00006C150000}"/>
    <cellStyle name="Currency0 19" xfId="4350" xr:uid="{00000000-0005-0000-0000-00006D150000}"/>
    <cellStyle name="Currency0 19 2" xfId="4351" xr:uid="{00000000-0005-0000-0000-00006E150000}"/>
    <cellStyle name="Currency0 2" xfId="4352" xr:uid="{00000000-0005-0000-0000-00006F150000}"/>
    <cellStyle name="Currency0 2 10" xfId="4353" xr:uid="{00000000-0005-0000-0000-000070150000}"/>
    <cellStyle name="Currency0 2 10 2" xfId="4354" xr:uid="{00000000-0005-0000-0000-000071150000}"/>
    <cellStyle name="Currency0 2 11" xfId="4355" xr:uid="{00000000-0005-0000-0000-000072150000}"/>
    <cellStyle name="Currency0 2 11 2" xfId="4356" xr:uid="{00000000-0005-0000-0000-000073150000}"/>
    <cellStyle name="Currency0 2 12" xfId="4357" xr:uid="{00000000-0005-0000-0000-000074150000}"/>
    <cellStyle name="Currency0 2 12 2" xfId="4358" xr:uid="{00000000-0005-0000-0000-000075150000}"/>
    <cellStyle name="Currency0 2 13" xfId="4359" xr:uid="{00000000-0005-0000-0000-000076150000}"/>
    <cellStyle name="Currency0 2 2" xfId="4360" xr:uid="{00000000-0005-0000-0000-000077150000}"/>
    <cellStyle name="Currency0 2 2 2" xfId="4361" xr:uid="{00000000-0005-0000-0000-000078150000}"/>
    <cellStyle name="Currency0 2 3" xfId="4362" xr:uid="{00000000-0005-0000-0000-000079150000}"/>
    <cellStyle name="Currency0 2 3 2" xfId="4363" xr:uid="{00000000-0005-0000-0000-00007A150000}"/>
    <cellStyle name="Currency0 2 4" xfId="4364" xr:uid="{00000000-0005-0000-0000-00007B150000}"/>
    <cellStyle name="Currency0 2 4 2" xfId="4365" xr:uid="{00000000-0005-0000-0000-00007C150000}"/>
    <cellStyle name="Currency0 2 5" xfId="4366" xr:uid="{00000000-0005-0000-0000-00007D150000}"/>
    <cellStyle name="Currency0 2 5 2" xfId="4367" xr:uid="{00000000-0005-0000-0000-00007E150000}"/>
    <cellStyle name="Currency0 2 6" xfId="4368" xr:uid="{00000000-0005-0000-0000-00007F150000}"/>
    <cellStyle name="Currency0 2 6 2" xfId="4369" xr:uid="{00000000-0005-0000-0000-000080150000}"/>
    <cellStyle name="Currency0 2 7" xfId="4370" xr:uid="{00000000-0005-0000-0000-000081150000}"/>
    <cellStyle name="Currency0 2 7 2" xfId="4371" xr:uid="{00000000-0005-0000-0000-000082150000}"/>
    <cellStyle name="Currency0 2 8" xfId="4372" xr:uid="{00000000-0005-0000-0000-000083150000}"/>
    <cellStyle name="Currency0 2 8 2" xfId="4373" xr:uid="{00000000-0005-0000-0000-000084150000}"/>
    <cellStyle name="Currency0 2 9" xfId="4374" xr:uid="{00000000-0005-0000-0000-000085150000}"/>
    <cellStyle name="Currency0 2 9 2" xfId="4375" xr:uid="{00000000-0005-0000-0000-000086150000}"/>
    <cellStyle name="Currency0 20" xfId="4376" xr:uid="{00000000-0005-0000-0000-000087150000}"/>
    <cellStyle name="Currency0 20 2" xfId="4377" xr:uid="{00000000-0005-0000-0000-000088150000}"/>
    <cellStyle name="Currency0 21" xfId="4378" xr:uid="{00000000-0005-0000-0000-000089150000}"/>
    <cellStyle name="Currency0 21 2" xfId="4379" xr:uid="{00000000-0005-0000-0000-00008A150000}"/>
    <cellStyle name="Currency0 22" xfId="4380" xr:uid="{00000000-0005-0000-0000-00008B150000}"/>
    <cellStyle name="Currency0 22 2" xfId="4381" xr:uid="{00000000-0005-0000-0000-00008C150000}"/>
    <cellStyle name="Currency0 23" xfId="4382" xr:uid="{00000000-0005-0000-0000-00008D150000}"/>
    <cellStyle name="Currency0 23 2" xfId="4383" xr:uid="{00000000-0005-0000-0000-00008E150000}"/>
    <cellStyle name="Currency0 24" xfId="4384" xr:uid="{00000000-0005-0000-0000-00008F150000}"/>
    <cellStyle name="Currency0 24 2" xfId="4385" xr:uid="{00000000-0005-0000-0000-000090150000}"/>
    <cellStyle name="Currency0 25" xfId="4386" xr:uid="{00000000-0005-0000-0000-000091150000}"/>
    <cellStyle name="Currency0 25 2" xfId="4387" xr:uid="{00000000-0005-0000-0000-000092150000}"/>
    <cellStyle name="Currency0 26" xfId="4388" xr:uid="{00000000-0005-0000-0000-000093150000}"/>
    <cellStyle name="Currency0 26 2" xfId="4389" xr:uid="{00000000-0005-0000-0000-000094150000}"/>
    <cellStyle name="Currency0 27" xfId="4390" xr:uid="{00000000-0005-0000-0000-000095150000}"/>
    <cellStyle name="Currency0 27 2" xfId="4391" xr:uid="{00000000-0005-0000-0000-000096150000}"/>
    <cellStyle name="Currency0 28" xfId="4392" xr:uid="{00000000-0005-0000-0000-000097150000}"/>
    <cellStyle name="Currency0 28 2" xfId="4393" xr:uid="{00000000-0005-0000-0000-000098150000}"/>
    <cellStyle name="Currency0 29" xfId="4394" xr:uid="{00000000-0005-0000-0000-000099150000}"/>
    <cellStyle name="Currency0 29 2" xfId="4395" xr:uid="{00000000-0005-0000-0000-00009A150000}"/>
    <cellStyle name="Currency0 3" xfId="4396" xr:uid="{00000000-0005-0000-0000-00009B150000}"/>
    <cellStyle name="Currency0 3 10" xfId="4397" xr:uid="{00000000-0005-0000-0000-00009C150000}"/>
    <cellStyle name="Currency0 3 10 2" xfId="4398" xr:uid="{00000000-0005-0000-0000-00009D150000}"/>
    <cellStyle name="Currency0 3 11" xfId="4399" xr:uid="{00000000-0005-0000-0000-00009E150000}"/>
    <cellStyle name="Currency0 3 11 2" xfId="4400" xr:uid="{00000000-0005-0000-0000-00009F150000}"/>
    <cellStyle name="Currency0 3 12" xfId="4401" xr:uid="{00000000-0005-0000-0000-0000A0150000}"/>
    <cellStyle name="Currency0 3 12 2" xfId="4402" xr:uid="{00000000-0005-0000-0000-0000A1150000}"/>
    <cellStyle name="Currency0 3 13" xfId="4403" xr:uid="{00000000-0005-0000-0000-0000A2150000}"/>
    <cellStyle name="Currency0 3 2" xfId="4404" xr:uid="{00000000-0005-0000-0000-0000A3150000}"/>
    <cellStyle name="Currency0 3 2 2" xfId="4405" xr:uid="{00000000-0005-0000-0000-0000A4150000}"/>
    <cellStyle name="Currency0 3 3" xfId="4406" xr:uid="{00000000-0005-0000-0000-0000A5150000}"/>
    <cellStyle name="Currency0 3 3 2" xfId="4407" xr:uid="{00000000-0005-0000-0000-0000A6150000}"/>
    <cellStyle name="Currency0 3 4" xfId="4408" xr:uid="{00000000-0005-0000-0000-0000A7150000}"/>
    <cellStyle name="Currency0 3 4 2" xfId="4409" xr:uid="{00000000-0005-0000-0000-0000A8150000}"/>
    <cellStyle name="Currency0 3 5" xfId="4410" xr:uid="{00000000-0005-0000-0000-0000A9150000}"/>
    <cellStyle name="Currency0 3 5 2" xfId="4411" xr:uid="{00000000-0005-0000-0000-0000AA150000}"/>
    <cellStyle name="Currency0 3 6" xfId="4412" xr:uid="{00000000-0005-0000-0000-0000AB150000}"/>
    <cellStyle name="Currency0 3 6 2" xfId="4413" xr:uid="{00000000-0005-0000-0000-0000AC150000}"/>
    <cellStyle name="Currency0 3 7" xfId="4414" xr:uid="{00000000-0005-0000-0000-0000AD150000}"/>
    <cellStyle name="Currency0 3 7 2" xfId="4415" xr:uid="{00000000-0005-0000-0000-0000AE150000}"/>
    <cellStyle name="Currency0 3 8" xfId="4416" xr:uid="{00000000-0005-0000-0000-0000AF150000}"/>
    <cellStyle name="Currency0 3 8 2" xfId="4417" xr:uid="{00000000-0005-0000-0000-0000B0150000}"/>
    <cellStyle name="Currency0 3 9" xfId="4418" xr:uid="{00000000-0005-0000-0000-0000B1150000}"/>
    <cellStyle name="Currency0 3 9 2" xfId="4419" xr:uid="{00000000-0005-0000-0000-0000B2150000}"/>
    <cellStyle name="Currency0 30" xfId="4420" xr:uid="{00000000-0005-0000-0000-0000B3150000}"/>
    <cellStyle name="Currency0 30 2" xfId="4421" xr:uid="{00000000-0005-0000-0000-0000B4150000}"/>
    <cellStyle name="Currency0 31" xfId="4422" xr:uid="{00000000-0005-0000-0000-0000B5150000}"/>
    <cellStyle name="Currency0 31 2" xfId="4423" xr:uid="{00000000-0005-0000-0000-0000B6150000}"/>
    <cellStyle name="Currency0 32" xfId="4424" xr:uid="{00000000-0005-0000-0000-0000B7150000}"/>
    <cellStyle name="Currency0 32 2" xfId="4425" xr:uid="{00000000-0005-0000-0000-0000B8150000}"/>
    <cellStyle name="Currency0 33" xfId="4426" xr:uid="{00000000-0005-0000-0000-0000B9150000}"/>
    <cellStyle name="Currency0 33 2" xfId="4427" xr:uid="{00000000-0005-0000-0000-0000BA150000}"/>
    <cellStyle name="Currency0 34" xfId="4428" xr:uid="{00000000-0005-0000-0000-0000BB150000}"/>
    <cellStyle name="Currency0 34 2" xfId="4429" xr:uid="{00000000-0005-0000-0000-0000BC150000}"/>
    <cellStyle name="Currency0 35" xfId="4430" xr:uid="{00000000-0005-0000-0000-0000BD150000}"/>
    <cellStyle name="Currency0 35 2" xfId="4431" xr:uid="{00000000-0005-0000-0000-0000BE150000}"/>
    <cellStyle name="Currency0 36" xfId="4432" xr:uid="{00000000-0005-0000-0000-0000BF150000}"/>
    <cellStyle name="Currency0 36 2" xfId="4433" xr:uid="{00000000-0005-0000-0000-0000C0150000}"/>
    <cellStyle name="Currency0 37" xfId="4434" xr:uid="{00000000-0005-0000-0000-0000C1150000}"/>
    <cellStyle name="Currency0 37 2" xfId="4435" xr:uid="{00000000-0005-0000-0000-0000C2150000}"/>
    <cellStyle name="Currency0 38" xfId="4436" xr:uid="{00000000-0005-0000-0000-0000C3150000}"/>
    <cellStyle name="Currency0 38 2" xfId="4437" xr:uid="{00000000-0005-0000-0000-0000C4150000}"/>
    <cellStyle name="Currency0 39" xfId="4438" xr:uid="{00000000-0005-0000-0000-0000C5150000}"/>
    <cellStyle name="Currency0 39 2" xfId="4439" xr:uid="{00000000-0005-0000-0000-0000C6150000}"/>
    <cellStyle name="Currency0 4" xfId="4440" xr:uid="{00000000-0005-0000-0000-0000C7150000}"/>
    <cellStyle name="Currency0 4 10" xfId="4441" xr:uid="{00000000-0005-0000-0000-0000C8150000}"/>
    <cellStyle name="Currency0 4 10 2" xfId="4442" xr:uid="{00000000-0005-0000-0000-0000C9150000}"/>
    <cellStyle name="Currency0 4 11" xfId="4443" xr:uid="{00000000-0005-0000-0000-0000CA150000}"/>
    <cellStyle name="Currency0 4 11 2" xfId="4444" xr:uid="{00000000-0005-0000-0000-0000CB150000}"/>
    <cellStyle name="Currency0 4 12" xfId="4445" xr:uid="{00000000-0005-0000-0000-0000CC150000}"/>
    <cellStyle name="Currency0 4 12 2" xfId="4446" xr:uid="{00000000-0005-0000-0000-0000CD150000}"/>
    <cellStyle name="Currency0 4 13" xfId="4447" xr:uid="{00000000-0005-0000-0000-0000CE150000}"/>
    <cellStyle name="Currency0 4 2" xfId="4448" xr:uid="{00000000-0005-0000-0000-0000CF150000}"/>
    <cellStyle name="Currency0 4 2 2" xfId="4449" xr:uid="{00000000-0005-0000-0000-0000D0150000}"/>
    <cellStyle name="Currency0 4 3" xfId="4450" xr:uid="{00000000-0005-0000-0000-0000D1150000}"/>
    <cellStyle name="Currency0 4 3 2" xfId="4451" xr:uid="{00000000-0005-0000-0000-0000D2150000}"/>
    <cellStyle name="Currency0 4 4" xfId="4452" xr:uid="{00000000-0005-0000-0000-0000D3150000}"/>
    <cellStyle name="Currency0 4 4 2" xfId="4453" xr:uid="{00000000-0005-0000-0000-0000D4150000}"/>
    <cellStyle name="Currency0 4 5" xfId="4454" xr:uid="{00000000-0005-0000-0000-0000D5150000}"/>
    <cellStyle name="Currency0 4 5 2" xfId="4455" xr:uid="{00000000-0005-0000-0000-0000D6150000}"/>
    <cellStyle name="Currency0 4 6" xfId="4456" xr:uid="{00000000-0005-0000-0000-0000D7150000}"/>
    <cellStyle name="Currency0 4 6 2" xfId="4457" xr:uid="{00000000-0005-0000-0000-0000D8150000}"/>
    <cellStyle name="Currency0 4 7" xfId="4458" xr:uid="{00000000-0005-0000-0000-0000D9150000}"/>
    <cellStyle name="Currency0 4 7 2" xfId="4459" xr:uid="{00000000-0005-0000-0000-0000DA150000}"/>
    <cellStyle name="Currency0 4 8" xfId="4460" xr:uid="{00000000-0005-0000-0000-0000DB150000}"/>
    <cellStyle name="Currency0 4 8 2" xfId="4461" xr:uid="{00000000-0005-0000-0000-0000DC150000}"/>
    <cellStyle name="Currency0 4 9" xfId="4462" xr:uid="{00000000-0005-0000-0000-0000DD150000}"/>
    <cellStyle name="Currency0 4 9 2" xfId="4463" xr:uid="{00000000-0005-0000-0000-0000DE150000}"/>
    <cellStyle name="Currency0 40" xfId="4464" xr:uid="{00000000-0005-0000-0000-0000DF150000}"/>
    <cellStyle name="Currency0 40 2" xfId="4465" xr:uid="{00000000-0005-0000-0000-0000E0150000}"/>
    <cellStyle name="Currency0 41" xfId="4466" xr:uid="{00000000-0005-0000-0000-0000E1150000}"/>
    <cellStyle name="Currency0 41 2" xfId="4467" xr:uid="{00000000-0005-0000-0000-0000E2150000}"/>
    <cellStyle name="Currency0 42" xfId="4468" xr:uid="{00000000-0005-0000-0000-0000E3150000}"/>
    <cellStyle name="Currency0 42 2" xfId="4469" xr:uid="{00000000-0005-0000-0000-0000E4150000}"/>
    <cellStyle name="Currency0 43" xfId="4470" xr:uid="{00000000-0005-0000-0000-0000E5150000}"/>
    <cellStyle name="Currency0 43 2" xfId="4471" xr:uid="{00000000-0005-0000-0000-0000E6150000}"/>
    <cellStyle name="Currency0 44" xfId="4472" xr:uid="{00000000-0005-0000-0000-0000E7150000}"/>
    <cellStyle name="Currency0 44 2" xfId="4473" xr:uid="{00000000-0005-0000-0000-0000E8150000}"/>
    <cellStyle name="Currency0 45" xfId="4474" xr:uid="{00000000-0005-0000-0000-0000E9150000}"/>
    <cellStyle name="Currency0 45 2" xfId="4475" xr:uid="{00000000-0005-0000-0000-0000EA150000}"/>
    <cellStyle name="Currency0 46" xfId="4476" xr:uid="{00000000-0005-0000-0000-0000EB150000}"/>
    <cellStyle name="Currency0 46 2" xfId="4477" xr:uid="{00000000-0005-0000-0000-0000EC150000}"/>
    <cellStyle name="Currency0 47" xfId="4478" xr:uid="{00000000-0005-0000-0000-0000ED150000}"/>
    <cellStyle name="Currency0 47 2" xfId="4479" xr:uid="{00000000-0005-0000-0000-0000EE150000}"/>
    <cellStyle name="Currency0 48" xfId="4480" xr:uid="{00000000-0005-0000-0000-0000EF150000}"/>
    <cellStyle name="Currency0 48 2" xfId="4481" xr:uid="{00000000-0005-0000-0000-0000F0150000}"/>
    <cellStyle name="Currency0 49" xfId="4482" xr:uid="{00000000-0005-0000-0000-0000F1150000}"/>
    <cellStyle name="Currency0 49 2" xfId="4483" xr:uid="{00000000-0005-0000-0000-0000F2150000}"/>
    <cellStyle name="Currency0 5" xfId="4484" xr:uid="{00000000-0005-0000-0000-0000F3150000}"/>
    <cellStyle name="Currency0 5 2" xfId="4485" xr:uid="{00000000-0005-0000-0000-0000F4150000}"/>
    <cellStyle name="Currency0 50" xfId="4486" xr:uid="{00000000-0005-0000-0000-0000F5150000}"/>
    <cellStyle name="Currency0 50 2" xfId="4487" xr:uid="{00000000-0005-0000-0000-0000F6150000}"/>
    <cellStyle name="Currency0 51" xfId="4488" xr:uid="{00000000-0005-0000-0000-0000F7150000}"/>
    <cellStyle name="Currency0 51 2" xfId="4489" xr:uid="{00000000-0005-0000-0000-0000F8150000}"/>
    <cellStyle name="Currency0 52" xfId="4490" xr:uid="{00000000-0005-0000-0000-0000F9150000}"/>
    <cellStyle name="Currency0 52 2" xfId="4491" xr:uid="{00000000-0005-0000-0000-0000FA150000}"/>
    <cellStyle name="Currency0 53" xfId="4492" xr:uid="{00000000-0005-0000-0000-0000FB150000}"/>
    <cellStyle name="Currency0 53 2" xfId="4493" xr:uid="{00000000-0005-0000-0000-0000FC150000}"/>
    <cellStyle name="Currency0 54" xfId="4494" xr:uid="{00000000-0005-0000-0000-0000FD150000}"/>
    <cellStyle name="Currency0 54 2" xfId="4495" xr:uid="{00000000-0005-0000-0000-0000FE150000}"/>
    <cellStyle name="Currency0 55" xfId="4496" xr:uid="{00000000-0005-0000-0000-0000FF150000}"/>
    <cellStyle name="Currency0 55 2" xfId="4497" xr:uid="{00000000-0005-0000-0000-000000160000}"/>
    <cellStyle name="Currency0 56" xfId="4498" xr:uid="{00000000-0005-0000-0000-000001160000}"/>
    <cellStyle name="Currency0 56 2" xfId="4499" xr:uid="{00000000-0005-0000-0000-000002160000}"/>
    <cellStyle name="Currency0 57" xfId="4500" xr:uid="{00000000-0005-0000-0000-000003160000}"/>
    <cellStyle name="Currency0 57 2" xfId="4501" xr:uid="{00000000-0005-0000-0000-000004160000}"/>
    <cellStyle name="Currency0 58" xfId="4502" xr:uid="{00000000-0005-0000-0000-000005160000}"/>
    <cellStyle name="Currency0 58 2" xfId="4503" xr:uid="{00000000-0005-0000-0000-000006160000}"/>
    <cellStyle name="Currency0 59" xfId="4504" xr:uid="{00000000-0005-0000-0000-000007160000}"/>
    <cellStyle name="Currency0 59 2" xfId="4505" xr:uid="{00000000-0005-0000-0000-000008160000}"/>
    <cellStyle name="Currency0 6" xfId="4506" xr:uid="{00000000-0005-0000-0000-000009160000}"/>
    <cellStyle name="Currency0 6 2" xfId="4507" xr:uid="{00000000-0005-0000-0000-00000A160000}"/>
    <cellStyle name="Currency0 60" xfId="4508" xr:uid="{00000000-0005-0000-0000-00000B160000}"/>
    <cellStyle name="Currency0 60 2" xfId="4509" xr:uid="{00000000-0005-0000-0000-00000C160000}"/>
    <cellStyle name="Currency0 61" xfId="4510" xr:uid="{00000000-0005-0000-0000-00000D160000}"/>
    <cellStyle name="Currency0 61 2" xfId="4511" xr:uid="{00000000-0005-0000-0000-00000E160000}"/>
    <cellStyle name="Currency0 62" xfId="4512" xr:uid="{00000000-0005-0000-0000-00000F160000}"/>
    <cellStyle name="Currency0 62 2" xfId="4513" xr:uid="{00000000-0005-0000-0000-000010160000}"/>
    <cellStyle name="Currency0 63" xfId="4514" xr:uid="{00000000-0005-0000-0000-000011160000}"/>
    <cellStyle name="Currency0 63 2" xfId="4515" xr:uid="{00000000-0005-0000-0000-000012160000}"/>
    <cellStyle name="Currency0 64" xfId="4516" xr:uid="{00000000-0005-0000-0000-000013160000}"/>
    <cellStyle name="Currency0 64 2" xfId="4517" xr:uid="{00000000-0005-0000-0000-000014160000}"/>
    <cellStyle name="Currency0 65" xfId="4518" xr:uid="{00000000-0005-0000-0000-000015160000}"/>
    <cellStyle name="Currency0 65 2" xfId="4519" xr:uid="{00000000-0005-0000-0000-000016160000}"/>
    <cellStyle name="Currency0 66" xfId="4520" xr:uid="{00000000-0005-0000-0000-000017160000}"/>
    <cellStyle name="Currency0 66 2" xfId="4521" xr:uid="{00000000-0005-0000-0000-000018160000}"/>
    <cellStyle name="Currency0 67" xfId="4522" xr:uid="{00000000-0005-0000-0000-000019160000}"/>
    <cellStyle name="Currency0 67 2" xfId="4523" xr:uid="{00000000-0005-0000-0000-00001A160000}"/>
    <cellStyle name="Currency0 68" xfId="4524" xr:uid="{00000000-0005-0000-0000-00001B160000}"/>
    <cellStyle name="Currency0 68 2" xfId="4525" xr:uid="{00000000-0005-0000-0000-00001C160000}"/>
    <cellStyle name="Currency0 69" xfId="4526" xr:uid="{00000000-0005-0000-0000-00001D160000}"/>
    <cellStyle name="Currency0 69 2" xfId="4527" xr:uid="{00000000-0005-0000-0000-00001E160000}"/>
    <cellStyle name="Currency0 7" xfId="4528" xr:uid="{00000000-0005-0000-0000-00001F160000}"/>
    <cellStyle name="Currency0 7 2" xfId="4529" xr:uid="{00000000-0005-0000-0000-000020160000}"/>
    <cellStyle name="Currency0 70" xfId="4530" xr:uid="{00000000-0005-0000-0000-000021160000}"/>
    <cellStyle name="Currency0 70 2" xfId="4531" xr:uid="{00000000-0005-0000-0000-000022160000}"/>
    <cellStyle name="Currency0 71" xfId="4532" xr:uid="{00000000-0005-0000-0000-000023160000}"/>
    <cellStyle name="Currency0 71 2" xfId="4533" xr:uid="{00000000-0005-0000-0000-000024160000}"/>
    <cellStyle name="Currency0 72" xfId="4534" xr:uid="{00000000-0005-0000-0000-000025160000}"/>
    <cellStyle name="Currency0 72 2" xfId="4535" xr:uid="{00000000-0005-0000-0000-000026160000}"/>
    <cellStyle name="Currency0 73" xfId="4536" xr:uid="{00000000-0005-0000-0000-000027160000}"/>
    <cellStyle name="Currency0 73 2" xfId="4537" xr:uid="{00000000-0005-0000-0000-000028160000}"/>
    <cellStyle name="Currency0 74" xfId="4538" xr:uid="{00000000-0005-0000-0000-000029160000}"/>
    <cellStyle name="Currency0 74 2" xfId="4539" xr:uid="{00000000-0005-0000-0000-00002A160000}"/>
    <cellStyle name="Currency0 75" xfId="4540" xr:uid="{00000000-0005-0000-0000-00002B160000}"/>
    <cellStyle name="Currency0 75 2" xfId="4541" xr:uid="{00000000-0005-0000-0000-00002C160000}"/>
    <cellStyle name="Currency0 76" xfId="4542" xr:uid="{00000000-0005-0000-0000-00002D160000}"/>
    <cellStyle name="Currency0 76 2" xfId="4543" xr:uid="{00000000-0005-0000-0000-00002E160000}"/>
    <cellStyle name="Currency0 77" xfId="4544" xr:uid="{00000000-0005-0000-0000-00002F160000}"/>
    <cellStyle name="Currency0 77 2" xfId="4545" xr:uid="{00000000-0005-0000-0000-000030160000}"/>
    <cellStyle name="Currency0 78" xfId="4546" xr:uid="{00000000-0005-0000-0000-000031160000}"/>
    <cellStyle name="Currency0 78 2" xfId="4547" xr:uid="{00000000-0005-0000-0000-000032160000}"/>
    <cellStyle name="Currency0 79" xfId="4548" xr:uid="{00000000-0005-0000-0000-000033160000}"/>
    <cellStyle name="Currency0 79 2" xfId="4549" xr:uid="{00000000-0005-0000-0000-000034160000}"/>
    <cellStyle name="Currency0 8" xfId="4550" xr:uid="{00000000-0005-0000-0000-000035160000}"/>
    <cellStyle name="Currency0 8 2" xfId="4551" xr:uid="{00000000-0005-0000-0000-000036160000}"/>
    <cellStyle name="Currency0 80" xfId="4552" xr:uid="{00000000-0005-0000-0000-000037160000}"/>
    <cellStyle name="Currency0 80 2" xfId="4553" xr:uid="{00000000-0005-0000-0000-000038160000}"/>
    <cellStyle name="Currency0 81" xfId="4554" xr:uid="{00000000-0005-0000-0000-000039160000}"/>
    <cellStyle name="Currency0 81 2" xfId="4555" xr:uid="{00000000-0005-0000-0000-00003A160000}"/>
    <cellStyle name="Currency0 82" xfId="4556" xr:uid="{00000000-0005-0000-0000-00003B160000}"/>
    <cellStyle name="Currency0 82 2" xfId="4557" xr:uid="{00000000-0005-0000-0000-00003C160000}"/>
    <cellStyle name="Currency0 83" xfId="4558" xr:uid="{00000000-0005-0000-0000-00003D160000}"/>
    <cellStyle name="Currency0 83 2" xfId="4559" xr:uid="{00000000-0005-0000-0000-00003E160000}"/>
    <cellStyle name="Currency0 84" xfId="4560" xr:uid="{00000000-0005-0000-0000-00003F160000}"/>
    <cellStyle name="Currency0 84 2" xfId="4561" xr:uid="{00000000-0005-0000-0000-000040160000}"/>
    <cellStyle name="Currency0 85" xfId="4562" xr:uid="{00000000-0005-0000-0000-000041160000}"/>
    <cellStyle name="Currency0 85 2" xfId="4563" xr:uid="{00000000-0005-0000-0000-000042160000}"/>
    <cellStyle name="Currency0 86" xfId="4564" xr:uid="{00000000-0005-0000-0000-000043160000}"/>
    <cellStyle name="Currency0 86 2" xfId="4565" xr:uid="{00000000-0005-0000-0000-000044160000}"/>
    <cellStyle name="Currency0 87" xfId="4566" xr:uid="{00000000-0005-0000-0000-000045160000}"/>
    <cellStyle name="Currency0 87 2" xfId="4567" xr:uid="{00000000-0005-0000-0000-000046160000}"/>
    <cellStyle name="Currency0 88" xfId="4568" xr:uid="{00000000-0005-0000-0000-000047160000}"/>
    <cellStyle name="Currency0 88 2" xfId="4569" xr:uid="{00000000-0005-0000-0000-000048160000}"/>
    <cellStyle name="Currency0 89" xfId="4570" xr:uid="{00000000-0005-0000-0000-000049160000}"/>
    <cellStyle name="Currency0 89 2" xfId="4571" xr:uid="{00000000-0005-0000-0000-00004A160000}"/>
    <cellStyle name="Currency0 9" xfId="4572" xr:uid="{00000000-0005-0000-0000-00004B160000}"/>
    <cellStyle name="Currency0 9 2" xfId="4573" xr:uid="{00000000-0005-0000-0000-00004C160000}"/>
    <cellStyle name="Currency0 90" xfId="4574" xr:uid="{00000000-0005-0000-0000-00004D160000}"/>
    <cellStyle name="Currency0 90 2" xfId="4575" xr:uid="{00000000-0005-0000-0000-00004E160000}"/>
    <cellStyle name="Currency0 91" xfId="4576" xr:uid="{00000000-0005-0000-0000-00004F160000}"/>
    <cellStyle name="Currency0 91 2" xfId="4577" xr:uid="{00000000-0005-0000-0000-000050160000}"/>
    <cellStyle name="Currency0 92" xfId="4578" xr:uid="{00000000-0005-0000-0000-000051160000}"/>
    <cellStyle name="Currency0 92 2" xfId="4579" xr:uid="{00000000-0005-0000-0000-000052160000}"/>
    <cellStyle name="Currency0 93" xfId="4580" xr:uid="{00000000-0005-0000-0000-000053160000}"/>
    <cellStyle name="Currency0 93 2" xfId="4581" xr:uid="{00000000-0005-0000-0000-000054160000}"/>
    <cellStyle name="Currency0 94" xfId="4582" xr:uid="{00000000-0005-0000-0000-000055160000}"/>
    <cellStyle name="Currency0 94 2" xfId="4583" xr:uid="{00000000-0005-0000-0000-000056160000}"/>
    <cellStyle name="Currency0 95" xfId="4584" xr:uid="{00000000-0005-0000-0000-000057160000}"/>
    <cellStyle name="Currency0 95 2" xfId="4585" xr:uid="{00000000-0005-0000-0000-000058160000}"/>
    <cellStyle name="Currency0 96" xfId="4586" xr:uid="{00000000-0005-0000-0000-000059160000}"/>
    <cellStyle name="Currency0 96 2" xfId="4587" xr:uid="{00000000-0005-0000-0000-00005A160000}"/>
    <cellStyle name="Currency0 97" xfId="4588" xr:uid="{00000000-0005-0000-0000-00005B160000}"/>
    <cellStyle name="Currency0 97 2" xfId="4589" xr:uid="{00000000-0005-0000-0000-00005C160000}"/>
    <cellStyle name="Currency0 98" xfId="4590" xr:uid="{00000000-0005-0000-0000-00005D160000}"/>
    <cellStyle name="Currency0 98 2" xfId="4591" xr:uid="{00000000-0005-0000-0000-00005E160000}"/>
    <cellStyle name="Currency0 99" xfId="4592" xr:uid="{00000000-0005-0000-0000-00005F160000}"/>
    <cellStyle name="Currency0 99 2" xfId="4593" xr:uid="{00000000-0005-0000-0000-000060160000}"/>
    <cellStyle name="Date" xfId="4594" xr:uid="{00000000-0005-0000-0000-000061160000}"/>
    <cellStyle name="Date - Estilo3" xfId="4595" xr:uid="{00000000-0005-0000-0000-000062160000}"/>
    <cellStyle name="Date 10" xfId="4596" xr:uid="{00000000-0005-0000-0000-000063160000}"/>
    <cellStyle name="Date 10 2" xfId="4597" xr:uid="{00000000-0005-0000-0000-000064160000}"/>
    <cellStyle name="Date 100" xfId="4598" xr:uid="{00000000-0005-0000-0000-000065160000}"/>
    <cellStyle name="Date 100 2" xfId="4599" xr:uid="{00000000-0005-0000-0000-000066160000}"/>
    <cellStyle name="Date 101" xfId="4600" xr:uid="{00000000-0005-0000-0000-000067160000}"/>
    <cellStyle name="Date 101 2" xfId="4601" xr:uid="{00000000-0005-0000-0000-000068160000}"/>
    <cellStyle name="Date 102" xfId="4602" xr:uid="{00000000-0005-0000-0000-000069160000}"/>
    <cellStyle name="Date 102 2" xfId="4603" xr:uid="{00000000-0005-0000-0000-00006A160000}"/>
    <cellStyle name="Date 103" xfId="4604" xr:uid="{00000000-0005-0000-0000-00006B160000}"/>
    <cellStyle name="Date 103 2" xfId="4605" xr:uid="{00000000-0005-0000-0000-00006C160000}"/>
    <cellStyle name="Date 104" xfId="4606" xr:uid="{00000000-0005-0000-0000-00006D160000}"/>
    <cellStyle name="Date 104 2" xfId="4607" xr:uid="{00000000-0005-0000-0000-00006E160000}"/>
    <cellStyle name="Date 105" xfId="4608" xr:uid="{00000000-0005-0000-0000-00006F160000}"/>
    <cellStyle name="Date 105 2" xfId="4609" xr:uid="{00000000-0005-0000-0000-000070160000}"/>
    <cellStyle name="Date 106" xfId="4610" xr:uid="{00000000-0005-0000-0000-000071160000}"/>
    <cellStyle name="Date 106 2" xfId="4611" xr:uid="{00000000-0005-0000-0000-000072160000}"/>
    <cellStyle name="Date 107" xfId="4612" xr:uid="{00000000-0005-0000-0000-000073160000}"/>
    <cellStyle name="Date 107 2" xfId="4613" xr:uid="{00000000-0005-0000-0000-000074160000}"/>
    <cellStyle name="Date 108" xfId="4614" xr:uid="{00000000-0005-0000-0000-000075160000}"/>
    <cellStyle name="Date 108 2" xfId="4615" xr:uid="{00000000-0005-0000-0000-000076160000}"/>
    <cellStyle name="Date 109" xfId="4616" xr:uid="{00000000-0005-0000-0000-000077160000}"/>
    <cellStyle name="Date 109 2" xfId="4617" xr:uid="{00000000-0005-0000-0000-000078160000}"/>
    <cellStyle name="Date 11" xfId="4618" xr:uid="{00000000-0005-0000-0000-000079160000}"/>
    <cellStyle name="Date 11 2" xfId="4619" xr:uid="{00000000-0005-0000-0000-00007A160000}"/>
    <cellStyle name="Date 110" xfId="4620" xr:uid="{00000000-0005-0000-0000-00007B160000}"/>
    <cellStyle name="Date 110 2" xfId="4621" xr:uid="{00000000-0005-0000-0000-00007C160000}"/>
    <cellStyle name="Date 111" xfId="4622" xr:uid="{00000000-0005-0000-0000-00007D160000}"/>
    <cellStyle name="Date 111 2" xfId="4623" xr:uid="{00000000-0005-0000-0000-00007E160000}"/>
    <cellStyle name="Date 112" xfId="4624" xr:uid="{00000000-0005-0000-0000-00007F160000}"/>
    <cellStyle name="Date 112 2" xfId="4625" xr:uid="{00000000-0005-0000-0000-000080160000}"/>
    <cellStyle name="Date 113" xfId="4626" xr:uid="{00000000-0005-0000-0000-000081160000}"/>
    <cellStyle name="Date 113 2" xfId="4627" xr:uid="{00000000-0005-0000-0000-000082160000}"/>
    <cellStyle name="Date 114" xfId="4628" xr:uid="{00000000-0005-0000-0000-000083160000}"/>
    <cellStyle name="Date 114 2" xfId="4629" xr:uid="{00000000-0005-0000-0000-000084160000}"/>
    <cellStyle name="Date 115" xfId="4630" xr:uid="{00000000-0005-0000-0000-000085160000}"/>
    <cellStyle name="Date 115 2" xfId="4631" xr:uid="{00000000-0005-0000-0000-000086160000}"/>
    <cellStyle name="Date 116" xfId="4632" xr:uid="{00000000-0005-0000-0000-000087160000}"/>
    <cellStyle name="Date 117" xfId="4633" xr:uid="{00000000-0005-0000-0000-000088160000}"/>
    <cellStyle name="Date 12" xfId="4634" xr:uid="{00000000-0005-0000-0000-000089160000}"/>
    <cellStyle name="Date 12 2" xfId="4635" xr:uid="{00000000-0005-0000-0000-00008A160000}"/>
    <cellStyle name="Date 13" xfId="4636" xr:uid="{00000000-0005-0000-0000-00008B160000}"/>
    <cellStyle name="Date 13 2" xfId="4637" xr:uid="{00000000-0005-0000-0000-00008C160000}"/>
    <cellStyle name="Date 14" xfId="4638" xr:uid="{00000000-0005-0000-0000-00008D160000}"/>
    <cellStyle name="Date 14 2" xfId="4639" xr:uid="{00000000-0005-0000-0000-00008E160000}"/>
    <cellStyle name="Date 15" xfId="4640" xr:uid="{00000000-0005-0000-0000-00008F160000}"/>
    <cellStyle name="Date 15 2" xfId="4641" xr:uid="{00000000-0005-0000-0000-000090160000}"/>
    <cellStyle name="Date 16" xfId="4642" xr:uid="{00000000-0005-0000-0000-000091160000}"/>
    <cellStyle name="Date 16 2" xfId="4643" xr:uid="{00000000-0005-0000-0000-000092160000}"/>
    <cellStyle name="Date 17" xfId="4644" xr:uid="{00000000-0005-0000-0000-000093160000}"/>
    <cellStyle name="Date 17 2" xfId="4645" xr:uid="{00000000-0005-0000-0000-000094160000}"/>
    <cellStyle name="Date 18" xfId="4646" xr:uid="{00000000-0005-0000-0000-000095160000}"/>
    <cellStyle name="Date 18 2" xfId="4647" xr:uid="{00000000-0005-0000-0000-000096160000}"/>
    <cellStyle name="Date 19" xfId="4648" xr:uid="{00000000-0005-0000-0000-000097160000}"/>
    <cellStyle name="Date 19 2" xfId="4649" xr:uid="{00000000-0005-0000-0000-000098160000}"/>
    <cellStyle name="Date 2" xfId="4650" xr:uid="{00000000-0005-0000-0000-000099160000}"/>
    <cellStyle name="Date 2 10" xfId="4651" xr:uid="{00000000-0005-0000-0000-00009A160000}"/>
    <cellStyle name="Date 2 10 2" xfId="4652" xr:uid="{00000000-0005-0000-0000-00009B160000}"/>
    <cellStyle name="Date 2 11" xfId="4653" xr:uid="{00000000-0005-0000-0000-00009C160000}"/>
    <cellStyle name="Date 2 11 2" xfId="4654" xr:uid="{00000000-0005-0000-0000-00009D160000}"/>
    <cellStyle name="Date 2 12" xfId="4655" xr:uid="{00000000-0005-0000-0000-00009E160000}"/>
    <cellStyle name="Date 2 12 2" xfId="4656" xr:uid="{00000000-0005-0000-0000-00009F160000}"/>
    <cellStyle name="Date 2 13" xfId="4657" xr:uid="{00000000-0005-0000-0000-0000A0160000}"/>
    <cellStyle name="Date 2 2" xfId="4658" xr:uid="{00000000-0005-0000-0000-0000A1160000}"/>
    <cellStyle name="Date 2 2 2" xfId="4659" xr:uid="{00000000-0005-0000-0000-0000A2160000}"/>
    <cellStyle name="Date 2 3" xfId="4660" xr:uid="{00000000-0005-0000-0000-0000A3160000}"/>
    <cellStyle name="Date 2 3 2" xfId="4661" xr:uid="{00000000-0005-0000-0000-0000A4160000}"/>
    <cellStyle name="Date 2 4" xfId="4662" xr:uid="{00000000-0005-0000-0000-0000A5160000}"/>
    <cellStyle name="Date 2 4 2" xfId="4663" xr:uid="{00000000-0005-0000-0000-0000A6160000}"/>
    <cellStyle name="Date 2 5" xfId="4664" xr:uid="{00000000-0005-0000-0000-0000A7160000}"/>
    <cellStyle name="Date 2 5 2" xfId="4665" xr:uid="{00000000-0005-0000-0000-0000A8160000}"/>
    <cellStyle name="Date 2 6" xfId="4666" xr:uid="{00000000-0005-0000-0000-0000A9160000}"/>
    <cellStyle name="Date 2 6 2" xfId="4667" xr:uid="{00000000-0005-0000-0000-0000AA160000}"/>
    <cellStyle name="Date 2 7" xfId="4668" xr:uid="{00000000-0005-0000-0000-0000AB160000}"/>
    <cellStyle name="Date 2 7 2" xfId="4669" xr:uid="{00000000-0005-0000-0000-0000AC160000}"/>
    <cellStyle name="Date 2 8" xfId="4670" xr:uid="{00000000-0005-0000-0000-0000AD160000}"/>
    <cellStyle name="Date 2 8 2" xfId="4671" xr:uid="{00000000-0005-0000-0000-0000AE160000}"/>
    <cellStyle name="Date 2 9" xfId="4672" xr:uid="{00000000-0005-0000-0000-0000AF160000}"/>
    <cellStyle name="Date 2 9 2" xfId="4673" xr:uid="{00000000-0005-0000-0000-0000B0160000}"/>
    <cellStyle name="Date 20" xfId="4674" xr:uid="{00000000-0005-0000-0000-0000B1160000}"/>
    <cellStyle name="Date 20 2" xfId="4675" xr:uid="{00000000-0005-0000-0000-0000B2160000}"/>
    <cellStyle name="Date 21" xfId="4676" xr:uid="{00000000-0005-0000-0000-0000B3160000}"/>
    <cellStyle name="Date 21 2" xfId="4677" xr:uid="{00000000-0005-0000-0000-0000B4160000}"/>
    <cellStyle name="Date 22" xfId="4678" xr:uid="{00000000-0005-0000-0000-0000B5160000}"/>
    <cellStyle name="Date 22 2" xfId="4679" xr:uid="{00000000-0005-0000-0000-0000B6160000}"/>
    <cellStyle name="Date 23" xfId="4680" xr:uid="{00000000-0005-0000-0000-0000B7160000}"/>
    <cellStyle name="Date 23 2" xfId="4681" xr:uid="{00000000-0005-0000-0000-0000B8160000}"/>
    <cellStyle name="Date 24" xfId="4682" xr:uid="{00000000-0005-0000-0000-0000B9160000}"/>
    <cellStyle name="Date 24 2" xfId="4683" xr:uid="{00000000-0005-0000-0000-0000BA160000}"/>
    <cellStyle name="Date 25" xfId="4684" xr:uid="{00000000-0005-0000-0000-0000BB160000}"/>
    <cellStyle name="Date 25 2" xfId="4685" xr:uid="{00000000-0005-0000-0000-0000BC160000}"/>
    <cellStyle name="Date 26" xfId="4686" xr:uid="{00000000-0005-0000-0000-0000BD160000}"/>
    <cellStyle name="Date 26 2" xfId="4687" xr:uid="{00000000-0005-0000-0000-0000BE160000}"/>
    <cellStyle name="Date 27" xfId="4688" xr:uid="{00000000-0005-0000-0000-0000BF160000}"/>
    <cellStyle name="Date 27 2" xfId="4689" xr:uid="{00000000-0005-0000-0000-0000C0160000}"/>
    <cellStyle name="Date 28" xfId="4690" xr:uid="{00000000-0005-0000-0000-0000C1160000}"/>
    <cellStyle name="Date 28 2" xfId="4691" xr:uid="{00000000-0005-0000-0000-0000C2160000}"/>
    <cellStyle name="Date 29" xfId="4692" xr:uid="{00000000-0005-0000-0000-0000C3160000}"/>
    <cellStyle name="Date 29 2" xfId="4693" xr:uid="{00000000-0005-0000-0000-0000C4160000}"/>
    <cellStyle name="Date 3" xfId="4694" xr:uid="{00000000-0005-0000-0000-0000C5160000}"/>
    <cellStyle name="Date 3 10" xfId="4695" xr:uid="{00000000-0005-0000-0000-0000C6160000}"/>
    <cellStyle name="Date 3 10 2" xfId="4696" xr:uid="{00000000-0005-0000-0000-0000C7160000}"/>
    <cellStyle name="Date 3 11" xfId="4697" xr:uid="{00000000-0005-0000-0000-0000C8160000}"/>
    <cellStyle name="Date 3 11 2" xfId="4698" xr:uid="{00000000-0005-0000-0000-0000C9160000}"/>
    <cellStyle name="Date 3 12" xfId="4699" xr:uid="{00000000-0005-0000-0000-0000CA160000}"/>
    <cellStyle name="Date 3 12 2" xfId="4700" xr:uid="{00000000-0005-0000-0000-0000CB160000}"/>
    <cellStyle name="Date 3 13" xfId="4701" xr:uid="{00000000-0005-0000-0000-0000CC160000}"/>
    <cellStyle name="Date 3 2" xfId="4702" xr:uid="{00000000-0005-0000-0000-0000CD160000}"/>
    <cellStyle name="Date 3 2 2" xfId="4703" xr:uid="{00000000-0005-0000-0000-0000CE160000}"/>
    <cellStyle name="Date 3 3" xfId="4704" xr:uid="{00000000-0005-0000-0000-0000CF160000}"/>
    <cellStyle name="Date 3 3 2" xfId="4705" xr:uid="{00000000-0005-0000-0000-0000D0160000}"/>
    <cellStyle name="Date 3 4" xfId="4706" xr:uid="{00000000-0005-0000-0000-0000D1160000}"/>
    <cellStyle name="Date 3 4 2" xfId="4707" xr:uid="{00000000-0005-0000-0000-0000D2160000}"/>
    <cellStyle name="Date 3 5" xfId="4708" xr:uid="{00000000-0005-0000-0000-0000D3160000}"/>
    <cellStyle name="Date 3 5 2" xfId="4709" xr:uid="{00000000-0005-0000-0000-0000D4160000}"/>
    <cellStyle name="Date 3 6" xfId="4710" xr:uid="{00000000-0005-0000-0000-0000D5160000}"/>
    <cellStyle name="Date 3 6 2" xfId="4711" xr:uid="{00000000-0005-0000-0000-0000D6160000}"/>
    <cellStyle name="Date 3 7" xfId="4712" xr:uid="{00000000-0005-0000-0000-0000D7160000}"/>
    <cellStyle name="Date 3 7 2" xfId="4713" xr:uid="{00000000-0005-0000-0000-0000D8160000}"/>
    <cellStyle name="Date 3 8" xfId="4714" xr:uid="{00000000-0005-0000-0000-0000D9160000}"/>
    <cellStyle name="Date 3 8 2" xfId="4715" xr:uid="{00000000-0005-0000-0000-0000DA160000}"/>
    <cellStyle name="Date 3 9" xfId="4716" xr:uid="{00000000-0005-0000-0000-0000DB160000}"/>
    <cellStyle name="Date 3 9 2" xfId="4717" xr:uid="{00000000-0005-0000-0000-0000DC160000}"/>
    <cellStyle name="Date 30" xfId="4718" xr:uid="{00000000-0005-0000-0000-0000DD160000}"/>
    <cellStyle name="Date 30 2" xfId="4719" xr:uid="{00000000-0005-0000-0000-0000DE160000}"/>
    <cellStyle name="Date 31" xfId="4720" xr:uid="{00000000-0005-0000-0000-0000DF160000}"/>
    <cellStyle name="Date 31 2" xfId="4721" xr:uid="{00000000-0005-0000-0000-0000E0160000}"/>
    <cellStyle name="Date 32" xfId="4722" xr:uid="{00000000-0005-0000-0000-0000E1160000}"/>
    <cellStyle name="Date 32 2" xfId="4723" xr:uid="{00000000-0005-0000-0000-0000E2160000}"/>
    <cellStyle name="Date 33" xfId="4724" xr:uid="{00000000-0005-0000-0000-0000E3160000}"/>
    <cellStyle name="Date 33 2" xfId="4725" xr:uid="{00000000-0005-0000-0000-0000E4160000}"/>
    <cellStyle name="Date 34" xfId="4726" xr:uid="{00000000-0005-0000-0000-0000E5160000}"/>
    <cellStyle name="Date 34 2" xfId="4727" xr:uid="{00000000-0005-0000-0000-0000E6160000}"/>
    <cellStyle name="Date 35" xfId="4728" xr:uid="{00000000-0005-0000-0000-0000E7160000}"/>
    <cellStyle name="Date 35 2" xfId="4729" xr:uid="{00000000-0005-0000-0000-0000E8160000}"/>
    <cellStyle name="Date 36" xfId="4730" xr:uid="{00000000-0005-0000-0000-0000E9160000}"/>
    <cellStyle name="Date 36 2" xfId="4731" xr:uid="{00000000-0005-0000-0000-0000EA160000}"/>
    <cellStyle name="Date 37" xfId="4732" xr:uid="{00000000-0005-0000-0000-0000EB160000}"/>
    <cellStyle name="Date 37 2" xfId="4733" xr:uid="{00000000-0005-0000-0000-0000EC160000}"/>
    <cellStyle name="Date 38" xfId="4734" xr:uid="{00000000-0005-0000-0000-0000ED160000}"/>
    <cellStyle name="Date 38 2" xfId="4735" xr:uid="{00000000-0005-0000-0000-0000EE160000}"/>
    <cellStyle name="Date 39" xfId="4736" xr:uid="{00000000-0005-0000-0000-0000EF160000}"/>
    <cellStyle name="Date 39 2" xfId="4737" xr:uid="{00000000-0005-0000-0000-0000F0160000}"/>
    <cellStyle name="Date 4" xfId="4738" xr:uid="{00000000-0005-0000-0000-0000F1160000}"/>
    <cellStyle name="Date 4 10" xfId="4739" xr:uid="{00000000-0005-0000-0000-0000F2160000}"/>
    <cellStyle name="Date 4 10 2" xfId="4740" xr:uid="{00000000-0005-0000-0000-0000F3160000}"/>
    <cellStyle name="Date 4 11" xfId="4741" xr:uid="{00000000-0005-0000-0000-0000F4160000}"/>
    <cellStyle name="Date 4 11 2" xfId="4742" xr:uid="{00000000-0005-0000-0000-0000F5160000}"/>
    <cellStyle name="Date 4 12" xfId="4743" xr:uid="{00000000-0005-0000-0000-0000F6160000}"/>
    <cellStyle name="Date 4 12 2" xfId="4744" xr:uid="{00000000-0005-0000-0000-0000F7160000}"/>
    <cellStyle name="Date 4 13" xfId="4745" xr:uid="{00000000-0005-0000-0000-0000F8160000}"/>
    <cellStyle name="Date 4 2" xfId="4746" xr:uid="{00000000-0005-0000-0000-0000F9160000}"/>
    <cellStyle name="Date 4 2 2" xfId="4747" xr:uid="{00000000-0005-0000-0000-0000FA160000}"/>
    <cellStyle name="Date 4 3" xfId="4748" xr:uid="{00000000-0005-0000-0000-0000FB160000}"/>
    <cellStyle name="Date 4 3 2" xfId="4749" xr:uid="{00000000-0005-0000-0000-0000FC160000}"/>
    <cellStyle name="Date 4 4" xfId="4750" xr:uid="{00000000-0005-0000-0000-0000FD160000}"/>
    <cellStyle name="Date 4 4 2" xfId="4751" xr:uid="{00000000-0005-0000-0000-0000FE160000}"/>
    <cellStyle name="Date 4 5" xfId="4752" xr:uid="{00000000-0005-0000-0000-0000FF160000}"/>
    <cellStyle name="Date 4 5 2" xfId="4753" xr:uid="{00000000-0005-0000-0000-000000170000}"/>
    <cellStyle name="Date 4 6" xfId="4754" xr:uid="{00000000-0005-0000-0000-000001170000}"/>
    <cellStyle name="Date 4 6 2" xfId="4755" xr:uid="{00000000-0005-0000-0000-000002170000}"/>
    <cellStyle name="Date 4 7" xfId="4756" xr:uid="{00000000-0005-0000-0000-000003170000}"/>
    <cellStyle name="Date 4 7 2" xfId="4757" xr:uid="{00000000-0005-0000-0000-000004170000}"/>
    <cellStyle name="Date 4 8" xfId="4758" xr:uid="{00000000-0005-0000-0000-000005170000}"/>
    <cellStyle name="Date 4 8 2" xfId="4759" xr:uid="{00000000-0005-0000-0000-000006170000}"/>
    <cellStyle name="Date 4 9" xfId="4760" xr:uid="{00000000-0005-0000-0000-000007170000}"/>
    <cellStyle name="Date 4 9 2" xfId="4761" xr:uid="{00000000-0005-0000-0000-000008170000}"/>
    <cellStyle name="Date 40" xfId="4762" xr:uid="{00000000-0005-0000-0000-000009170000}"/>
    <cellStyle name="Date 40 2" xfId="4763" xr:uid="{00000000-0005-0000-0000-00000A170000}"/>
    <cellStyle name="Date 41" xfId="4764" xr:uid="{00000000-0005-0000-0000-00000B170000}"/>
    <cellStyle name="Date 41 2" xfId="4765" xr:uid="{00000000-0005-0000-0000-00000C170000}"/>
    <cellStyle name="Date 42" xfId="4766" xr:uid="{00000000-0005-0000-0000-00000D170000}"/>
    <cellStyle name="Date 42 2" xfId="4767" xr:uid="{00000000-0005-0000-0000-00000E170000}"/>
    <cellStyle name="Date 43" xfId="4768" xr:uid="{00000000-0005-0000-0000-00000F170000}"/>
    <cellStyle name="Date 43 2" xfId="4769" xr:uid="{00000000-0005-0000-0000-000010170000}"/>
    <cellStyle name="Date 44" xfId="4770" xr:uid="{00000000-0005-0000-0000-000011170000}"/>
    <cellStyle name="Date 44 2" xfId="4771" xr:uid="{00000000-0005-0000-0000-000012170000}"/>
    <cellStyle name="Date 45" xfId="4772" xr:uid="{00000000-0005-0000-0000-000013170000}"/>
    <cellStyle name="Date 45 2" xfId="4773" xr:uid="{00000000-0005-0000-0000-000014170000}"/>
    <cellStyle name="Date 46" xfId="4774" xr:uid="{00000000-0005-0000-0000-000015170000}"/>
    <cellStyle name="Date 46 2" xfId="4775" xr:uid="{00000000-0005-0000-0000-000016170000}"/>
    <cellStyle name="Date 47" xfId="4776" xr:uid="{00000000-0005-0000-0000-000017170000}"/>
    <cellStyle name="Date 47 2" xfId="4777" xr:uid="{00000000-0005-0000-0000-000018170000}"/>
    <cellStyle name="Date 48" xfId="4778" xr:uid="{00000000-0005-0000-0000-000019170000}"/>
    <cellStyle name="Date 48 2" xfId="4779" xr:uid="{00000000-0005-0000-0000-00001A170000}"/>
    <cellStyle name="Date 49" xfId="4780" xr:uid="{00000000-0005-0000-0000-00001B170000}"/>
    <cellStyle name="Date 49 2" xfId="4781" xr:uid="{00000000-0005-0000-0000-00001C170000}"/>
    <cellStyle name="Date 5" xfId="4782" xr:uid="{00000000-0005-0000-0000-00001D170000}"/>
    <cellStyle name="Date 5 2" xfId="4783" xr:uid="{00000000-0005-0000-0000-00001E170000}"/>
    <cellStyle name="Date 50" xfId="4784" xr:uid="{00000000-0005-0000-0000-00001F170000}"/>
    <cellStyle name="Date 50 2" xfId="4785" xr:uid="{00000000-0005-0000-0000-000020170000}"/>
    <cellStyle name="Date 51" xfId="4786" xr:uid="{00000000-0005-0000-0000-000021170000}"/>
    <cellStyle name="Date 51 2" xfId="4787" xr:uid="{00000000-0005-0000-0000-000022170000}"/>
    <cellStyle name="Date 52" xfId="4788" xr:uid="{00000000-0005-0000-0000-000023170000}"/>
    <cellStyle name="Date 52 2" xfId="4789" xr:uid="{00000000-0005-0000-0000-000024170000}"/>
    <cellStyle name="Date 53" xfId="4790" xr:uid="{00000000-0005-0000-0000-000025170000}"/>
    <cellStyle name="Date 53 2" xfId="4791" xr:uid="{00000000-0005-0000-0000-000026170000}"/>
    <cellStyle name="Date 54" xfId="4792" xr:uid="{00000000-0005-0000-0000-000027170000}"/>
    <cellStyle name="Date 54 2" xfId="4793" xr:uid="{00000000-0005-0000-0000-000028170000}"/>
    <cellStyle name="Date 55" xfId="4794" xr:uid="{00000000-0005-0000-0000-000029170000}"/>
    <cellStyle name="Date 55 2" xfId="4795" xr:uid="{00000000-0005-0000-0000-00002A170000}"/>
    <cellStyle name="Date 56" xfId="4796" xr:uid="{00000000-0005-0000-0000-00002B170000}"/>
    <cellStyle name="Date 56 2" xfId="4797" xr:uid="{00000000-0005-0000-0000-00002C170000}"/>
    <cellStyle name="Date 57" xfId="4798" xr:uid="{00000000-0005-0000-0000-00002D170000}"/>
    <cellStyle name="Date 57 2" xfId="4799" xr:uid="{00000000-0005-0000-0000-00002E170000}"/>
    <cellStyle name="Date 58" xfId="4800" xr:uid="{00000000-0005-0000-0000-00002F170000}"/>
    <cellStyle name="Date 58 2" xfId="4801" xr:uid="{00000000-0005-0000-0000-000030170000}"/>
    <cellStyle name="Date 59" xfId="4802" xr:uid="{00000000-0005-0000-0000-000031170000}"/>
    <cellStyle name="Date 59 2" xfId="4803" xr:uid="{00000000-0005-0000-0000-000032170000}"/>
    <cellStyle name="Date 6" xfId="4804" xr:uid="{00000000-0005-0000-0000-000033170000}"/>
    <cellStyle name="Date 6 2" xfId="4805" xr:uid="{00000000-0005-0000-0000-000034170000}"/>
    <cellStyle name="Date 60" xfId="4806" xr:uid="{00000000-0005-0000-0000-000035170000}"/>
    <cellStyle name="Date 60 2" xfId="4807" xr:uid="{00000000-0005-0000-0000-000036170000}"/>
    <cellStyle name="Date 61" xfId="4808" xr:uid="{00000000-0005-0000-0000-000037170000}"/>
    <cellStyle name="Date 61 2" xfId="4809" xr:uid="{00000000-0005-0000-0000-000038170000}"/>
    <cellStyle name="Date 62" xfId="4810" xr:uid="{00000000-0005-0000-0000-000039170000}"/>
    <cellStyle name="Date 62 2" xfId="4811" xr:uid="{00000000-0005-0000-0000-00003A170000}"/>
    <cellStyle name="Date 63" xfId="4812" xr:uid="{00000000-0005-0000-0000-00003B170000}"/>
    <cellStyle name="Date 63 2" xfId="4813" xr:uid="{00000000-0005-0000-0000-00003C170000}"/>
    <cellStyle name="Date 64" xfId="4814" xr:uid="{00000000-0005-0000-0000-00003D170000}"/>
    <cellStyle name="Date 64 2" xfId="4815" xr:uid="{00000000-0005-0000-0000-00003E170000}"/>
    <cellStyle name="Date 65" xfId="4816" xr:uid="{00000000-0005-0000-0000-00003F170000}"/>
    <cellStyle name="Date 65 2" xfId="4817" xr:uid="{00000000-0005-0000-0000-000040170000}"/>
    <cellStyle name="Date 66" xfId="4818" xr:uid="{00000000-0005-0000-0000-000041170000}"/>
    <cellStyle name="Date 66 2" xfId="4819" xr:uid="{00000000-0005-0000-0000-000042170000}"/>
    <cellStyle name="Date 67" xfId="4820" xr:uid="{00000000-0005-0000-0000-000043170000}"/>
    <cellStyle name="Date 67 2" xfId="4821" xr:uid="{00000000-0005-0000-0000-000044170000}"/>
    <cellStyle name="Date 68" xfId="4822" xr:uid="{00000000-0005-0000-0000-000045170000}"/>
    <cellStyle name="Date 68 2" xfId="4823" xr:uid="{00000000-0005-0000-0000-000046170000}"/>
    <cellStyle name="Date 69" xfId="4824" xr:uid="{00000000-0005-0000-0000-000047170000}"/>
    <cellStyle name="Date 69 2" xfId="4825" xr:uid="{00000000-0005-0000-0000-000048170000}"/>
    <cellStyle name="Date 7" xfId="4826" xr:uid="{00000000-0005-0000-0000-000049170000}"/>
    <cellStyle name="Date 7 2" xfId="4827" xr:uid="{00000000-0005-0000-0000-00004A170000}"/>
    <cellStyle name="Date 70" xfId="4828" xr:uid="{00000000-0005-0000-0000-00004B170000}"/>
    <cellStyle name="Date 70 2" xfId="4829" xr:uid="{00000000-0005-0000-0000-00004C170000}"/>
    <cellStyle name="Date 71" xfId="4830" xr:uid="{00000000-0005-0000-0000-00004D170000}"/>
    <cellStyle name="Date 71 2" xfId="4831" xr:uid="{00000000-0005-0000-0000-00004E170000}"/>
    <cellStyle name="Date 72" xfId="4832" xr:uid="{00000000-0005-0000-0000-00004F170000}"/>
    <cellStyle name="Date 72 2" xfId="4833" xr:uid="{00000000-0005-0000-0000-000050170000}"/>
    <cellStyle name="Date 73" xfId="4834" xr:uid="{00000000-0005-0000-0000-000051170000}"/>
    <cellStyle name="Date 73 2" xfId="4835" xr:uid="{00000000-0005-0000-0000-000052170000}"/>
    <cellStyle name="Date 74" xfId="4836" xr:uid="{00000000-0005-0000-0000-000053170000}"/>
    <cellStyle name="Date 74 2" xfId="4837" xr:uid="{00000000-0005-0000-0000-000054170000}"/>
    <cellStyle name="Date 75" xfId="4838" xr:uid="{00000000-0005-0000-0000-000055170000}"/>
    <cellStyle name="Date 75 2" xfId="4839" xr:uid="{00000000-0005-0000-0000-000056170000}"/>
    <cellStyle name="Date 76" xfId="4840" xr:uid="{00000000-0005-0000-0000-000057170000}"/>
    <cellStyle name="Date 76 2" xfId="4841" xr:uid="{00000000-0005-0000-0000-000058170000}"/>
    <cellStyle name="Date 77" xfId="4842" xr:uid="{00000000-0005-0000-0000-000059170000}"/>
    <cellStyle name="Date 77 2" xfId="4843" xr:uid="{00000000-0005-0000-0000-00005A170000}"/>
    <cellStyle name="Date 78" xfId="4844" xr:uid="{00000000-0005-0000-0000-00005B170000}"/>
    <cellStyle name="Date 78 2" xfId="4845" xr:uid="{00000000-0005-0000-0000-00005C170000}"/>
    <cellStyle name="Date 79" xfId="4846" xr:uid="{00000000-0005-0000-0000-00005D170000}"/>
    <cellStyle name="Date 79 2" xfId="4847" xr:uid="{00000000-0005-0000-0000-00005E170000}"/>
    <cellStyle name="Date 8" xfId="4848" xr:uid="{00000000-0005-0000-0000-00005F170000}"/>
    <cellStyle name="Date 8 2" xfId="4849" xr:uid="{00000000-0005-0000-0000-000060170000}"/>
    <cellStyle name="Date 80" xfId="4850" xr:uid="{00000000-0005-0000-0000-000061170000}"/>
    <cellStyle name="Date 80 2" xfId="4851" xr:uid="{00000000-0005-0000-0000-000062170000}"/>
    <cellStyle name="Date 81" xfId="4852" xr:uid="{00000000-0005-0000-0000-000063170000}"/>
    <cellStyle name="Date 81 2" xfId="4853" xr:uid="{00000000-0005-0000-0000-000064170000}"/>
    <cellStyle name="Date 82" xfId="4854" xr:uid="{00000000-0005-0000-0000-000065170000}"/>
    <cellStyle name="Date 82 2" xfId="4855" xr:uid="{00000000-0005-0000-0000-000066170000}"/>
    <cellStyle name="Date 83" xfId="4856" xr:uid="{00000000-0005-0000-0000-000067170000}"/>
    <cellStyle name="Date 83 2" xfId="4857" xr:uid="{00000000-0005-0000-0000-000068170000}"/>
    <cellStyle name="Date 84" xfId="4858" xr:uid="{00000000-0005-0000-0000-000069170000}"/>
    <cellStyle name="Date 84 2" xfId="4859" xr:uid="{00000000-0005-0000-0000-00006A170000}"/>
    <cellStyle name="Date 85" xfId="4860" xr:uid="{00000000-0005-0000-0000-00006B170000}"/>
    <cellStyle name="Date 85 2" xfId="4861" xr:uid="{00000000-0005-0000-0000-00006C170000}"/>
    <cellStyle name="Date 86" xfId="4862" xr:uid="{00000000-0005-0000-0000-00006D170000}"/>
    <cellStyle name="Date 86 2" xfId="4863" xr:uid="{00000000-0005-0000-0000-00006E170000}"/>
    <cellStyle name="Date 87" xfId="4864" xr:uid="{00000000-0005-0000-0000-00006F170000}"/>
    <cellStyle name="Date 87 2" xfId="4865" xr:uid="{00000000-0005-0000-0000-000070170000}"/>
    <cellStyle name="Date 88" xfId="4866" xr:uid="{00000000-0005-0000-0000-000071170000}"/>
    <cellStyle name="Date 88 2" xfId="4867" xr:uid="{00000000-0005-0000-0000-000072170000}"/>
    <cellStyle name="Date 89" xfId="4868" xr:uid="{00000000-0005-0000-0000-000073170000}"/>
    <cellStyle name="Date 89 2" xfId="4869" xr:uid="{00000000-0005-0000-0000-000074170000}"/>
    <cellStyle name="Date 9" xfId="4870" xr:uid="{00000000-0005-0000-0000-000075170000}"/>
    <cellStyle name="Date 9 2" xfId="4871" xr:uid="{00000000-0005-0000-0000-000076170000}"/>
    <cellStyle name="Date 90" xfId="4872" xr:uid="{00000000-0005-0000-0000-000077170000}"/>
    <cellStyle name="Date 90 2" xfId="4873" xr:uid="{00000000-0005-0000-0000-000078170000}"/>
    <cellStyle name="Date 91" xfId="4874" xr:uid="{00000000-0005-0000-0000-000079170000}"/>
    <cellStyle name="Date 91 2" xfId="4875" xr:uid="{00000000-0005-0000-0000-00007A170000}"/>
    <cellStyle name="Date 92" xfId="4876" xr:uid="{00000000-0005-0000-0000-00007B170000}"/>
    <cellStyle name="Date 92 2" xfId="4877" xr:uid="{00000000-0005-0000-0000-00007C170000}"/>
    <cellStyle name="Date 93" xfId="4878" xr:uid="{00000000-0005-0000-0000-00007D170000}"/>
    <cellStyle name="Date 93 2" xfId="4879" xr:uid="{00000000-0005-0000-0000-00007E170000}"/>
    <cellStyle name="Date 94" xfId="4880" xr:uid="{00000000-0005-0000-0000-00007F170000}"/>
    <cellStyle name="Date 94 2" xfId="4881" xr:uid="{00000000-0005-0000-0000-000080170000}"/>
    <cellStyle name="Date 95" xfId="4882" xr:uid="{00000000-0005-0000-0000-000081170000}"/>
    <cellStyle name="Date 95 2" xfId="4883" xr:uid="{00000000-0005-0000-0000-000082170000}"/>
    <cellStyle name="Date 96" xfId="4884" xr:uid="{00000000-0005-0000-0000-000083170000}"/>
    <cellStyle name="Date 96 2" xfId="4885" xr:uid="{00000000-0005-0000-0000-000084170000}"/>
    <cellStyle name="Date 97" xfId="4886" xr:uid="{00000000-0005-0000-0000-000085170000}"/>
    <cellStyle name="Date 97 2" xfId="4887" xr:uid="{00000000-0005-0000-0000-000086170000}"/>
    <cellStyle name="Date 98" xfId="4888" xr:uid="{00000000-0005-0000-0000-000087170000}"/>
    <cellStyle name="Date 98 2" xfId="4889" xr:uid="{00000000-0005-0000-0000-000088170000}"/>
    <cellStyle name="Date 99" xfId="4890" xr:uid="{00000000-0005-0000-0000-000089170000}"/>
    <cellStyle name="Date 99 2" xfId="4891" xr:uid="{00000000-0005-0000-0000-00008A170000}"/>
    <cellStyle name="Design" xfId="4892" xr:uid="{00000000-0005-0000-0000-00008B170000}"/>
    <cellStyle name="Design 2" xfId="4893" xr:uid="{00000000-0005-0000-0000-00008C170000}"/>
    <cellStyle name="Design 3" xfId="4894" xr:uid="{00000000-0005-0000-0000-00008D170000}"/>
    <cellStyle name="Design 4" xfId="4895" xr:uid="{00000000-0005-0000-0000-00008E170000}"/>
    <cellStyle name="Design 5" xfId="4896" xr:uid="{00000000-0005-0000-0000-00008F170000}"/>
    <cellStyle name="Design 6" xfId="4897" xr:uid="{00000000-0005-0000-0000-000090170000}"/>
    <cellStyle name="Design 7" xfId="4898" xr:uid="{00000000-0005-0000-0000-000091170000}"/>
    <cellStyle name="Design 8" xfId="4899" xr:uid="{00000000-0005-0000-0000-000092170000}"/>
    <cellStyle name="Emphasis 1" xfId="4900" xr:uid="{00000000-0005-0000-0000-000093170000}"/>
    <cellStyle name="Emphasis 2" xfId="4901" xr:uid="{00000000-0005-0000-0000-000094170000}"/>
    <cellStyle name="Emphasis 3" xfId="4902" xr:uid="{00000000-0005-0000-0000-000095170000}"/>
    <cellStyle name="Ênfase1 10" xfId="4903" xr:uid="{00000000-0005-0000-0000-000096170000}"/>
    <cellStyle name="Ênfase1 11" xfId="4904" xr:uid="{00000000-0005-0000-0000-000097170000}"/>
    <cellStyle name="Ênfase1 12" xfId="4905" xr:uid="{00000000-0005-0000-0000-000098170000}"/>
    <cellStyle name="Ênfase1 13" xfId="4906" xr:uid="{00000000-0005-0000-0000-000099170000}"/>
    <cellStyle name="Ênfase1 14" xfId="4907" xr:uid="{00000000-0005-0000-0000-00009A170000}"/>
    <cellStyle name="Ênfase1 15" xfId="4908" xr:uid="{00000000-0005-0000-0000-00009B170000}"/>
    <cellStyle name="Ênfase1 16" xfId="4909" xr:uid="{00000000-0005-0000-0000-00009C170000}"/>
    <cellStyle name="Ênfase1 17" xfId="4910" xr:uid="{00000000-0005-0000-0000-00009D170000}"/>
    <cellStyle name="Ênfase1 18" xfId="4911" xr:uid="{00000000-0005-0000-0000-00009E170000}"/>
    <cellStyle name="Ênfase1 19" xfId="4912" xr:uid="{00000000-0005-0000-0000-00009F170000}"/>
    <cellStyle name="Ênfase1 2" xfId="4913" xr:uid="{00000000-0005-0000-0000-0000A0170000}"/>
    <cellStyle name="Ênfase1 20" xfId="4914" xr:uid="{00000000-0005-0000-0000-0000A1170000}"/>
    <cellStyle name="Ênfase1 21" xfId="4915" xr:uid="{00000000-0005-0000-0000-0000A2170000}"/>
    <cellStyle name="Ênfase1 22" xfId="4916" xr:uid="{00000000-0005-0000-0000-0000A3170000}"/>
    <cellStyle name="Ênfase1 23" xfId="4917" xr:uid="{00000000-0005-0000-0000-0000A4170000}"/>
    <cellStyle name="Ênfase1 24" xfId="4918" xr:uid="{00000000-0005-0000-0000-0000A5170000}"/>
    <cellStyle name="Ênfase1 25" xfId="4919" xr:uid="{00000000-0005-0000-0000-0000A6170000}"/>
    <cellStyle name="Ênfase1 26" xfId="4920" xr:uid="{00000000-0005-0000-0000-0000A7170000}"/>
    <cellStyle name="Ênfase1 27" xfId="4921" xr:uid="{00000000-0005-0000-0000-0000A8170000}"/>
    <cellStyle name="Ênfase1 28" xfId="4922" xr:uid="{00000000-0005-0000-0000-0000A9170000}"/>
    <cellStyle name="Ênfase1 29" xfId="4923" xr:uid="{00000000-0005-0000-0000-0000AA170000}"/>
    <cellStyle name="Ênfase1 3" xfId="4924" xr:uid="{00000000-0005-0000-0000-0000AB170000}"/>
    <cellStyle name="Ênfase1 3 2" xfId="30919" xr:uid="{00000000-0005-0000-0000-0000AC170000}"/>
    <cellStyle name="Ênfase1 30" xfId="4925" xr:uid="{00000000-0005-0000-0000-0000AD170000}"/>
    <cellStyle name="Ênfase1 31" xfId="4926" xr:uid="{00000000-0005-0000-0000-0000AE170000}"/>
    <cellStyle name="Ênfase1 32" xfId="4927" xr:uid="{00000000-0005-0000-0000-0000AF170000}"/>
    <cellStyle name="Ênfase1 33" xfId="4928" xr:uid="{00000000-0005-0000-0000-0000B0170000}"/>
    <cellStyle name="Ênfase1 34" xfId="4929" xr:uid="{00000000-0005-0000-0000-0000B1170000}"/>
    <cellStyle name="Ênfase1 35" xfId="4930" xr:uid="{00000000-0005-0000-0000-0000B2170000}"/>
    <cellStyle name="Ênfase1 36" xfId="4931" xr:uid="{00000000-0005-0000-0000-0000B3170000}"/>
    <cellStyle name="Ênfase1 37" xfId="4932" xr:uid="{00000000-0005-0000-0000-0000B4170000}"/>
    <cellStyle name="Ênfase1 38" xfId="4933" xr:uid="{00000000-0005-0000-0000-0000B5170000}"/>
    <cellStyle name="Ênfase1 39" xfId="4934" xr:uid="{00000000-0005-0000-0000-0000B6170000}"/>
    <cellStyle name="Ênfase1 4" xfId="4935" xr:uid="{00000000-0005-0000-0000-0000B7170000}"/>
    <cellStyle name="Ênfase1 4 2" xfId="4936" xr:uid="{00000000-0005-0000-0000-0000B8170000}"/>
    <cellStyle name="Ênfase1 4 3" xfId="4937" xr:uid="{00000000-0005-0000-0000-0000B9170000}"/>
    <cellStyle name="Ênfase1 4 4" xfId="4938" xr:uid="{00000000-0005-0000-0000-0000BA170000}"/>
    <cellStyle name="Ênfase1 40" xfId="4939" xr:uid="{00000000-0005-0000-0000-0000BB170000}"/>
    <cellStyle name="Ênfase1 41" xfId="4940" xr:uid="{00000000-0005-0000-0000-0000BC170000}"/>
    <cellStyle name="Ênfase1 42" xfId="30920" xr:uid="{00000000-0005-0000-0000-0000BD170000}"/>
    <cellStyle name="Ênfase1 43" xfId="30921" xr:uid="{00000000-0005-0000-0000-0000BE170000}"/>
    <cellStyle name="Ênfase1 44" xfId="30922" xr:uid="{00000000-0005-0000-0000-0000BF170000}"/>
    <cellStyle name="Ênfase1 45" xfId="30923" xr:uid="{00000000-0005-0000-0000-0000C0170000}"/>
    <cellStyle name="Ênfase1 46" xfId="30924" xr:uid="{00000000-0005-0000-0000-0000C1170000}"/>
    <cellStyle name="Ênfase1 5" xfId="4941" xr:uid="{00000000-0005-0000-0000-0000C2170000}"/>
    <cellStyle name="Ênfase1 6" xfId="4942" xr:uid="{00000000-0005-0000-0000-0000C3170000}"/>
    <cellStyle name="Ênfase1 7" xfId="4943" xr:uid="{00000000-0005-0000-0000-0000C4170000}"/>
    <cellStyle name="Ênfase1 8" xfId="4944" xr:uid="{00000000-0005-0000-0000-0000C5170000}"/>
    <cellStyle name="Ênfase1 9" xfId="4945" xr:uid="{00000000-0005-0000-0000-0000C6170000}"/>
    <cellStyle name="Ênfase2 10" xfId="4946" xr:uid="{00000000-0005-0000-0000-0000C7170000}"/>
    <cellStyle name="Ênfase2 11" xfId="4947" xr:uid="{00000000-0005-0000-0000-0000C8170000}"/>
    <cellStyle name="Ênfase2 12" xfId="4948" xr:uid="{00000000-0005-0000-0000-0000C9170000}"/>
    <cellStyle name="Ênfase2 13" xfId="4949" xr:uid="{00000000-0005-0000-0000-0000CA170000}"/>
    <cellStyle name="Ênfase2 14" xfId="4950" xr:uid="{00000000-0005-0000-0000-0000CB170000}"/>
    <cellStyle name="Ênfase2 15" xfId="4951" xr:uid="{00000000-0005-0000-0000-0000CC170000}"/>
    <cellStyle name="Ênfase2 16" xfId="4952" xr:uid="{00000000-0005-0000-0000-0000CD170000}"/>
    <cellStyle name="Ênfase2 17" xfId="4953" xr:uid="{00000000-0005-0000-0000-0000CE170000}"/>
    <cellStyle name="Ênfase2 18" xfId="4954" xr:uid="{00000000-0005-0000-0000-0000CF170000}"/>
    <cellStyle name="Ênfase2 19" xfId="4955" xr:uid="{00000000-0005-0000-0000-0000D0170000}"/>
    <cellStyle name="Ênfase2 2" xfId="4956" xr:uid="{00000000-0005-0000-0000-0000D1170000}"/>
    <cellStyle name="Ênfase2 2 2" xfId="30925" xr:uid="{00000000-0005-0000-0000-0000D2170000}"/>
    <cellStyle name="Ênfase2 20" xfId="4957" xr:uid="{00000000-0005-0000-0000-0000D3170000}"/>
    <cellStyle name="Ênfase2 21" xfId="4958" xr:uid="{00000000-0005-0000-0000-0000D4170000}"/>
    <cellStyle name="Ênfase2 22" xfId="4959" xr:uid="{00000000-0005-0000-0000-0000D5170000}"/>
    <cellStyle name="Ênfase2 23" xfId="4960" xr:uid="{00000000-0005-0000-0000-0000D6170000}"/>
    <cellStyle name="Ênfase2 24" xfId="4961" xr:uid="{00000000-0005-0000-0000-0000D7170000}"/>
    <cellStyle name="Ênfase2 25" xfId="4962" xr:uid="{00000000-0005-0000-0000-0000D8170000}"/>
    <cellStyle name="Ênfase2 26" xfId="4963" xr:uid="{00000000-0005-0000-0000-0000D9170000}"/>
    <cellStyle name="Ênfase2 27" xfId="4964" xr:uid="{00000000-0005-0000-0000-0000DA170000}"/>
    <cellStyle name="Ênfase2 28" xfId="4965" xr:uid="{00000000-0005-0000-0000-0000DB170000}"/>
    <cellStyle name="Ênfase2 29" xfId="4966" xr:uid="{00000000-0005-0000-0000-0000DC170000}"/>
    <cellStyle name="Ênfase2 3" xfId="4967" xr:uid="{00000000-0005-0000-0000-0000DD170000}"/>
    <cellStyle name="Ênfase2 3 2" xfId="30926" xr:uid="{00000000-0005-0000-0000-0000DE170000}"/>
    <cellStyle name="Ênfase2 30" xfId="4968" xr:uid="{00000000-0005-0000-0000-0000DF170000}"/>
    <cellStyle name="Ênfase2 31" xfId="4969" xr:uid="{00000000-0005-0000-0000-0000E0170000}"/>
    <cellStyle name="Ênfase2 32" xfId="4970" xr:uid="{00000000-0005-0000-0000-0000E1170000}"/>
    <cellStyle name="Ênfase2 33" xfId="4971" xr:uid="{00000000-0005-0000-0000-0000E2170000}"/>
    <cellStyle name="Ênfase2 34" xfId="4972" xr:uid="{00000000-0005-0000-0000-0000E3170000}"/>
    <cellStyle name="Ênfase2 35" xfId="4973" xr:uid="{00000000-0005-0000-0000-0000E4170000}"/>
    <cellStyle name="Ênfase2 4" xfId="4974" xr:uid="{00000000-0005-0000-0000-0000E5170000}"/>
    <cellStyle name="Ênfase2 4 2" xfId="4975" xr:uid="{00000000-0005-0000-0000-0000E6170000}"/>
    <cellStyle name="Ênfase2 4 3" xfId="4976" xr:uid="{00000000-0005-0000-0000-0000E7170000}"/>
    <cellStyle name="Ênfase2 4 4" xfId="4977" xr:uid="{00000000-0005-0000-0000-0000E8170000}"/>
    <cellStyle name="Ênfase2 5" xfId="4978" xr:uid="{00000000-0005-0000-0000-0000E9170000}"/>
    <cellStyle name="Ênfase2 6" xfId="4979" xr:uid="{00000000-0005-0000-0000-0000EA170000}"/>
    <cellStyle name="Ênfase2 7" xfId="4980" xr:uid="{00000000-0005-0000-0000-0000EB170000}"/>
    <cellStyle name="Ênfase2 8" xfId="4981" xr:uid="{00000000-0005-0000-0000-0000EC170000}"/>
    <cellStyle name="Ênfase2 9" xfId="4982" xr:uid="{00000000-0005-0000-0000-0000ED170000}"/>
    <cellStyle name="Ênfase3 10" xfId="4983" xr:uid="{00000000-0005-0000-0000-0000EE170000}"/>
    <cellStyle name="Ênfase3 11" xfId="4984" xr:uid="{00000000-0005-0000-0000-0000EF170000}"/>
    <cellStyle name="Ênfase3 12" xfId="4985" xr:uid="{00000000-0005-0000-0000-0000F0170000}"/>
    <cellStyle name="Ênfase3 13" xfId="4986" xr:uid="{00000000-0005-0000-0000-0000F1170000}"/>
    <cellStyle name="Ênfase3 14" xfId="4987" xr:uid="{00000000-0005-0000-0000-0000F2170000}"/>
    <cellStyle name="Ênfase3 15" xfId="4988" xr:uid="{00000000-0005-0000-0000-0000F3170000}"/>
    <cellStyle name="Ênfase3 16" xfId="4989" xr:uid="{00000000-0005-0000-0000-0000F4170000}"/>
    <cellStyle name="Ênfase3 17" xfId="4990" xr:uid="{00000000-0005-0000-0000-0000F5170000}"/>
    <cellStyle name="Ênfase3 18" xfId="4991" xr:uid="{00000000-0005-0000-0000-0000F6170000}"/>
    <cellStyle name="Ênfase3 19" xfId="4992" xr:uid="{00000000-0005-0000-0000-0000F7170000}"/>
    <cellStyle name="Ênfase3 2" xfId="4993" xr:uid="{00000000-0005-0000-0000-0000F8170000}"/>
    <cellStyle name="Ênfase3 2 2" xfId="30927" xr:uid="{00000000-0005-0000-0000-0000F9170000}"/>
    <cellStyle name="Ênfase3 20" xfId="4994" xr:uid="{00000000-0005-0000-0000-0000FA170000}"/>
    <cellStyle name="Ênfase3 21" xfId="4995" xr:uid="{00000000-0005-0000-0000-0000FB170000}"/>
    <cellStyle name="Ênfase3 22" xfId="4996" xr:uid="{00000000-0005-0000-0000-0000FC170000}"/>
    <cellStyle name="Ênfase3 23" xfId="4997" xr:uid="{00000000-0005-0000-0000-0000FD170000}"/>
    <cellStyle name="Ênfase3 24" xfId="4998" xr:uid="{00000000-0005-0000-0000-0000FE170000}"/>
    <cellStyle name="Ênfase3 25" xfId="4999" xr:uid="{00000000-0005-0000-0000-0000FF170000}"/>
    <cellStyle name="Ênfase3 26" xfId="5000" xr:uid="{00000000-0005-0000-0000-000000180000}"/>
    <cellStyle name="Ênfase3 27" xfId="5001" xr:uid="{00000000-0005-0000-0000-000001180000}"/>
    <cellStyle name="Ênfase3 28" xfId="5002" xr:uid="{00000000-0005-0000-0000-000002180000}"/>
    <cellStyle name="Ênfase3 29" xfId="5003" xr:uid="{00000000-0005-0000-0000-000003180000}"/>
    <cellStyle name="Ênfase3 3" xfId="5004" xr:uid="{00000000-0005-0000-0000-000004180000}"/>
    <cellStyle name="Ênfase3 3 2" xfId="30928" xr:uid="{00000000-0005-0000-0000-000005180000}"/>
    <cellStyle name="Ênfase3 30" xfId="5005" xr:uid="{00000000-0005-0000-0000-000006180000}"/>
    <cellStyle name="Ênfase3 31" xfId="5006" xr:uid="{00000000-0005-0000-0000-000007180000}"/>
    <cellStyle name="Ênfase3 32" xfId="5007" xr:uid="{00000000-0005-0000-0000-000008180000}"/>
    <cellStyle name="Ênfase3 33" xfId="5008" xr:uid="{00000000-0005-0000-0000-000009180000}"/>
    <cellStyle name="Ênfase3 34" xfId="5009" xr:uid="{00000000-0005-0000-0000-00000A180000}"/>
    <cellStyle name="Ênfase3 35" xfId="5010" xr:uid="{00000000-0005-0000-0000-00000B180000}"/>
    <cellStyle name="Ênfase3 36" xfId="5011" xr:uid="{00000000-0005-0000-0000-00000C180000}"/>
    <cellStyle name="Ênfase3 37" xfId="5012" xr:uid="{00000000-0005-0000-0000-00000D180000}"/>
    <cellStyle name="Ênfase3 38" xfId="5013" xr:uid="{00000000-0005-0000-0000-00000E180000}"/>
    <cellStyle name="Ênfase3 39" xfId="5014" xr:uid="{00000000-0005-0000-0000-00000F180000}"/>
    <cellStyle name="Ênfase3 4" xfId="5015" xr:uid="{00000000-0005-0000-0000-000010180000}"/>
    <cellStyle name="Ênfase3 4 2" xfId="5016" xr:uid="{00000000-0005-0000-0000-000011180000}"/>
    <cellStyle name="Ênfase3 4 3" xfId="5017" xr:uid="{00000000-0005-0000-0000-000012180000}"/>
    <cellStyle name="Ênfase3 4 4" xfId="5018" xr:uid="{00000000-0005-0000-0000-000013180000}"/>
    <cellStyle name="Ênfase3 40" xfId="5019" xr:uid="{00000000-0005-0000-0000-000014180000}"/>
    <cellStyle name="Ênfase3 41" xfId="5020" xr:uid="{00000000-0005-0000-0000-000015180000}"/>
    <cellStyle name="Ênfase3 42" xfId="30929" xr:uid="{00000000-0005-0000-0000-000016180000}"/>
    <cellStyle name="Ênfase3 43" xfId="30930" xr:uid="{00000000-0005-0000-0000-000017180000}"/>
    <cellStyle name="Ênfase3 44" xfId="30931" xr:uid="{00000000-0005-0000-0000-000018180000}"/>
    <cellStyle name="Ênfase3 45" xfId="30932" xr:uid="{00000000-0005-0000-0000-000019180000}"/>
    <cellStyle name="Ênfase3 5" xfId="5021" xr:uid="{00000000-0005-0000-0000-00001A180000}"/>
    <cellStyle name="Ênfase3 6" xfId="5022" xr:uid="{00000000-0005-0000-0000-00001B180000}"/>
    <cellStyle name="Ênfase3 7" xfId="5023" xr:uid="{00000000-0005-0000-0000-00001C180000}"/>
    <cellStyle name="Ênfase3 8" xfId="5024" xr:uid="{00000000-0005-0000-0000-00001D180000}"/>
    <cellStyle name="Ênfase3 9" xfId="5025" xr:uid="{00000000-0005-0000-0000-00001E180000}"/>
    <cellStyle name="Ênfase4 10" xfId="5026" xr:uid="{00000000-0005-0000-0000-00001F180000}"/>
    <cellStyle name="Ênfase4 11" xfId="5027" xr:uid="{00000000-0005-0000-0000-000020180000}"/>
    <cellStyle name="Ênfase4 12" xfId="5028" xr:uid="{00000000-0005-0000-0000-000021180000}"/>
    <cellStyle name="Ênfase4 13" xfId="5029" xr:uid="{00000000-0005-0000-0000-000022180000}"/>
    <cellStyle name="Ênfase4 14" xfId="5030" xr:uid="{00000000-0005-0000-0000-000023180000}"/>
    <cellStyle name="Ênfase4 15" xfId="5031" xr:uid="{00000000-0005-0000-0000-000024180000}"/>
    <cellStyle name="Ênfase4 16" xfId="5032" xr:uid="{00000000-0005-0000-0000-000025180000}"/>
    <cellStyle name="Ênfase4 17" xfId="5033" xr:uid="{00000000-0005-0000-0000-000026180000}"/>
    <cellStyle name="Ênfase4 18" xfId="5034" xr:uid="{00000000-0005-0000-0000-000027180000}"/>
    <cellStyle name="Ênfase4 19" xfId="5035" xr:uid="{00000000-0005-0000-0000-000028180000}"/>
    <cellStyle name="Ênfase4 2" xfId="5036" xr:uid="{00000000-0005-0000-0000-000029180000}"/>
    <cellStyle name="Ênfase4 2 2" xfId="30933" xr:uid="{00000000-0005-0000-0000-00002A180000}"/>
    <cellStyle name="Ênfase4 20" xfId="5037" xr:uid="{00000000-0005-0000-0000-00002B180000}"/>
    <cellStyle name="Ênfase4 21" xfId="5038" xr:uid="{00000000-0005-0000-0000-00002C180000}"/>
    <cellStyle name="Ênfase4 22" xfId="5039" xr:uid="{00000000-0005-0000-0000-00002D180000}"/>
    <cellStyle name="Ênfase4 23" xfId="5040" xr:uid="{00000000-0005-0000-0000-00002E180000}"/>
    <cellStyle name="Ênfase4 24" xfId="5041" xr:uid="{00000000-0005-0000-0000-00002F180000}"/>
    <cellStyle name="Ênfase4 25" xfId="5042" xr:uid="{00000000-0005-0000-0000-000030180000}"/>
    <cellStyle name="Ênfase4 26" xfId="5043" xr:uid="{00000000-0005-0000-0000-000031180000}"/>
    <cellStyle name="Ênfase4 27" xfId="5044" xr:uid="{00000000-0005-0000-0000-000032180000}"/>
    <cellStyle name="Ênfase4 28" xfId="5045" xr:uid="{00000000-0005-0000-0000-000033180000}"/>
    <cellStyle name="Ênfase4 29" xfId="5046" xr:uid="{00000000-0005-0000-0000-000034180000}"/>
    <cellStyle name="Ênfase4 3" xfId="5047" xr:uid="{00000000-0005-0000-0000-000035180000}"/>
    <cellStyle name="Ênfase4 3 2" xfId="30934" xr:uid="{00000000-0005-0000-0000-000036180000}"/>
    <cellStyle name="Ênfase4 30" xfId="5048" xr:uid="{00000000-0005-0000-0000-000037180000}"/>
    <cellStyle name="Ênfase4 31" xfId="5049" xr:uid="{00000000-0005-0000-0000-000038180000}"/>
    <cellStyle name="Ênfase4 32" xfId="5050" xr:uid="{00000000-0005-0000-0000-000039180000}"/>
    <cellStyle name="Ênfase4 33" xfId="5051" xr:uid="{00000000-0005-0000-0000-00003A180000}"/>
    <cellStyle name="Ênfase4 34" xfId="5052" xr:uid="{00000000-0005-0000-0000-00003B180000}"/>
    <cellStyle name="Ênfase4 35" xfId="5053" xr:uid="{00000000-0005-0000-0000-00003C180000}"/>
    <cellStyle name="Ênfase4 4" xfId="5054" xr:uid="{00000000-0005-0000-0000-00003D180000}"/>
    <cellStyle name="Ênfase4 4 2" xfId="5055" xr:uid="{00000000-0005-0000-0000-00003E180000}"/>
    <cellStyle name="Ênfase4 4 3" xfId="5056" xr:uid="{00000000-0005-0000-0000-00003F180000}"/>
    <cellStyle name="Ênfase4 4 4" xfId="5057" xr:uid="{00000000-0005-0000-0000-000040180000}"/>
    <cellStyle name="Ênfase4 5" xfId="5058" xr:uid="{00000000-0005-0000-0000-000041180000}"/>
    <cellStyle name="Ênfase4 6" xfId="5059" xr:uid="{00000000-0005-0000-0000-000042180000}"/>
    <cellStyle name="Ênfase4 7" xfId="5060" xr:uid="{00000000-0005-0000-0000-000043180000}"/>
    <cellStyle name="Ênfase4 8" xfId="5061" xr:uid="{00000000-0005-0000-0000-000044180000}"/>
    <cellStyle name="Ênfase4 9" xfId="5062" xr:uid="{00000000-0005-0000-0000-000045180000}"/>
    <cellStyle name="Ênfase5 10" xfId="5063" xr:uid="{00000000-0005-0000-0000-000046180000}"/>
    <cellStyle name="Ênfase5 11" xfId="5064" xr:uid="{00000000-0005-0000-0000-000047180000}"/>
    <cellStyle name="Ênfase5 12" xfId="5065" xr:uid="{00000000-0005-0000-0000-000048180000}"/>
    <cellStyle name="Ênfase5 13" xfId="5066" xr:uid="{00000000-0005-0000-0000-000049180000}"/>
    <cellStyle name="Ênfase5 14" xfId="5067" xr:uid="{00000000-0005-0000-0000-00004A180000}"/>
    <cellStyle name="Ênfase5 15" xfId="5068" xr:uid="{00000000-0005-0000-0000-00004B180000}"/>
    <cellStyle name="Ênfase5 16" xfId="5069" xr:uid="{00000000-0005-0000-0000-00004C180000}"/>
    <cellStyle name="Ênfase5 17" xfId="5070" xr:uid="{00000000-0005-0000-0000-00004D180000}"/>
    <cellStyle name="Ênfase5 18" xfId="5071" xr:uid="{00000000-0005-0000-0000-00004E180000}"/>
    <cellStyle name="Ênfase5 19" xfId="5072" xr:uid="{00000000-0005-0000-0000-00004F180000}"/>
    <cellStyle name="Ênfase5 2" xfId="5073" xr:uid="{00000000-0005-0000-0000-000050180000}"/>
    <cellStyle name="Ênfase5 2 2" xfId="30935" xr:uid="{00000000-0005-0000-0000-000051180000}"/>
    <cellStyle name="Ênfase5 20" xfId="5074" xr:uid="{00000000-0005-0000-0000-000052180000}"/>
    <cellStyle name="Ênfase5 21" xfId="5075" xr:uid="{00000000-0005-0000-0000-000053180000}"/>
    <cellStyle name="Ênfase5 22" xfId="5076" xr:uid="{00000000-0005-0000-0000-000054180000}"/>
    <cellStyle name="Ênfase5 23" xfId="5077" xr:uid="{00000000-0005-0000-0000-000055180000}"/>
    <cellStyle name="Ênfase5 24" xfId="5078" xr:uid="{00000000-0005-0000-0000-000056180000}"/>
    <cellStyle name="Ênfase5 25" xfId="5079" xr:uid="{00000000-0005-0000-0000-000057180000}"/>
    <cellStyle name="Ênfase5 26" xfId="5080" xr:uid="{00000000-0005-0000-0000-000058180000}"/>
    <cellStyle name="Ênfase5 27" xfId="5081" xr:uid="{00000000-0005-0000-0000-000059180000}"/>
    <cellStyle name="Ênfase5 28" xfId="5082" xr:uid="{00000000-0005-0000-0000-00005A180000}"/>
    <cellStyle name="Ênfase5 29" xfId="5083" xr:uid="{00000000-0005-0000-0000-00005B180000}"/>
    <cellStyle name="Ênfase5 3" xfId="5084" xr:uid="{00000000-0005-0000-0000-00005C180000}"/>
    <cellStyle name="Ênfase5 3 2" xfId="30936" xr:uid="{00000000-0005-0000-0000-00005D180000}"/>
    <cellStyle name="Ênfase5 30" xfId="5085" xr:uid="{00000000-0005-0000-0000-00005E180000}"/>
    <cellStyle name="Ênfase5 31" xfId="5086" xr:uid="{00000000-0005-0000-0000-00005F180000}"/>
    <cellStyle name="Ênfase5 32" xfId="5087" xr:uid="{00000000-0005-0000-0000-000060180000}"/>
    <cellStyle name="Ênfase5 33" xfId="5088" xr:uid="{00000000-0005-0000-0000-000061180000}"/>
    <cellStyle name="Ênfase5 34" xfId="5089" xr:uid="{00000000-0005-0000-0000-000062180000}"/>
    <cellStyle name="Ênfase5 35" xfId="5090" xr:uid="{00000000-0005-0000-0000-000063180000}"/>
    <cellStyle name="Ênfase5 36" xfId="5091" xr:uid="{00000000-0005-0000-0000-000064180000}"/>
    <cellStyle name="Ênfase5 37" xfId="5092" xr:uid="{00000000-0005-0000-0000-000065180000}"/>
    <cellStyle name="Ênfase5 38" xfId="5093" xr:uid="{00000000-0005-0000-0000-000066180000}"/>
    <cellStyle name="Ênfase5 39" xfId="5094" xr:uid="{00000000-0005-0000-0000-000067180000}"/>
    <cellStyle name="Ênfase5 4" xfId="5095" xr:uid="{00000000-0005-0000-0000-000068180000}"/>
    <cellStyle name="Ênfase5 4 2" xfId="5096" xr:uid="{00000000-0005-0000-0000-000069180000}"/>
    <cellStyle name="Ênfase5 4 3" xfId="5097" xr:uid="{00000000-0005-0000-0000-00006A180000}"/>
    <cellStyle name="Ênfase5 4 4" xfId="5098" xr:uid="{00000000-0005-0000-0000-00006B180000}"/>
    <cellStyle name="Ênfase5 40" xfId="5099" xr:uid="{00000000-0005-0000-0000-00006C180000}"/>
    <cellStyle name="Ênfase5 41" xfId="5100" xr:uid="{00000000-0005-0000-0000-00006D180000}"/>
    <cellStyle name="Ênfase5 42" xfId="30937" xr:uid="{00000000-0005-0000-0000-00006E180000}"/>
    <cellStyle name="Ênfase5 43" xfId="30938" xr:uid="{00000000-0005-0000-0000-00006F180000}"/>
    <cellStyle name="Ênfase5 44" xfId="30939" xr:uid="{00000000-0005-0000-0000-000070180000}"/>
    <cellStyle name="Ênfase5 45" xfId="30940" xr:uid="{00000000-0005-0000-0000-000071180000}"/>
    <cellStyle name="Ênfase5 5" xfId="5101" xr:uid="{00000000-0005-0000-0000-000072180000}"/>
    <cellStyle name="Ênfase5 6" xfId="5102" xr:uid="{00000000-0005-0000-0000-000073180000}"/>
    <cellStyle name="Ênfase5 7" xfId="5103" xr:uid="{00000000-0005-0000-0000-000074180000}"/>
    <cellStyle name="Ênfase5 8" xfId="5104" xr:uid="{00000000-0005-0000-0000-000075180000}"/>
    <cellStyle name="Ênfase5 9" xfId="5105" xr:uid="{00000000-0005-0000-0000-000076180000}"/>
    <cellStyle name="Ênfase6 10" xfId="5106" xr:uid="{00000000-0005-0000-0000-000077180000}"/>
    <cellStyle name="Ênfase6 11" xfId="5107" xr:uid="{00000000-0005-0000-0000-000078180000}"/>
    <cellStyle name="Ênfase6 12" xfId="5108" xr:uid="{00000000-0005-0000-0000-000079180000}"/>
    <cellStyle name="Ênfase6 13" xfId="5109" xr:uid="{00000000-0005-0000-0000-00007A180000}"/>
    <cellStyle name="Ênfase6 14" xfId="5110" xr:uid="{00000000-0005-0000-0000-00007B180000}"/>
    <cellStyle name="Ênfase6 15" xfId="5111" xr:uid="{00000000-0005-0000-0000-00007C180000}"/>
    <cellStyle name="Ênfase6 16" xfId="5112" xr:uid="{00000000-0005-0000-0000-00007D180000}"/>
    <cellStyle name="Ênfase6 17" xfId="5113" xr:uid="{00000000-0005-0000-0000-00007E180000}"/>
    <cellStyle name="Ênfase6 18" xfId="5114" xr:uid="{00000000-0005-0000-0000-00007F180000}"/>
    <cellStyle name="Ênfase6 19" xfId="5115" xr:uid="{00000000-0005-0000-0000-000080180000}"/>
    <cellStyle name="Ênfase6 2" xfId="5116" xr:uid="{00000000-0005-0000-0000-000081180000}"/>
    <cellStyle name="Ênfase6 2 2" xfId="30941" xr:uid="{00000000-0005-0000-0000-000082180000}"/>
    <cellStyle name="Ênfase6 20" xfId="5117" xr:uid="{00000000-0005-0000-0000-000083180000}"/>
    <cellStyle name="Ênfase6 21" xfId="5118" xr:uid="{00000000-0005-0000-0000-000084180000}"/>
    <cellStyle name="Ênfase6 22" xfId="5119" xr:uid="{00000000-0005-0000-0000-000085180000}"/>
    <cellStyle name="Ênfase6 23" xfId="5120" xr:uid="{00000000-0005-0000-0000-000086180000}"/>
    <cellStyle name="Ênfase6 24" xfId="5121" xr:uid="{00000000-0005-0000-0000-000087180000}"/>
    <cellStyle name="Ênfase6 25" xfId="5122" xr:uid="{00000000-0005-0000-0000-000088180000}"/>
    <cellStyle name="Ênfase6 26" xfId="5123" xr:uid="{00000000-0005-0000-0000-000089180000}"/>
    <cellStyle name="Ênfase6 27" xfId="5124" xr:uid="{00000000-0005-0000-0000-00008A180000}"/>
    <cellStyle name="Ênfase6 28" xfId="5125" xr:uid="{00000000-0005-0000-0000-00008B180000}"/>
    <cellStyle name="Ênfase6 29" xfId="5126" xr:uid="{00000000-0005-0000-0000-00008C180000}"/>
    <cellStyle name="Ênfase6 3" xfId="5127" xr:uid="{00000000-0005-0000-0000-00008D180000}"/>
    <cellStyle name="Ênfase6 3 2" xfId="30942" xr:uid="{00000000-0005-0000-0000-00008E180000}"/>
    <cellStyle name="Ênfase6 30" xfId="5128" xr:uid="{00000000-0005-0000-0000-00008F180000}"/>
    <cellStyle name="Ênfase6 31" xfId="5129" xr:uid="{00000000-0005-0000-0000-000090180000}"/>
    <cellStyle name="Ênfase6 32" xfId="5130" xr:uid="{00000000-0005-0000-0000-000091180000}"/>
    <cellStyle name="Ênfase6 33" xfId="5131" xr:uid="{00000000-0005-0000-0000-000092180000}"/>
    <cellStyle name="Ênfase6 34" xfId="5132" xr:uid="{00000000-0005-0000-0000-000093180000}"/>
    <cellStyle name="Ênfase6 35" xfId="5133" xr:uid="{00000000-0005-0000-0000-000094180000}"/>
    <cellStyle name="Ênfase6 4" xfId="5134" xr:uid="{00000000-0005-0000-0000-000095180000}"/>
    <cellStyle name="Ênfase6 4 2" xfId="5135" xr:uid="{00000000-0005-0000-0000-000096180000}"/>
    <cellStyle name="Ênfase6 4 3" xfId="5136" xr:uid="{00000000-0005-0000-0000-000097180000}"/>
    <cellStyle name="Ênfase6 4 4" xfId="5137" xr:uid="{00000000-0005-0000-0000-000098180000}"/>
    <cellStyle name="Ênfase6 5" xfId="5138" xr:uid="{00000000-0005-0000-0000-000099180000}"/>
    <cellStyle name="Ênfase6 6" xfId="5139" xr:uid="{00000000-0005-0000-0000-00009A180000}"/>
    <cellStyle name="Ênfase6 7" xfId="5140" xr:uid="{00000000-0005-0000-0000-00009B180000}"/>
    <cellStyle name="Ênfase6 8" xfId="5141" xr:uid="{00000000-0005-0000-0000-00009C180000}"/>
    <cellStyle name="Ênfase6 9" xfId="5142" xr:uid="{00000000-0005-0000-0000-00009D180000}"/>
    <cellStyle name="Énfasis1 2" xfId="5143" xr:uid="{00000000-0005-0000-0000-00009E180000}"/>
    <cellStyle name="Énfasis1 2 2" xfId="5144" xr:uid="{00000000-0005-0000-0000-00009F180000}"/>
    <cellStyle name="Énfasis3 2" xfId="5145" xr:uid="{00000000-0005-0000-0000-0000A0180000}"/>
    <cellStyle name="Énfasis5 2" xfId="5146" xr:uid="{00000000-0005-0000-0000-0000A1180000}"/>
    <cellStyle name="Entrada 10" xfId="5147" xr:uid="{00000000-0005-0000-0000-0000A2180000}"/>
    <cellStyle name="Entrada 10 2" xfId="5148" xr:uid="{00000000-0005-0000-0000-0000A3180000}"/>
    <cellStyle name="Entrada 10 2 2" xfId="30943" xr:uid="{00000000-0005-0000-0000-0000A4180000}"/>
    <cellStyle name="Entrada 10 3" xfId="5149" xr:uid="{00000000-0005-0000-0000-0000A5180000}"/>
    <cellStyle name="Entrada 10 3 2" xfId="30944" xr:uid="{00000000-0005-0000-0000-0000A6180000}"/>
    <cellStyle name="Entrada 10 4" xfId="30945" xr:uid="{00000000-0005-0000-0000-0000A7180000}"/>
    <cellStyle name="Entrada 10_Bases_Generales" xfId="5150" xr:uid="{00000000-0005-0000-0000-0000A8180000}"/>
    <cellStyle name="Entrada 100" xfId="5151" xr:uid="{00000000-0005-0000-0000-0000A9180000}"/>
    <cellStyle name="Entrada 100 2" xfId="5152" xr:uid="{00000000-0005-0000-0000-0000AA180000}"/>
    <cellStyle name="Entrada 100 2 2" xfId="30946" xr:uid="{00000000-0005-0000-0000-0000AB180000}"/>
    <cellStyle name="Entrada 100 3" xfId="5153" xr:uid="{00000000-0005-0000-0000-0000AC180000}"/>
    <cellStyle name="Entrada 100 3 2" xfId="30947" xr:uid="{00000000-0005-0000-0000-0000AD180000}"/>
    <cellStyle name="Entrada 100 4" xfId="30948" xr:uid="{00000000-0005-0000-0000-0000AE180000}"/>
    <cellStyle name="Entrada 101" xfId="5154" xr:uid="{00000000-0005-0000-0000-0000AF180000}"/>
    <cellStyle name="Entrada 101 2" xfId="5155" xr:uid="{00000000-0005-0000-0000-0000B0180000}"/>
    <cellStyle name="Entrada 101 2 2" xfId="30949" xr:uid="{00000000-0005-0000-0000-0000B1180000}"/>
    <cellStyle name="Entrada 101 3" xfId="5156" xr:uid="{00000000-0005-0000-0000-0000B2180000}"/>
    <cellStyle name="Entrada 101 3 2" xfId="30950" xr:uid="{00000000-0005-0000-0000-0000B3180000}"/>
    <cellStyle name="Entrada 101 4" xfId="30951" xr:uid="{00000000-0005-0000-0000-0000B4180000}"/>
    <cellStyle name="Entrada 102" xfId="30952" xr:uid="{00000000-0005-0000-0000-0000B5180000}"/>
    <cellStyle name="Entrada 103" xfId="30953" xr:uid="{00000000-0005-0000-0000-0000B6180000}"/>
    <cellStyle name="Entrada 104" xfId="30954" xr:uid="{00000000-0005-0000-0000-0000B7180000}"/>
    <cellStyle name="Entrada 105" xfId="30955" xr:uid="{00000000-0005-0000-0000-0000B8180000}"/>
    <cellStyle name="Entrada 106" xfId="30956" xr:uid="{00000000-0005-0000-0000-0000B9180000}"/>
    <cellStyle name="Entrada 107" xfId="30957" xr:uid="{00000000-0005-0000-0000-0000BA180000}"/>
    <cellStyle name="Entrada 108" xfId="30958" xr:uid="{00000000-0005-0000-0000-0000BB180000}"/>
    <cellStyle name="Entrada 109" xfId="30959" xr:uid="{00000000-0005-0000-0000-0000BC180000}"/>
    <cellStyle name="Entrada 11" xfId="5157" xr:uid="{00000000-0005-0000-0000-0000BD180000}"/>
    <cellStyle name="Entrada 11 2" xfId="5158" xr:uid="{00000000-0005-0000-0000-0000BE180000}"/>
    <cellStyle name="Entrada 11 2 2" xfId="30960" xr:uid="{00000000-0005-0000-0000-0000BF180000}"/>
    <cellStyle name="Entrada 11 3" xfId="5159" xr:uid="{00000000-0005-0000-0000-0000C0180000}"/>
    <cellStyle name="Entrada 11 3 2" xfId="30961" xr:uid="{00000000-0005-0000-0000-0000C1180000}"/>
    <cellStyle name="Entrada 11 4" xfId="30962" xr:uid="{00000000-0005-0000-0000-0000C2180000}"/>
    <cellStyle name="Entrada 11_Bases_Generales" xfId="5160" xr:uid="{00000000-0005-0000-0000-0000C3180000}"/>
    <cellStyle name="Entrada 110" xfId="30963" xr:uid="{00000000-0005-0000-0000-0000C4180000}"/>
    <cellStyle name="Entrada 111" xfId="30964" xr:uid="{00000000-0005-0000-0000-0000C5180000}"/>
    <cellStyle name="Entrada 112" xfId="30965" xr:uid="{00000000-0005-0000-0000-0000C6180000}"/>
    <cellStyle name="Entrada 113" xfId="30966" xr:uid="{00000000-0005-0000-0000-0000C7180000}"/>
    <cellStyle name="Entrada 114" xfId="30967" xr:uid="{00000000-0005-0000-0000-0000C8180000}"/>
    <cellStyle name="Entrada 115" xfId="30968" xr:uid="{00000000-0005-0000-0000-0000C9180000}"/>
    <cellStyle name="Entrada 116" xfId="30969" xr:uid="{00000000-0005-0000-0000-0000CA180000}"/>
    <cellStyle name="Entrada 117" xfId="30970" xr:uid="{00000000-0005-0000-0000-0000CB180000}"/>
    <cellStyle name="Entrada 118" xfId="30971" xr:uid="{00000000-0005-0000-0000-0000CC180000}"/>
    <cellStyle name="Entrada 119" xfId="30972" xr:uid="{00000000-0005-0000-0000-0000CD180000}"/>
    <cellStyle name="Entrada 12" xfId="5161" xr:uid="{00000000-0005-0000-0000-0000CE180000}"/>
    <cellStyle name="Entrada 12 2" xfId="5162" xr:uid="{00000000-0005-0000-0000-0000CF180000}"/>
    <cellStyle name="Entrada 12 2 2" xfId="30973" xr:uid="{00000000-0005-0000-0000-0000D0180000}"/>
    <cellStyle name="Entrada 12 3" xfId="5163" xr:uid="{00000000-0005-0000-0000-0000D1180000}"/>
    <cellStyle name="Entrada 12 3 2" xfId="30974" xr:uid="{00000000-0005-0000-0000-0000D2180000}"/>
    <cellStyle name="Entrada 12 4" xfId="30975" xr:uid="{00000000-0005-0000-0000-0000D3180000}"/>
    <cellStyle name="Entrada 12_Bases_Generales" xfId="5164" xr:uid="{00000000-0005-0000-0000-0000D4180000}"/>
    <cellStyle name="Entrada 120" xfId="30976" xr:uid="{00000000-0005-0000-0000-0000D5180000}"/>
    <cellStyle name="Entrada 121" xfId="30977" xr:uid="{00000000-0005-0000-0000-0000D6180000}"/>
    <cellStyle name="Entrada 122" xfId="30978" xr:uid="{00000000-0005-0000-0000-0000D7180000}"/>
    <cellStyle name="Entrada 123" xfId="30979" xr:uid="{00000000-0005-0000-0000-0000D8180000}"/>
    <cellStyle name="Entrada 124" xfId="30980" xr:uid="{00000000-0005-0000-0000-0000D9180000}"/>
    <cellStyle name="Entrada 125" xfId="30981" xr:uid="{00000000-0005-0000-0000-0000DA180000}"/>
    <cellStyle name="Entrada 126" xfId="30982" xr:uid="{00000000-0005-0000-0000-0000DB180000}"/>
    <cellStyle name="Entrada 127" xfId="30983" xr:uid="{00000000-0005-0000-0000-0000DC180000}"/>
    <cellStyle name="Entrada 128" xfId="30984" xr:uid="{00000000-0005-0000-0000-0000DD180000}"/>
    <cellStyle name="Entrada 129" xfId="30985" xr:uid="{00000000-0005-0000-0000-0000DE180000}"/>
    <cellStyle name="Entrada 13" xfId="5165" xr:uid="{00000000-0005-0000-0000-0000DF180000}"/>
    <cellStyle name="Entrada 13 2" xfId="5166" xr:uid="{00000000-0005-0000-0000-0000E0180000}"/>
    <cellStyle name="Entrada 13 2 2" xfId="30986" xr:uid="{00000000-0005-0000-0000-0000E1180000}"/>
    <cellStyle name="Entrada 13 3" xfId="5167" xr:uid="{00000000-0005-0000-0000-0000E2180000}"/>
    <cellStyle name="Entrada 13 3 2" xfId="30987" xr:uid="{00000000-0005-0000-0000-0000E3180000}"/>
    <cellStyle name="Entrada 13 4" xfId="30988" xr:uid="{00000000-0005-0000-0000-0000E4180000}"/>
    <cellStyle name="Entrada 13_Bases_Generales" xfId="5168" xr:uid="{00000000-0005-0000-0000-0000E5180000}"/>
    <cellStyle name="Entrada 130" xfId="30989" xr:uid="{00000000-0005-0000-0000-0000E6180000}"/>
    <cellStyle name="Entrada 131" xfId="30990" xr:uid="{00000000-0005-0000-0000-0000E7180000}"/>
    <cellStyle name="Entrada 132" xfId="30991" xr:uid="{00000000-0005-0000-0000-0000E8180000}"/>
    <cellStyle name="Entrada 133" xfId="30992" xr:uid="{00000000-0005-0000-0000-0000E9180000}"/>
    <cellStyle name="Entrada 134" xfId="30993" xr:uid="{00000000-0005-0000-0000-0000EA180000}"/>
    <cellStyle name="Entrada 135" xfId="30994" xr:uid="{00000000-0005-0000-0000-0000EB180000}"/>
    <cellStyle name="Entrada 14" xfId="5169" xr:uid="{00000000-0005-0000-0000-0000EC180000}"/>
    <cellStyle name="Entrada 14 2" xfId="5170" xr:uid="{00000000-0005-0000-0000-0000ED180000}"/>
    <cellStyle name="Entrada 14 2 2" xfId="30995" xr:uid="{00000000-0005-0000-0000-0000EE180000}"/>
    <cellStyle name="Entrada 14 3" xfId="5171" xr:uid="{00000000-0005-0000-0000-0000EF180000}"/>
    <cellStyle name="Entrada 14 3 2" xfId="30996" xr:uid="{00000000-0005-0000-0000-0000F0180000}"/>
    <cellStyle name="Entrada 14 4" xfId="30997" xr:uid="{00000000-0005-0000-0000-0000F1180000}"/>
    <cellStyle name="Entrada 14_Bases_Generales" xfId="5172" xr:uid="{00000000-0005-0000-0000-0000F2180000}"/>
    <cellStyle name="Entrada 15" xfId="5173" xr:uid="{00000000-0005-0000-0000-0000F3180000}"/>
    <cellStyle name="Entrada 15 2" xfId="5174" xr:uid="{00000000-0005-0000-0000-0000F4180000}"/>
    <cellStyle name="Entrada 15 2 2" xfId="30998" xr:uid="{00000000-0005-0000-0000-0000F5180000}"/>
    <cellStyle name="Entrada 15 3" xfId="5175" xr:uid="{00000000-0005-0000-0000-0000F6180000}"/>
    <cellStyle name="Entrada 15 3 2" xfId="30999" xr:uid="{00000000-0005-0000-0000-0000F7180000}"/>
    <cellStyle name="Entrada 15 4" xfId="31000" xr:uid="{00000000-0005-0000-0000-0000F8180000}"/>
    <cellStyle name="Entrada 15_Bases_Generales" xfId="5176" xr:uid="{00000000-0005-0000-0000-0000F9180000}"/>
    <cellStyle name="Entrada 16" xfId="5177" xr:uid="{00000000-0005-0000-0000-0000FA180000}"/>
    <cellStyle name="Entrada 16 2" xfId="5178" xr:uid="{00000000-0005-0000-0000-0000FB180000}"/>
    <cellStyle name="Entrada 16 2 2" xfId="31001" xr:uid="{00000000-0005-0000-0000-0000FC180000}"/>
    <cellStyle name="Entrada 16 3" xfId="5179" xr:uid="{00000000-0005-0000-0000-0000FD180000}"/>
    <cellStyle name="Entrada 16 3 2" xfId="31002" xr:uid="{00000000-0005-0000-0000-0000FE180000}"/>
    <cellStyle name="Entrada 16 4" xfId="31003" xr:uid="{00000000-0005-0000-0000-0000FF180000}"/>
    <cellStyle name="Entrada 16_Bases_Generales" xfId="5180" xr:uid="{00000000-0005-0000-0000-000000190000}"/>
    <cellStyle name="Entrada 17" xfId="5181" xr:uid="{00000000-0005-0000-0000-000001190000}"/>
    <cellStyle name="Entrada 17 2" xfId="5182" xr:uid="{00000000-0005-0000-0000-000002190000}"/>
    <cellStyle name="Entrada 17 2 2" xfId="31004" xr:uid="{00000000-0005-0000-0000-000003190000}"/>
    <cellStyle name="Entrada 17 3" xfId="5183" xr:uid="{00000000-0005-0000-0000-000004190000}"/>
    <cellStyle name="Entrada 17 3 2" xfId="31005" xr:uid="{00000000-0005-0000-0000-000005190000}"/>
    <cellStyle name="Entrada 17 4" xfId="31006" xr:uid="{00000000-0005-0000-0000-000006190000}"/>
    <cellStyle name="Entrada 17_Bases_Generales" xfId="5184" xr:uid="{00000000-0005-0000-0000-000007190000}"/>
    <cellStyle name="Entrada 18" xfId="5185" xr:uid="{00000000-0005-0000-0000-000008190000}"/>
    <cellStyle name="Entrada 18 2" xfId="5186" xr:uid="{00000000-0005-0000-0000-000009190000}"/>
    <cellStyle name="Entrada 18 2 2" xfId="31007" xr:uid="{00000000-0005-0000-0000-00000A190000}"/>
    <cellStyle name="Entrada 18 3" xfId="5187" xr:uid="{00000000-0005-0000-0000-00000B190000}"/>
    <cellStyle name="Entrada 18 3 2" xfId="31008" xr:uid="{00000000-0005-0000-0000-00000C190000}"/>
    <cellStyle name="Entrada 18 4" xfId="31009" xr:uid="{00000000-0005-0000-0000-00000D190000}"/>
    <cellStyle name="Entrada 18_Bases_Generales" xfId="5188" xr:uid="{00000000-0005-0000-0000-00000E190000}"/>
    <cellStyle name="Entrada 19" xfId="5189" xr:uid="{00000000-0005-0000-0000-00000F190000}"/>
    <cellStyle name="Entrada 19 2" xfId="5190" xr:uid="{00000000-0005-0000-0000-000010190000}"/>
    <cellStyle name="Entrada 19 2 2" xfId="31010" xr:uid="{00000000-0005-0000-0000-000011190000}"/>
    <cellStyle name="Entrada 19 3" xfId="5191" xr:uid="{00000000-0005-0000-0000-000012190000}"/>
    <cellStyle name="Entrada 19 3 2" xfId="31011" xr:uid="{00000000-0005-0000-0000-000013190000}"/>
    <cellStyle name="Entrada 19 4" xfId="31012" xr:uid="{00000000-0005-0000-0000-000014190000}"/>
    <cellStyle name="Entrada 19_Bases_Generales" xfId="5192" xr:uid="{00000000-0005-0000-0000-000015190000}"/>
    <cellStyle name="Entrada 2" xfId="5193" xr:uid="{00000000-0005-0000-0000-000016190000}"/>
    <cellStyle name="Entrada 2 2" xfId="5194" xr:uid="{00000000-0005-0000-0000-000017190000}"/>
    <cellStyle name="Entrada 2 2 2" xfId="31013" xr:uid="{00000000-0005-0000-0000-000018190000}"/>
    <cellStyle name="Entrada 2 3" xfId="5195" xr:uid="{00000000-0005-0000-0000-000019190000}"/>
    <cellStyle name="Entrada 2 3 2" xfId="31014" xr:uid="{00000000-0005-0000-0000-00001A190000}"/>
    <cellStyle name="Entrada 2 4" xfId="31015" xr:uid="{00000000-0005-0000-0000-00001B190000}"/>
    <cellStyle name="Entrada 2 5" xfId="31016" xr:uid="{00000000-0005-0000-0000-00001C190000}"/>
    <cellStyle name="Entrada 2_Bases_Generales" xfId="5196" xr:uid="{00000000-0005-0000-0000-00001D190000}"/>
    <cellStyle name="Entrada 20" xfId="5197" xr:uid="{00000000-0005-0000-0000-00001E190000}"/>
    <cellStyle name="Entrada 20 2" xfId="5198" xr:uid="{00000000-0005-0000-0000-00001F190000}"/>
    <cellStyle name="Entrada 20 2 2" xfId="31017" xr:uid="{00000000-0005-0000-0000-000020190000}"/>
    <cellStyle name="Entrada 20 3" xfId="5199" xr:uid="{00000000-0005-0000-0000-000021190000}"/>
    <cellStyle name="Entrada 20 3 2" xfId="31018" xr:uid="{00000000-0005-0000-0000-000022190000}"/>
    <cellStyle name="Entrada 20 4" xfId="31019" xr:uid="{00000000-0005-0000-0000-000023190000}"/>
    <cellStyle name="Entrada 20_Bases_Generales" xfId="5200" xr:uid="{00000000-0005-0000-0000-000024190000}"/>
    <cellStyle name="Entrada 21" xfId="5201" xr:uid="{00000000-0005-0000-0000-000025190000}"/>
    <cellStyle name="Entrada 21 2" xfId="5202" xr:uid="{00000000-0005-0000-0000-000026190000}"/>
    <cellStyle name="Entrada 21 2 2" xfId="31020" xr:uid="{00000000-0005-0000-0000-000027190000}"/>
    <cellStyle name="Entrada 21 3" xfId="5203" xr:uid="{00000000-0005-0000-0000-000028190000}"/>
    <cellStyle name="Entrada 21 3 2" xfId="31021" xr:uid="{00000000-0005-0000-0000-000029190000}"/>
    <cellStyle name="Entrada 21 4" xfId="31022" xr:uid="{00000000-0005-0000-0000-00002A190000}"/>
    <cellStyle name="Entrada 21_Bases_Generales" xfId="5204" xr:uid="{00000000-0005-0000-0000-00002B190000}"/>
    <cellStyle name="Entrada 22" xfId="5205" xr:uid="{00000000-0005-0000-0000-00002C190000}"/>
    <cellStyle name="Entrada 22 2" xfId="5206" xr:uid="{00000000-0005-0000-0000-00002D190000}"/>
    <cellStyle name="Entrada 22 2 2" xfId="31023" xr:uid="{00000000-0005-0000-0000-00002E190000}"/>
    <cellStyle name="Entrada 22 3" xfId="5207" xr:uid="{00000000-0005-0000-0000-00002F190000}"/>
    <cellStyle name="Entrada 22 3 2" xfId="31024" xr:uid="{00000000-0005-0000-0000-000030190000}"/>
    <cellStyle name="Entrada 22 4" xfId="31025" xr:uid="{00000000-0005-0000-0000-000031190000}"/>
    <cellStyle name="Entrada 22_Bases_Generales" xfId="5208" xr:uid="{00000000-0005-0000-0000-000032190000}"/>
    <cellStyle name="Entrada 23" xfId="5209" xr:uid="{00000000-0005-0000-0000-000033190000}"/>
    <cellStyle name="Entrada 23 2" xfId="5210" xr:uid="{00000000-0005-0000-0000-000034190000}"/>
    <cellStyle name="Entrada 23 2 2" xfId="31026" xr:uid="{00000000-0005-0000-0000-000035190000}"/>
    <cellStyle name="Entrada 23 3" xfId="5211" xr:uid="{00000000-0005-0000-0000-000036190000}"/>
    <cellStyle name="Entrada 23 3 2" xfId="31027" xr:uid="{00000000-0005-0000-0000-000037190000}"/>
    <cellStyle name="Entrada 23 4" xfId="31028" xr:uid="{00000000-0005-0000-0000-000038190000}"/>
    <cellStyle name="Entrada 23_Bases_Generales" xfId="5212" xr:uid="{00000000-0005-0000-0000-000039190000}"/>
    <cellStyle name="Entrada 24" xfId="5213" xr:uid="{00000000-0005-0000-0000-00003A190000}"/>
    <cellStyle name="Entrada 24 2" xfId="5214" xr:uid="{00000000-0005-0000-0000-00003B190000}"/>
    <cellStyle name="Entrada 24 2 2" xfId="31029" xr:uid="{00000000-0005-0000-0000-00003C190000}"/>
    <cellStyle name="Entrada 24 3" xfId="5215" xr:uid="{00000000-0005-0000-0000-00003D190000}"/>
    <cellStyle name="Entrada 24 3 2" xfId="31030" xr:uid="{00000000-0005-0000-0000-00003E190000}"/>
    <cellStyle name="Entrada 24 4" xfId="31031" xr:uid="{00000000-0005-0000-0000-00003F190000}"/>
    <cellStyle name="Entrada 24_Bases_Generales" xfId="5216" xr:uid="{00000000-0005-0000-0000-000040190000}"/>
    <cellStyle name="Entrada 25" xfId="5217" xr:uid="{00000000-0005-0000-0000-000041190000}"/>
    <cellStyle name="Entrada 25 2" xfId="5218" xr:uid="{00000000-0005-0000-0000-000042190000}"/>
    <cellStyle name="Entrada 25 2 2" xfId="31032" xr:uid="{00000000-0005-0000-0000-000043190000}"/>
    <cellStyle name="Entrada 25 3" xfId="5219" xr:uid="{00000000-0005-0000-0000-000044190000}"/>
    <cellStyle name="Entrada 25 3 2" xfId="31033" xr:uid="{00000000-0005-0000-0000-000045190000}"/>
    <cellStyle name="Entrada 25 4" xfId="31034" xr:uid="{00000000-0005-0000-0000-000046190000}"/>
    <cellStyle name="Entrada 25_Bases_Generales" xfId="5220" xr:uid="{00000000-0005-0000-0000-000047190000}"/>
    <cellStyle name="Entrada 26" xfId="5221" xr:uid="{00000000-0005-0000-0000-000048190000}"/>
    <cellStyle name="Entrada 26 2" xfId="5222" xr:uid="{00000000-0005-0000-0000-000049190000}"/>
    <cellStyle name="Entrada 26 2 2" xfId="31035" xr:uid="{00000000-0005-0000-0000-00004A190000}"/>
    <cellStyle name="Entrada 26 3" xfId="5223" xr:uid="{00000000-0005-0000-0000-00004B190000}"/>
    <cellStyle name="Entrada 26 3 2" xfId="31036" xr:uid="{00000000-0005-0000-0000-00004C190000}"/>
    <cellStyle name="Entrada 26 4" xfId="31037" xr:uid="{00000000-0005-0000-0000-00004D190000}"/>
    <cellStyle name="Entrada 26_Bases_Generales" xfId="5224" xr:uid="{00000000-0005-0000-0000-00004E190000}"/>
    <cellStyle name="Entrada 27" xfId="5225" xr:uid="{00000000-0005-0000-0000-00004F190000}"/>
    <cellStyle name="Entrada 27 2" xfId="5226" xr:uid="{00000000-0005-0000-0000-000050190000}"/>
    <cellStyle name="Entrada 27 2 2" xfId="31038" xr:uid="{00000000-0005-0000-0000-000051190000}"/>
    <cellStyle name="Entrada 27 3" xfId="5227" xr:uid="{00000000-0005-0000-0000-000052190000}"/>
    <cellStyle name="Entrada 27 3 2" xfId="31039" xr:uid="{00000000-0005-0000-0000-000053190000}"/>
    <cellStyle name="Entrada 27 4" xfId="31040" xr:uid="{00000000-0005-0000-0000-000054190000}"/>
    <cellStyle name="Entrada 27_Bases_Generales" xfId="5228" xr:uid="{00000000-0005-0000-0000-000055190000}"/>
    <cellStyle name="Entrada 28" xfId="5229" xr:uid="{00000000-0005-0000-0000-000056190000}"/>
    <cellStyle name="Entrada 28 2" xfId="5230" xr:uid="{00000000-0005-0000-0000-000057190000}"/>
    <cellStyle name="Entrada 28 2 2" xfId="31041" xr:uid="{00000000-0005-0000-0000-000058190000}"/>
    <cellStyle name="Entrada 28 3" xfId="5231" xr:uid="{00000000-0005-0000-0000-000059190000}"/>
    <cellStyle name="Entrada 28 3 2" xfId="31042" xr:uid="{00000000-0005-0000-0000-00005A190000}"/>
    <cellStyle name="Entrada 28 4" xfId="31043" xr:uid="{00000000-0005-0000-0000-00005B190000}"/>
    <cellStyle name="Entrada 28_Bases_Generales" xfId="5232" xr:uid="{00000000-0005-0000-0000-00005C190000}"/>
    <cellStyle name="Entrada 29" xfId="5233" xr:uid="{00000000-0005-0000-0000-00005D190000}"/>
    <cellStyle name="Entrada 29 2" xfId="5234" xr:uid="{00000000-0005-0000-0000-00005E190000}"/>
    <cellStyle name="Entrada 29 2 2" xfId="31044" xr:uid="{00000000-0005-0000-0000-00005F190000}"/>
    <cellStyle name="Entrada 29 3" xfId="5235" xr:uid="{00000000-0005-0000-0000-000060190000}"/>
    <cellStyle name="Entrada 29 3 2" xfId="31045" xr:uid="{00000000-0005-0000-0000-000061190000}"/>
    <cellStyle name="Entrada 29 4" xfId="31046" xr:uid="{00000000-0005-0000-0000-000062190000}"/>
    <cellStyle name="Entrada 29_Bases_Generales" xfId="5236" xr:uid="{00000000-0005-0000-0000-000063190000}"/>
    <cellStyle name="Entrada 3" xfId="5237" xr:uid="{00000000-0005-0000-0000-000064190000}"/>
    <cellStyle name="Entrada 3 2" xfId="5238" xr:uid="{00000000-0005-0000-0000-000065190000}"/>
    <cellStyle name="Entrada 3 2 2" xfId="31047" xr:uid="{00000000-0005-0000-0000-000066190000}"/>
    <cellStyle name="Entrada 3 3" xfId="5239" xr:uid="{00000000-0005-0000-0000-000067190000}"/>
    <cellStyle name="Entrada 3 3 2" xfId="31048" xr:uid="{00000000-0005-0000-0000-000068190000}"/>
    <cellStyle name="Entrada 3 4" xfId="31049" xr:uid="{00000000-0005-0000-0000-000069190000}"/>
    <cellStyle name="Entrada 3 5" xfId="31050" xr:uid="{00000000-0005-0000-0000-00006A190000}"/>
    <cellStyle name="Entrada 3_Bases_Generales" xfId="5240" xr:uid="{00000000-0005-0000-0000-00006B190000}"/>
    <cellStyle name="Entrada 30" xfId="5241" xr:uid="{00000000-0005-0000-0000-00006C190000}"/>
    <cellStyle name="Entrada 30 2" xfId="5242" xr:uid="{00000000-0005-0000-0000-00006D190000}"/>
    <cellStyle name="Entrada 30 2 2" xfId="31051" xr:uid="{00000000-0005-0000-0000-00006E190000}"/>
    <cellStyle name="Entrada 30 3" xfId="5243" xr:uid="{00000000-0005-0000-0000-00006F190000}"/>
    <cellStyle name="Entrada 30 3 2" xfId="31052" xr:uid="{00000000-0005-0000-0000-000070190000}"/>
    <cellStyle name="Entrada 30 4" xfId="31053" xr:uid="{00000000-0005-0000-0000-000071190000}"/>
    <cellStyle name="Entrada 30_Bases_Generales" xfId="5244" xr:uid="{00000000-0005-0000-0000-000072190000}"/>
    <cellStyle name="Entrada 31" xfId="5245" xr:uid="{00000000-0005-0000-0000-000073190000}"/>
    <cellStyle name="Entrada 31 2" xfId="5246" xr:uid="{00000000-0005-0000-0000-000074190000}"/>
    <cellStyle name="Entrada 31 2 2" xfId="31054" xr:uid="{00000000-0005-0000-0000-000075190000}"/>
    <cellStyle name="Entrada 31 3" xfId="5247" xr:uid="{00000000-0005-0000-0000-000076190000}"/>
    <cellStyle name="Entrada 31 3 2" xfId="31055" xr:uid="{00000000-0005-0000-0000-000077190000}"/>
    <cellStyle name="Entrada 31 4" xfId="31056" xr:uid="{00000000-0005-0000-0000-000078190000}"/>
    <cellStyle name="Entrada 31_Bases_Generales" xfId="5248" xr:uid="{00000000-0005-0000-0000-000079190000}"/>
    <cellStyle name="Entrada 32" xfId="5249" xr:uid="{00000000-0005-0000-0000-00007A190000}"/>
    <cellStyle name="Entrada 32 2" xfId="5250" xr:uid="{00000000-0005-0000-0000-00007B190000}"/>
    <cellStyle name="Entrada 32 2 2" xfId="31057" xr:uid="{00000000-0005-0000-0000-00007C190000}"/>
    <cellStyle name="Entrada 32 3" xfId="5251" xr:uid="{00000000-0005-0000-0000-00007D190000}"/>
    <cellStyle name="Entrada 32 3 2" xfId="31058" xr:uid="{00000000-0005-0000-0000-00007E190000}"/>
    <cellStyle name="Entrada 32 4" xfId="31059" xr:uid="{00000000-0005-0000-0000-00007F190000}"/>
    <cellStyle name="Entrada 32_Bases_Generales" xfId="5252" xr:uid="{00000000-0005-0000-0000-000080190000}"/>
    <cellStyle name="Entrada 33" xfId="5253" xr:uid="{00000000-0005-0000-0000-000081190000}"/>
    <cellStyle name="Entrada 33 2" xfId="5254" xr:uid="{00000000-0005-0000-0000-000082190000}"/>
    <cellStyle name="Entrada 33 2 2" xfId="31060" xr:uid="{00000000-0005-0000-0000-000083190000}"/>
    <cellStyle name="Entrada 33 3" xfId="5255" xr:uid="{00000000-0005-0000-0000-000084190000}"/>
    <cellStyle name="Entrada 33 3 2" xfId="31061" xr:uid="{00000000-0005-0000-0000-000085190000}"/>
    <cellStyle name="Entrada 33 4" xfId="31062" xr:uid="{00000000-0005-0000-0000-000086190000}"/>
    <cellStyle name="Entrada 33_Bases_Generales" xfId="5256" xr:uid="{00000000-0005-0000-0000-000087190000}"/>
    <cellStyle name="Entrada 34" xfId="5257" xr:uid="{00000000-0005-0000-0000-000088190000}"/>
    <cellStyle name="Entrada 34 2" xfId="5258" xr:uid="{00000000-0005-0000-0000-000089190000}"/>
    <cellStyle name="Entrada 34 2 2" xfId="31063" xr:uid="{00000000-0005-0000-0000-00008A190000}"/>
    <cellStyle name="Entrada 34 3" xfId="5259" xr:uid="{00000000-0005-0000-0000-00008B190000}"/>
    <cellStyle name="Entrada 34 3 2" xfId="31064" xr:uid="{00000000-0005-0000-0000-00008C190000}"/>
    <cellStyle name="Entrada 34 4" xfId="31065" xr:uid="{00000000-0005-0000-0000-00008D190000}"/>
    <cellStyle name="Entrada 34_Bases_Generales" xfId="5260" xr:uid="{00000000-0005-0000-0000-00008E190000}"/>
    <cellStyle name="Entrada 35" xfId="5261" xr:uid="{00000000-0005-0000-0000-00008F190000}"/>
    <cellStyle name="Entrada 35 2" xfId="5262" xr:uid="{00000000-0005-0000-0000-000090190000}"/>
    <cellStyle name="Entrada 35 2 2" xfId="31066" xr:uid="{00000000-0005-0000-0000-000091190000}"/>
    <cellStyle name="Entrada 35 3" xfId="5263" xr:uid="{00000000-0005-0000-0000-000092190000}"/>
    <cellStyle name="Entrada 35 3 2" xfId="31067" xr:uid="{00000000-0005-0000-0000-000093190000}"/>
    <cellStyle name="Entrada 35 4" xfId="31068" xr:uid="{00000000-0005-0000-0000-000094190000}"/>
    <cellStyle name="Entrada 35_Bases_Generales" xfId="5264" xr:uid="{00000000-0005-0000-0000-000095190000}"/>
    <cellStyle name="Entrada 36" xfId="5265" xr:uid="{00000000-0005-0000-0000-000096190000}"/>
    <cellStyle name="Entrada 36 2" xfId="5266" xr:uid="{00000000-0005-0000-0000-000097190000}"/>
    <cellStyle name="Entrada 36 2 2" xfId="31069" xr:uid="{00000000-0005-0000-0000-000098190000}"/>
    <cellStyle name="Entrada 36 3" xfId="5267" xr:uid="{00000000-0005-0000-0000-000099190000}"/>
    <cellStyle name="Entrada 36 3 2" xfId="31070" xr:uid="{00000000-0005-0000-0000-00009A190000}"/>
    <cellStyle name="Entrada 36 4" xfId="31071" xr:uid="{00000000-0005-0000-0000-00009B190000}"/>
    <cellStyle name="Entrada 37" xfId="5268" xr:uid="{00000000-0005-0000-0000-00009C190000}"/>
    <cellStyle name="Entrada 37 2" xfId="5269" xr:uid="{00000000-0005-0000-0000-00009D190000}"/>
    <cellStyle name="Entrada 37 2 2" xfId="31072" xr:uid="{00000000-0005-0000-0000-00009E190000}"/>
    <cellStyle name="Entrada 37 3" xfId="5270" xr:uid="{00000000-0005-0000-0000-00009F190000}"/>
    <cellStyle name="Entrada 37 3 2" xfId="31073" xr:uid="{00000000-0005-0000-0000-0000A0190000}"/>
    <cellStyle name="Entrada 37 4" xfId="31074" xr:uid="{00000000-0005-0000-0000-0000A1190000}"/>
    <cellStyle name="Entrada 38" xfId="5271" xr:uid="{00000000-0005-0000-0000-0000A2190000}"/>
    <cellStyle name="Entrada 38 2" xfId="5272" xr:uid="{00000000-0005-0000-0000-0000A3190000}"/>
    <cellStyle name="Entrada 38 2 2" xfId="31075" xr:uid="{00000000-0005-0000-0000-0000A4190000}"/>
    <cellStyle name="Entrada 38 3" xfId="5273" xr:uid="{00000000-0005-0000-0000-0000A5190000}"/>
    <cellStyle name="Entrada 38 3 2" xfId="31076" xr:uid="{00000000-0005-0000-0000-0000A6190000}"/>
    <cellStyle name="Entrada 38 4" xfId="31077" xr:uid="{00000000-0005-0000-0000-0000A7190000}"/>
    <cellStyle name="Entrada 39" xfId="5274" xr:uid="{00000000-0005-0000-0000-0000A8190000}"/>
    <cellStyle name="Entrada 39 2" xfId="5275" xr:uid="{00000000-0005-0000-0000-0000A9190000}"/>
    <cellStyle name="Entrada 39 2 2" xfId="31078" xr:uid="{00000000-0005-0000-0000-0000AA190000}"/>
    <cellStyle name="Entrada 39 3" xfId="5276" xr:uid="{00000000-0005-0000-0000-0000AB190000}"/>
    <cellStyle name="Entrada 39 3 2" xfId="31079" xr:uid="{00000000-0005-0000-0000-0000AC190000}"/>
    <cellStyle name="Entrada 39 4" xfId="31080" xr:uid="{00000000-0005-0000-0000-0000AD190000}"/>
    <cellStyle name="Entrada 4" xfId="5277" xr:uid="{00000000-0005-0000-0000-0000AE190000}"/>
    <cellStyle name="Entrada 4 2" xfId="5278" xr:uid="{00000000-0005-0000-0000-0000AF190000}"/>
    <cellStyle name="Entrada 4 2 2" xfId="31081" xr:uid="{00000000-0005-0000-0000-0000B0190000}"/>
    <cellStyle name="Entrada 4 3" xfId="5279" xr:uid="{00000000-0005-0000-0000-0000B1190000}"/>
    <cellStyle name="Entrada 4 3 2" xfId="31082" xr:uid="{00000000-0005-0000-0000-0000B2190000}"/>
    <cellStyle name="Entrada 4 4" xfId="5280" xr:uid="{00000000-0005-0000-0000-0000B3190000}"/>
    <cellStyle name="Entrada 4 5" xfId="31083" xr:uid="{00000000-0005-0000-0000-0000B4190000}"/>
    <cellStyle name="Entrada 4_Bases_Generales" xfId="5281" xr:uid="{00000000-0005-0000-0000-0000B5190000}"/>
    <cellStyle name="Entrada 40" xfId="5282" xr:uid="{00000000-0005-0000-0000-0000B6190000}"/>
    <cellStyle name="Entrada 40 2" xfId="5283" xr:uid="{00000000-0005-0000-0000-0000B7190000}"/>
    <cellStyle name="Entrada 40 2 2" xfId="31084" xr:uid="{00000000-0005-0000-0000-0000B8190000}"/>
    <cellStyle name="Entrada 40 3" xfId="5284" xr:uid="{00000000-0005-0000-0000-0000B9190000}"/>
    <cellStyle name="Entrada 40 3 2" xfId="31085" xr:uid="{00000000-0005-0000-0000-0000BA190000}"/>
    <cellStyle name="Entrada 40 4" xfId="31086" xr:uid="{00000000-0005-0000-0000-0000BB190000}"/>
    <cellStyle name="Entrada 41" xfId="5285" xr:uid="{00000000-0005-0000-0000-0000BC190000}"/>
    <cellStyle name="Entrada 41 2" xfId="5286" xr:uid="{00000000-0005-0000-0000-0000BD190000}"/>
    <cellStyle name="Entrada 41 2 2" xfId="31087" xr:uid="{00000000-0005-0000-0000-0000BE190000}"/>
    <cellStyle name="Entrada 41 3" xfId="5287" xr:uid="{00000000-0005-0000-0000-0000BF190000}"/>
    <cellStyle name="Entrada 41 3 2" xfId="31088" xr:uid="{00000000-0005-0000-0000-0000C0190000}"/>
    <cellStyle name="Entrada 41 4" xfId="31089" xr:uid="{00000000-0005-0000-0000-0000C1190000}"/>
    <cellStyle name="Entrada 42" xfId="5288" xr:uid="{00000000-0005-0000-0000-0000C2190000}"/>
    <cellStyle name="Entrada 42 2" xfId="5289" xr:uid="{00000000-0005-0000-0000-0000C3190000}"/>
    <cellStyle name="Entrada 42 2 2" xfId="31090" xr:uid="{00000000-0005-0000-0000-0000C4190000}"/>
    <cellStyle name="Entrada 42 3" xfId="5290" xr:uid="{00000000-0005-0000-0000-0000C5190000}"/>
    <cellStyle name="Entrada 42 3 2" xfId="31091" xr:uid="{00000000-0005-0000-0000-0000C6190000}"/>
    <cellStyle name="Entrada 42 4" xfId="31092" xr:uid="{00000000-0005-0000-0000-0000C7190000}"/>
    <cellStyle name="Entrada 43" xfId="5291" xr:uid="{00000000-0005-0000-0000-0000C8190000}"/>
    <cellStyle name="Entrada 43 2" xfId="5292" xr:uid="{00000000-0005-0000-0000-0000C9190000}"/>
    <cellStyle name="Entrada 43 2 2" xfId="31093" xr:uid="{00000000-0005-0000-0000-0000CA190000}"/>
    <cellStyle name="Entrada 43 3" xfId="5293" xr:uid="{00000000-0005-0000-0000-0000CB190000}"/>
    <cellStyle name="Entrada 43 3 2" xfId="31094" xr:uid="{00000000-0005-0000-0000-0000CC190000}"/>
    <cellStyle name="Entrada 43 4" xfId="31095" xr:uid="{00000000-0005-0000-0000-0000CD190000}"/>
    <cellStyle name="Entrada 44" xfId="5294" xr:uid="{00000000-0005-0000-0000-0000CE190000}"/>
    <cellStyle name="Entrada 44 2" xfId="5295" xr:uid="{00000000-0005-0000-0000-0000CF190000}"/>
    <cellStyle name="Entrada 44 2 2" xfId="31096" xr:uid="{00000000-0005-0000-0000-0000D0190000}"/>
    <cellStyle name="Entrada 44 3" xfId="5296" xr:uid="{00000000-0005-0000-0000-0000D1190000}"/>
    <cellStyle name="Entrada 44 3 2" xfId="31097" xr:uid="{00000000-0005-0000-0000-0000D2190000}"/>
    <cellStyle name="Entrada 44 4" xfId="31098" xr:uid="{00000000-0005-0000-0000-0000D3190000}"/>
    <cellStyle name="Entrada 45" xfId="5297" xr:uid="{00000000-0005-0000-0000-0000D4190000}"/>
    <cellStyle name="Entrada 45 2" xfId="5298" xr:uid="{00000000-0005-0000-0000-0000D5190000}"/>
    <cellStyle name="Entrada 45 2 2" xfId="31099" xr:uid="{00000000-0005-0000-0000-0000D6190000}"/>
    <cellStyle name="Entrada 45 3" xfId="5299" xr:uid="{00000000-0005-0000-0000-0000D7190000}"/>
    <cellStyle name="Entrada 45 3 2" xfId="31100" xr:uid="{00000000-0005-0000-0000-0000D8190000}"/>
    <cellStyle name="Entrada 45 4" xfId="31101" xr:uid="{00000000-0005-0000-0000-0000D9190000}"/>
    <cellStyle name="Entrada 46" xfId="5300" xr:uid="{00000000-0005-0000-0000-0000DA190000}"/>
    <cellStyle name="Entrada 46 2" xfId="5301" xr:uid="{00000000-0005-0000-0000-0000DB190000}"/>
    <cellStyle name="Entrada 46 2 2" xfId="31102" xr:uid="{00000000-0005-0000-0000-0000DC190000}"/>
    <cellStyle name="Entrada 46 3" xfId="5302" xr:uid="{00000000-0005-0000-0000-0000DD190000}"/>
    <cellStyle name="Entrada 46 3 2" xfId="31103" xr:uid="{00000000-0005-0000-0000-0000DE190000}"/>
    <cellStyle name="Entrada 46 4" xfId="31104" xr:uid="{00000000-0005-0000-0000-0000DF190000}"/>
    <cellStyle name="Entrada 47" xfId="5303" xr:uid="{00000000-0005-0000-0000-0000E0190000}"/>
    <cellStyle name="Entrada 47 2" xfId="5304" xr:uid="{00000000-0005-0000-0000-0000E1190000}"/>
    <cellStyle name="Entrada 47 2 2" xfId="31105" xr:uid="{00000000-0005-0000-0000-0000E2190000}"/>
    <cellStyle name="Entrada 47 3" xfId="5305" xr:uid="{00000000-0005-0000-0000-0000E3190000}"/>
    <cellStyle name="Entrada 47 3 2" xfId="31106" xr:uid="{00000000-0005-0000-0000-0000E4190000}"/>
    <cellStyle name="Entrada 47 4" xfId="31107" xr:uid="{00000000-0005-0000-0000-0000E5190000}"/>
    <cellStyle name="Entrada 48" xfId="5306" xr:uid="{00000000-0005-0000-0000-0000E6190000}"/>
    <cellStyle name="Entrada 48 2" xfId="5307" xr:uid="{00000000-0005-0000-0000-0000E7190000}"/>
    <cellStyle name="Entrada 48 2 2" xfId="31108" xr:uid="{00000000-0005-0000-0000-0000E8190000}"/>
    <cellStyle name="Entrada 48 3" xfId="5308" xr:uid="{00000000-0005-0000-0000-0000E9190000}"/>
    <cellStyle name="Entrada 48 3 2" xfId="31109" xr:uid="{00000000-0005-0000-0000-0000EA190000}"/>
    <cellStyle name="Entrada 48 4" xfId="31110" xr:uid="{00000000-0005-0000-0000-0000EB190000}"/>
    <cellStyle name="Entrada 49" xfId="5309" xr:uid="{00000000-0005-0000-0000-0000EC190000}"/>
    <cellStyle name="Entrada 49 2" xfId="5310" xr:uid="{00000000-0005-0000-0000-0000ED190000}"/>
    <cellStyle name="Entrada 49 2 2" xfId="31111" xr:uid="{00000000-0005-0000-0000-0000EE190000}"/>
    <cellStyle name="Entrada 49 3" xfId="5311" xr:uid="{00000000-0005-0000-0000-0000EF190000}"/>
    <cellStyle name="Entrada 49 3 2" xfId="31112" xr:uid="{00000000-0005-0000-0000-0000F0190000}"/>
    <cellStyle name="Entrada 49 4" xfId="31113" xr:uid="{00000000-0005-0000-0000-0000F1190000}"/>
    <cellStyle name="Entrada 5" xfId="5312" xr:uid="{00000000-0005-0000-0000-0000F2190000}"/>
    <cellStyle name="Entrada 5 2" xfId="5313" xr:uid="{00000000-0005-0000-0000-0000F3190000}"/>
    <cellStyle name="Entrada 5 2 2" xfId="31114" xr:uid="{00000000-0005-0000-0000-0000F4190000}"/>
    <cellStyle name="Entrada 5 3" xfId="5314" xr:uid="{00000000-0005-0000-0000-0000F5190000}"/>
    <cellStyle name="Entrada 5 3 2" xfId="31115" xr:uid="{00000000-0005-0000-0000-0000F6190000}"/>
    <cellStyle name="Entrada 5 4" xfId="31116" xr:uid="{00000000-0005-0000-0000-0000F7190000}"/>
    <cellStyle name="Entrada 5_Bases_Generales" xfId="5315" xr:uid="{00000000-0005-0000-0000-0000F8190000}"/>
    <cellStyle name="Entrada 50" xfId="5316" xr:uid="{00000000-0005-0000-0000-0000F9190000}"/>
    <cellStyle name="Entrada 50 2" xfId="5317" xr:uid="{00000000-0005-0000-0000-0000FA190000}"/>
    <cellStyle name="Entrada 50 2 2" xfId="31117" xr:uid="{00000000-0005-0000-0000-0000FB190000}"/>
    <cellStyle name="Entrada 50 3" xfId="5318" xr:uid="{00000000-0005-0000-0000-0000FC190000}"/>
    <cellStyle name="Entrada 50 3 2" xfId="31118" xr:uid="{00000000-0005-0000-0000-0000FD190000}"/>
    <cellStyle name="Entrada 50 4" xfId="31119" xr:uid="{00000000-0005-0000-0000-0000FE190000}"/>
    <cellStyle name="Entrada 51" xfId="5319" xr:uid="{00000000-0005-0000-0000-0000FF190000}"/>
    <cellStyle name="Entrada 51 2" xfId="5320" xr:uid="{00000000-0005-0000-0000-0000001A0000}"/>
    <cellStyle name="Entrada 51 2 2" xfId="31120" xr:uid="{00000000-0005-0000-0000-0000011A0000}"/>
    <cellStyle name="Entrada 51 3" xfId="5321" xr:uid="{00000000-0005-0000-0000-0000021A0000}"/>
    <cellStyle name="Entrada 51 3 2" xfId="31121" xr:uid="{00000000-0005-0000-0000-0000031A0000}"/>
    <cellStyle name="Entrada 51 4" xfId="31122" xr:uid="{00000000-0005-0000-0000-0000041A0000}"/>
    <cellStyle name="Entrada 52" xfId="5322" xr:uid="{00000000-0005-0000-0000-0000051A0000}"/>
    <cellStyle name="Entrada 52 2" xfId="5323" xr:uid="{00000000-0005-0000-0000-0000061A0000}"/>
    <cellStyle name="Entrada 52 2 2" xfId="31123" xr:uid="{00000000-0005-0000-0000-0000071A0000}"/>
    <cellStyle name="Entrada 52 3" xfId="5324" xr:uid="{00000000-0005-0000-0000-0000081A0000}"/>
    <cellStyle name="Entrada 52 3 2" xfId="31124" xr:uid="{00000000-0005-0000-0000-0000091A0000}"/>
    <cellStyle name="Entrada 52 4" xfId="31125" xr:uid="{00000000-0005-0000-0000-00000A1A0000}"/>
    <cellStyle name="Entrada 53" xfId="5325" xr:uid="{00000000-0005-0000-0000-00000B1A0000}"/>
    <cellStyle name="Entrada 53 2" xfId="5326" xr:uid="{00000000-0005-0000-0000-00000C1A0000}"/>
    <cellStyle name="Entrada 53 2 2" xfId="31126" xr:uid="{00000000-0005-0000-0000-00000D1A0000}"/>
    <cellStyle name="Entrada 53 3" xfId="5327" xr:uid="{00000000-0005-0000-0000-00000E1A0000}"/>
    <cellStyle name="Entrada 53 3 2" xfId="31127" xr:uid="{00000000-0005-0000-0000-00000F1A0000}"/>
    <cellStyle name="Entrada 53 4" xfId="31128" xr:uid="{00000000-0005-0000-0000-0000101A0000}"/>
    <cellStyle name="Entrada 54" xfId="5328" xr:uid="{00000000-0005-0000-0000-0000111A0000}"/>
    <cellStyle name="Entrada 54 2" xfId="5329" xr:uid="{00000000-0005-0000-0000-0000121A0000}"/>
    <cellStyle name="Entrada 54 2 2" xfId="31129" xr:uid="{00000000-0005-0000-0000-0000131A0000}"/>
    <cellStyle name="Entrada 54 3" xfId="5330" xr:uid="{00000000-0005-0000-0000-0000141A0000}"/>
    <cellStyle name="Entrada 54 3 2" xfId="31130" xr:uid="{00000000-0005-0000-0000-0000151A0000}"/>
    <cellStyle name="Entrada 54 4" xfId="31131" xr:uid="{00000000-0005-0000-0000-0000161A0000}"/>
    <cellStyle name="Entrada 55" xfId="5331" xr:uid="{00000000-0005-0000-0000-0000171A0000}"/>
    <cellStyle name="Entrada 55 2" xfId="5332" xr:uid="{00000000-0005-0000-0000-0000181A0000}"/>
    <cellStyle name="Entrada 55 2 2" xfId="31132" xr:uid="{00000000-0005-0000-0000-0000191A0000}"/>
    <cellStyle name="Entrada 55 3" xfId="5333" xr:uid="{00000000-0005-0000-0000-00001A1A0000}"/>
    <cellStyle name="Entrada 55 3 2" xfId="31133" xr:uid="{00000000-0005-0000-0000-00001B1A0000}"/>
    <cellStyle name="Entrada 55 4" xfId="31134" xr:uid="{00000000-0005-0000-0000-00001C1A0000}"/>
    <cellStyle name="Entrada 56" xfId="5334" xr:uid="{00000000-0005-0000-0000-00001D1A0000}"/>
    <cellStyle name="Entrada 56 2" xfId="5335" xr:uid="{00000000-0005-0000-0000-00001E1A0000}"/>
    <cellStyle name="Entrada 56 2 2" xfId="31135" xr:uid="{00000000-0005-0000-0000-00001F1A0000}"/>
    <cellStyle name="Entrada 56 3" xfId="5336" xr:uid="{00000000-0005-0000-0000-0000201A0000}"/>
    <cellStyle name="Entrada 56 3 2" xfId="31136" xr:uid="{00000000-0005-0000-0000-0000211A0000}"/>
    <cellStyle name="Entrada 56 4" xfId="31137" xr:uid="{00000000-0005-0000-0000-0000221A0000}"/>
    <cellStyle name="Entrada 57" xfId="5337" xr:uid="{00000000-0005-0000-0000-0000231A0000}"/>
    <cellStyle name="Entrada 57 2" xfId="5338" xr:uid="{00000000-0005-0000-0000-0000241A0000}"/>
    <cellStyle name="Entrada 57 2 2" xfId="31138" xr:uid="{00000000-0005-0000-0000-0000251A0000}"/>
    <cellStyle name="Entrada 57 3" xfId="5339" xr:uid="{00000000-0005-0000-0000-0000261A0000}"/>
    <cellStyle name="Entrada 57 3 2" xfId="31139" xr:uid="{00000000-0005-0000-0000-0000271A0000}"/>
    <cellStyle name="Entrada 57 4" xfId="31140" xr:uid="{00000000-0005-0000-0000-0000281A0000}"/>
    <cellStyle name="Entrada 58" xfId="5340" xr:uid="{00000000-0005-0000-0000-0000291A0000}"/>
    <cellStyle name="Entrada 58 2" xfId="5341" xr:uid="{00000000-0005-0000-0000-00002A1A0000}"/>
    <cellStyle name="Entrada 58 2 2" xfId="31141" xr:uid="{00000000-0005-0000-0000-00002B1A0000}"/>
    <cellStyle name="Entrada 58 3" xfId="5342" xr:uid="{00000000-0005-0000-0000-00002C1A0000}"/>
    <cellStyle name="Entrada 58 3 2" xfId="31142" xr:uid="{00000000-0005-0000-0000-00002D1A0000}"/>
    <cellStyle name="Entrada 58 4" xfId="31143" xr:uid="{00000000-0005-0000-0000-00002E1A0000}"/>
    <cellStyle name="Entrada 59" xfId="5343" xr:uid="{00000000-0005-0000-0000-00002F1A0000}"/>
    <cellStyle name="Entrada 59 2" xfId="5344" xr:uid="{00000000-0005-0000-0000-0000301A0000}"/>
    <cellStyle name="Entrada 59 2 2" xfId="31144" xr:uid="{00000000-0005-0000-0000-0000311A0000}"/>
    <cellStyle name="Entrada 59 3" xfId="5345" xr:uid="{00000000-0005-0000-0000-0000321A0000}"/>
    <cellStyle name="Entrada 59 3 2" xfId="31145" xr:uid="{00000000-0005-0000-0000-0000331A0000}"/>
    <cellStyle name="Entrada 59 4" xfId="31146" xr:uid="{00000000-0005-0000-0000-0000341A0000}"/>
    <cellStyle name="Entrada 6" xfId="5346" xr:uid="{00000000-0005-0000-0000-0000351A0000}"/>
    <cellStyle name="Entrada 6 2" xfId="5347" xr:uid="{00000000-0005-0000-0000-0000361A0000}"/>
    <cellStyle name="Entrada 6 2 2" xfId="31147" xr:uid="{00000000-0005-0000-0000-0000371A0000}"/>
    <cellStyle name="Entrada 6 3" xfId="5348" xr:uid="{00000000-0005-0000-0000-0000381A0000}"/>
    <cellStyle name="Entrada 6 3 2" xfId="31148" xr:uid="{00000000-0005-0000-0000-0000391A0000}"/>
    <cellStyle name="Entrada 6 4" xfId="31149" xr:uid="{00000000-0005-0000-0000-00003A1A0000}"/>
    <cellStyle name="Entrada 6_Bases_Generales" xfId="5349" xr:uid="{00000000-0005-0000-0000-00003B1A0000}"/>
    <cellStyle name="Entrada 60" xfId="5350" xr:uid="{00000000-0005-0000-0000-00003C1A0000}"/>
    <cellStyle name="Entrada 60 2" xfId="5351" xr:uid="{00000000-0005-0000-0000-00003D1A0000}"/>
    <cellStyle name="Entrada 60 2 2" xfId="31150" xr:uid="{00000000-0005-0000-0000-00003E1A0000}"/>
    <cellStyle name="Entrada 60 3" xfId="5352" xr:uid="{00000000-0005-0000-0000-00003F1A0000}"/>
    <cellStyle name="Entrada 60 3 2" xfId="31151" xr:uid="{00000000-0005-0000-0000-0000401A0000}"/>
    <cellStyle name="Entrada 60 4" xfId="31152" xr:uid="{00000000-0005-0000-0000-0000411A0000}"/>
    <cellStyle name="Entrada 61" xfId="5353" xr:uid="{00000000-0005-0000-0000-0000421A0000}"/>
    <cellStyle name="Entrada 61 2" xfId="5354" xr:uid="{00000000-0005-0000-0000-0000431A0000}"/>
    <cellStyle name="Entrada 61 2 2" xfId="31153" xr:uid="{00000000-0005-0000-0000-0000441A0000}"/>
    <cellStyle name="Entrada 61 3" xfId="5355" xr:uid="{00000000-0005-0000-0000-0000451A0000}"/>
    <cellStyle name="Entrada 61 3 2" xfId="31154" xr:uid="{00000000-0005-0000-0000-0000461A0000}"/>
    <cellStyle name="Entrada 61 4" xfId="31155" xr:uid="{00000000-0005-0000-0000-0000471A0000}"/>
    <cellStyle name="Entrada 62" xfId="5356" xr:uid="{00000000-0005-0000-0000-0000481A0000}"/>
    <cellStyle name="Entrada 62 2" xfId="5357" xr:uid="{00000000-0005-0000-0000-0000491A0000}"/>
    <cellStyle name="Entrada 62 2 2" xfId="31156" xr:uid="{00000000-0005-0000-0000-00004A1A0000}"/>
    <cellStyle name="Entrada 62 3" xfId="5358" xr:uid="{00000000-0005-0000-0000-00004B1A0000}"/>
    <cellStyle name="Entrada 62 3 2" xfId="31157" xr:uid="{00000000-0005-0000-0000-00004C1A0000}"/>
    <cellStyle name="Entrada 62 4" xfId="31158" xr:uid="{00000000-0005-0000-0000-00004D1A0000}"/>
    <cellStyle name="Entrada 63" xfId="5359" xr:uid="{00000000-0005-0000-0000-00004E1A0000}"/>
    <cellStyle name="Entrada 63 2" xfId="5360" xr:uid="{00000000-0005-0000-0000-00004F1A0000}"/>
    <cellStyle name="Entrada 63 2 2" xfId="31159" xr:uid="{00000000-0005-0000-0000-0000501A0000}"/>
    <cellStyle name="Entrada 63 3" xfId="5361" xr:uid="{00000000-0005-0000-0000-0000511A0000}"/>
    <cellStyle name="Entrada 63 3 2" xfId="31160" xr:uid="{00000000-0005-0000-0000-0000521A0000}"/>
    <cellStyle name="Entrada 63 4" xfId="31161" xr:uid="{00000000-0005-0000-0000-0000531A0000}"/>
    <cellStyle name="Entrada 64" xfId="5362" xr:uid="{00000000-0005-0000-0000-0000541A0000}"/>
    <cellStyle name="Entrada 64 2" xfId="5363" xr:uid="{00000000-0005-0000-0000-0000551A0000}"/>
    <cellStyle name="Entrada 64 2 2" xfId="31162" xr:uid="{00000000-0005-0000-0000-0000561A0000}"/>
    <cellStyle name="Entrada 64 3" xfId="5364" xr:uid="{00000000-0005-0000-0000-0000571A0000}"/>
    <cellStyle name="Entrada 64 3 2" xfId="31163" xr:uid="{00000000-0005-0000-0000-0000581A0000}"/>
    <cellStyle name="Entrada 64 4" xfId="31164" xr:uid="{00000000-0005-0000-0000-0000591A0000}"/>
    <cellStyle name="Entrada 65" xfId="5365" xr:uid="{00000000-0005-0000-0000-00005A1A0000}"/>
    <cellStyle name="Entrada 65 2" xfId="5366" xr:uid="{00000000-0005-0000-0000-00005B1A0000}"/>
    <cellStyle name="Entrada 65 2 2" xfId="31165" xr:uid="{00000000-0005-0000-0000-00005C1A0000}"/>
    <cellStyle name="Entrada 65 3" xfId="5367" xr:uid="{00000000-0005-0000-0000-00005D1A0000}"/>
    <cellStyle name="Entrada 65 3 2" xfId="31166" xr:uid="{00000000-0005-0000-0000-00005E1A0000}"/>
    <cellStyle name="Entrada 65 4" xfId="31167" xr:uid="{00000000-0005-0000-0000-00005F1A0000}"/>
    <cellStyle name="Entrada 66" xfId="5368" xr:uid="{00000000-0005-0000-0000-0000601A0000}"/>
    <cellStyle name="Entrada 66 2" xfId="5369" xr:uid="{00000000-0005-0000-0000-0000611A0000}"/>
    <cellStyle name="Entrada 66 2 2" xfId="31168" xr:uid="{00000000-0005-0000-0000-0000621A0000}"/>
    <cellStyle name="Entrada 66 3" xfId="5370" xr:uid="{00000000-0005-0000-0000-0000631A0000}"/>
    <cellStyle name="Entrada 66 3 2" xfId="31169" xr:uid="{00000000-0005-0000-0000-0000641A0000}"/>
    <cellStyle name="Entrada 66 4" xfId="31170" xr:uid="{00000000-0005-0000-0000-0000651A0000}"/>
    <cellStyle name="Entrada 67" xfId="5371" xr:uid="{00000000-0005-0000-0000-0000661A0000}"/>
    <cellStyle name="Entrada 67 2" xfId="5372" xr:uid="{00000000-0005-0000-0000-0000671A0000}"/>
    <cellStyle name="Entrada 67 2 2" xfId="31171" xr:uid="{00000000-0005-0000-0000-0000681A0000}"/>
    <cellStyle name="Entrada 67 3" xfId="5373" xr:uid="{00000000-0005-0000-0000-0000691A0000}"/>
    <cellStyle name="Entrada 67 3 2" xfId="31172" xr:uid="{00000000-0005-0000-0000-00006A1A0000}"/>
    <cellStyle name="Entrada 67 4" xfId="31173" xr:uid="{00000000-0005-0000-0000-00006B1A0000}"/>
    <cellStyle name="Entrada 68" xfId="5374" xr:uid="{00000000-0005-0000-0000-00006C1A0000}"/>
    <cellStyle name="Entrada 68 2" xfId="5375" xr:uid="{00000000-0005-0000-0000-00006D1A0000}"/>
    <cellStyle name="Entrada 68 2 2" xfId="31174" xr:uid="{00000000-0005-0000-0000-00006E1A0000}"/>
    <cellStyle name="Entrada 68 3" xfId="5376" xr:uid="{00000000-0005-0000-0000-00006F1A0000}"/>
    <cellStyle name="Entrada 68 3 2" xfId="31175" xr:uid="{00000000-0005-0000-0000-0000701A0000}"/>
    <cellStyle name="Entrada 68 4" xfId="31176" xr:uid="{00000000-0005-0000-0000-0000711A0000}"/>
    <cellStyle name="Entrada 69" xfId="5377" xr:uid="{00000000-0005-0000-0000-0000721A0000}"/>
    <cellStyle name="Entrada 69 2" xfId="5378" xr:uid="{00000000-0005-0000-0000-0000731A0000}"/>
    <cellStyle name="Entrada 69 2 2" xfId="31177" xr:uid="{00000000-0005-0000-0000-0000741A0000}"/>
    <cellStyle name="Entrada 69 3" xfId="5379" xr:uid="{00000000-0005-0000-0000-0000751A0000}"/>
    <cellStyle name="Entrada 69 3 2" xfId="31178" xr:uid="{00000000-0005-0000-0000-0000761A0000}"/>
    <cellStyle name="Entrada 69 4" xfId="31179" xr:uid="{00000000-0005-0000-0000-0000771A0000}"/>
    <cellStyle name="Entrada 7" xfId="5380" xr:uid="{00000000-0005-0000-0000-0000781A0000}"/>
    <cellStyle name="Entrada 7 2" xfId="5381" xr:uid="{00000000-0005-0000-0000-0000791A0000}"/>
    <cellStyle name="Entrada 7 2 2" xfId="31180" xr:uid="{00000000-0005-0000-0000-00007A1A0000}"/>
    <cellStyle name="Entrada 7 3" xfId="5382" xr:uid="{00000000-0005-0000-0000-00007B1A0000}"/>
    <cellStyle name="Entrada 7 3 2" xfId="31181" xr:uid="{00000000-0005-0000-0000-00007C1A0000}"/>
    <cellStyle name="Entrada 7 4" xfId="31182" xr:uid="{00000000-0005-0000-0000-00007D1A0000}"/>
    <cellStyle name="Entrada 7_Bases_Generales" xfId="5383" xr:uid="{00000000-0005-0000-0000-00007E1A0000}"/>
    <cellStyle name="Entrada 70" xfId="5384" xr:uid="{00000000-0005-0000-0000-00007F1A0000}"/>
    <cellStyle name="Entrada 70 2" xfId="5385" xr:uid="{00000000-0005-0000-0000-0000801A0000}"/>
    <cellStyle name="Entrada 70 2 2" xfId="31183" xr:uid="{00000000-0005-0000-0000-0000811A0000}"/>
    <cellStyle name="Entrada 70 3" xfId="5386" xr:uid="{00000000-0005-0000-0000-0000821A0000}"/>
    <cellStyle name="Entrada 70 3 2" xfId="31184" xr:uid="{00000000-0005-0000-0000-0000831A0000}"/>
    <cellStyle name="Entrada 70 4" xfId="31185" xr:uid="{00000000-0005-0000-0000-0000841A0000}"/>
    <cellStyle name="Entrada 71" xfId="5387" xr:uid="{00000000-0005-0000-0000-0000851A0000}"/>
    <cellStyle name="Entrada 71 2" xfId="5388" xr:uid="{00000000-0005-0000-0000-0000861A0000}"/>
    <cellStyle name="Entrada 71 2 2" xfId="31186" xr:uid="{00000000-0005-0000-0000-0000871A0000}"/>
    <cellStyle name="Entrada 71 3" xfId="5389" xr:uid="{00000000-0005-0000-0000-0000881A0000}"/>
    <cellStyle name="Entrada 71 3 2" xfId="31187" xr:uid="{00000000-0005-0000-0000-0000891A0000}"/>
    <cellStyle name="Entrada 71 4" xfId="31188" xr:uid="{00000000-0005-0000-0000-00008A1A0000}"/>
    <cellStyle name="Entrada 72" xfId="5390" xr:uid="{00000000-0005-0000-0000-00008B1A0000}"/>
    <cellStyle name="Entrada 72 2" xfId="5391" xr:uid="{00000000-0005-0000-0000-00008C1A0000}"/>
    <cellStyle name="Entrada 72 2 2" xfId="31189" xr:uid="{00000000-0005-0000-0000-00008D1A0000}"/>
    <cellStyle name="Entrada 72 3" xfId="5392" xr:uid="{00000000-0005-0000-0000-00008E1A0000}"/>
    <cellStyle name="Entrada 72 3 2" xfId="31190" xr:uid="{00000000-0005-0000-0000-00008F1A0000}"/>
    <cellStyle name="Entrada 72 4" xfId="31191" xr:uid="{00000000-0005-0000-0000-0000901A0000}"/>
    <cellStyle name="Entrada 73" xfId="5393" xr:uid="{00000000-0005-0000-0000-0000911A0000}"/>
    <cellStyle name="Entrada 73 2" xfId="5394" xr:uid="{00000000-0005-0000-0000-0000921A0000}"/>
    <cellStyle name="Entrada 73 2 2" xfId="31192" xr:uid="{00000000-0005-0000-0000-0000931A0000}"/>
    <cellStyle name="Entrada 73 3" xfId="5395" xr:uid="{00000000-0005-0000-0000-0000941A0000}"/>
    <cellStyle name="Entrada 73 3 2" xfId="31193" xr:uid="{00000000-0005-0000-0000-0000951A0000}"/>
    <cellStyle name="Entrada 73 4" xfId="31194" xr:uid="{00000000-0005-0000-0000-0000961A0000}"/>
    <cellStyle name="Entrada 74" xfId="5396" xr:uid="{00000000-0005-0000-0000-0000971A0000}"/>
    <cellStyle name="Entrada 74 2" xfId="5397" xr:uid="{00000000-0005-0000-0000-0000981A0000}"/>
    <cellStyle name="Entrada 74 2 2" xfId="31195" xr:uid="{00000000-0005-0000-0000-0000991A0000}"/>
    <cellStyle name="Entrada 74 3" xfId="5398" xr:uid="{00000000-0005-0000-0000-00009A1A0000}"/>
    <cellStyle name="Entrada 74 3 2" xfId="31196" xr:uid="{00000000-0005-0000-0000-00009B1A0000}"/>
    <cellStyle name="Entrada 74 4" xfId="31197" xr:uid="{00000000-0005-0000-0000-00009C1A0000}"/>
    <cellStyle name="Entrada 75" xfId="5399" xr:uid="{00000000-0005-0000-0000-00009D1A0000}"/>
    <cellStyle name="Entrada 75 2" xfId="5400" xr:uid="{00000000-0005-0000-0000-00009E1A0000}"/>
    <cellStyle name="Entrada 75 2 2" xfId="31198" xr:uid="{00000000-0005-0000-0000-00009F1A0000}"/>
    <cellStyle name="Entrada 75 3" xfId="5401" xr:uid="{00000000-0005-0000-0000-0000A01A0000}"/>
    <cellStyle name="Entrada 75 3 2" xfId="31199" xr:uid="{00000000-0005-0000-0000-0000A11A0000}"/>
    <cellStyle name="Entrada 75 4" xfId="31200" xr:uid="{00000000-0005-0000-0000-0000A21A0000}"/>
    <cellStyle name="Entrada 76" xfId="5402" xr:uid="{00000000-0005-0000-0000-0000A31A0000}"/>
    <cellStyle name="Entrada 76 2" xfId="5403" xr:uid="{00000000-0005-0000-0000-0000A41A0000}"/>
    <cellStyle name="Entrada 76 2 2" xfId="31201" xr:uid="{00000000-0005-0000-0000-0000A51A0000}"/>
    <cellStyle name="Entrada 76 3" xfId="5404" xr:uid="{00000000-0005-0000-0000-0000A61A0000}"/>
    <cellStyle name="Entrada 76 3 2" xfId="31202" xr:uid="{00000000-0005-0000-0000-0000A71A0000}"/>
    <cellStyle name="Entrada 76 4" xfId="31203" xr:uid="{00000000-0005-0000-0000-0000A81A0000}"/>
    <cellStyle name="Entrada 77" xfId="5405" xr:uid="{00000000-0005-0000-0000-0000A91A0000}"/>
    <cellStyle name="Entrada 77 2" xfId="5406" xr:uid="{00000000-0005-0000-0000-0000AA1A0000}"/>
    <cellStyle name="Entrada 77 2 2" xfId="31204" xr:uid="{00000000-0005-0000-0000-0000AB1A0000}"/>
    <cellStyle name="Entrada 77 3" xfId="5407" xr:uid="{00000000-0005-0000-0000-0000AC1A0000}"/>
    <cellStyle name="Entrada 77 3 2" xfId="31205" xr:uid="{00000000-0005-0000-0000-0000AD1A0000}"/>
    <cellStyle name="Entrada 77 4" xfId="31206" xr:uid="{00000000-0005-0000-0000-0000AE1A0000}"/>
    <cellStyle name="Entrada 78" xfId="5408" xr:uid="{00000000-0005-0000-0000-0000AF1A0000}"/>
    <cellStyle name="Entrada 78 2" xfId="5409" xr:uid="{00000000-0005-0000-0000-0000B01A0000}"/>
    <cellStyle name="Entrada 78 2 2" xfId="31207" xr:uid="{00000000-0005-0000-0000-0000B11A0000}"/>
    <cellStyle name="Entrada 78 3" xfId="5410" xr:uid="{00000000-0005-0000-0000-0000B21A0000}"/>
    <cellStyle name="Entrada 78 3 2" xfId="31208" xr:uid="{00000000-0005-0000-0000-0000B31A0000}"/>
    <cellStyle name="Entrada 78 4" xfId="31209" xr:uid="{00000000-0005-0000-0000-0000B41A0000}"/>
    <cellStyle name="Entrada 79" xfId="5411" xr:uid="{00000000-0005-0000-0000-0000B51A0000}"/>
    <cellStyle name="Entrada 79 2" xfId="5412" xr:uid="{00000000-0005-0000-0000-0000B61A0000}"/>
    <cellStyle name="Entrada 79 2 2" xfId="31210" xr:uid="{00000000-0005-0000-0000-0000B71A0000}"/>
    <cellStyle name="Entrada 79 3" xfId="5413" xr:uid="{00000000-0005-0000-0000-0000B81A0000}"/>
    <cellStyle name="Entrada 79 3 2" xfId="31211" xr:uid="{00000000-0005-0000-0000-0000B91A0000}"/>
    <cellStyle name="Entrada 79 4" xfId="31212" xr:uid="{00000000-0005-0000-0000-0000BA1A0000}"/>
    <cellStyle name="Entrada 8" xfId="5414" xr:uid="{00000000-0005-0000-0000-0000BB1A0000}"/>
    <cellStyle name="Entrada 8 2" xfId="5415" xr:uid="{00000000-0005-0000-0000-0000BC1A0000}"/>
    <cellStyle name="Entrada 8 2 2" xfId="31213" xr:uid="{00000000-0005-0000-0000-0000BD1A0000}"/>
    <cellStyle name="Entrada 8 3" xfId="5416" xr:uid="{00000000-0005-0000-0000-0000BE1A0000}"/>
    <cellStyle name="Entrada 8 3 2" xfId="31214" xr:uid="{00000000-0005-0000-0000-0000BF1A0000}"/>
    <cellStyle name="Entrada 8 4" xfId="31215" xr:uid="{00000000-0005-0000-0000-0000C01A0000}"/>
    <cellStyle name="Entrada 8_Bases_Generales" xfId="5417" xr:uid="{00000000-0005-0000-0000-0000C11A0000}"/>
    <cellStyle name="Entrada 80" xfId="5418" xr:uid="{00000000-0005-0000-0000-0000C21A0000}"/>
    <cellStyle name="Entrada 80 2" xfId="5419" xr:uid="{00000000-0005-0000-0000-0000C31A0000}"/>
    <cellStyle name="Entrada 80 2 2" xfId="31216" xr:uid="{00000000-0005-0000-0000-0000C41A0000}"/>
    <cellStyle name="Entrada 80 3" xfId="5420" xr:uid="{00000000-0005-0000-0000-0000C51A0000}"/>
    <cellStyle name="Entrada 80 3 2" xfId="31217" xr:uid="{00000000-0005-0000-0000-0000C61A0000}"/>
    <cellStyle name="Entrada 80 4" xfId="31218" xr:uid="{00000000-0005-0000-0000-0000C71A0000}"/>
    <cellStyle name="Entrada 81" xfId="5421" xr:uid="{00000000-0005-0000-0000-0000C81A0000}"/>
    <cellStyle name="Entrada 81 2" xfId="5422" xr:uid="{00000000-0005-0000-0000-0000C91A0000}"/>
    <cellStyle name="Entrada 81 2 2" xfId="31219" xr:uid="{00000000-0005-0000-0000-0000CA1A0000}"/>
    <cellStyle name="Entrada 81 3" xfId="5423" xr:uid="{00000000-0005-0000-0000-0000CB1A0000}"/>
    <cellStyle name="Entrada 81 3 2" xfId="31220" xr:uid="{00000000-0005-0000-0000-0000CC1A0000}"/>
    <cellStyle name="Entrada 81 4" xfId="31221" xr:uid="{00000000-0005-0000-0000-0000CD1A0000}"/>
    <cellStyle name="Entrada 82" xfId="5424" xr:uid="{00000000-0005-0000-0000-0000CE1A0000}"/>
    <cellStyle name="Entrada 82 2" xfId="5425" xr:uid="{00000000-0005-0000-0000-0000CF1A0000}"/>
    <cellStyle name="Entrada 82 2 2" xfId="31222" xr:uid="{00000000-0005-0000-0000-0000D01A0000}"/>
    <cellStyle name="Entrada 82 3" xfId="5426" xr:uid="{00000000-0005-0000-0000-0000D11A0000}"/>
    <cellStyle name="Entrada 82 3 2" xfId="31223" xr:uid="{00000000-0005-0000-0000-0000D21A0000}"/>
    <cellStyle name="Entrada 82 4" xfId="31224" xr:uid="{00000000-0005-0000-0000-0000D31A0000}"/>
    <cellStyle name="Entrada 83" xfId="5427" xr:uid="{00000000-0005-0000-0000-0000D41A0000}"/>
    <cellStyle name="Entrada 83 2" xfId="5428" xr:uid="{00000000-0005-0000-0000-0000D51A0000}"/>
    <cellStyle name="Entrada 83 2 2" xfId="31225" xr:uid="{00000000-0005-0000-0000-0000D61A0000}"/>
    <cellStyle name="Entrada 83 3" xfId="5429" xr:uid="{00000000-0005-0000-0000-0000D71A0000}"/>
    <cellStyle name="Entrada 83 3 2" xfId="31226" xr:uid="{00000000-0005-0000-0000-0000D81A0000}"/>
    <cellStyle name="Entrada 83 4" xfId="31227" xr:uid="{00000000-0005-0000-0000-0000D91A0000}"/>
    <cellStyle name="Entrada 84" xfId="5430" xr:uid="{00000000-0005-0000-0000-0000DA1A0000}"/>
    <cellStyle name="Entrada 84 2" xfId="5431" xr:uid="{00000000-0005-0000-0000-0000DB1A0000}"/>
    <cellStyle name="Entrada 84 2 2" xfId="31228" xr:uid="{00000000-0005-0000-0000-0000DC1A0000}"/>
    <cellStyle name="Entrada 84 3" xfId="5432" xr:uid="{00000000-0005-0000-0000-0000DD1A0000}"/>
    <cellStyle name="Entrada 84 3 2" xfId="31229" xr:uid="{00000000-0005-0000-0000-0000DE1A0000}"/>
    <cellStyle name="Entrada 84 4" xfId="31230" xr:uid="{00000000-0005-0000-0000-0000DF1A0000}"/>
    <cellStyle name="Entrada 85" xfId="5433" xr:uid="{00000000-0005-0000-0000-0000E01A0000}"/>
    <cellStyle name="Entrada 85 2" xfId="5434" xr:uid="{00000000-0005-0000-0000-0000E11A0000}"/>
    <cellStyle name="Entrada 85 2 2" xfId="31231" xr:uid="{00000000-0005-0000-0000-0000E21A0000}"/>
    <cellStyle name="Entrada 85 3" xfId="5435" xr:uid="{00000000-0005-0000-0000-0000E31A0000}"/>
    <cellStyle name="Entrada 85 3 2" xfId="31232" xr:uid="{00000000-0005-0000-0000-0000E41A0000}"/>
    <cellStyle name="Entrada 85 4" xfId="31233" xr:uid="{00000000-0005-0000-0000-0000E51A0000}"/>
    <cellStyle name="Entrada 86" xfId="5436" xr:uid="{00000000-0005-0000-0000-0000E61A0000}"/>
    <cellStyle name="Entrada 86 2" xfId="5437" xr:uid="{00000000-0005-0000-0000-0000E71A0000}"/>
    <cellStyle name="Entrada 86 2 2" xfId="31234" xr:uid="{00000000-0005-0000-0000-0000E81A0000}"/>
    <cellStyle name="Entrada 86 3" xfId="5438" xr:uid="{00000000-0005-0000-0000-0000E91A0000}"/>
    <cellStyle name="Entrada 86 3 2" xfId="31235" xr:uid="{00000000-0005-0000-0000-0000EA1A0000}"/>
    <cellStyle name="Entrada 86 4" xfId="31236" xr:uid="{00000000-0005-0000-0000-0000EB1A0000}"/>
    <cellStyle name="Entrada 87" xfId="5439" xr:uid="{00000000-0005-0000-0000-0000EC1A0000}"/>
    <cellStyle name="Entrada 87 2" xfId="5440" xr:uid="{00000000-0005-0000-0000-0000ED1A0000}"/>
    <cellStyle name="Entrada 87 2 2" xfId="31237" xr:uid="{00000000-0005-0000-0000-0000EE1A0000}"/>
    <cellStyle name="Entrada 87 3" xfId="5441" xr:uid="{00000000-0005-0000-0000-0000EF1A0000}"/>
    <cellStyle name="Entrada 87 3 2" xfId="31238" xr:uid="{00000000-0005-0000-0000-0000F01A0000}"/>
    <cellStyle name="Entrada 87 4" xfId="31239" xr:uid="{00000000-0005-0000-0000-0000F11A0000}"/>
    <cellStyle name="Entrada 88" xfId="5442" xr:uid="{00000000-0005-0000-0000-0000F21A0000}"/>
    <cellStyle name="Entrada 88 2" xfId="5443" xr:uid="{00000000-0005-0000-0000-0000F31A0000}"/>
    <cellStyle name="Entrada 88 2 2" xfId="31240" xr:uid="{00000000-0005-0000-0000-0000F41A0000}"/>
    <cellStyle name="Entrada 88 3" xfId="5444" xr:uid="{00000000-0005-0000-0000-0000F51A0000}"/>
    <cellStyle name="Entrada 88 3 2" xfId="31241" xr:uid="{00000000-0005-0000-0000-0000F61A0000}"/>
    <cellStyle name="Entrada 88 4" xfId="31242" xr:uid="{00000000-0005-0000-0000-0000F71A0000}"/>
    <cellStyle name="Entrada 89" xfId="5445" xr:uid="{00000000-0005-0000-0000-0000F81A0000}"/>
    <cellStyle name="Entrada 89 2" xfId="5446" xr:uid="{00000000-0005-0000-0000-0000F91A0000}"/>
    <cellStyle name="Entrada 89 2 2" xfId="31243" xr:uid="{00000000-0005-0000-0000-0000FA1A0000}"/>
    <cellStyle name="Entrada 89 3" xfId="5447" xr:uid="{00000000-0005-0000-0000-0000FB1A0000}"/>
    <cellStyle name="Entrada 89 3 2" xfId="31244" xr:uid="{00000000-0005-0000-0000-0000FC1A0000}"/>
    <cellStyle name="Entrada 89 4" xfId="31245" xr:uid="{00000000-0005-0000-0000-0000FD1A0000}"/>
    <cellStyle name="Entrada 9" xfId="5448" xr:uid="{00000000-0005-0000-0000-0000FE1A0000}"/>
    <cellStyle name="Entrada 9 2" xfId="5449" xr:uid="{00000000-0005-0000-0000-0000FF1A0000}"/>
    <cellStyle name="Entrada 9 2 2" xfId="31246" xr:uid="{00000000-0005-0000-0000-0000001B0000}"/>
    <cellStyle name="Entrada 9 3" xfId="5450" xr:uid="{00000000-0005-0000-0000-0000011B0000}"/>
    <cellStyle name="Entrada 9 3 2" xfId="31247" xr:uid="{00000000-0005-0000-0000-0000021B0000}"/>
    <cellStyle name="Entrada 9 4" xfId="31248" xr:uid="{00000000-0005-0000-0000-0000031B0000}"/>
    <cellStyle name="Entrada 9_Bases_Generales" xfId="5451" xr:uid="{00000000-0005-0000-0000-0000041B0000}"/>
    <cellStyle name="Entrada 90" xfId="5452" xr:uid="{00000000-0005-0000-0000-0000051B0000}"/>
    <cellStyle name="Entrada 90 2" xfId="5453" xr:uid="{00000000-0005-0000-0000-0000061B0000}"/>
    <cellStyle name="Entrada 90 2 2" xfId="31249" xr:uid="{00000000-0005-0000-0000-0000071B0000}"/>
    <cellStyle name="Entrada 90 3" xfId="5454" xr:uid="{00000000-0005-0000-0000-0000081B0000}"/>
    <cellStyle name="Entrada 90 3 2" xfId="31250" xr:uid="{00000000-0005-0000-0000-0000091B0000}"/>
    <cellStyle name="Entrada 90 4" xfId="31251" xr:uid="{00000000-0005-0000-0000-00000A1B0000}"/>
    <cellStyle name="Entrada 91" xfId="5455" xr:uid="{00000000-0005-0000-0000-00000B1B0000}"/>
    <cellStyle name="Entrada 91 2" xfId="5456" xr:uid="{00000000-0005-0000-0000-00000C1B0000}"/>
    <cellStyle name="Entrada 91 2 2" xfId="31252" xr:uid="{00000000-0005-0000-0000-00000D1B0000}"/>
    <cellStyle name="Entrada 91 3" xfId="5457" xr:uid="{00000000-0005-0000-0000-00000E1B0000}"/>
    <cellStyle name="Entrada 91 3 2" xfId="31253" xr:uid="{00000000-0005-0000-0000-00000F1B0000}"/>
    <cellStyle name="Entrada 91 4" xfId="31254" xr:uid="{00000000-0005-0000-0000-0000101B0000}"/>
    <cellStyle name="Entrada 92" xfId="5458" xr:uid="{00000000-0005-0000-0000-0000111B0000}"/>
    <cellStyle name="Entrada 92 2" xfId="5459" xr:uid="{00000000-0005-0000-0000-0000121B0000}"/>
    <cellStyle name="Entrada 92 2 2" xfId="31255" xr:uid="{00000000-0005-0000-0000-0000131B0000}"/>
    <cellStyle name="Entrada 92 3" xfId="5460" xr:uid="{00000000-0005-0000-0000-0000141B0000}"/>
    <cellStyle name="Entrada 92 3 2" xfId="31256" xr:uid="{00000000-0005-0000-0000-0000151B0000}"/>
    <cellStyle name="Entrada 92 4" xfId="31257" xr:uid="{00000000-0005-0000-0000-0000161B0000}"/>
    <cellStyle name="Entrada 93" xfId="5461" xr:uid="{00000000-0005-0000-0000-0000171B0000}"/>
    <cellStyle name="Entrada 93 2" xfId="5462" xr:uid="{00000000-0005-0000-0000-0000181B0000}"/>
    <cellStyle name="Entrada 93 2 2" xfId="31258" xr:uid="{00000000-0005-0000-0000-0000191B0000}"/>
    <cellStyle name="Entrada 93 3" xfId="5463" xr:uid="{00000000-0005-0000-0000-00001A1B0000}"/>
    <cellStyle name="Entrada 93 3 2" xfId="31259" xr:uid="{00000000-0005-0000-0000-00001B1B0000}"/>
    <cellStyle name="Entrada 93 4" xfId="31260" xr:uid="{00000000-0005-0000-0000-00001C1B0000}"/>
    <cellStyle name="Entrada 94" xfId="5464" xr:uid="{00000000-0005-0000-0000-00001D1B0000}"/>
    <cellStyle name="Entrada 94 2" xfId="5465" xr:uid="{00000000-0005-0000-0000-00001E1B0000}"/>
    <cellStyle name="Entrada 94 2 2" xfId="31261" xr:uid="{00000000-0005-0000-0000-00001F1B0000}"/>
    <cellStyle name="Entrada 94 3" xfId="5466" xr:uid="{00000000-0005-0000-0000-0000201B0000}"/>
    <cellStyle name="Entrada 94 3 2" xfId="31262" xr:uid="{00000000-0005-0000-0000-0000211B0000}"/>
    <cellStyle name="Entrada 94 4" xfId="31263" xr:uid="{00000000-0005-0000-0000-0000221B0000}"/>
    <cellStyle name="Entrada 95" xfId="5467" xr:uid="{00000000-0005-0000-0000-0000231B0000}"/>
    <cellStyle name="Entrada 95 2" xfId="5468" xr:uid="{00000000-0005-0000-0000-0000241B0000}"/>
    <cellStyle name="Entrada 95 2 2" xfId="31264" xr:uid="{00000000-0005-0000-0000-0000251B0000}"/>
    <cellStyle name="Entrada 95 3" xfId="5469" xr:uid="{00000000-0005-0000-0000-0000261B0000}"/>
    <cellStyle name="Entrada 95 3 2" xfId="31265" xr:uid="{00000000-0005-0000-0000-0000271B0000}"/>
    <cellStyle name="Entrada 95 4" xfId="31266" xr:uid="{00000000-0005-0000-0000-0000281B0000}"/>
    <cellStyle name="Entrada 96" xfId="5470" xr:uid="{00000000-0005-0000-0000-0000291B0000}"/>
    <cellStyle name="Entrada 96 2" xfId="5471" xr:uid="{00000000-0005-0000-0000-00002A1B0000}"/>
    <cellStyle name="Entrada 96 2 2" xfId="31267" xr:uid="{00000000-0005-0000-0000-00002B1B0000}"/>
    <cellStyle name="Entrada 96 3" xfId="5472" xr:uid="{00000000-0005-0000-0000-00002C1B0000}"/>
    <cellStyle name="Entrada 96 3 2" xfId="31268" xr:uid="{00000000-0005-0000-0000-00002D1B0000}"/>
    <cellStyle name="Entrada 96 4" xfId="31269" xr:uid="{00000000-0005-0000-0000-00002E1B0000}"/>
    <cellStyle name="Entrada 97" xfId="5473" xr:uid="{00000000-0005-0000-0000-00002F1B0000}"/>
    <cellStyle name="Entrada 97 2" xfId="5474" xr:uid="{00000000-0005-0000-0000-0000301B0000}"/>
    <cellStyle name="Entrada 97 2 2" xfId="31270" xr:uid="{00000000-0005-0000-0000-0000311B0000}"/>
    <cellStyle name="Entrada 97 3" xfId="5475" xr:uid="{00000000-0005-0000-0000-0000321B0000}"/>
    <cellStyle name="Entrada 97 3 2" xfId="31271" xr:uid="{00000000-0005-0000-0000-0000331B0000}"/>
    <cellStyle name="Entrada 97 4" xfId="31272" xr:uid="{00000000-0005-0000-0000-0000341B0000}"/>
    <cellStyle name="Entrada 98" xfId="5476" xr:uid="{00000000-0005-0000-0000-0000351B0000}"/>
    <cellStyle name="Entrada 98 2" xfId="5477" xr:uid="{00000000-0005-0000-0000-0000361B0000}"/>
    <cellStyle name="Entrada 98 2 2" xfId="31273" xr:uid="{00000000-0005-0000-0000-0000371B0000}"/>
    <cellStyle name="Entrada 98 3" xfId="5478" xr:uid="{00000000-0005-0000-0000-0000381B0000}"/>
    <cellStyle name="Entrada 98 3 2" xfId="31274" xr:uid="{00000000-0005-0000-0000-0000391B0000}"/>
    <cellStyle name="Entrada 98 4" xfId="31275" xr:uid="{00000000-0005-0000-0000-00003A1B0000}"/>
    <cellStyle name="Entrada 99" xfId="5479" xr:uid="{00000000-0005-0000-0000-00003B1B0000}"/>
    <cellStyle name="Entrada 99 2" xfId="5480" xr:uid="{00000000-0005-0000-0000-00003C1B0000}"/>
    <cellStyle name="Entrada 99 2 2" xfId="31276" xr:uid="{00000000-0005-0000-0000-00003D1B0000}"/>
    <cellStyle name="Entrada 99 3" xfId="5481" xr:uid="{00000000-0005-0000-0000-00003E1B0000}"/>
    <cellStyle name="Entrada 99 3 2" xfId="31277" xr:uid="{00000000-0005-0000-0000-00003F1B0000}"/>
    <cellStyle name="Entrada 99 4" xfId="31278" xr:uid="{00000000-0005-0000-0000-0000401B0000}"/>
    <cellStyle name="Estilo 1" xfId="5482" xr:uid="{00000000-0005-0000-0000-0000411B0000}"/>
    <cellStyle name="Estilo 1 10" xfId="5483" xr:uid="{00000000-0005-0000-0000-0000421B0000}"/>
    <cellStyle name="Estilo 1 10 2" xfId="5484" xr:uid="{00000000-0005-0000-0000-0000431B0000}"/>
    <cellStyle name="Estilo 1 10 2 2" xfId="5485" xr:uid="{00000000-0005-0000-0000-0000441B0000}"/>
    <cellStyle name="Estilo 1 10 3" xfId="5486" xr:uid="{00000000-0005-0000-0000-0000451B0000}"/>
    <cellStyle name="Estilo 1 10 3 2" xfId="5487" xr:uid="{00000000-0005-0000-0000-0000461B0000}"/>
    <cellStyle name="Estilo 1 10 4" xfId="5488" xr:uid="{00000000-0005-0000-0000-0000471B0000}"/>
    <cellStyle name="Estilo 1 11" xfId="5489" xr:uid="{00000000-0005-0000-0000-0000481B0000}"/>
    <cellStyle name="Estilo 1 11 2" xfId="5490" xr:uid="{00000000-0005-0000-0000-0000491B0000}"/>
    <cellStyle name="Estilo 1 11 2 2" xfId="5491" xr:uid="{00000000-0005-0000-0000-00004A1B0000}"/>
    <cellStyle name="Estilo 1 11 3" xfId="5492" xr:uid="{00000000-0005-0000-0000-00004B1B0000}"/>
    <cellStyle name="Estilo 1 11 3 2" xfId="5493" xr:uid="{00000000-0005-0000-0000-00004C1B0000}"/>
    <cellStyle name="Estilo 1 11 4" xfId="5494" xr:uid="{00000000-0005-0000-0000-00004D1B0000}"/>
    <cellStyle name="Estilo 1 12" xfId="5495" xr:uid="{00000000-0005-0000-0000-00004E1B0000}"/>
    <cellStyle name="Estilo 1 12 2" xfId="5496" xr:uid="{00000000-0005-0000-0000-00004F1B0000}"/>
    <cellStyle name="Estilo 1 12 2 2" xfId="5497" xr:uid="{00000000-0005-0000-0000-0000501B0000}"/>
    <cellStyle name="Estilo 1 12 3" xfId="5498" xr:uid="{00000000-0005-0000-0000-0000511B0000}"/>
    <cellStyle name="Estilo 1 12 3 2" xfId="5499" xr:uid="{00000000-0005-0000-0000-0000521B0000}"/>
    <cellStyle name="Estilo 1 12 4" xfId="5500" xr:uid="{00000000-0005-0000-0000-0000531B0000}"/>
    <cellStyle name="Estilo 1 13" xfId="5501" xr:uid="{00000000-0005-0000-0000-0000541B0000}"/>
    <cellStyle name="Estilo 1 13 2" xfId="5502" xr:uid="{00000000-0005-0000-0000-0000551B0000}"/>
    <cellStyle name="Estilo 1 13 2 2" xfId="5503" xr:uid="{00000000-0005-0000-0000-0000561B0000}"/>
    <cellStyle name="Estilo 1 13 3" xfId="5504" xr:uid="{00000000-0005-0000-0000-0000571B0000}"/>
    <cellStyle name="Estilo 1 13 3 2" xfId="5505" xr:uid="{00000000-0005-0000-0000-0000581B0000}"/>
    <cellStyle name="Estilo 1 13 4" xfId="5506" xr:uid="{00000000-0005-0000-0000-0000591B0000}"/>
    <cellStyle name="Estilo 1 14" xfId="5507" xr:uid="{00000000-0005-0000-0000-00005A1B0000}"/>
    <cellStyle name="Estilo 1 14 2" xfId="5508" xr:uid="{00000000-0005-0000-0000-00005B1B0000}"/>
    <cellStyle name="Estilo 1 14 2 2" xfId="5509" xr:uid="{00000000-0005-0000-0000-00005C1B0000}"/>
    <cellStyle name="Estilo 1 14 3" xfId="5510" xr:uid="{00000000-0005-0000-0000-00005D1B0000}"/>
    <cellStyle name="Estilo 1 14 3 2" xfId="5511" xr:uid="{00000000-0005-0000-0000-00005E1B0000}"/>
    <cellStyle name="Estilo 1 14 4" xfId="5512" xr:uid="{00000000-0005-0000-0000-00005F1B0000}"/>
    <cellStyle name="Estilo 1 15" xfId="5513" xr:uid="{00000000-0005-0000-0000-0000601B0000}"/>
    <cellStyle name="Estilo 1 2" xfId="5514" xr:uid="{00000000-0005-0000-0000-0000611B0000}"/>
    <cellStyle name="Estilo 1 2 10" xfId="5515" xr:uid="{00000000-0005-0000-0000-0000621B0000}"/>
    <cellStyle name="Estilo 1 2 10 2" xfId="5516" xr:uid="{00000000-0005-0000-0000-0000631B0000}"/>
    <cellStyle name="Estilo 1 2 11" xfId="5517" xr:uid="{00000000-0005-0000-0000-0000641B0000}"/>
    <cellStyle name="Estilo 1 2 11 2" xfId="5518" xr:uid="{00000000-0005-0000-0000-0000651B0000}"/>
    <cellStyle name="Estilo 1 2 12" xfId="5519" xr:uid="{00000000-0005-0000-0000-0000661B0000}"/>
    <cellStyle name="Estilo 1 2 12 2" xfId="5520" xr:uid="{00000000-0005-0000-0000-0000671B0000}"/>
    <cellStyle name="Estilo 1 2 13" xfId="5521" xr:uid="{00000000-0005-0000-0000-0000681B0000}"/>
    <cellStyle name="Estilo 1 2 2" xfId="5522" xr:uid="{00000000-0005-0000-0000-0000691B0000}"/>
    <cellStyle name="Estilo 1 2 2 2" xfId="5523" xr:uid="{00000000-0005-0000-0000-00006A1B0000}"/>
    <cellStyle name="Estilo 1 2 3" xfId="5524" xr:uid="{00000000-0005-0000-0000-00006B1B0000}"/>
    <cellStyle name="Estilo 1 2 3 2" xfId="5525" xr:uid="{00000000-0005-0000-0000-00006C1B0000}"/>
    <cellStyle name="Estilo 1 2 4" xfId="5526" xr:uid="{00000000-0005-0000-0000-00006D1B0000}"/>
    <cellStyle name="Estilo 1 2 4 2" xfId="5527" xr:uid="{00000000-0005-0000-0000-00006E1B0000}"/>
    <cellStyle name="Estilo 1 2 5" xfId="5528" xr:uid="{00000000-0005-0000-0000-00006F1B0000}"/>
    <cellStyle name="Estilo 1 2 5 2" xfId="5529" xr:uid="{00000000-0005-0000-0000-0000701B0000}"/>
    <cellStyle name="Estilo 1 2 6" xfId="5530" xr:uid="{00000000-0005-0000-0000-0000711B0000}"/>
    <cellStyle name="Estilo 1 2 6 2" xfId="5531" xr:uid="{00000000-0005-0000-0000-0000721B0000}"/>
    <cellStyle name="Estilo 1 2 7" xfId="5532" xr:uid="{00000000-0005-0000-0000-0000731B0000}"/>
    <cellStyle name="Estilo 1 2 7 2" xfId="5533" xr:uid="{00000000-0005-0000-0000-0000741B0000}"/>
    <cellStyle name="Estilo 1 2 8" xfId="5534" xr:uid="{00000000-0005-0000-0000-0000751B0000}"/>
    <cellStyle name="Estilo 1 2 8 2" xfId="5535" xr:uid="{00000000-0005-0000-0000-0000761B0000}"/>
    <cellStyle name="Estilo 1 2 9" xfId="5536" xr:uid="{00000000-0005-0000-0000-0000771B0000}"/>
    <cellStyle name="Estilo 1 2 9 2" xfId="5537" xr:uid="{00000000-0005-0000-0000-0000781B0000}"/>
    <cellStyle name="Estilo 1 2_ActiFijos" xfId="5538" xr:uid="{00000000-0005-0000-0000-0000791B0000}"/>
    <cellStyle name="Estilo 1 3" xfId="5539" xr:uid="{00000000-0005-0000-0000-00007A1B0000}"/>
    <cellStyle name="Estilo 1 3 10" xfId="5540" xr:uid="{00000000-0005-0000-0000-00007B1B0000}"/>
    <cellStyle name="Estilo 1 3 10 2" xfId="5541" xr:uid="{00000000-0005-0000-0000-00007C1B0000}"/>
    <cellStyle name="Estilo 1 3 11" xfId="5542" xr:uid="{00000000-0005-0000-0000-00007D1B0000}"/>
    <cellStyle name="Estilo 1 3 11 2" xfId="5543" xr:uid="{00000000-0005-0000-0000-00007E1B0000}"/>
    <cellStyle name="Estilo 1 3 12" xfId="5544" xr:uid="{00000000-0005-0000-0000-00007F1B0000}"/>
    <cellStyle name="Estilo 1 3 12 2" xfId="5545" xr:uid="{00000000-0005-0000-0000-0000801B0000}"/>
    <cellStyle name="Estilo 1 3 13" xfId="5546" xr:uid="{00000000-0005-0000-0000-0000811B0000}"/>
    <cellStyle name="Estilo 1 3 2" xfId="5547" xr:uid="{00000000-0005-0000-0000-0000821B0000}"/>
    <cellStyle name="Estilo 1 3 2 2" xfId="5548" xr:uid="{00000000-0005-0000-0000-0000831B0000}"/>
    <cellStyle name="Estilo 1 3 3" xfId="5549" xr:uid="{00000000-0005-0000-0000-0000841B0000}"/>
    <cellStyle name="Estilo 1 3 3 2" xfId="5550" xr:uid="{00000000-0005-0000-0000-0000851B0000}"/>
    <cellStyle name="Estilo 1 3 4" xfId="5551" xr:uid="{00000000-0005-0000-0000-0000861B0000}"/>
    <cellStyle name="Estilo 1 3 4 2" xfId="5552" xr:uid="{00000000-0005-0000-0000-0000871B0000}"/>
    <cellStyle name="Estilo 1 3 5" xfId="5553" xr:uid="{00000000-0005-0000-0000-0000881B0000}"/>
    <cellStyle name="Estilo 1 3 5 2" xfId="5554" xr:uid="{00000000-0005-0000-0000-0000891B0000}"/>
    <cellStyle name="Estilo 1 3 6" xfId="5555" xr:uid="{00000000-0005-0000-0000-00008A1B0000}"/>
    <cellStyle name="Estilo 1 3 6 2" xfId="5556" xr:uid="{00000000-0005-0000-0000-00008B1B0000}"/>
    <cellStyle name="Estilo 1 3 7" xfId="5557" xr:uid="{00000000-0005-0000-0000-00008C1B0000}"/>
    <cellStyle name="Estilo 1 3 7 2" xfId="5558" xr:uid="{00000000-0005-0000-0000-00008D1B0000}"/>
    <cellStyle name="Estilo 1 3 8" xfId="5559" xr:uid="{00000000-0005-0000-0000-00008E1B0000}"/>
    <cellStyle name="Estilo 1 3 8 2" xfId="5560" xr:uid="{00000000-0005-0000-0000-00008F1B0000}"/>
    <cellStyle name="Estilo 1 3 9" xfId="5561" xr:uid="{00000000-0005-0000-0000-0000901B0000}"/>
    <cellStyle name="Estilo 1 3 9 2" xfId="5562" xr:uid="{00000000-0005-0000-0000-0000911B0000}"/>
    <cellStyle name="Estilo 1 3_ActiFijos" xfId="5563" xr:uid="{00000000-0005-0000-0000-0000921B0000}"/>
    <cellStyle name="Estilo 1 4" xfId="5564" xr:uid="{00000000-0005-0000-0000-0000931B0000}"/>
    <cellStyle name="Estilo 1 4 10" xfId="5565" xr:uid="{00000000-0005-0000-0000-0000941B0000}"/>
    <cellStyle name="Estilo 1 4 10 2" xfId="5566" xr:uid="{00000000-0005-0000-0000-0000951B0000}"/>
    <cellStyle name="Estilo 1 4 11" xfId="5567" xr:uid="{00000000-0005-0000-0000-0000961B0000}"/>
    <cellStyle name="Estilo 1 4 11 2" xfId="5568" xr:uid="{00000000-0005-0000-0000-0000971B0000}"/>
    <cellStyle name="Estilo 1 4 12" xfId="5569" xr:uid="{00000000-0005-0000-0000-0000981B0000}"/>
    <cellStyle name="Estilo 1 4 12 2" xfId="5570" xr:uid="{00000000-0005-0000-0000-0000991B0000}"/>
    <cellStyle name="Estilo 1 4 13" xfId="5571" xr:uid="{00000000-0005-0000-0000-00009A1B0000}"/>
    <cellStyle name="Estilo 1 4 2" xfId="5572" xr:uid="{00000000-0005-0000-0000-00009B1B0000}"/>
    <cellStyle name="Estilo 1 4 2 2" xfId="5573" xr:uid="{00000000-0005-0000-0000-00009C1B0000}"/>
    <cellStyle name="Estilo 1 4 3" xfId="5574" xr:uid="{00000000-0005-0000-0000-00009D1B0000}"/>
    <cellStyle name="Estilo 1 4 3 2" xfId="5575" xr:uid="{00000000-0005-0000-0000-00009E1B0000}"/>
    <cellStyle name="Estilo 1 4 4" xfId="5576" xr:uid="{00000000-0005-0000-0000-00009F1B0000}"/>
    <cellStyle name="Estilo 1 4 4 2" xfId="5577" xr:uid="{00000000-0005-0000-0000-0000A01B0000}"/>
    <cellStyle name="Estilo 1 4 5" xfId="5578" xr:uid="{00000000-0005-0000-0000-0000A11B0000}"/>
    <cellStyle name="Estilo 1 4 5 2" xfId="5579" xr:uid="{00000000-0005-0000-0000-0000A21B0000}"/>
    <cellStyle name="Estilo 1 4 6" xfId="5580" xr:uid="{00000000-0005-0000-0000-0000A31B0000}"/>
    <cellStyle name="Estilo 1 4 6 2" xfId="5581" xr:uid="{00000000-0005-0000-0000-0000A41B0000}"/>
    <cellStyle name="Estilo 1 4 7" xfId="5582" xr:uid="{00000000-0005-0000-0000-0000A51B0000}"/>
    <cellStyle name="Estilo 1 4 7 2" xfId="5583" xr:uid="{00000000-0005-0000-0000-0000A61B0000}"/>
    <cellStyle name="Estilo 1 4 8" xfId="5584" xr:uid="{00000000-0005-0000-0000-0000A71B0000}"/>
    <cellStyle name="Estilo 1 4 8 2" xfId="5585" xr:uid="{00000000-0005-0000-0000-0000A81B0000}"/>
    <cellStyle name="Estilo 1 4 9" xfId="5586" xr:uid="{00000000-0005-0000-0000-0000A91B0000}"/>
    <cellStyle name="Estilo 1 4 9 2" xfId="5587" xr:uid="{00000000-0005-0000-0000-0000AA1B0000}"/>
    <cellStyle name="Estilo 1 4_ActiFijos" xfId="5588" xr:uid="{00000000-0005-0000-0000-0000AB1B0000}"/>
    <cellStyle name="Estilo 1 5" xfId="5589" xr:uid="{00000000-0005-0000-0000-0000AC1B0000}"/>
    <cellStyle name="Estilo 1 5 2" xfId="5590" xr:uid="{00000000-0005-0000-0000-0000AD1B0000}"/>
    <cellStyle name="Estilo 1 5 3" xfId="5591" xr:uid="{00000000-0005-0000-0000-0000AE1B0000}"/>
    <cellStyle name="Estilo 1 5 4" xfId="5592" xr:uid="{00000000-0005-0000-0000-0000AF1B0000}"/>
    <cellStyle name="Estilo 1 5 5" xfId="5593" xr:uid="{00000000-0005-0000-0000-0000B01B0000}"/>
    <cellStyle name="Estilo 1 5 6" xfId="5594" xr:uid="{00000000-0005-0000-0000-0000B11B0000}"/>
    <cellStyle name="Estilo 1 5 7" xfId="5595" xr:uid="{00000000-0005-0000-0000-0000B21B0000}"/>
    <cellStyle name="Estilo 1 5 8" xfId="5596" xr:uid="{00000000-0005-0000-0000-0000B31B0000}"/>
    <cellStyle name="Estilo 1 5 9" xfId="5597" xr:uid="{00000000-0005-0000-0000-0000B41B0000}"/>
    <cellStyle name="Estilo 1 6" xfId="5598" xr:uid="{00000000-0005-0000-0000-0000B51B0000}"/>
    <cellStyle name="Estilo 1 6 2" xfId="5599" xr:uid="{00000000-0005-0000-0000-0000B61B0000}"/>
    <cellStyle name="Estilo 1 6 2 2" xfId="5600" xr:uid="{00000000-0005-0000-0000-0000B71B0000}"/>
    <cellStyle name="Estilo 1 6 3" xfId="5601" xr:uid="{00000000-0005-0000-0000-0000B81B0000}"/>
    <cellStyle name="Estilo 1 6 3 2" xfId="5602" xr:uid="{00000000-0005-0000-0000-0000B91B0000}"/>
    <cellStyle name="Estilo 1 6 4" xfId="5603" xr:uid="{00000000-0005-0000-0000-0000BA1B0000}"/>
    <cellStyle name="Estilo 1 7" xfId="5604" xr:uid="{00000000-0005-0000-0000-0000BB1B0000}"/>
    <cellStyle name="Estilo 1 7 2" xfId="5605" xr:uid="{00000000-0005-0000-0000-0000BC1B0000}"/>
    <cellStyle name="Estilo 1 7 2 2" xfId="5606" xr:uid="{00000000-0005-0000-0000-0000BD1B0000}"/>
    <cellStyle name="Estilo 1 7 3" xfId="5607" xr:uid="{00000000-0005-0000-0000-0000BE1B0000}"/>
    <cellStyle name="Estilo 1 7 3 2" xfId="5608" xr:uid="{00000000-0005-0000-0000-0000BF1B0000}"/>
    <cellStyle name="Estilo 1 7 4" xfId="5609" xr:uid="{00000000-0005-0000-0000-0000C01B0000}"/>
    <cellStyle name="Estilo 1 8" xfId="5610" xr:uid="{00000000-0005-0000-0000-0000C11B0000}"/>
    <cellStyle name="Estilo 1 8 2" xfId="5611" xr:uid="{00000000-0005-0000-0000-0000C21B0000}"/>
    <cellStyle name="Estilo 1 8 2 2" xfId="5612" xr:uid="{00000000-0005-0000-0000-0000C31B0000}"/>
    <cellStyle name="Estilo 1 8 3" xfId="5613" xr:uid="{00000000-0005-0000-0000-0000C41B0000}"/>
    <cellStyle name="Estilo 1 8 3 2" xfId="5614" xr:uid="{00000000-0005-0000-0000-0000C51B0000}"/>
    <cellStyle name="Estilo 1 8 4" xfId="5615" xr:uid="{00000000-0005-0000-0000-0000C61B0000}"/>
    <cellStyle name="Estilo 1 9" xfId="5616" xr:uid="{00000000-0005-0000-0000-0000C71B0000}"/>
    <cellStyle name="Estilo 1 9 2" xfId="5617" xr:uid="{00000000-0005-0000-0000-0000C81B0000}"/>
    <cellStyle name="Estilo 1 9 2 2" xfId="5618" xr:uid="{00000000-0005-0000-0000-0000C91B0000}"/>
    <cellStyle name="Estilo 1 9 3" xfId="5619" xr:uid="{00000000-0005-0000-0000-0000CA1B0000}"/>
    <cellStyle name="Estilo 1 9 3 2" xfId="5620" xr:uid="{00000000-0005-0000-0000-0000CB1B0000}"/>
    <cellStyle name="Estilo 1 9 4" xfId="5621" xr:uid="{00000000-0005-0000-0000-0000CC1B0000}"/>
    <cellStyle name="Estilo 1_Banco de Dados" xfId="5622" xr:uid="{00000000-0005-0000-0000-0000CD1B0000}"/>
    <cellStyle name="Estilo 2" xfId="5623" xr:uid="{00000000-0005-0000-0000-0000CE1B0000}"/>
    <cellStyle name="Estilo 3" xfId="5624" xr:uid="{00000000-0005-0000-0000-0000CF1B0000}"/>
    <cellStyle name="Estilo 4" xfId="5625" xr:uid="{00000000-0005-0000-0000-0000D01B0000}"/>
    <cellStyle name="Estilo 4 2" xfId="5626" xr:uid="{00000000-0005-0000-0000-0000D11B0000}"/>
    <cellStyle name="Estilo 5" xfId="5627" xr:uid="{00000000-0005-0000-0000-0000D21B0000}"/>
    <cellStyle name="Estilo 5 2" xfId="5628" xr:uid="{00000000-0005-0000-0000-0000D31B0000}"/>
    <cellStyle name="Euro" xfId="5629" xr:uid="{00000000-0005-0000-0000-0000D41B0000}"/>
    <cellStyle name="Euro 10" xfId="5630" xr:uid="{00000000-0005-0000-0000-0000D51B0000}"/>
    <cellStyle name="Euro 10 2" xfId="5631" xr:uid="{00000000-0005-0000-0000-0000D61B0000}"/>
    <cellStyle name="Euro 100" xfId="5632" xr:uid="{00000000-0005-0000-0000-0000D71B0000}"/>
    <cellStyle name="Euro 100 2" xfId="5633" xr:uid="{00000000-0005-0000-0000-0000D81B0000}"/>
    <cellStyle name="Euro 101" xfId="5634" xr:uid="{00000000-0005-0000-0000-0000D91B0000}"/>
    <cellStyle name="Euro 101 2" xfId="5635" xr:uid="{00000000-0005-0000-0000-0000DA1B0000}"/>
    <cellStyle name="Euro 102" xfId="5636" xr:uid="{00000000-0005-0000-0000-0000DB1B0000}"/>
    <cellStyle name="Euro 102 2" xfId="5637" xr:uid="{00000000-0005-0000-0000-0000DC1B0000}"/>
    <cellStyle name="Euro 103" xfId="5638" xr:uid="{00000000-0005-0000-0000-0000DD1B0000}"/>
    <cellStyle name="Euro 103 2" xfId="5639" xr:uid="{00000000-0005-0000-0000-0000DE1B0000}"/>
    <cellStyle name="Euro 104" xfId="5640" xr:uid="{00000000-0005-0000-0000-0000DF1B0000}"/>
    <cellStyle name="Euro 104 2" xfId="5641" xr:uid="{00000000-0005-0000-0000-0000E01B0000}"/>
    <cellStyle name="Euro 105" xfId="5642" xr:uid="{00000000-0005-0000-0000-0000E11B0000}"/>
    <cellStyle name="Euro 105 2" xfId="5643" xr:uid="{00000000-0005-0000-0000-0000E21B0000}"/>
    <cellStyle name="Euro 106" xfId="5644" xr:uid="{00000000-0005-0000-0000-0000E31B0000}"/>
    <cellStyle name="Euro 106 2" xfId="5645" xr:uid="{00000000-0005-0000-0000-0000E41B0000}"/>
    <cellStyle name="Euro 107" xfId="5646" xr:uid="{00000000-0005-0000-0000-0000E51B0000}"/>
    <cellStyle name="Euro 107 2" xfId="5647" xr:uid="{00000000-0005-0000-0000-0000E61B0000}"/>
    <cellStyle name="Euro 108" xfId="5648" xr:uid="{00000000-0005-0000-0000-0000E71B0000}"/>
    <cellStyle name="Euro 108 2" xfId="5649" xr:uid="{00000000-0005-0000-0000-0000E81B0000}"/>
    <cellStyle name="Euro 109" xfId="5650" xr:uid="{00000000-0005-0000-0000-0000E91B0000}"/>
    <cellStyle name="Euro 109 2" xfId="5651" xr:uid="{00000000-0005-0000-0000-0000EA1B0000}"/>
    <cellStyle name="Euro 11" xfId="5652" xr:uid="{00000000-0005-0000-0000-0000EB1B0000}"/>
    <cellStyle name="Euro 11 2" xfId="5653" xr:uid="{00000000-0005-0000-0000-0000EC1B0000}"/>
    <cellStyle name="Euro 110" xfId="5654" xr:uid="{00000000-0005-0000-0000-0000ED1B0000}"/>
    <cellStyle name="Euro 110 2" xfId="5655" xr:uid="{00000000-0005-0000-0000-0000EE1B0000}"/>
    <cellStyle name="Euro 111" xfId="5656" xr:uid="{00000000-0005-0000-0000-0000EF1B0000}"/>
    <cellStyle name="Euro 111 2" xfId="5657" xr:uid="{00000000-0005-0000-0000-0000F01B0000}"/>
    <cellStyle name="Euro 112" xfId="5658" xr:uid="{00000000-0005-0000-0000-0000F11B0000}"/>
    <cellStyle name="Euro 112 2" xfId="5659" xr:uid="{00000000-0005-0000-0000-0000F21B0000}"/>
    <cellStyle name="Euro 113" xfId="5660" xr:uid="{00000000-0005-0000-0000-0000F31B0000}"/>
    <cellStyle name="Euro 114" xfId="31279" xr:uid="{00000000-0005-0000-0000-0000F41B0000}"/>
    <cellStyle name="Euro 12" xfId="5661" xr:uid="{00000000-0005-0000-0000-0000F51B0000}"/>
    <cellStyle name="Euro 12 2" xfId="5662" xr:uid="{00000000-0005-0000-0000-0000F61B0000}"/>
    <cellStyle name="Euro 13" xfId="5663" xr:uid="{00000000-0005-0000-0000-0000F71B0000}"/>
    <cellStyle name="Euro 13 2" xfId="5664" xr:uid="{00000000-0005-0000-0000-0000F81B0000}"/>
    <cellStyle name="Euro 14" xfId="5665" xr:uid="{00000000-0005-0000-0000-0000F91B0000}"/>
    <cellStyle name="Euro 14 2" xfId="5666" xr:uid="{00000000-0005-0000-0000-0000FA1B0000}"/>
    <cellStyle name="Euro 15" xfId="5667" xr:uid="{00000000-0005-0000-0000-0000FB1B0000}"/>
    <cellStyle name="Euro 15 2" xfId="5668" xr:uid="{00000000-0005-0000-0000-0000FC1B0000}"/>
    <cellStyle name="Euro 16" xfId="5669" xr:uid="{00000000-0005-0000-0000-0000FD1B0000}"/>
    <cellStyle name="Euro 16 2" xfId="5670" xr:uid="{00000000-0005-0000-0000-0000FE1B0000}"/>
    <cellStyle name="Euro 17" xfId="5671" xr:uid="{00000000-0005-0000-0000-0000FF1B0000}"/>
    <cellStyle name="Euro 17 2" xfId="5672" xr:uid="{00000000-0005-0000-0000-0000001C0000}"/>
    <cellStyle name="Euro 18" xfId="5673" xr:uid="{00000000-0005-0000-0000-0000011C0000}"/>
    <cellStyle name="Euro 18 2" xfId="5674" xr:uid="{00000000-0005-0000-0000-0000021C0000}"/>
    <cellStyle name="Euro 19" xfId="5675" xr:uid="{00000000-0005-0000-0000-0000031C0000}"/>
    <cellStyle name="Euro 19 2" xfId="5676" xr:uid="{00000000-0005-0000-0000-0000041C0000}"/>
    <cellStyle name="Euro 2" xfId="5677" xr:uid="{00000000-0005-0000-0000-0000051C0000}"/>
    <cellStyle name="Euro 2 10" xfId="5678" xr:uid="{00000000-0005-0000-0000-0000061C0000}"/>
    <cellStyle name="Euro 2 11" xfId="5679" xr:uid="{00000000-0005-0000-0000-0000071C0000}"/>
    <cellStyle name="Euro 2 12" xfId="5680" xr:uid="{00000000-0005-0000-0000-0000081C0000}"/>
    <cellStyle name="Euro 2 13" xfId="5681" xr:uid="{00000000-0005-0000-0000-0000091C0000}"/>
    <cellStyle name="Euro 2 2" xfId="5682" xr:uid="{00000000-0005-0000-0000-00000A1C0000}"/>
    <cellStyle name="Euro 2 3" xfId="5683" xr:uid="{00000000-0005-0000-0000-00000B1C0000}"/>
    <cellStyle name="Euro 2 4" xfId="5684" xr:uid="{00000000-0005-0000-0000-00000C1C0000}"/>
    <cellStyle name="Euro 2 5" xfId="5685" xr:uid="{00000000-0005-0000-0000-00000D1C0000}"/>
    <cellStyle name="Euro 2 6" xfId="5686" xr:uid="{00000000-0005-0000-0000-00000E1C0000}"/>
    <cellStyle name="Euro 2 7" xfId="5687" xr:uid="{00000000-0005-0000-0000-00000F1C0000}"/>
    <cellStyle name="Euro 2 8" xfId="5688" xr:uid="{00000000-0005-0000-0000-0000101C0000}"/>
    <cellStyle name="Euro 2 9" xfId="5689" xr:uid="{00000000-0005-0000-0000-0000111C0000}"/>
    <cellStyle name="Euro 20" xfId="5690" xr:uid="{00000000-0005-0000-0000-0000121C0000}"/>
    <cellStyle name="Euro 20 2" xfId="5691" xr:uid="{00000000-0005-0000-0000-0000131C0000}"/>
    <cellStyle name="Euro 21" xfId="5692" xr:uid="{00000000-0005-0000-0000-0000141C0000}"/>
    <cellStyle name="Euro 21 2" xfId="5693" xr:uid="{00000000-0005-0000-0000-0000151C0000}"/>
    <cellStyle name="Euro 22" xfId="5694" xr:uid="{00000000-0005-0000-0000-0000161C0000}"/>
    <cellStyle name="Euro 22 2" xfId="5695" xr:uid="{00000000-0005-0000-0000-0000171C0000}"/>
    <cellStyle name="Euro 23" xfId="5696" xr:uid="{00000000-0005-0000-0000-0000181C0000}"/>
    <cellStyle name="Euro 23 2" xfId="5697" xr:uid="{00000000-0005-0000-0000-0000191C0000}"/>
    <cellStyle name="Euro 24" xfId="5698" xr:uid="{00000000-0005-0000-0000-00001A1C0000}"/>
    <cellStyle name="Euro 24 2" xfId="5699" xr:uid="{00000000-0005-0000-0000-00001B1C0000}"/>
    <cellStyle name="Euro 25" xfId="5700" xr:uid="{00000000-0005-0000-0000-00001C1C0000}"/>
    <cellStyle name="Euro 25 2" xfId="5701" xr:uid="{00000000-0005-0000-0000-00001D1C0000}"/>
    <cellStyle name="Euro 26" xfId="5702" xr:uid="{00000000-0005-0000-0000-00001E1C0000}"/>
    <cellStyle name="Euro 26 2" xfId="5703" xr:uid="{00000000-0005-0000-0000-00001F1C0000}"/>
    <cellStyle name="Euro 27" xfId="5704" xr:uid="{00000000-0005-0000-0000-0000201C0000}"/>
    <cellStyle name="Euro 27 2" xfId="5705" xr:uid="{00000000-0005-0000-0000-0000211C0000}"/>
    <cellStyle name="Euro 28" xfId="5706" xr:uid="{00000000-0005-0000-0000-0000221C0000}"/>
    <cellStyle name="Euro 28 2" xfId="5707" xr:uid="{00000000-0005-0000-0000-0000231C0000}"/>
    <cellStyle name="Euro 29" xfId="5708" xr:uid="{00000000-0005-0000-0000-0000241C0000}"/>
    <cellStyle name="Euro 29 2" xfId="5709" xr:uid="{00000000-0005-0000-0000-0000251C0000}"/>
    <cellStyle name="Euro 3" xfId="5710" xr:uid="{00000000-0005-0000-0000-0000261C0000}"/>
    <cellStyle name="Euro 3 10" xfId="5711" xr:uid="{00000000-0005-0000-0000-0000271C0000}"/>
    <cellStyle name="Euro 3 11" xfId="5712" xr:uid="{00000000-0005-0000-0000-0000281C0000}"/>
    <cellStyle name="Euro 3 12" xfId="5713" xr:uid="{00000000-0005-0000-0000-0000291C0000}"/>
    <cellStyle name="Euro 3 13" xfId="5714" xr:uid="{00000000-0005-0000-0000-00002A1C0000}"/>
    <cellStyle name="Euro 3 2" xfId="5715" xr:uid="{00000000-0005-0000-0000-00002B1C0000}"/>
    <cellStyle name="Euro 3 3" xfId="5716" xr:uid="{00000000-0005-0000-0000-00002C1C0000}"/>
    <cellStyle name="Euro 3 4" xfId="5717" xr:uid="{00000000-0005-0000-0000-00002D1C0000}"/>
    <cellStyle name="Euro 3 5" xfId="5718" xr:uid="{00000000-0005-0000-0000-00002E1C0000}"/>
    <cellStyle name="Euro 3 6" xfId="5719" xr:uid="{00000000-0005-0000-0000-00002F1C0000}"/>
    <cellStyle name="Euro 3 7" xfId="5720" xr:uid="{00000000-0005-0000-0000-0000301C0000}"/>
    <cellStyle name="Euro 3 8" xfId="5721" xr:uid="{00000000-0005-0000-0000-0000311C0000}"/>
    <cellStyle name="Euro 3 9" xfId="5722" xr:uid="{00000000-0005-0000-0000-0000321C0000}"/>
    <cellStyle name="Euro 30" xfId="5723" xr:uid="{00000000-0005-0000-0000-0000331C0000}"/>
    <cellStyle name="Euro 30 2" xfId="5724" xr:uid="{00000000-0005-0000-0000-0000341C0000}"/>
    <cellStyle name="Euro 31" xfId="5725" xr:uid="{00000000-0005-0000-0000-0000351C0000}"/>
    <cellStyle name="Euro 31 2" xfId="5726" xr:uid="{00000000-0005-0000-0000-0000361C0000}"/>
    <cellStyle name="Euro 32" xfId="5727" xr:uid="{00000000-0005-0000-0000-0000371C0000}"/>
    <cellStyle name="Euro 32 2" xfId="5728" xr:uid="{00000000-0005-0000-0000-0000381C0000}"/>
    <cellStyle name="Euro 33" xfId="5729" xr:uid="{00000000-0005-0000-0000-0000391C0000}"/>
    <cellStyle name="Euro 33 2" xfId="5730" xr:uid="{00000000-0005-0000-0000-00003A1C0000}"/>
    <cellStyle name="Euro 34" xfId="5731" xr:uid="{00000000-0005-0000-0000-00003B1C0000}"/>
    <cellStyle name="Euro 34 2" xfId="5732" xr:uid="{00000000-0005-0000-0000-00003C1C0000}"/>
    <cellStyle name="Euro 35" xfId="5733" xr:uid="{00000000-0005-0000-0000-00003D1C0000}"/>
    <cellStyle name="Euro 35 2" xfId="5734" xr:uid="{00000000-0005-0000-0000-00003E1C0000}"/>
    <cellStyle name="Euro 36" xfId="5735" xr:uid="{00000000-0005-0000-0000-00003F1C0000}"/>
    <cellStyle name="Euro 36 2" xfId="5736" xr:uid="{00000000-0005-0000-0000-0000401C0000}"/>
    <cellStyle name="Euro 37" xfId="5737" xr:uid="{00000000-0005-0000-0000-0000411C0000}"/>
    <cellStyle name="Euro 37 2" xfId="5738" xr:uid="{00000000-0005-0000-0000-0000421C0000}"/>
    <cellStyle name="Euro 38" xfId="5739" xr:uid="{00000000-0005-0000-0000-0000431C0000}"/>
    <cellStyle name="Euro 38 2" xfId="5740" xr:uid="{00000000-0005-0000-0000-0000441C0000}"/>
    <cellStyle name="Euro 39" xfId="5741" xr:uid="{00000000-0005-0000-0000-0000451C0000}"/>
    <cellStyle name="Euro 39 2" xfId="5742" xr:uid="{00000000-0005-0000-0000-0000461C0000}"/>
    <cellStyle name="Euro 4" xfId="5743" xr:uid="{00000000-0005-0000-0000-0000471C0000}"/>
    <cellStyle name="Euro 4 10" xfId="5744" xr:uid="{00000000-0005-0000-0000-0000481C0000}"/>
    <cellStyle name="Euro 4 11" xfId="5745" xr:uid="{00000000-0005-0000-0000-0000491C0000}"/>
    <cellStyle name="Euro 4 12" xfId="5746" xr:uid="{00000000-0005-0000-0000-00004A1C0000}"/>
    <cellStyle name="Euro 4 2" xfId="5747" xr:uid="{00000000-0005-0000-0000-00004B1C0000}"/>
    <cellStyle name="Euro 4 3" xfId="5748" xr:uid="{00000000-0005-0000-0000-00004C1C0000}"/>
    <cellStyle name="Euro 4 4" xfId="5749" xr:uid="{00000000-0005-0000-0000-00004D1C0000}"/>
    <cellStyle name="Euro 4 5" xfId="5750" xr:uid="{00000000-0005-0000-0000-00004E1C0000}"/>
    <cellStyle name="Euro 4 6" xfId="5751" xr:uid="{00000000-0005-0000-0000-00004F1C0000}"/>
    <cellStyle name="Euro 4 7" xfId="5752" xr:uid="{00000000-0005-0000-0000-0000501C0000}"/>
    <cellStyle name="Euro 4 8" xfId="5753" xr:uid="{00000000-0005-0000-0000-0000511C0000}"/>
    <cellStyle name="Euro 4 9" xfId="5754" xr:uid="{00000000-0005-0000-0000-0000521C0000}"/>
    <cellStyle name="Euro 40" xfId="5755" xr:uid="{00000000-0005-0000-0000-0000531C0000}"/>
    <cellStyle name="Euro 40 2" xfId="5756" xr:uid="{00000000-0005-0000-0000-0000541C0000}"/>
    <cellStyle name="Euro 41" xfId="5757" xr:uid="{00000000-0005-0000-0000-0000551C0000}"/>
    <cellStyle name="Euro 41 2" xfId="5758" xr:uid="{00000000-0005-0000-0000-0000561C0000}"/>
    <cellStyle name="Euro 42" xfId="5759" xr:uid="{00000000-0005-0000-0000-0000571C0000}"/>
    <cellStyle name="Euro 42 2" xfId="5760" xr:uid="{00000000-0005-0000-0000-0000581C0000}"/>
    <cellStyle name="Euro 43" xfId="5761" xr:uid="{00000000-0005-0000-0000-0000591C0000}"/>
    <cellStyle name="Euro 43 2" xfId="5762" xr:uid="{00000000-0005-0000-0000-00005A1C0000}"/>
    <cellStyle name="Euro 44" xfId="5763" xr:uid="{00000000-0005-0000-0000-00005B1C0000}"/>
    <cellStyle name="Euro 44 2" xfId="5764" xr:uid="{00000000-0005-0000-0000-00005C1C0000}"/>
    <cellStyle name="Euro 45" xfId="5765" xr:uid="{00000000-0005-0000-0000-00005D1C0000}"/>
    <cellStyle name="Euro 45 2" xfId="5766" xr:uid="{00000000-0005-0000-0000-00005E1C0000}"/>
    <cellStyle name="Euro 46" xfId="5767" xr:uid="{00000000-0005-0000-0000-00005F1C0000}"/>
    <cellStyle name="Euro 46 2" xfId="5768" xr:uid="{00000000-0005-0000-0000-0000601C0000}"/>
    <cellStyle name="Euro 47" xfId="5769" xr:uid="{00000000-0005-0000-0000-0000611C0000}"/>
    <cellStyle name="Euro 47 2" xfId="5770" xr:uid="{00000000-0005-0000-0000-0000621C0000}"/>
    <cellStyle name="Euro 48" xfId="5771" xr:uid="{00000000-0005-0000-0000-0000631C0000}"/>
    <cellStyle name="Euro 48 2" xfId="5772" xr:uid="{00000000-0005-0000-0000-0000641C0000}"/>
    <cellStyle name="Euro 49" xfId="5773" xr:uid="{00000000-0005-0000-0000-0000651C0000}"/>
    <cellStyle name="Euro 49 2" xfId="5774" xr:uid="{00000000-0005-0000-0000-0000661C0000}"/>
    <cellStyle name="Euro 5" xfId="5775" xr:uid="{00000000-0005-0000-0000-0000671C0000}"/>
    <cellStyle name="Euro 5 2" xfId="5776" xr:uid="{00000000-0005-0000-0000-0000681C0000}"/>
    <cellStyle name="Euro 5 2 2" xfId="5777" xr:uid="{00000000-0005-0000-0000-0000691C0000}"/>
    <cellStyle name="Euro 5 3" xfId="5778" xr:uid="{00000000-0005-0000-0000-00006A1C0000}"/>
    <cellStyle name="Euro 5 3 2" xfId="5779" xr:uid="{00000000-0005-0000-0000-00006B1C0000}"/>
    <cellStyle name="Euro 5 4" xfId="5780" xr:uid="{00000000-0005-0000-0000-00006C1C0000}"/>
    <cellStyle name="Euro 50" xfId="5781" xr:uid="{00000000-0005-0000-0000-00006D1C0000}"/>
    <cellStyle name="Euro 50 2" xfId="5782" xr:uid="{00000000-0005-0000-0000-00006E1C0000}"/>
    <cellStyle name="Euro 51" xfId="5783" xr:uid="{00000000-0005-0000-0000-00006F1C0000}"/>
    <cellStyle name="Euro 51 2" xfId="5784" xr:uid="{00000000-0005-0000-0000-0000701C0000}"/>
    <cellStyle name="Euro 52" xfId="5785" xr:uid="{00000000-0005-0000-0000-0000711C0000}"/>
    <cellStyle name="Euro 52 2" xfId="5786" xr:uid="{00000000-0005-0000-0000-0000721C0000}"/>
    <cellStyle name="Euro 53" xfId="5787" xr:uid="{00000000-0005-0000-0000-0000731C0000}"/>
    <cellStyle name="Euro 53 2" xfId="5788" xr:uid="{00000000-0005-0000-0000-0000741C0000}"/>
    <cellStyle name="Euro 54" xfId="5789" xr:uid="{00000000-0005-0000-0000-0000751C0000}"/>
    <cellStyle name="Euro 54 2" xfId="5790" xr:uid="{00000000-0005-0000-0000-0000761C0000}"/>
    <cellStyle name="Euro 55" xfId="5791" xr:uid="{00000000-0005-0000-0000-0000771C0000}"/>
    <cellStyle name="Euro 55 2" xfId="5792" xr:uid="{00000000-0005-0000-0000-0000781C0000}"/>
    <cellStyle name="Euro 56" xfId="5793" xr:uid="{00000000-0005-0000-0000-0000791C0000}"/>
    <cellStyle name="Euro 56 2" xfId="5794" xr:uid="{00000000-0005-0000-0000-00007A1C0000}"/>
    <cellStyle name="Euro 57" xfId="5795" xr:uid="{00000000-0005-0000-0000-00007B1C0000}"/>
    <cellStyle name="Euro 57 2" xfId="5796" xr:uid="{00000000-0005-0000-0000-00007C1C0000}"/>
    <cellStyle name="Euro 58" xfId="5797" xr:uid="{00000000-0005-0000-0000-00007D1C0000}"/>
    <cellStyle name="Euro 58 2" xfId="5798" xr:uid="{00000000-0005-0000-0000-00007E1C0000}"/>
    <cellStyle name="Euro 59" xfId="5799" xr:uid="{00000000-0005-0000-0000-00007F1C0000}"/>
    <cellStyle name="Euro 59 2" xfId="5800" xr:uid="{00000000-0005-0000-0000-0000801C0000}"/>
    <cellStyle name="Euro 6" xfId="5801" xr:uid="{00000000-0005-0000-0000-0000811C0000}"/>
    <cellStyle name="Euro 6 2" xfId="5802" xr:uid="{00000000-0005-0000-0000-0000821C0000}"/>
    <cellStyle name="Euro 6 2 2" xfId="5803" xr:uid="{00000000-0005-0000-0000-0000831C0000}"/>
    <cellStyle name="Euro 6 3" xfId="5804" xr:uid="{00000000-0005-0000-0000-0000841C0000}"/>
    <cellStyle name="Euro 6 3 2" xfId="5805" xr:uid="{00000000-0005-0000-0000-0000851C0000}"/>
    <cellStyle name="Euro 6 4" xfId="5806" xr:uid="{00000000-0005-0000-0000-0000861C0000}"/>
    <cellStyle name="Euro 60" xfId="5807" xr:uid="{00000000-0005-0000-0000-0000871C0000}"/>
    <cellStyle name="Euro 60 2" xfId="5808" xr:uid="{00000000-0005-0000-0000-0000881C0000}"/>
    <cellStyle name="Euro 61" xfId="5809" xr:uid="{00000000-0005-0000-0000-0000891C0000}"/>
    <cellStyle name="Euro 61 2" xfId="5810" xr:uid="{00000000-0005-0000-0000-00008A1C0000}"/>
    <cellStyle name="Euro 62" xfId="5811" xr:uid="{00000000-0005-0000-0000-00008B1C0000}"/>
    <cellStyle name="Euro 62 2" xfId="5812" xr:uid="{00000000-0005-0000-0000-00008C1C0000}"/>
    <cellStyle name="Euro 63" xfId="5813" xr:uid="{00000000-0005-0000-0000-00008D1C0000}"/>
    <cellStyle name="Euro 63 2" xfId="5814" xr:uid="{00000000-0005-0000-0000-00008E1C0000}"/>
    <cellStyle name="Euro 64" xfId="5815" xr:uid="{00000000-0005-0000-0000-00008F1C0000}"/>
    <cellStyle name="Euro 64 2" xfId="5816" xr:uid="{00000000-0005-0000-0000-0000901C0000}"/>
    <cellStyle name="Euro 65" xfId="5817" xr:uid="{00000000-0005-0000-0000-0000911C0000}"/>
    <cellStyle name="Euro 65 2" xfId="5818" xr:uid="{00000000-0005-0000-0000-0000921C0000}"/>
    <cellStyle name="Euro 66" xfId="5819" xr:uid="{00000000-0005-0000-0000-0000931C0000}"/>
    <cellStyle name="Euro 66 2" xfId="5820" xr:uid="{00000000-0005-0000-0000-0000941C0000}"/>
    <cellStyle name="Euro 67" xfId="5821" xr:uid="{00000000-0005-0000-0000-0000951C0000}"/>
    <cellStyle name="Euro 67 2" xfId="5822" xr:uid="{00000000-0005-0000-0000-0000961C0000}"/>
    <cellStyle name="Euro 68" xfId="5823" xr:uid="{00000000-0005-0000-0000-0000971C0000}"/>
    <cellStyle name="Euro 68 2" xfId="5824" xr:uid="{00000000-0005-0000-0000-0000981C0000}"/>
    <cellStyle name="Euro 69" xfId="5825" xr:uid="{00000000-0005-0000-0000-0000991C0000}"/>
    <cellStyle name="Euro 69 2" xfId="5826" xr:uid="{00000000-0005-0000-0000-00009A1C0000}"/>
    <cellStyle name="Euro 7" xfId="5827" xr:uid="{00000000-0005-0000-0000-00009B1C0000}"/>
    <cellStyle name="Euro 7 2" xfId="5828" xr:uid="{00000000-0005-0000-0000-00009C1C0000}"/>
    <cellStyle name="Euro 7 2 2" xfId="5829" xr:uid="{00000000-0005-0000-0000-00009D1C0000}"/>
    <cellStyle name="Euro 7 3" xfId="5830" xr:uid="{00000000-0005-0000-0000-00009E1C0000}"/>
    <cellStyle name="Euro 7 3 2" xfId="5831" xr:uid="{00000000-0005-0000-0000-00009F1C0000}"/>
    <cellStyle name="Euro 7 4" xfId="5832" xr:uid="{00000000-0005-0000-0000-0000A01C0000}"/>
    <cellStyle name="Euro 70" xfId="5833" xr:uid="{00000000-0005-0000-0000-0000A11C0000}"/>
    <cellStyle name="Euro 70 2" xfId="5834" xr:uid="{00000000-0005-0000-0000-0000A21C0000}"/>
    <cellStyle name="Euro 71" xfId="5835" xr:uid="{00000000-0005-0000-0000-0000A31C0000}"/>
    <cellStyle name="Euro 71 2" xfId="5836" xr:uid="{00000000-0005-0000-0000-0000A41C0000}"/>
    <cellStyle name="Euro 72" xfId="5837" xr:uid="{00000000-0005-0000-0000-0000A51C0000}"/>
    <cellStyle name="Euro 72 2" xfId="5838" xr:uid="{00000000-0005-0000-0000-0000A61C0000}"/>
    <cellStyle name="Euro 73" xfId="5839" xr:uid="{00000000-0005-0000-0000-0000A71C0000}"/>
    <cellStyle name="Euro 73 2" xfId="5840" xr:uid="{00000000-0005-0000-0000-0000A81C0000}"/>
    <cellStyle name="Euro 74" xfId="5841" xr:uid="{00000000-0005-0000-0000-0000A91C0000}"/>
    <cellStyle name="Euro 74 2" xfId="5842" xr:uid="{00000000-0005-0000-0000-0000AA1C0000}"/>
    <cellStyle name="Euro 75" xfId="5843" xr:uid="{00000000-0005-0000-0000-0000AB1C0000}"/>
    <cellStyle name="Euro 75 2" xfId="5844" xr:uid="{00000000-0005-0000-0000-0000AC1C0000}"/>
    <cellStyle name="Euro 76" xfId="5845" xr:uid="{00000000-0005-0000-0000-0000AD1C0000}"/>
    <cellStyle name="Euro 76 2" xfId="5846" xr:uid="{00000000-0005-0000-0000-0000AE1C0000}"/>
    <cellStyle name="Euro 77" xfId="5847" xr:uid="{00000000-0005-0000-0000-0000AF1C0000}"/>
    <cellStyle name="Euro 77 2" xfId="5848" xr:uid="{00000000-0005-0000-0000-0000B01C0000}"/>
    <cellStyle name="Euro 78" xfId="5849" xr:uid="{00000000-0005-0000-0000-0000B11C0000}"/>
    <cellStyle name="Euro 78 2" xfId="5850" xr:uid="{00000000-0005-0000-0000-0000B21C0000}"/>
    <cellStyle name="Euro 79" xfId="5851" xr:uid="{00000000-0005-0000-0000-0000B31C0000}"/>
    <cellStyle name="Euro 79 2" xfId="5852" xr:uid="{00000000-0005-0000-0000-0000B41C0000}"/>
    <cellStyle name="Euro 8" xfId="5853" xr:uid="{00000000-0005-0000-0000-0000B51C0000}"/>
    <cellStyle name="Euro 8 2" xfId="5854" xr:uid="{00000000-0005-0000-0000-0000B61C0000}"/>
    <cellStyle name="Euro 80" xfId="5855" xr:uid="{00000000-0005-0000-0000-0000B71C0000}"/>
    <cellStyle name="Euro 80 2" xfId="5856" xr:uid="{00000000-0005-0000-0000-0000B81C0000}"/>
    <cellStyle name="Euro 81" xfId="5857" xr:uid="{00000000-0005-0000-0000-0000B91C0000}"/>
    <cellStyle name="Euro 81 2" xfId="5858" xr:uid="{00000000-0005-0000-0000-0000BA1C0000}"/>
    <cellStyle name="Euro 82" xfId="5859" xr:uid="{00000000-0005-0000-0000-0000BB1C0000}"/>
    <cellStyle name="Euro 82 2" xfId="5860" xr:uid="{00000000-0005-0000-0000-0000BC1C0000}"/>
    <cellStyle name="Euro 83" xfId="5861" xr:uid="{00000000-0005-0000-0000-0000BD1C0000}"/>
    <cellStyle name="Euro 83 2" xfId="5862" xr:uid="{00000000-0005-0000-0000-0000BE1C0000}"/>
    <cellStyle name="Euro 84" xfId="5863" xr:uid="{00000000-0005-0000-0000-0000BF1C0000}"/>
    <cellStyle name="Euro 84 2" xfId="5864" xr:uid="{00000000-0005-0000-0000-0000C01C0000}"/>
    <cellStyle name="Euro 85" xfId="5865" xr:uid="{00000000-0005-0000-0000-0000C11C0000}"/>
    <cellStyle name="Euro 85 2" xfId="5866" xr:uid="{00000000-0005-0000-0000-0000C21C0000}"/>
    <cellStyle name="Euro 86" xfId="5867" xr:uid="{00000000-0005-0000-0000-0000C31C0000}"/>
    <cellStyle name="Euro 86 2" xfId="5868" xr:uid="{00000000-0005-0000-0000-0000C41C0000}"/>
    <cellStyle name="Euro 87" xfId="5869" xr:uid="{00000000-0005-0000-0000-0000C51C0000}"/>
    <cellStyle name="Euro 87 2" xfId="5870" xr:uid="{00000000-0005-0000-0000-0000C61C0000}"/>
    <cellStyle name="Euro 88" xfId="5871" xr:uid="{00000000-0005-0000-0000-0000C71C0000}"/>
    <cellStyle name="Euro 88 2" xfId="5872" xr:uid="{00000000-0005-0000-0000-0000C81C0000}"/>
    <cellStyle name="Euro 89" xfId="5873" xr:uid="{00000000-0005-0000-0000-0000C91C0000}"/>
    <cellStyle name="Euro 89 2" xfId="5874" xr:uid="{00000000-0005-0000-0000-0000CA1C0000}"/>
    <cellStyle name="Euro 9" xfId="5875" xr:uid="{00000000-0005-0000-0000-0000CB1C0000}"/>
    <cellStyle name="Euro 9 2" xfId="5876" xr:uid="{00000000-0005-0000-0000-0000CC1C0000}"/>
    <cellStyle name="Euro 90" xfId="5877" xr:uid="{00000000-0005-0000-0000-0000CD1C0000}"/>
    <cellStyle name="Euro 90 2" xfId="5878" xr:uid="{00000000-0005-0000-0000-0000CE1C0000}"/>
    <cellStyle name="Euro 91" xfId="5879" xr:uid="{00000000-0005-0000-0000-0000CF1C0000}"/>
    <cellStyle name="Euro 91 2" xfId="5880" xr:uid="{00000000-0005-0000-0000-0000D01C0000}"/>
    <cellStyle name="Euro 92" xfId="5881" xr:uid="{00000000-0005-0000-0000-0000D11C0000}"/>
    <cellStyle name="Euro 92 2" xfId="5882" xr:uid="{00000000-0005-0000-0000-0000D21C0000}"/>
    <cellStyle name="Euro 93" xfId="5883" xr:uid="{00000000-0005-0000-0000-0000D31C0000}"/>
    <cellStyle name="Euro 93 2" xfId="5884" xr:uid="{00000000-0005-0000-0000-0000D41C0000}"/>
    <cellStyle name="Euro 94" xfId="5885" xr:uid="{00000000-0005-0000-0000-0000D51C0000}"/>
    <cellStyle name="Euro 94 2" xfId="5886" xr:uid="{00000000-0005-0000-0000-0000D61C0000}"/>
    <cellStyle name="Euro 95" xfId="5887" xr:uid="{00000000-0005-0000-0000-0000D71C0000}"/>
    <cellStyle name="Euro 95 2" xfId="5888" xr:uid="{00000000-0005-0000-0000-0000D81C0000}"/>
    <cellStyle name="Euro 96" xfId="5889" xr:uid="{00000000-0005-0000-0000-0000D91C0000}"/>
    <cellStyle name="Euro 96 2" xfId="5890" xr:uid="{00000000-0005-0000-0000-0000DA1C0000}"/>
    <cellStyle name="Euro 97" xfId="5891" xr:uid="{00000000-0005-0000-0000-0000DB1C0000}"/>
    <cellStyle name="Euro 97 2" xfId="5892" xr:uid="{00000000-0005-0000-0000-0000DC1C0000}"/>
    <cellStyle name="Euro 98" xfId="5893" xr:uid="{00000000-0005-0000-0000-0000DD1C0000}"/>
    <cellStyle name="Euro 98 2" xfId="5894" xr:uid="{00000000-0005-0000-0000-0000DE1C0000}"/>
    <cellStyle name="Euro 99" xfId="5895" xr:uid="{00000000-0005-0000-0000-0000DF1C0000}"/>
    <cellStyle name="Euro 99 2" xfId="5896" xr:uid="{00000000-0005-0000-0000-0000E01C0000}"/>
    <cellStyle name="Euro_C.M.L." xfId="5897" xr:uid="{00000000-0005-0000-0000-0000E11C0000}"/>
    <cellStyle name="Explanatory Text" xfId="5898" xr:uid="{00000000-0005-0000-0000-0000E21C0000}"/>
    <cellStyle name="Explanatory Text 2" xfId="31280" xr:uid="{00000000-0005-0000-0000-0000E31C0000}"/>
    <cellStyle name="Explanatory Text 3" xfId="31281" xr:uid="{00000000-0005-0000-0000-0000E41C0000}"/>
    <cellStyle name="EY House" xfId="5899" xr:uid="{00000000-0005-0000-0000-0000E51C0000}"/>
    <cellStyle name="EY House 10" xfId="5900" xr:uid="{00000000-0005-0000-0000-0000E61C0000}"/>
    <cellStyle name="EY House 100" xfId="5901" xr:uid="{00000000-0005-0000-0000-0000E71C0000}"/>
    <cellStyle name="EY House 101" xfId="5902" xr:uid="{00000000-0005-0000-0000-0000E81C0000}"/>
    <cellStyle name="EY House 102" xfId="5903" xr:uid="{00000000-0005-0000-0000-0000E91C0000}"/>
    <cellStyle name="EY House 103" xfId="5904" xr:uid="{00000000-0005-0000-0000-0000EA1C0000}"/>
    <cellStyle name="EY House 104" xfId="5905" xr:uid="{00000000-0005-0000-0000-0000EB1C0000}"/>
    <cellStyle name="EY House 105" xfId="5906" xr:uid="{00000000-0005-0000-0000-0000EC1C0000}"/>
    <cellStyle name="EY House 106" xfId="5907" xr:uid="{00000000-0005-0000-0000-0000ED1C0000}"/>
    <cellStyle name="EY House 107" xfId="5908" xr:uid="{00000000-0005-0000-0000-0000EE1C0000}"/>
    <cellStyle name="EY House 108" xfId="5909" xr:uid="{00000000-0005-0000-0000-0000EF1C0000}"/>
    <cellStyle name="EY House 109" xfId="5910" xr:uid="{00000000-0005-0000-0000-0000F01C0000}"/>
    <cellStyle name="EY House 11" xfId="5911" xr:uid="{00000000-0005-0000-0000-0000F11C0000}"/>
    <cellStyle name="EY House 110" xfId="5912" xr:uid="{00000000-0005-0000-0000-0000F21C0000}"/>
    <cellStyle name="EY House 111" xfId="5913" xr:uid="{00000000-0005-0000-0000-0000F31C0000}"/>
    <cellStyle name="EY House 112" xfId="5914" xr:uid="{00000000-0005-0000-0000-0000F41C0000}"/>
    <cellStyle name="EY House 113" xfId="5915" xr:uid="{00000000-0005-0000-0000-0000F51C0000}"/>
    <cellStyle name="EY House 114" xfId="5916" xr:uid="{00000000-0005-0000-0000-0000F61C0000}"/>
    <cellStyle name="EY House 115" xfId="5917" xr:uid="{00000000-0005-0000-0000-0000F71C0000}"/>
    <cellStyle name="EY House 116" xfId="5918" xr:uid="{00000000-0005-0000-0000-0000F81C0000}"/>
    <cellStyle name="EY House 117" xfId="5919" xr:uid="{00000000-0005-0000-0000-0000F91C0000}"/>
    <cellStyle name="EY House 118" xfId="5920" xr:uid="{00000000-0005-0000-0000-0000FA1C0000}"/>
    <cellStyle name="EY House 119" xfId="5921" xr:uid="{00000000-0005-0000-0000-0000FB1C0000}"/>
    <cellStyle name="EY House 12" xfId="5922" xr:uid="{00000000-0005-0000-0000-0000FC1C0000}"/>
    <cellStyle name="EY House 120" xfId="5923" xr:uid="{00000000-0005-0000-0000-0000FD1C0000}"/>
    <cellStyle name="EY House 121" xfId="5924" xr:uid="{00000000-0005-0000-0000-0000FE1C0000}"/>
    <cellStyle name="EY House 122" xfId="5925" xr:uid="{00000000-0005-0000-0000-0000FF1C0000}"/>
    <cellStyle name="EY House 123" xfId="5926" xr:uid="{00000000-0005-0000-0000-0000001D0000}"/>
    <cellStyle name="EY House 124" xfId="5927" xr:uid="{00000000-0005-0000-0000-0000011D0000}"/>
    <cellStyle name="EY House 125" xfId="5928" xr:uid="{00000000-0005-0000-0000-0000021D0000}"/>
    <cellStyle name="EY House 13" xfId="5929" xr:uid="{00000000-0005-0000-0000-0000031D0000}"/>
    <cellStyle name="EY House 14" xfId="5930" xr:uid="{00000000-0005-0000-0000-0000041D0000}"/>
    <cellStyle name="EY House 15" xfId="5931" xr:uid="{00000000-0005-0000-0000-0000051D0000}"/>
    <cellStyle name="EY House 16" xfId="5932" xr:uid="{00000000-0005-0000-0000-0000061D0000}"/>
    <cellStyle name="EY House 17" xfId="5933" xr:uid="{00000000-0005-0000-0000-0000071D0000}"/>
    <cellStyle name="EY House 18" xfId="5934" xr:uid="{00000000-0005-0000-0000-0000081D0000}"/>
    <cellStyle name="EY House 19" xfId="5935" xr:uid="{00000000-0005-0000-0000-0000091D0000}"/>
    <cellStyle name="EY House 2" xfId="5936" xr:uid="{00000000-0005-0000-0000-00000A1D0000}"/>
    <cellStyle name="EY House 20" xfId="5937" xr:uid="{00000000-0005-0000-0000-00000B1D0000}"/>
    <cellStyle name="EY House 21" xfId="5938" xr:uid="{00000000-0005-0000-0000-00000C1D0000}"/>
    <cellStyle name="EY House 22" xfId="5939" xr:uid="{00000000-0005-0000-0000-00000D1D0000}"/>
    <cellStyle name="EY House 23" xfId="5940" xr:uid="{00000000-0005-0000-0000-00000E1D0000}"/>
    <cellStyle name="EY House 24" xfId="5941" xr:uid="{00000000-0005-0000-0000-00000F1D0000}"/>
    <cellStyle name="EY House 25" xfId="5942" xr:uid="{00000000-0005-0000-0000-0000101D0000}"/>
    <cellStyle name="EY House 26" xfId="5943" xr:uid="{00000000-0005-0000-0000-0000111D0000}"/>
    <cellStyle name="EY House 27" xfId="5944" xr:uid="{00000000-0005-0000-0000-0000121D0000}"/>
    <cellStyle name="EY House 28" xfId="5945" xr:uid="{00000000-0005-0000-0000-0000131D0000}"/>
    <cellStyle name="EY House 29" xfId="5946" xr:uid="{00000000-0005-0000-0000-0000141D0000}"/>
    <cellStyle name="EY House 3" xfId="5947" xr:uid="{00000000-0005-0000-0000-0000151D0000}"/>
    <cellStyle name="EY House 30" xfId="5948" xr:uid="{00000000-0005-0000-0000-0000161D0000}"/>
    <cellStyle name="EY House 31" xfId="5949" xr:uid="{00000000-0005-0000-0000-0000171D0000}"/>
    <cellStyle name="EY House 32" xfId="5950" xr:uid="{00000000-0005-0000-0000-0000181D0000}"/>
    <cellStyle name="EY House 33" xfId="5951" xr:uid="{00000000-0005-0000-0000-0000191D0000}"/>
    <cellStyle name="EY House 34" xfId="5952" xr:uid="{00000000-0005-0000-0000-00001A1D0000}"/>
    <cellStyle name="EY House 35" xfId="5953" xr:uid="{00000000-0005-0000-0000-00001B1D0000}"/>
    <cellStyle name="EY House 36" xfId="5954" xr:uid="{00000000-0005-0000-0000-00001C1D0000}"/>
    <cellStyle name="EY House 37" xfId="5955" xr:uid="{00000000-0005-0000-0000-00001D1D0000}"/>
    <cellStyle name="EY House 38" xfId="5956" xr:uid="{00000000-0005-0000-0000-00001E1D0000}"/>
    <cellStyle name="EY House 39" xfId="5957" xr:uid="{00000000-0005-0000-0000-00001F1D0000}"/>
    <cellStyle name="EY House 4" xfId="5958" xr:uid="{00000000-0005-0000-0000-0000201D0000}"/>
    <cellStyle name="EY House 40" xfId="5959" xr:uid="{00000000-0005-0000-0000-0000211D0000}"/>
    <cellStyle name="EY House 41" xfId="5960" xr:uid="{00000000-0005-0000-0000-0000221D0000}"/>
    <cellStyle name="EY House 42" xfId="5961" xr:uid="{00000000-0005-0000-0000-0000231D0000}"/>
    <cellStyle name="EY House 43" xfId="5962" xr:uid="{00000000-0005-0000-0000-0000241D0000}"/>
    <cellStyle name="EY House 44" xfId="5963" xr:uid="{00000000-0005-0000-0000-0000251D0000}"/>
    <cellStyle name="EY House 45" xfId="5964" xr:uid="{00000000-0005-0000-0000-0000261D0000}"/>
    <cellStyle name="EY House 46" xfId="5965" xr:uid="{00000000-0005-0000-0000-0000271D0000}"/>
    <cellStyle name="EY House 47" xfId="5966" xr:uid="{00000000-0005-0000-0000-0000281D0000}"/>
    <cellStyle name="EY House 48" xfId="5967" xr:uid="{00000000-0005-0000-0000-0000291D0000}"/>
    <cellStyle name="EY House 49" xfId="5968" xr:uid="{00000000-0005-0000-0000-00002A1D0000}"/>
    <cellStyle name="EY House 5" xfId="5969" xr:uid="{00000000-0005-0000-0000-00002B1D0000}"/>
    <cellStyle name="EY House 50" xfId="5970" xr:uid="{00000000-0005-0000-0000-00002C1D0000}"/>
    <cellStyle name="EY House 51" xfId="5971" xr:uid="{00000000-0005-0000-0000-00002D1D0000}"/>
    <cellStyle name="EY House 52" xfId="5972" xr:uid="{00000000-0005-0000-0000-00002E1D0000}"/>
    <cellStyle name="EY House 53" xfId="5973" xr:uid="{00000000-0005-0000-0000-00002F1D0000}"/>
    <cellStyle name="EY House 54" xfId="5974" xr:uid="{00000000-0005-0000-0000-0000301D0000}"/>
    <cellStyle name="EY House 55" xfId="5975" xr:uid="{00000000-0005-0000-0000-0000311D0000}"/>
    <cellStyle name="EY House 56" xfId="5976" xr:uid="{00000000-0005-0000-0000-0000321D0000}"/>
    <cellStyle name="EY House 57" xfId="5977" xr:uid="{00000000-0005-0000-0000-0000331D0000}"/>
    <cellStyle name="EY House 58" xfId="5978" xr:uid="{00000000-0005-0000-0000-0000341D0000}"/>
    <cellStyle name="EY House 59" xfId="5979" xr:uid="{00000000-0005-0000-0000-0000351D0000}"/>
    <cellStyle name="EY House 6" xfId="5980" xr:uid="{00000000-0005-0000-0000-0000361D0000}"/>
    <cellStyle name="EY House 60" xfId="5981" xr:uid="{00000000-0005-0000-0000-0000371D0000}"/>
    <cellStyle name="EY House 61" xfId="5982" xr:uid="{00000000-0005-0000-0000-0000381D0000}"/>
    <cellStyle name="EY House 62" xfId="5983" xr:uid="{00000000-0005-0000-0000-0000391D0000}"/>
    <cellStyle name="EY House 63" xfId="5984" xr:uid="{00000000-0005-0000-0000-00003A1D0000}"/>
    <cellStyle name="EY House 64" xfId="5985" xr:uid="{00000000-0005-0000-0000-00003B1D0000}"/>
    <cellStyle name="EY House 65" xfId="5986" xr:uid="{00000000-0005-0000-0000-00003C1D0000}"/>
    <cellStyle name="EY House 66" xfId="5987" xr:uid="{00000000-0005-0000-0000-00003D1D0000}"/>
    <cellStyle name="EY House 67" xfId="5988" xr:uid="{00000000-0005-0000-0000-00003E1D0000}"/>
    <cellStyle name="EY House 68" xfId="5989" xr:uid="{00000000-0005-0000-0000-00003F1D0000}"/>
    <cellStyle name="EY House 69" xfId="5990" xr:uid="{00000000-0005-0000-0000-0000401D0000}"/>
    <cellStyle name="EY House 7" xfId="5991" xr:uid="{00000000-0005-0000-0000-0000411D0000}"/>
    <cellStyle name="EY House 70" xfId="5992" xr:uid="{00000000-0005-0000-0000-0000421D0000}"/>
    <cellStyle name="EY House 71" xfId="5993" xr:uid="{00000000-0005-0000-0000-0000431D0000}"/>
    <cellStyle name="EY House 72" xfId="5994" xr:uid="{00000000-0005-0000-0000-0000441D0000}"/>
    <cellStyle name="EY House 73" xfId="5995" xr:uid="{00000000-0005-0000-0000-0000451D0000}"/>
    <cellStyle name="EY House 74" xfId="5996" xr:uid="{00000000-0005-0000-0000-0000461D0000}"/>
    <cellStyle name="EY House 75" xfId="5997" xr:uid="{00000000-0005-0000-0000-0000471D0000}"/>
    <cellStyle name="EY House 76" xfId="5998" xr:uid="{00000000-0005-0000-0000-0000481D0000}"/>
    <cellStyle name="EY House 77" xfId="5999" xr:uid="{00000000-0005-0000-0000-0000491D0000}"/>
    <cellStyle name="EY House 78" xfId="6000" xr:uid="{00000000-0005-0000-0000-00004A1D0000}"/>
    <cellStyle name="EY House 79" xfId="6001" xr:uid="{00000000-0005-0000-0000-00004B1D0000}"/>
    <cellStyle name="EY House 8" xfId="6002" xr:uid="{00000000-0005-0000-0000-00004C1D0000}"/>
    <cellStyle name="EY House 80" xfId="6003" xr:uid="{00000000-0005-0000-0000-00004D1D0000}"/>
    <cellStyle name="EY House 81" xfId="6004" xr:uid="{00000000-0005-0000-0000-00004E1D0000}"/>
    <cellStyle name="EY House 82" xfId="6005" xr:uid="{00000000-0005-0000-0000-00004F1D0000}"/>
    <cellStyle name="EY House 83" xfId="6006" xr:uid="{00000000-0005-0000-0000-0000501D0000}"/>
    <cellStyle name="EY House 84" xfId="6007" xr:uid="{00000000-0005-0000-0000-0000511D0000}"/>
    <cellStyle name="EY House 85" xfId="6008" xr:uid="{00000000-0005-0000-0000-0000521D0000}"/>
    <cellStyle name="EY House 86" xfId="6009" xr:uid="{00000000-0005-0000-0000-0000531D0000}"/>
    <cellStyle name="EY House 87" xfId="6010" xr:uid="{00000000-0005-0000-0000-0000541D0000}"/>
    <cellStyle name="EY House 88" xfId="6011" xr:uid="{00000000-0005-0000-0000-0000551D0000}"/>
    <cellStyle name="EY House 89" xfId="6012" xr:uid="{00000000-0005-0000-0000-0000561D0000}"/>
    <cellStyle name="EY House 9" xfId="6013" xr:uid="{00000000-0005-0000-0000-0000571D0000}"/>
    <cellStyle name="EY House 90" xfId="6014" xr:uid="{00000000-0005-0000-0000-0000581D0000}"/>
    <cellStyle name="EY House 91" xfId="6015" xr:uid="{00000000-0005-0000-0000-0000591D0000}"/>
    <cellStyle name="EY House 92" xfId="6016" xr:uid="{00000000-0005-0000-0000-00005A1D0000}"/>
    <cellStyle name="EY House 93" xfId="6017" xr:uid="{00000000-0005-0000-0000-00005B1D0000}"/>
    <cellStyle name="EY House 94" xfId="6018" xr:uid="{00000000-0005-0000-0000-00005C1D0000}"/>
    <cellStyle name="EY House 95" xfId="6019" xr:uid="{00000000-0005-0000-0000-00005D1D0000}"/>
    <cellStyle name="EY House 96" xfId="6020" xr:uid="{00000000-0005-0000-0000-00005E1D0000}"/>
    <cellStyle name="EY House 97" xfId="6021" xr:uid="{00000000-0005-0000-0000-00005F1D0000}"/>
    <cellStyle name="EY House 98" xfId="6022" xr:uid="{00000000-0005-0000-0000-0000601D0000}"/>
    <cellStyle name="EY House 99" xfId="6023" xr:uid="{00000000-0005-0000-0000-0000611D0000}"/>
    <cellStyle name="EY House_ActiFijos" xfId="6024" xr:uid="{00000000-0005-0000-0000-0000621D0000}"/>
    <cellStyle name="EY%input" xfId="6025" xr:uid="{00000000-0005-0000-0000-0000631D0000}"/>
    <cellStyle name="EY0dp" xfId="6026" xr:uid="{00000000-0005-0000-0000-0000641D0000}"/>
    <cellStyle name="EYnumber_Project GuGu - Databook 050331 v2" xfId="6027" xr:uid="{00000000-0005-0000-0000-0000651D0000}"/>
    <cellStyle name="EYtext_Project Sprinkle - Databook (PR) 4-1-05" xfId="6028" xr:uid="{00000000-0005-0000-0000-0000661D0000}"/>
    <cellStyle name="F2" xfId="6029" xr:uid="{00000000-0005-0000-0000-0000671D0000}"/>
    <cellStyle name="F2 2" xfId="6030" xr:uid="{00000000-0005-0000-0000-0000681D0000}"/>
    <cellStyle name="F2 2 10" xfId="6031" xr:uid="{00000000-0005-0000-0000-0000691D0000}"/>
    <cellStyle name="F2 2 11" xfId="6032" xr:uid="{00000000-0005-0000-0000-00006A1D0000}"/>
    <cellStyle name="F2 2 12" xfId="6033" xr:uid="{00000000-0005-0000-0000-00006B1D0000}"/>
    <cellStyle name="F2 2 2" xfId="6034" xr:uid="{00000000-0005-0000-0000-00006C1D0000}"/>
    <cellStyle name="F2 2 3" xfId="6035" xr:uid="{00000000-0005-0000-0000-00006D1D0000}"/>
    <cellStyle name="F2 2 4" xfId="6036" xr:uid="{00000000-0005-0000-0000-00006E1D0000}"/>
    <cellStyle name="F2 2 5" xfId="6037" xr:uid="{00000000-0005-0000-0000-00006F1D0000}"/>
    <cellStyle name="F2 2 6" xfId="6038" xr:uid="{00000000-0005-0000-0000-0000701D0000}"/>
    <cellStyle name="F2 2 7" xfId="6039" xr:uid="{00000000-0005-0000-0000-0000711D0000}"/>
    <cellStyle name="F2 2 8" xfId="6040" xr:uid="{00000000-0005-0000-0000-0000721D0000}"/>
    <cellStyle name="F2 2 9" xfId="6041" xr:uid="{00000000-0005-0000-0000-0000731D0000}"/>
    <cellStyle name="F2 2_ActiFijos" xfId="6042" xr:uid="{00000000-0005-0000-0000-0000741D0000}"/>
    <cellStyle name="F2 3" xfId="6043" xr:uid="{00000000-0005-0000-0000-0000751D0000}"/>
    <cellStyle name="F2 3 10" xfId="6044" xr:uid="{00000000-0005-0000-0000-0000761D0000}"/>
    <cellStyle name="F2 3 11" xfId="6045" xr:uid="{00000000-0005-0000-0000-0000771D0000}"/>
    <cellStyle name="F2 3 12" xfId="6046" xr:uid="{00000000-0005-0000-0000-0000781D0000}"/>
    <cellStyle name="F2 3 2" xfId="6047" xr:uid="{00000000-0005-0000-0000-0000791D0000}"/>
    <cellStyle name="F2 3 3" xfId="6048" xr:uid="{00000000-0005-0000-0000-00007A1D0000}"/>
    <cellStyle name="F2 3 4" xfId="6049" xr:uid="{00000000-0005-0000-0000-00007B1D0000}"/>
    <cellStyle name="F2 3 5" xfId="6050" xr:uid="{00000000-0005-0000-0000-00007C1D0000}"/>
    <cellStyle name="F2 3 6" xfId="6051" xr:uid="{00000000-0005-0000-0000-00007D1D0000}"/>
    <cellStyle name="F2 3 7" xfId="6052" xr:uid="{00000000-0005-0000-0000-00007E1D0000}"/>
    <cellStyle name="F2 3 8" xfId="6053" xr:uid="{00000000-0005-0000-0000-00007F1D0000}"/>
    <cellStyle name="F2 3 9" xfId="6054" xr:uid="{00000000-0005-0000-0000-0000801D0000}"/>
    <cellStyle name="F2 3_ActiFijos" xfId="6055" xr:uid="{00000000-0005-0000-0000-0000811D0000}"/>
    <cellStyle name="F2 4" xfId="6056" xr:uid="{00000000-0005-0000-0000-0000821D0000}"/>
    <cellStyle name="F2 4 10" xfId="6057" xr:uid="{00000000-0005-0000-0000-0000831D0000}"/>
    <cellStyle name="F2 4 11" xfId="6058" xr:uid="{00000000-0005-0000-0000-0000841D0000}"/>
    <cellStyle name="F2 4 12" xfId="6059" xr:uid="{00000000-0005-0000-0000-0000851D0000}"/>
    <cellStyle name="F2 4 2" xfId="6060" xr:uid="{00000000-0005-0000-0000-0000861D0000}"/>
    <cellStyle name="F2 4 3" xfId="6061" xr:uid="{00000000-0005-0000-0000-0000871D0000}"/>
    <cellStyle name="F2 4 4" xfId="6062" xr:uid="{00000000-0005-0000-0000-0000881D0000}"/>
    <cellStyle name="F2 4 5" xfId="6063" xr:uid="{00000000-0005-0000-0000-0000891D0000}"/>
    <cellStyle name="F2 4 6" xfId="6064" xr:uid="{00000000-0005-0000-0000-00008A1D0000}"/>
    <cellStyle name="F2 4 7" xfId="6065" xr:uid="{00000000-0005-0000-0000-00008B1D0000}"/>
    <cellStyle name="F2 4 8" xfId="6066" xr:uid="{00000000-0005-0000-0000-00008C1D0000}"/>
    <cellStyle name="F2 4 9" xfId="6067" xr:uid="{00000000-0005-0000-0000-00008D1D0000}"/>
    <cellStyle name="F2 4_ActiFijos" xfId="6068" xr:uid="{00000000-0005-0000-0000-00008E1D0000}"/>
    <cellStyle name="F2_Bases_Generales" xfId="6069" xr:uid="{00000000-0005-0000-0000-00008F1D0000}"/>
    <cellStyle name="F3" xfId="6070" xr:uid="{00000000-0005-0000-0000-0000901D0000}"/>
    <cellStyle name="F3 2" xfId="6071" xr:uid="{00000000-0005-0000-0000-0000911D0000}"/>
    <cellStyle name="F3 2 10" xfId="6072" xr:uid="{00000000-0005-0000-0000-0000921D0000}"/>
    <cellStyle name="F3 2 11" xfId="6073" xr:uid="{00000000-0005-0000-0000-0000931D0000}"/>
    <cellStyle name="F3 2 12" xfId="6074" xr:uid="{00000000-0005-0000-0000-0000941D0000}"/>
    <cellStyle name="F3 2 2" xfId="6075" xr:uid="{00000000-0005-0000-0000-0000951D0000}"/>
    <cellStyle name="F3 2 3" xfId="6076" xr:uid="{00000000-0005-0000-0000-0000961D0000}"/>
    <cellStyle name="F3 2 4" xfId="6077" xr:uid="{00000000-0005-0000-0000-0000971D0000}"/>
    <cellStyle name="F3 2 5" xfId="6078" xr:uid="{00000000-0005-0000-0000-0000981D0000}"/>
    <cellStyle name="F3 2 6" xfId="6079" xr:uid="{00000000-0005-0000-0000-0000991D0000}"/>
    <cellStyle name="F3 2 7" xfId="6080" xr:uid="{00000000-0005-0000-0000-00009A1D0000}"/>
    <cellStyle name="F3 2 8" xfId="6081" xr:uid="{00000000-0005-0000-0000-00009B1D0000}"/>
    <cellStyle name="F3 2 9" xfId="6082" xr:uid="{00000000-0005-0000-0000-00009C1D0000}"/>
    <cellStyle name="F3 2_ActiFijos" xfId="6083" xr:uid="{00000000-0005-0000-0000-00009D1D0000}"/>
    <cellStyle name="F3 3" xfId="6084" xr:uid="{00000000-0005-0000-0000-00009E1D0000}"/>
    <cellStyle name="F3 3 10" xfId="6085" xr:uid="{00000000-0005-0000-0000-00009F1D0000}"/>
    <cellStyle name="F3 3 11" xfId="6086" xr:uid="{00000000-0005-0000-0000-0000A01D0000}"/>
    <cellStyle name="F3 3 12" xfId="6087" xr:uid="{00000000-0005-0000-0000-0000A11D0000}"/>
    <cellStyle name="F3 3 2" xfId="6088" xr:uid="{00000000-0005-0000-0000-0000A21D0000}"/>
    <cellStyle name="F3 3 3" xfId="6089" xr:uid="{00000000-0005-0000-0000-0000A31D0000}"/>
    <cellStyle name="F3 3 4" xfId="6090" xr:uid="{00000000-0005-0000-0000-0000A41D0000}"/>
    <cellStyle name="F3 3 5" xfId="6091" xr:uid="{00000000-0005-0000-0000-0000A51D0000}"/>
    <cellStyle name="F3 3 6" xfId="6092" xr:uid="{00000000-0005-0000-0000-0000A61D0000}"/>
    <cellStyle name="F3 3 7" xfId="6093" xr:uid="{00000000-0005-0000-0000-0000A71D0000}"/>
    <cellStyle name="F3 3 8" xfId="6094" xr:uid="{00000000-0005-0000-0000-0000A81D0000}"/>
    <cellStyle name="F3 3 9" xfId="6095" xr:uid="{00000000-0005-0000-0000-0000A91D0000}"/>
    <cellStyle name="F3 3_ActiFijos" xfId="6096" xr:uid="{00000000-0005-0000-0000-0000AA1D0000}"/>
    <cellStyle name="F3 4" xfId="6097" xr:uid="{00000000-0005-0000-0000-0000AB1D0000}"/>
    <cellStyle name="F3 4 10" xfId="6098" xr:uid="{00000000-0005-0000-0000-0000AC1D0000}"/>
    <cellStyle name="F3 4 11" xfId="6099" xr:uid="{00000000-0005-0000-0000-0000AD1D0000}"/>
    <cellStyle name="F3 4 12" xfId="6100" xr:uid="{00000000-0005-0000-0000-0000AE1D0000}"/>
    <cellStyle name="F3 4 2" xfId="6101" xr:uid="{00000000-0005-0000-0000-0000AF1D0000}"/>
    <cellStyle name="F3 4 3" xfId="6102" xr:uid="{00000000-0005-0000-0000-0000B01D0000}"/>
    <cellStyle name="F3 4 4" xfId="6103" xr:uid="{00000000-0005-0000-0000-0000B11D0000}"/>
    <cellStyle name="F3 4 5" xfId="6104" xr:uid="{00000000-0005-0000-0000-0000B21D0000}"/>
    <cellStyle name="F3 4 6" xfId="6105" xr:uid="{00000000-0005-0000-0000-0000B31D0000}"/>
    <cellStyle name="F3 4 7" xfId="6106" xr:uid="{00000000-0005-0000-0000-0000B41D0000}"/>
    <cellStyle name="F3 4 8" xfId="6107" xr:uid="{00000000-0005-0000-0000-0000B51D0000}"/>
    <cellStyle name="F3 4 9" xfId="6108" xr:uid="{00000000-0005-0000-0000-0000B61D0000}"/>
    <cellStyle name="F3 4_ActiFijos" xfId="6109" xr:uid="{00000000-0005-0000-0000-0000B71D0000}"/>
    <cellStyle name="F3_Bases_Generales" xfId="6110" xr:uid="{00000000-0005-0000-0000-0000B81D0000}"/>
    <cellStyle name="F4" xfId="6111" xr:uid="{00000000-0005-0000-0000-0000B91D0000}"/>
    <cellStyle name="F4 2" xfId="6112" xr:uid="{00000000-0005-0000-0000-0000BA1D0000}"/>
    <cellStyle name="F4 2 10" xfId="6113" xr:uid="{00000000-0005-0000-0000-0000BB1D0000}"/>
    <cellStyle name="F4 2 11" xfId="6114" xr:uid="{00000000-0005-0000-0000-0000BC1D0000}"/>
    <cellStyle name="F4 2 12" xfId="6115" xr:uid="{00000000-0005-0000-0000-0000BD1D0000}"/>
    <cellStyle name="F4 2 2" xfId="6116" xr:uid="{00000000-0005-0000-0000-0000BE1D0000}"/>
    <cellStyle name="F4 2 3" xfId="6117" xr:uid="{00000000-0005-0000-0000-0000BF1D0000}"/>
    <cellStyle name="F4 2 4" xfId="6118" xr:uid="{00000000-0005-0000-0000-0000C01D0000}"/>
    <cellStyle name="F4 2 5" xfId="6119" xr:uid="{00000000-0005-0000-0000-0000C11D0000}"/>
    <cellStyle name="F4 2 6" xfId="6120" xr:uid="{00000000-0005-0000-0000-0000C21D0000}"/>
    <cellStyle name="F4 2 7" xfId="6121" xr:uid="{00000000-0005-0000-0000-0000C31D0000}"/>
    <cellStyle name="F4 2 8" xfId="6122" xr:uid="{00000000-0005-0000-0000-0000C41D0000}"/>
    <cellStyle name="F4 2 9" xfId="6123" xr:uid="{00000000-0005-0000-0000-0000C51D0000}"/>
    <cellStyle name="F4 2_ActiFijos" xfId="6124" xr:uid="{00000000-0005-0000-0000-0000C61D0000}"/>
    <cellStyle name="F4 3" xfId="6125" xr:uid="{00000000-0005-0000-0000-0000C71D0000}"/>
    <cellStyle name="F4 3 10" xfId="6126" xr:uid="{00000000-0005-0000-0000-0000C81D0000}"/>
    <cellStyle name="F4 3 11" xfId="6127" xr:uid="{00000000-0005-0000-0000-0000C91D0000}"/>
    <cellStyle name="F4 3 12" xfId="6128" xr:uid="{00000000-0005-0000-0000-0000CA1D0000}"/>
    <cellStyle name="F4 3 2" xfId="6129" xr:uid="{00000000-0005-0000-0000-0000CB1D0000}"/>
    <cellStyle name="F4 3 3" xfId="6130" xr:uid="{00000000-0005-0000-0000-0000CC1D0000}"/>
    <cellStyle name="F4 3 4" xfId="6131" xr:uid="{00000000-0005-0000-0000-0000CD1D0000}"/>
    <cellStyle name="F4 3 5" xfId="6132" xr:uid="{00000000-0005-0000-0000-0000CE1D0000}"/>
    <cellStyle name="F4 3 6" xfId="6133" xr:uid="{00000000-0005-0000-0000-0000CF1D0000}"/>
    <cellStyle name="F4 3 7" xfId="6134" xr:uid="{00000000-0005-0000-0000-0000D01D0000}"/>
    <cellStyle name="F4 3 8" xfId="6135" xr:uid="{00000000-0005-0000-0000-0000D11D0000}"/>
    <cellStyle name="F4 3 9" xfId="6136" xr:uid="{00000000-0005-0000-0000-0000D21D0000}"/>
    <cellStyle name="F4 3_ActiFijos" xfId="6137" xr:uid="{00000000-0005-0000-0000-0000D31D0000}"/>
    <cellStyle name="F4 4" xfId="6138" xr:uid="{00000000-0005-0000-0000-0000D41D0000}"/>
    <cellStyle name="F4 4 10" xfId="6139" xr:uid="{00000000-0005-0000-0000-0000D51D0000}"/>
    <cellStyle name="F4 4 11" xfId="6140" xr:uid="{00000000-0005-0000-0000-0000D61D0000}"/>
    <cellStyle name="F4 4 12" xfId="6141" xr:uid="{00000000-0005-0000-0000-0000D71D0000}"/>
    <cellStyle name="F4 4 2" xfId="6142" xr:uid="{00000000-0005-0000-0000-0000D81D0000}"/>
    <cellStyle name="F4 4 3" xfId="6143" xr:uid="{00000000-0005-0000-0000-0000D91D0000}"/>
    <cellStyle name="F4 4 4" xfId="6144" xr:uid="{00000000-0005-0000-0000-0000DA1D0000}"/>
    <cellStyle name="F4 4 5" xfId="6145" xr:uid="{00000000-0005-0000-0000-0000DB1D0000}"/>
    <cellStyle name="F4 4 6" xfId="6146" xr:uid="{00000000-0005-0000-0000-0000DC1D0000}"/>
    <cellStyle name="F4 4 7" xfId="6147" xr:uid="{00000000-0005-0000-0000-0000DD1D0000}"/>
    <cellStyle name="F4 4 8" xfId="6148" xr:uid="{00000000-0005-0000-0000-0000DE1D0000}"/>
    <cellStyle name="F4 4 9" xfId="6149" xr:uid="{00000000-0005-0000-0000-0000DF1D0000}"/>
    <cellStyle name="F4 4_ActiFijos" xfId="6150" xr:uid="{00000000-0005-0000-0000-0000E01D0000}"/>
    <cellStyle name="F4_Bases_Generales" xfId="6151" xr:uid="{00000000-0005-0000-0000-0000E11D0000}"/>
    <cellStyle name="F5" xfId="6152" xr:uid="{00000000-0005-0000-0000-0000E21D0000}"/>
    <cellStyle name="F5 2" xfId="6153" xr:uid="{00000000-0005-0000-0000-0000E31D0000}"/>
    <cellStyle name="F5 2 10" xfId="6154" xr:uid="{00000000-0005-0000-0000-0000E41D0000}"/>
    <cellStyle name="F5 2 11" xfId="6155" xr:uid="{00000000-0005-0000-0000-0000E51D0000}"/>
    <cellStyle name="F5 2 12" xfId="6156" xr:uid="{00000000-0005-0000-0000-0000E61D0000}"/>
    <cellStyle name="F5 2 2" xfId="6157" xr:uid="{00000000-0005-0000-0000-0000E71D0000}"/>
    <cellStyle name="F5 2 3" xfId="6158" xr:uid="{00000000-0005-0000-0000-0000E81D0000}"/>
    <cellStyle name="F5 2 4" xfId="6159" xr:uid="{00000000-0005-0000-0000-0000E91D0000}"/>
    <cellStyle name="F5 2 5" xfId="6160" xr:uid="{00000000-0005-0000-0000-0000EA1D0000}"/>
    <cellStyle name="F5 2 6" xfId="6161" xr:uid="{00000000-0005-0000-0000-0000EB1D0000}"/>
    <cellStyle name="F5 2 7" xfId="6162" xr:uid="{00000000-0005-0000-0000-0000EC1D0000}"/>
    <cellStyle name="F5 2 8" xfId="6163" xr:uid="{00000000-0005-0000-0000-0000ED1D0000}"/>
    <cellStyle name="F5 2 9" xfId="6164" xr:uid="{00000000-0005-0000-0000-0000EE1D0000}"/>
    <cellStyle name="F5 2_ActiFijos" xfId="6165" xr:uid="{00000000-0005-0000-0000-0000EF1D0000}"/>
    <cellStyle name="F5 3" xfId="6166" xr:uid="{00000000-0005-0000-0000-0000F01D0000}"/>
    <cellStyle name="F5 3 10" xfId="6167" xr:uid="{00000000-0005-0000-0000-0000F11D0000}"/>
    <cellStyle name="F5 3 11" xfId="6168" xr:uid="{00000000-0005-0000-0000-0000F21D0000}"/>
    <cellStyle name="F5 3 12" xfId="6169" xr:uid="{00000000-0005-0000-0000-0000F31D0000}"/>
    <cellStyle name="F5 3 2" xfId="6170" xr:uid="{00000000-0005-0000-0000-0000F41D0000}"/>
    <cellStyle name="F5 3 3" xfId="6171" xr:uid="{00000000-0005-0000-0000-0000F51D0000}"/>
    <cellStyle name="F5 3 4" xfId="6172" xr:uid="{00000000-0005-0000-0000-0000F61D0000}"/>
    <cellStyle name="F5 3 5" xfId="6173" xr:uid="{00000000-0005-0000-0000-0000F71D0000}"/>
    <cellStyle name="F5 3 6" xfId="6174" xr:uid="{00000000-0005-0000-0000-0000F81D0000}"/>
    <cellStyle name="F5 3 7" xfId="6175" xr:uid="{00000000-0005-0000-0000-0000F91D0000}"/>
    <cellStyle name="F5 3 8" xfId="6176" xr:uid="{00000000-0005-0000-0000-0000FA1D0000}"/>
    <cellStyle name="F5 3 9" xfId="6177" xr:uid="{00000000-0005-0000-0000-0000FB1D0000}"/>
    <cellStyle name="F5 3_ActiFijos" xfId="6178" xr:uid="{00000000-0005-0000-0000-0000FC1D0000}"/>
    <cellStyle name="F5 4" xfId="6179" xr:uid="{00000000-0005-0000-0000-0000FD1D0000}"/>
    <cellStyle name="F5 4 10" xfId="6180" xr:uid="{00000000-0005-0000-0000-0000FE1D0000}"/>
    <cellStyle name="F5 4 11" xfId="6181" xr:uid="{00000000-0005-0000-0000-0000FF1D0000}"/>
    <cellStyle name="F5 4 12" xfId="6182" xr:uid="{00000000-0005-0000-0000-0000001E0000}"/>
    <cellStyle name="F5 4 2" xfId="6183" xr:uid="{00000000-0005-0000-0000-0000011E0000}"/>
    <cellStyle name="F5 4 3" xfId="6184" xr:uid="{00000000-0005-0000-0000-0000021E0000}"/>
    <cellStyle name="F5 4 4" xfId="6185" xr:uid="{00000000-0005-0000-0000-0000031E0000}"/>
    <cellStyle name="F5 4 5" xfId="6186" xr:uid="{00000000-0005-0000-0000-0000041E0000}"/>
    <cellStyle name="F5 4 6" xfId="6187" xr:uid="{00000000-0005-0000-0000-0000051E0000}"/>
    <cellStyle name="F5 4 7" xfId="6188" xr:uid="{00000000-0005-0000-0000-0000061E0000}"/>
    <cellStyle name="F5 4 8" xfId="6189" xr:uid="{00000000-0005-0000-0000-0000071E0000}"/>
    <cellStyle name="F5 4 9" xfId="6190" xr:uid="{00000000-0005-0000-0000-0000081E0000}"/>
    <cellStyle name="F5 4_ActiFijos" xfId="6191" xr:uid="{00000000-0005-0000-0000-0000091E0000}"/>
    <cellStyle name="F5_Bases_Generales" xfId="6192" xr:uid="{00000000-0005-0000-0000-00000A1E0000}"/>
    <cellStyle name="F6" xfId="6193" xr:uid="{00000000-0005-0000-0000-00000B1E0000}"/>
    <cellStyle name="F6 2" xfId="6194" xr:uid="{00000000-0005-0000-0000-00000C1E0000}"/>
    <cellStyle name="F6 2 10" xfId="6195" xr:uid="{00000000-0005-0000-0000-00000D1E0000}"/>
    <cellStyle name="F6 2 11" xfId="6196" xr:uid="{00000000-0005-0000-0000-00000E1E0000}"/>
    <cellStyle name="F6 2 12" xfId="6197" xr:uid="{00000000-0005-0000-0000-00000F1E0000}"/>
    <cellStyle name="F6 2 2" xfId="6198" xr:uid="{00000000-0005-0000-0000-0000101E0000}"/>
    <cellStyle name="F6 2 3" xfId="6199" xr:uid="{00000000-0005-0000-0000-0000111E0000}"/>
    <cellStyle name="F6 2 4" xfId="6200" xr:uid="{00000000-0005-0000-0000-0000121E0000}"/>
    <cellStyle name="F6 2 5" xfId="6201" xr:uid="{00000000-0005-0000-0000-0000131E0000}"/>
    <cellStyle name="F6 2 6" xfId="6202" xr:uid="{00000000-0005-0000-0000-0000141E0000}"/>
    <cellStyle name="F6 2 7" xfId="6203" xr:uid="{00000000-0005-0000-0000-0000151E0000}"/>
    <cellStyle name="F6 2 8" xfId="6204" xr:uid="{00000000-0005-0000-0000-0000161E0000}"/>
    <cellStyle name="F6 2 9" xfId="6205" xr:uid="{00000000-0005-0000-0000-0000171E0000}"/>
    <cellStyle name="F6 2_ActiFijos" xfId="6206" xr:uid="{00000000-0005-0000-0000-0000181E0000}"/>
    <cellStyle name="F6 3" xfId="6207" xr:uid="{00000000-0005-0000-0000-0000191E0000}"/>
    <cellStyle name="F6 3 10" xfId="6208" xr:uid="{00000000-0005-0000-0000-00001A1E0000}"/>
    <cellStyle name="F6 3 11" xfId="6209" xr:uid="{00000000-0005-0000-0000-00001B1E0000}"/>
    <cellStyle name="F6 3 12" xfId="6210" xr:uid="{00000000-0005-0000-0000-00001C1E0000}"/>
    <cellStyle name="F6 3 2" xfId="6211" xr:uid="{00000000-0005-0000-0000-00001D1E0000}"/>
    <cellStyle name="F6 3 3" xfId="6212" xr:uid="{00000000-0005-0000-0000-00001E1E0000}"/>
    <cellStyle name="F6 3 4" xfId="6213" xr:uid="{00000000-0005-0000-0000-00001F1E0000}"/>
    <cellStyle name="F6 3 5" xfId="6214" xr:uid="{00000000-0005-0000-0000-0000201E0000}"/>
    <cellStyle name="F6 3 6" xfId="6215" xr:uid="{00000000-0005-0000-0000-0000211E0000}"/>
    <cellStyle name="F6 3 7" xfId="6216" xr:uid="{00000000-0005-0000-0000-0000221E0000}"/>
    <cellStyle name="F6 3 8" xfId="6217" xr:uid="{00000000-0005-0000-0000-0000231E0000}"/>
    <cellStyle name="F6 3 9" xfId="6218" xr:uid="{00000000-0005-0000-0000-0000241E0000}"/>
    <cellStyle name="F6 3_ActiFijos" xfId="6219" xr:uid="{00000000-0005-0000-0000-0000251E0000}"/>
    <cellStyle name="F6 4" xfId="6220" xr:uid="{00000000-0005-0000-0000-0000261E0000}"/>
    <cellStyle name="F6 4 10" xfId="6221" xr:uid="{00000000-0005-0000-0000-0000271E0000}"/>
    <cellStyle name="F6 4 11" xfId="6222" xr:uid="{00000000-0005-0000-0000-0000281E0000}"/>
    <cellStyle name="F6 4 12" xfId="6223" xr:uid="{00000000-0005-0000-0000-0000291E0000}"/>
    <cellStyle name="F6 4 2" xfId="6224" xr:uid="{00000000-0005-0000-0000-00002A1E0000}"/>
    <cellStyle name="F6 4 3" xfId="6225" xr:uid="{00000000-0005-0000-0000-00002B1E0000}"/>
    <cellStyle name="F6 4 4" xfId="6226" xr:uid="{00000000-0005-0000-0000-00002C1E0000}"/>
    <cellStyle name="F6 4 5" xfId="6227" xr:uid="{00000000-0005-0000-0000-00002D1E0000}"/>
    <cellStyle name="F6 4 6" xfId="6228" xr:uid="{00000000-0005-0000-0000-00002E1E0000}"/>
    <cellStyle name="F6 4 7" xfId="6229" xr:uid="{00000000-0005-0000-0000-00002F1E0000}"/>
    <cellStyle name="F6 4 8" xfId="6230" xr:uid="{00000000-0005-0000-0000-0000301E0000}"/>
    <cellStyle name="F6 4 9" xfId="6231" xr:uid="{00000000-0005-0000-0000-0000311E0000}"/>
    <cellStyle name="F6 4_ActiFijos" xfId="6232" xr:uid="{00000000-0005-0000-0000-0000321E0000}"/>
    <cellStyle name="F6_Bases_Generales" xfId="6233" xr:uid="{00000000-0005-0000-0000-0000331E0000}"/>
    <cellStyle name="F7" xfId="6234" xr:uid="{00000000-0005-0000-0000-0000341E0000}"/>
    <cellStyle name="F7 2" xfId="6235" xr:uid="{00000000-0005-0000-0000-0000351E0000}"/>
    <cellStyle name="F7 2 10" xfId="6236" xr:uid="{00000000-0005-0000-0000-0000361E0000}"/>
    <cellStyle name="F7 2 11" xfId="6237" xr:uid="{00000000-0005-0000-0000-0000371E0000}"/>
    <cellStyle name="F7 2 12" xfId="6238" xr:uid="{00000000-0005-0000-0000-0000381E0000}"/>
    <cellStyle name="F7 2 2" xfId="6239" xr:uid="{00000000-0005-0000-0000-0000391E0000}"/>
    <cellStyle name="F7 2 3" xfId="6240" xr:uid="{00000000-0005-0000-0000-00003A1E0000}"/>
    <cellStyle name="F7 2 4" xfId="6241" xr:uid="{00000000-0005-0000-0000-00003B1E0000}"/>
    <cellStyle name="F7 2 5" xfId="6242" xr:uid="{00000000-0005-0000-0000-00003C1E0000}"/>
    <cellStyle name="F7 2 6" xfId="6243" xr:uid="{00000000-0005-0000-0000-00003D1E0000}"/>
    <cellStyle name="F7 2 7" xfId="6244" xr:uid="{00000000-0005-0000-0000-00003E1E0000}"/>
    <cellStyle name="F7 2 8" xfId="6245" xr:uid="{00000000-0005-0000-0000-00003F1E0000}"/>
    <cellStyle name="F7 2 9" xfId="6246" xr:uid="{00000000-0005-0000-0000-0000401E0000}"/>
    <cellStyle name="F7 2_ActiFijos" xfId="6247" xr:uid="{00000000-0005-0000-0000-0000411E0000}"/>
    <cellStyle name="F7 3" xfId="6248" xr:uid="{00000000-0005-0000-0000-0000421E0000}"/>
    <cellStyle name="F7 3 10" xfId="6249" xr:uid="{00000000-0005-0000-0000-0000431E0000}"/>
    <cellStyle name="F7 3 11" xfId="6250" xr:uid="{00000000-0005-0000-0000-0000441E0000}"/>
    <cellStyle name="F7 3 12" xfId="6251" xr:uid="{00000000-0005-0000-0000-0000451E0000}"/>
    <cellStyle name="F7 3 2" xfId="6252" xr:uid="{00000000-0005-0000-0000-0000461E0000}"/>
    <cellStyle name="F7 3 3" xfId="6253" xr:uid="{00000000-0005-0000-0000-0000471E0000}"/>
    <cellStyle name="F7 3 4" xfId="6254" xr:uid="{00000000-0005-0000-0000-0000481E0000}"/>
    <cellStyle name="F7 3 5" xfId="6255" xr:uid="{00000000-0005-0000-0000-0000491E0000}"/>
    <cellStyle name="F7 3 6" xfId="6256" xr:uid="{00000000-0005-0000-0000-00004A1E0000}"/>
    <cellStyle name="F7 3 7" xfId="6257" xr:uid="{00000000-0005-0000-0000-00004B1E0000}"/>
    <cellStyle name="F7 3 8" xfId="6258" xr:uid="{00000000-0005-0000-0000-00004C1E0000}"/>
    <cellStyle name="F7 3 9" xfId="6259" xr:uid="{00000000-0005-0000-0000-00004D1E0000}"/>
    <cellStyle name="F7 3_ActiFijos" xfId="6260" xr:uid="{00000000-0005-0000-0000-00004E1E0000}"/>
    <cellStyle name="F7 4" xfId="6261" xr:uid="{00000000-0005-0000-0000-00004F1E0000}"/>
    <cellStyle name="F7 4 10" xfId="6262" xr:uid="{00000000-0005-0000-0000-0000501E0000}"/>
    <cellStyle name="F7 4 11" xfId="6263" xr:uid="{00000000-0005-0000-0000-0000511E0000}"/>
    <cellStyle name="F7 4 12" xfId="6264" xr:uid="{00000000-0005-0000-0000-0000521E0000}"/>
    <cellStyle name="F7 4 2" xfId="6265" xr:uid="{00000000-0005-0000-0000-0000531E0000}"/>
    <cellStyle name="F7 4 3" xfId="6266" xr:uid="{00000000-0005-0000-0000-0000541E0000}"/>
    <cellStyle name="F7 4 4" xfId="6267" xr:uid="{00000000-0005-0000-0000-0000551E0000}"/>
    <cellStyle name="F7 4 5" xfId="6268" xr:uid="{00000000-0005-0000-0000-0000561E0000}"/>
    <cellStyle name="F7 4 6" xfId="6269" xr:uid="{00000000-0005-0000-0000-0000571E0000}"/>
    <cellStyle name="F7 4 7" xfId="6270" xr:uid="{00000000-0005-0000-0000-0000581E0000}"/>
    <cellStyle name="F7 4 8" xfId="6271" xr:uid="{00000000-0005-0000-0000-0000591E0000}"/>
    <cellStyle name="F7 4 9" xfId="6272" xr:uid="{00000000-0005-0000-0000-00005A1E0000}"/>
    <cellStyle name="F7 4_ActiFijos" xfId="6273" xr:uid="{00000000-0005-0000-0000-00005B1E0000}"/>
    <cellStyle name="F7_Bases_Generales" xfId="6274" xr:uid="{00000000-0005-0000-0000-00005C1E0000}"/>
    <cellStyle name="F8" xfId="6275" xr:uid="{00000000-0005-0000-0000-00005D1E0000}"/>
    <cellStyle name="F8 2" xfId="6276" xr:uid="{00000000-0005-0000-0000-00005E1E0000}"/>
    <cellStyle name="F8 2 10" xfId="6277" xr:uid="{00000000-0005-0000-0000-00005F1E0000}"/>
    <cellStyle name="F8 2 11" xfId="6278" xr:uid="{00000000-0005-0000-0000-0000601E0000}"/>
    <cellStyle name="F8 2 12" xfId="6279" xr:uid="{00000000-0005-0000-0000-0000611E0000}"/>
    <cellStyle name="F8 2 2" xfId="6280" xr:uid="{00000000-0005-0000-0000-0000621E0000}"/>
    <cellStyle name="F8 2 3" xfId="6281" xr:uid="{00000000-0005-0000-0000-0000631E0000}"/>
    <cellStyle name="F8 2 4" xfId="6282" xr:uid="{00000000-0005-0000-0000-0000641E0000}"/>
    <cellStyle name="F8 2 5" xfId="6283" xr:uid="{00000000-0005-0000-0000-0000651E0000}"/>
    <cellStyle name="F8 2 6" xfId="6284" xr:uid="{00000000-0005-0000-0000-0000661E0000}"/>
    <cellStyle name="F8 2 7" xfId="6285" xr:uid="{00000000-0005-0000-0000-0000671E0000}"/>
    <cellStyle name="F8 2 8" xfId="6286" xr:uid="{00000000-0005-0000-0000-0000681E0000}"/>
    <cellStyle name="F8 2 9" xfId="6287" xr:uid="{00000000-0005-0000-0000-0000691E0000}"/>
    <cellStyle name="F8 2_ActiFijos" xfId="6288" xr:uid="{00000000-0005-0000-0000-00006A1E0000}"/>
    <cellStyle name="F8 3" xfId="6289" xr:uid="{00000000-0005-0000-0000-00006B1E0000}"/>
    <cellStyle name="F8 3 10" xfId="6290" xr:uid="{00000000-0005-0000-0000-00006C1E0000}"/>
    <cellStyle name="F8 3 11" xfId="6291" xr:uid="{00000000-0005-0000-0000-00006D1E0000}"/>
    <cellStyle name="F8 3 12" xfId="6292" xr:uid="{00000000-0005-0000-0000-00006E1E0000}"/>
    <cellStyle name="F8 3 2" xfId="6293" xr:uid="{00000000-0005-0000-0000-00006F1E0000}"/>
    <cellStyle name="F8 3 3" xfId="6294" xr:uid="{00000000-0005-0000-0000-0000701E0000}"/>
    <cellStyle name="F8 3 4" xfId="6295" xr:uid="{00000000-0005-0000-0000-0000711E0000}"/>
    <cellStyle name="F8 3 5" xfId="6296" xr:uid="{00000000-0005-0000-0000-0000721E0000}"/>
    <cellStyle name="F8 3 6" xfId="6297" xr:uid="{00000000-0005-0000-0000-0000731E0000}"/>
    <cellStyle name="F8 3 7" xfId="6298" xr:uid="{00000000-0005-0000-0000-0000741E0000}"/>
    <cellStyle name="F8 3 8" xfId="6299" xr:uid="{00000000-0005-0000-0000-0000751E0000}"/>
    <cellStyle name="F8 3 9" xfId="6300" xr:uid="{00000000-0005-0000-0000-0000761E0000}"/>
    <cellStyle name="F8 3_ActiFijos" xfId="6301" xr:uid="{00000000-0005-0000-0000-0000771E0000}"/>
    <cellStyle name="F8 4" xfId="6302" xr:uid="{00000000-0005-0000-0000-0000781E0000}"/>
    <cellStyle name="F8 4 10" xfId="6303" xr:uid="{00000000-0005-0000-0000-0000791E0000}"/>
    <cellStyle name="F8 4 11" xfId="6304" xr:uid="{00000000-0005-0000-0000-00007A1E0000}"/>
    <cellStyle name="F8 4 12" xfId="6305" xr:uid="{00000000-0005-0000-0000-00007B1E0000}"/>
    <cellStyle name="F8 4 2" xfId="6306" xr:uid="{00000000-0005-0000-0000-00007C1E0000}"/>
    <cellStyle name="F8 4 3" xfId="6307" xr:uid="{00000000-0005-0000-0000-00007D1E0000}"/>
    <cellStyle name="F8 4 4" xfId="6308" xr:uid="{00000000-0005-0000-0000-00007E1E0000}"/>
    <cellStyle name="F8 4 5" xfId="6309" xr:uid="{00000000-0005-0000-0000-00007F1E0000}"/>
    <cellStyle name="F8 4 6" xfId="6310" xr:uid="{00000000-0005-0000-0000-0000801E0000}"/>
    <cellStyle name="F8 4 7" xfId="6311" xr:uid="{00000000-0005-0000-0000-0000811E0000}"/>
    <cellStyle name="F8 4 8" xfId="6312" xr:uid="{00000000-0005-0000-0000-0000821E0000}"/>
    <cellStyle name="F8 4 9" xfId="6313" xr:uid="{00000000-0005-0000-0000-0000831E0000}"/>
    <cellStyle name="F8 4_ActiFijos" xfId="6314" xr:uid="{00000000-0005-0000-0000-0000841E0000}"/>
    <cellStyle name="F8_Bases_Generales" xfId="6315" xr:uid="{00000000-0005-0000-0000-0000851E0000}"/>
    <cellStyle name="Fixed" xfId="6316" xr:uid="{00000000-0005-0000-0000-0000861E0000}"/>
    <cellStyle name="Fixed 10" xfId="6317" xr:uid="{00000000-0005-0000-0000-0000871E0000}"/>
    <cellStyle name="Fixed 10 2" xfId="6318" xr:uid="{00000000-0005-0000-0000-0000881E0000}"/>
    <cellStyle name="Fixed 100" xfId="6319" xr:uid="{00000000-0005-0000-0000-0000891E0000}"/>
    <cellStyle name="Fixed 100 2" xfId="6320" xr:uid="{00000000-0005-0000-0000-00008A1E0000}"/>
    <cellStyle name="Fixed 101" xfId="6321" xr:uid="{00000000-0005-0000-0000-00008B1E0000}"/>
    <cellStyle name="Fixed 101 2" xfId="6322" xr:uid="{00000000-0005-0000-0000-00008C1E0000}"/>
    <cellStyle name="Fixed 102" xfId="6323" xr:uid="{00000000-0005-0000-0000-00008D1E0000}"/>
    <cellStyle name="Fixed 102 2" xfId="6324" xr:uid="{00000000-0005-0000-0000-00008E1E0000}"/>
    <cellStyle name="Fixed 103" xfId="6325" xr:uid="{00000000-0005-0000-0000-00008F1E0000}"/>
    <cellStyle name="Fixed 103 2" xfId="6326" xr:uid="{00000000-0005-0000-0000-0000901E0000}"/>
    <cellStyle name="Fixed 104" xfId="6327" xr:uid="{00000000-0005-0000-0000-0000911E0000}"/>
    <cellStyle name="Fixed 104 2" xfId="6328" xr:uid="{00000000-0005-0000-0000-0000921E0000}"/>
    <cellStyle name="Fixed 105" xfId="6329" xr:uid="{00000000-0005-0000-0000-0000931E0000}"/>
    <cellStyle name="Fixed 105 2" xfId="6330" xr:uid="{00000000-0005-0000-0000-0000941E0000}"/>
    <cellStyle name="Fixed 106" xfId="6331" xr:uid="{00000000-0005-0000-0000-0000951E0000}"/>
    <cellStyle name="Fixed 106 2" xfId="6332" xr:uid="{00000000-0005-0000-0000-0000961E0000}"/>
    <cellStyle name="Fixed 107" xfId="6333" xr:uid="{00000000-0005-0000-0000-0000971E0000}"/>
    <cellStyle name="Fixed 107 2" xfId="6334" xr:uid="{00000000-0005-0000-0000-0000981E0000}"/>
    <cellStyle name="Fixed 108" xfId="6335" xr:uid="{00000000-0005-0000-0000-0000991E0000}"/>
    <cellStyle name="Fixed 108 2" xfId="6336" xr:uid="{00000000-0005-0000-0000-00009A1E0000}"/>
    <cellStyle name="Fixed 109" xfId="6337" xr:uid="{00000000-0005-0000-0000-00009B1E0000}"/>
    <cellStyle name="Fixed 109 2" xfId="6338" xr:uid="{00000000-0005-0000-0000-00009C1E0000}"/>
    <cellStyle name="Fixed 11" xfId="6339" xr:uid="{00000000-0005-0000-0000-00009D1E0000}"/>
    <cellStyle name="Fixed 11 2" xfId="6340" xr:uid="{00000000-0005-0000-0000-00009E1E0000}"/>
    <cellStyle name="Fixed 110" xfId="6341" xr:uid="{00000000-0005-0000-0000-00009F1E0000}"/>
    <cellStyle name="Fixed 110 2" xfId="6342" xr:uid="{00000000-0005-0000-0000-0000A01E0000}"/>
    <cellStyle name="Fixed 111" xfId="6343" xr:uid="{00000000-0005-0000-0000-0000A11E0000}"/>
    <cellStyle name="Fixed 111 2" xfId="6344" xr:uid="{00000000-0005-0000-0000-0000A21E0000}"/>
    <cellStyle name="Fixed 112" xfId="6345" xr:uid="{00000000-0005-0000-0000-0000A31E0000}"/>
    <cellStyle name="Fixed 112 2" xfId="6346" xr:uid="{00000000-0005-0000-0000-0000A41E0000}"/>
    <cellStyle name="Fixed 113" xfId="6347" xr:uid="{00000000-0005-0000-0000-0000A51E0000}"/>
    <cellStyle name="Fixed 113 2" xfId="6348" xr:uid="{00000000-0005-0000-0000-0000A61E0000}"/>
    <cellStyle name="Fixed 114" xfId="6349" xr:uid="{00000000-0005-0000-0000-0000A71E0000}"/>
    <cellStyle name="Fixed 114 2" xfId="6350" xr:uid="{00000000-0005-0000-0000-0000A81E0000}"/>
    <cellStyle name="Fixed 115" xfId="6351" xr:uid="{00000000-0005-0000-0000-0000A91E0000}"/>
    <cellStyle name="Fixed 115 2" xfId="6352" xr:uid="{00000000-0005-0000-0000-0000AA1E0000}"/>
    <cellStyle name="Fixed 116" xfId="6353" xr:uid="{00000000-0005-0000-0000-0000AB1E0000}"/>
    <cellStyle name="Fixed 12" xfId="6354" xr:uid="{00000000-0005-0000-0000-0000AC1E0000}"/>
    <cellStyle name="Fixed 12 2" xfId="6355" xr:uid="{00000000-0005-0000-0000-0000AD1E0000}"/>
    <cellStyle name="Fixed 13" xfId="6356" xr:uid="{00000000-0005-0000-0000-0000AE1E0000}"/>
    <cellStyle name="Fixed 13 2" xfId="6357" xr:uid="{00000000-0005-0000-0000-0000AF1E0000}"/>
    <cellStyle name="Fixed 14" xfId="6358" xr:uid="{00000000-0005-0000-0000-0000B01E0000}"/>
    <cellStyle name="Fixed 14 2" xfId="6359" xr:uid="{00000000-0005-0000-0000-0000B11E0000}"/>
    <cellStyle name="Fixed 15" xfId="6360" xr:uid="{00000000-0005-0000-0000-0000B21E0000}"/>
    <cellStyle name="Fixed 15 2" xfId="6361" xr:uid="{00000000-0005-0000-0000-0000B31E0000}"/>
    <cellStyle name="Fixed 16" xfId="6362" xr:uid="{00000000-0005-0000-0000-0000B41E0000}"/>
    <cellStyle name="Fixed 16 2" xfId="6363" xr:uid="{00000000-0005-0000-0000-0000B51E0000}"/>
    <cellStyle name="Fixed 17" xfId="6364" xr:uid="{00000000-0005-0000-0000-0000B61E0000}"/>
    <cellStyle name="Fixed 17 2" xfId="6365" xr:uid="{00000000-0005-0000-0000-0000B71E0000}"/>
    <cellStyle name="Fixed 18" xfId="6366" xr:uid="{00000000-0005-0000-0000-0000B81E0000}"/>
    <cellStyle name="Fixed 18 2" xfId="6367" xr:uid="{00000000-0005-0000-0000-0000B91E0000}"/>
    <cellStyle name="Fixed 19" xfId="6368" xr:uid="{00000000-0005-0000-0000-0000BA1E0000}"/>
    <cellStyle name="Fixed 19 2" xfId="6369" xr:uid="{00000000-0005-0000-0000-0000BB1E0000}"/>
    <cellStyle name="Fixed 2" xfId="6370" xr:uid="{00000000-0005-0000-0000-0000BC1E0000}"/>
    <cellStyle name="Fixed 2 10" xfId="6371" xr:uid="{00000000-0005-0000-0000-0000BD1E0000}"/>
    <cellStyle name="Fixed 2 10 2" xfId="6372" xr:uid="{00000000-0005-0000-0000-0000BE1E0000}"/>
    <cellStyle name="Fixed 2 11" xfId="6373" xr:uid="{00000000-0005-0000-0000-0000BF1E0000}"/>
    <cellStyle name="Fixed 2 11 2" xfId="6374" xr:uid="{00000000-0005-0000-0000-0000C01E0000}"/>
    <cellStyle name="Fixed 2 12" xfId="6375" xr:uid="{00000000-0005-0000-0000-0000C11E0000}"/>
    <cellStyle name="Fixed 2 12 2" xfId="6376" xr:uid="{00000000-0005-0000-0000-0000C21E0000}"/>
    <cellStyle name="Fixed 2 13" xfId="6377" xr:uid="{00000000-0005-0000-0000-0000C31E0000}"/>
    <cellStyle name="Fixed 2 2" xfId="6378" xr:uid="{00000000-0005-0000-0000-0000C41E0000}"/>
    <cellStyle name="Fixed 2 2 2" xfId="6379" xr:uid="{00000000-0005-0000-0000-0000C51E0000}"/>
    <cellStyle name="Fixed 2 3" xfId="6380" xr:uid="{00000000-0005-0000-0000-0000C61E0000}"/>
    <cellStyle name="Fixed 2 3 2" xfId="6381" xr:uid="{00000000-0005-0000-0000-0000C71E0000}"/>
    <cellStyle name="Fixed 2 4" xfId="6382" xr:uid="{00000000-0005-0000-0000-0000C81E0000}"/>
    <cellStyle name="Fixed 2 4 2" xfId="6383" xr:uid="{00000000-0005-0000-0000-0000C91E0000}"/>
    <cellStyle name="Fixed 2 5" xfId="6384" xr:uid="{00000000-0005-0000-0000-0000CA1E0000}"/>
    <cellStyle name="Fixed 2 5 2" xfId="6385" xr:uid="{00000000-0005-0000-0000-0000CB1E0000}"/>
    <cellStyle name="Fixed 2 6" xfId="6386" xr:uid="{00000000-0005-0000-0000-0000CC1E0000}"/>
    <cellStyle name="Fixed 2 6 2" xfId="6387" xr:uid="{00000000-0005-0000-0000-0000CD1E0000}"/>
    <cellStyle name="Fixed 2 7" xfId="6388" xr:uid="{00000000-0005-0000-0000-0000CE1E0000}"/>
    <cellStyle name="Fixed 2 7 2" xfId="6389" xr:uid="{00000000-0005-0000-0000-0000CF1E0000}"/>
    <cellStyle name="Fixed 2 8" xfId="6390" xr:uid="{00000000-0005-0000-0000-0000D01E0000}"/>
    <cellStyle name="Fixed 2 8 2" xfId="6391" xr:uid="{00000000-0005-0000-0000-0000D11E0000}"/>
    <cellStyle name="Fixed 2 9" xfId="6392" xr:uid="{00000000-0005-0000-0000-0000D21E0000}"/>
    <cellStyle name="Fixed 2 9 2" xfId="6393" xr:uid="{00000000-0005-0000-0000-0000D31E0000}"/>
    <cellStyle name="Fixed 20" xfId="6394" xr:uid="{00000000-0005-0000-0000-0000D41E0000}"/>
    <cellStyle name="Fixed 20 2" xfId="6395" xr:uid="{00000000-0005-0000-0000-0000D51E0000}"/>
    <cellStyle name="Fixed 21" xfId="6396" xr:uid="{00000000-0005-0000-0000-0000D61E0000}"/>
    <cellStyle name="Fixed 21 2" xfId="6397" xr:uid="{00000000-0005-0000-0000-0000D71E0000}"/>
    <cellStyle name="Fixed 22" xfId="6398" xr:uid="{00000000-0005-0000-0000-0000D81E0000}"/>
    <cellStyle name="Fixed 22 2" xfId="6399" xr:uid="{00000000-0005-0000-0000-0000D91E0000}"/>
    <cellStyle name="Fixed 23" xfId="6400" xr:uid="{00000000-0005-0000-0000-0000DA1E0000}"/>
    <cellStyle name="Fixed 23 2" xfId="6401" xr:uid="{00000000-0005-0000-0000-0000DB1E0000}"/>
    <cellStyle name="Fixed 24" xfId="6402" xr:uid="{00000000-0005-0000-0000-0000DC1E0000}"/>
    <cellStyle name="Fixed 24 2" xfId="6403" xr:uid="{00000000-0005-0000-0000-0000DD1E0000}"/>
    <cellStyle name="Fixed 25" xfId="6404" xr:uid="{00000000-0005-0000-0000-0000DE1E0000}"/>
    <cellStyle name="Fixed 25 2" xfId="6405" xr:uid="{00000000-0005-0000-0000-0000DF1E0000}"/>
    <cellStyle name="Fixed 26" xfId="6406" xr:uid="{00000000-0005-0000-0000-0000E01E0000}"/>
    <cellStyle name="Fixed 26 2" xfId="6407" xr:uid="{00000000-0005-0000-0000-0000E11E0000}"/>
    <cellStyle name="Fixed 27" xfId="6408" xr:uid="{00000000-0005-0000-0000-0000E21E0000}"/>
    <cellStyle name="Fixed 27 2" xfId="6409" xr:uid="{00000000-0005-0000-0000-0000E31E0000}"/>
    <cellStyle name="Fixed 28" xfId="6410" xr:uid="{00000000-0005-0000-0000-0000E41E0000}"/>
    <cellStyle name="Fixed 28 2" xfId="6411" xr:uid="{00000000-0005-0000-0000-0000E51E0000}"/>
    <cellStyle name="Fixed 29" xfId="6412" xr:uid="{00000000-0005-0000-0000-0000E61E0000}"/>
    <cellStyle name="Fixed 29 2" xfId="6413" xr:uid="{00000000-0005-0000-0000-0000E71E0000}"/>
    <cellStyle name="Fixed 3" xfId="6414" xr:uid="{00000000-0005-0000-0000-0000E81E0000}"/>
    <cellStyle name="Fixed 3 10" xfId="6415" xr:uid="{00000000-0005-0000-0000-0000E91E0000}"/>
    <cellStyle name="Fixed 3 10 2" xfId="6416" xr:uid="{00000000-0005-0000-0000-0000EA1E0000}"/>
    <cellStyle name="Fixed 3 11" xfId="6417" xr:uid="{00000000-0005-0000-0000-0000EB1E0000}"/>
    <cellStyle name="Fixed 3 11 2" xfId="6418" xr:uid="{00000000-0005-0000-0000-0000EC1E0000}"/>
    <cellStyle name="Fixed 3 12" xfId="6419" xr:uid="{00000000-0005-0000-0000-0000ED1E0000}"/>
    <cellStyle name="Fixed 3 12 2" xfId="6420" xr:uid="{00000000-0005-0000-0000-0000EE1E0000}"/>
    <cellStyle name="Fixed 3 13" xfId="6421" xr:uid="{00000000-0005-0000-0000-0000EF1E0000}"/>
    <cellStyle name="Fixed 3 2" xfId="6422" xr:uid="{00000000-0005-0000-0000-0000F01E0000}"/>
    <cellStyle name="Fixed 3 2 2" xfId="6423" xr:uid="{00000000-0005-0000-0000-0000F11E0000}"/>
    <cellStyle name="Fixed 3 3" xfId="6424" xr:uid="{00000000-0005-0000-0000-0000F21E0000}"/>
    <cellStyle name="Fixed 3 3 2" xfId="6425" xr:uid="{00000000-0005-0000-0000-0000F31E0000}"/>
    <cellStyle name="Fixed 3 4" xfId="6426" xr:uid="{00000000-0005-0000-0000-0000F41E0000}"/>
    <cellStyle name="Fixed 3 4 2" xfId="6427" xr:uid="{00000000-0005-0000-0000-0000F51E0000}"/>
    <cellStyle name="Fixed 3 5" xfId="6428" xr:uid="{00000000-0005-0000-0000-0000F61E0000}"/>
    <cellStyle name="Fixed 3 5 2" xfId="6429" xr:uid="{00000000-0005-0000-0000-0000F71E0000}"/>
    <cellStyle name="Fixed 3 6" xfId="6430" xr:uid="{00000000-0005-0000-0000-0000F81E0000}"/>
    <cellStyle name="Fixed 3 6 2" xfId="6431" xr:uid="{00000000-0005-0000-0000-0000F91E0000}"/>
    <cellStyle name="Fixed 3 7" xfId="6432" xr:uid="{00000000-0005-0000-0000-0000FA1E0000}"/>
    <cellStyle name="Fixed 3 7 2" xfId="6433" xr:uid="{00000000-0005-0000-0000-0000FB1E0000}"/>
    <cellStyle name="Fixed 3 8" xfId="6434" xr:uid="{00000000-0005-0000-0000-0000FC1E0000}"/>
    <cellStyle name="Fixed 3 8 2" xfId="6435" xr:uid="{00000000-0005-0000-0000-0000FD1E0000}"/>
    <cellStyle name="Fixed 3 9" xfId="6436" xr:uid="{00000000-0005-0000-0000-0000FE1E0000}"/>
    <cellStyle name="Fixed 3 9 2" xfId="6437" xr:uid="{00000000-0005-0000-0000-0000FF1E0000}"/>
    <cellStyle name="Fixed 30" xfId="6438" xr:uid="{00000000-0005-0000-0000-0000001F0000}"/>
    <cellStyle name="Fixed 30 2" xfId="6439" xr:uid="{00000000-0005-0000-0000-0000011F0000}"/>
    <cellStyle name="Fixed 31" xfId="6440" xr:uid="{00000000-0005-0000-0000-0000021F0000}"/>
    <cellStyle name="Fixed 31 2" xfId="6441" xr:uid="{00000000-0005-0000-0000-0000031F0000}"/>
    <cellStyle name="Fixed 32" xfId="6442" xr:uid="{00000000-0005-0000-0000-0000041F0000}"/>
    <cellStyle name="Fixed 32 2" xfId="6443" xr:uid="{00000000-0005-0000-0000-0000051F0000}"/>
    <cellStyle name="Fixed 33" xfId="6444" xr:uid="{00000000-0005-0000-0000-0000061F0000}"/>
    <cellStyle name="Fixed 33 2" xfId="6445" xr:uid="{00000000-0005-0000-0000-0000071F0000}"/>
    <cellStyle name="Fixed 34" xfId="6446" xr:uid="{00000000-0005-0000-0000-0000081F0000}"/>
    <cellStyle name="Fixed 34 2" xfId="6447" xr:uid="{00000000-0005-0000-0000-0000091F0000}"/>
    <cellStyle name="Fixed 35" xfId="6448" xr:uid="{00000000-0005-0000-0000-00000A1F0000}"/>
    <cellStyle name="Fixed 35 2" xfId="6449" xr:uid="{00000000-0005-0000-0000-00000B1F0000}"/>
    <cellStyle name="Fixed 36" xfId="6450" xr:uid="{00000000-0005-0000-0000-00000C1F0000}"/>
    <cellStyle name="Fixed 36 2" xfId="6451" xr:uid="{00000000-0005-0000-0000-00000D1F0000}"/>
    <cellStyle name="Fixed 37" xfId="6452" xr:uid="{00000000-0005-0000-0000-00000E1F0000}"/>
    <cellStyle name="Fixed 37 2" xfId="6453" xr:uid="{00000000-0005-0000-0000-00000F1F0000}"/>
    <cellStyle name="Fixed 38" xfId="6454" xr:uid="{00000000-0005-0000-0000-0000101F0000}"/>
    <cellStyle name="Fixed 38 2" xfId="6455" xr:uid="{00000000-0005-0000-0000-0000111F0000}"/>
    <cellStyle name="Fixed 39" xfId="6456" xr:uid="{00000000-0005-0000-0000-0000121F0000}"/>
    <cellStyle name="Fixed 39 2" xfId="6457" xr:uid="{00000000-0005-0000-0000-0000131F0000}"/>
    <cellStyle name="Fixed 4" xfId="6458" xr:uid="{00000000-0005-0000-0000-0000141F0000}"/>
    <cellStyle name="Fixed 4 10" xfId="6459" xr:uid="{00000000-0005-0000-0000-0000151F0000}"/>
    <cellStyle name="Fixed 4 10 2" xfId="6460" xr:uid="{00000000-0005-0000-0000-0000161F0000}"/>
    <cellStyle name="Fixed 4 11" xfId="6461" xr:uid="{00000000-0005-0000-0000-0000171F0000}"/>
    <cellStyle name="Fixed 4 11 2" xfId="6462" xr:uid="{00000000-0005-0000-0000-0000181F0000}"/>
    <cellStyle name="Fixed 4 12" xfId="6463" xr:uid="{00000000-0005-0000-0000-0000191F0000}"/>
    <cellStyle name="Fixed 4 12 2" xfId="6464" xr:uid="{00000000-0005-0000-0000-00001A1F0000}"/>
    <cellStyle name="Fixed 4 13" xfId="6465" xr:uid="{00000000-0005-0000-0000-00001B1F0000}"/>
    <cellStyle name="Fixed 4 2" xfId="6466" xr:uid="{00000000-0005-0000-0000-00001C1F0000}"/>
    <cellStyle name="Fixed 4 2 2" xfId="6467" xr:uid="{00000000-0005-0000-0000-00001D1F0000}"/>
    <cellStyle name="Fixed 4 3" xfId="6468" xr:uid="{00000000-0005-0000-0000-00001E1F0000}"/>
    <cellStyle name="Fixed 4 3 2" xfId="6469" xr:uid="{00000000-0005-0000-0000-00001F1F0000}"/>
    <cellStyle name="Fixed 4 4" xfId="6470" xr:uid="{00000000-0005-0000-0000-0000201F0000}"/>
    <cellStyle name="Fixed 4 4 2" xfId="6471" xr:uid="{00000000-0005-0000-0000-0000211F0000}"/>
    <cellStyle name="Fixed 4 5" xfId="6472" xr:uid="{00000000-0005-0000-0000-0000221F0000}"/>
    <cellStyle name="Fixed 4 5 2" xfId="6473" xr:uid="{00000000-0005-0000-0000-0000231F0000}"/>
    <cellStyle name="Fixed 4 6" xfId="6474" xr:uid="{00000000-0005-0000-0000-0000241F0000}"/>
    <cellStyle name="Fixed 4 6 2" xfId="6475" xr:uid="{00000000-0005-0000-0000-0000251F0000}"/>
    <cellStyle name="Fixed 4 7" xfId="6476" xr:uid="{00000000-0005-0000-0000-0000261F0000}"/>
    <cellStyle name="Fixed 4 7 2" xfId="6477" xr:uid="{00000000-0005-0000-0000-0000271F0000}"/>
    <cellStyle name="Fixed 4 8" xfId="6478" xr:uid="{00000000-0005-0000-0000-0000281F0000}"/>
    <cellStyle name="Fixed 4 8 2" xfId="6479" xr:uid="{00000000-0005-0000-0000-0000291F0000}"/>
    <cellStyle name="Fixed 4 9" xfId="6480" xr:uid="{00000000-0005-0000-0000-00002A1F0000}"/>
    <cellStyle name="Fixed 4 9 2" xfId="6481" xr:uid="{00000000-0005-0000-0000-00002B1F0000}"/>
    <cellStyle name="Fixed 40" xfId="6482" xr:uid="{00000000-0005-0000-0000-00002C1F0000}"/>
    <cellStyle name="Fixed 40 2" xfId="6483" xr:uid="{00000000-0005-0000-0000-00002D1F0000}"/>
    <cellStyle name="Fixed 41" xfId="6484" xr:uid="{00000000-0005-0000-0000-00002E1F0000}"/>
    <cellStyle name="Fixed 41 2" xfId="6485" xr:uid="{00000000-0005-0000-0000-00002F1F0000}"/>
    <cellStyle name="Fixed 42" xfId="6486" xr:uid="{00000000-0005-0000-0000-0000301F0000}"/>
    <cellStyle name="Fixed 42 2" xfId="6487" xr:uid="{00000000-0005-0000-0000-0000311F0000}"/>
    <cellStyle name="Fixed 43" xfId="6488" xr:uid="{00000000-0005-0000-0000-0000321F0000}"/>
    <cellStyle name="Fixed 43 2" xfId="6489" xr:uid="{00000000-0005-0000-0000-0000331F0000}"/>
    <cellStyle name="Fixed 44" xfId="6490" xr:uid="{00000000-0005-0000-0000-0000341F0000}"/>
    <cellStyle name="Fixed 44 2" xfId="6491" xr:uid="{00000000-0005-0000-0000-0000351F0000}"/>
    <cellStyle name="Fixed 45" xfId="6492" xr:uid="{00000000-0005-0000-0000-0000361F0000}"/>
    <cellStyle name="Fixed 45 2" xfId="6493" xr:uid="{00000000-0005-0000-0000-0000371F0000}"/>
    <cellStyle name="Fixed 46" xfId="6494" xr:uid="{00000000-0005-0000-0000-0000381F0000}"/>
    <cellStyle name="Fixed 46 2" xfId="6495" xr:uid="{00000000-0005-0000-0000-0000391F0000}"/>
    <cellStyle name="Fixed 47" xfId="6496" xr:uid="{00000000-0005-0000-0000-00003A1F0000}"/>
    <cellStyle name="Fixed 47 2" xfId="6497" xr:uid="{00000000-0005-0000-0000-00003B1F0000}"/>
    <cellStyle name="Fixed 48" xfId="6498" xr:uid="{00000000-0005-0000-0000-00003C1F0000}"/>
    <cellStyle name="Fixed 48 2" xfId="6499" xr:uid="{00000000-0005-0000-0000-00003D1F0000}"/>
    <cellStyle name="Fixed 49" xfId="6500" xr:uid="{00000000-0005-0000-0000-00003E1F0000}"/>
    <cellStyle name="Fixed 49 2" xfId="6501" xr:uid="{00000000-0005-0000-0000-00003F1F0000}"/>
    <cellStyle name="Fixed 5" xfId="6502" xr:uid="{00000000-0005-0000-0000-0000401F0000}"/>
    <cellStyle name="Fixed 5 2" xfId="6503" xr:uid="{00000000-0005-0000-0000-0000411F0000}"/>
    <cellStyle name="Fixed 50" xfId="6504" xr:uid="{00000000-0005-0000-0000-0000421F0000}"/>
    <cellStyle name="Fixed 50 2" xfId="6505" xr:uid="{00000000-0005-0000-0000-0000431F0000}"/>
    <cellStyle name="Fixed 51" xfId="6506" xr:uid="{00000000-0005-0000-0000-0000441F0000}"/>
    <cellStyle name="Fixed 51 2" xfId="6507" xr:uid="{00000000-0005-0000-0000-0000451F0000}"/>
    <cellStyle name="Fixed 52" xfId="6508" xr:uid="{00000000-0005-0000-0000-0000461F0000}"/>
    <cellStyle name="Fixed 52 2" xfId="6509" xr:uid="{00000000-0005-0000-0000-0000471F0000}"/>
    <cellStyle name="Fixed 53" xfId="6510" xr:uid="{00000000-0005-0000-0000-0000481F0000}"/>
    <cellStyle name="Fixed 53 2" xfId="6511" xr:uid="{00000000-0005-0000-0000-0000491F0000}"/>
    <cellStyle name="Fixed 54" xfId="6512" xr:uid="{00000000-0005-0000-0000-00004A1F0000}"/>
    <cellStyle name="Fixed 54 2" xfId="6513" xr:uid="{00000000-0005-0000-0000-00004B1F0000}"/>
    <cellStyle name="Fixed 55" xfId="6514" xr:uid="{00000000-0005-0000-0000-00004C1F0000}"/>
    <cellStyle name="Fixed 55 2" xfId="6515" xr:uid="{00000000-0005-0000-0000-00004D1F0000}"/>
    <cellStyle name="Fixed 56" xfId="6516" xr:uid="{00000000-0005-0000-0000-00004E1F0000}"/>
    <cellStyle name="Fixed 56 2" xfId="6517" xr:uid="{00000000-0005-0000-0000-00004F1F0000}"/>
    <cellStyle name="Fixed 57" xfId="6518" xr:uid="{00000000-0005-0000-0000-0000501F0000}"/>
    <cellStyle name="Fixed 57 2" xfId="6519" xr:uid="{00000000-0005-0000-0000-0000511F0000}"/>
    <cellStyle name="Fixed 58" xfId="6520" xr:uid="{00000000-0005-0000-0000-0000521F0000}"/>
    <cellStyle name="Fixed 58 2" xfId="6521" xr:uid="{00000000-0005-0000-0000-0000531F0000}"/>
    <cellStyle name="Fixed 59" xfId="6522" xr:uid="{00000000-0005-0000-0000-0000541F0000}"/>
    <cellStyle name="Fixed 59 2" xfId="6523" xr:uid="{00000000-0005-0000-0000-0000551F0000}"/>
    <cellStyle name="Fixed 6" xfId="6524" xr:uid="{00000000-0005-0000-0000-0000561F0000}"/>
    <cellStyle name="Fixed 6 2" xfId="6525" xr:uid="{00000000-0005-0000-0000-0000571F0000}"/>
    <cellStyle name="Fixed 60" xfId="6526" xr:uid="{00000000-0005-0000-0000-0000581F0000}"/>
    <cellStyle name="Fixed 60 2" xfId="6527" xr:uid="{00000000-0005-0000-0000-0000591F0000}"/>
    <cellStyle name="Fixed 61" xfId="6528" xr:uid="{00000000-0005-0000-0000-00005A1F0000}"/>
    <cellStyle name="Fixed 61 2" xfId="6529" xr:uid="{00000000-0005-0000-0000-00005B1F0000}"/>
    <cellStyle name="Fixed 62" xfId="6530" xr:uid="{00000000-0005-0000-0000-00005C1F0000}"/>
    <cellStyle name="Fixed 62 2" xfId="6531" xr:uid="{00000000-0005-0000-0000-00005D1F0000}"/>
    <cellStyle name="Fixed 63" xfId="6532" xr:uid="{00000000-0005-0000-0000-00005E1F0000}"/>
    <cellStyle name="Fixed 63 2" xfId="6533" xr:uid="{00000000-0005-0000-0000-00005F1F0000}"/>
    <cellStyle name="Fixed 64" xfId="6534" xr:uid="{00000000-0005-0000-0000-0000601F0000}"/>
    <cellStyle name="Fixed 64 2" xfId="6535" xr:uid="{00000000-0005-0000-0000-0000611F0000}"/>
    <cellStyle name="Fixed 65" xfId="6536" xr:uid="{00000000-0005-0000-0000-0000621F0000}"/>
    <cellStyle name="Fixed 65 2" xfId="6537" xr:uid="{00000000-0005-0000-0000-0000631F0000}"/>
    <cellStyle name="Fixed 66" xfId="6538" xr:uid="{00000000-0005-0000-0000-0000641F0000}"/>
    <cellStyle name="Fixed 66 2" xfId="6539" xr:uid="{00000000-0005-0000-0000-0000651F0000}"/>
    <cellStyle name="Fixed 67" xfId="6540" xr:uid="{00000000-0005-0000-0000-0000661F0000}"/>
    <cellStyle name="Fixed 67 2" xfId="6541" xr:uid="{00000000-0005-0000-0000-0000671F0000}"/>
    <cellStyle name="Fixed 68" xfId="6542" xr:uid="{00000000-0005-0000-0000-0000681F0000}"/>
    <cellStyle name="Fixed 68 2" xfId="6543" xr:uid="{00000000-0005-0000-0000-0000691F0000}"/>
    <cellStyle name="Fixed 69" xfId="6544" xr:uid="{00000000-0005-0000-0000-00006A1F0000}"/>
    <cellStyle name="Fixed 69 2" xfId="6545" xr:uid="{00000000-0005-0000-0000-00006B1F0000}"/>
    <cellStyle name="Fixed 7" xfId="6546" xr:uid="{00000000-0005-0000-0000-00006C1F0000}"/>
    <cellStyle name="Fixed 7 2" xfId="6547" xr:uid="{00000000-0005-0000-0000-00006D1F0000}"/>
    <cellStyle name="Fixed 70" xfId="6548" xr:uid="{00000000-0005-0000-0000-00006E1F0000}"/>
    <cellStyle name="Fixed 70 2" xfId="6549" xr:uid="{00000000-0005-0000-0000-00006F1F0000}"/>
    <cellStyle name="Fixed 71" xfId="6550" xr:uid="{00000000-0005-0000-0000-0000701F0000}"/>
    <cellStyle name="Fixed 71 2" xfId="6551" xr:uid="{00000000-0005-0000-0000-0000711F0000}"/>
    <cellStyle name="Fixed 72" xfId="6552" xr:uid="{00000000-0005-0000-0000-0000721F0000}"/>
    <cellStyle name="Fixed 72 2" xfId="6553" xr:uid="{00000000-0005-0000-0000-0000731F0000}"/>
    <cellStyle name="Fixed 73" xfId="6554" xr:uid="{00000000-0005-0000-0000-0000741F0000}"/>
    <cellStyle name="Fixed 73 2" xfId="6555" xr:uid="{00000000-0005-0000-0000-0000751F0000}"/>
    <cellStyle name="Fixed 74" xfId="6556" xr:uid="{00000000-0005-0000-0000-0000761F0000}"/>
    <cellStyle name="Fixed 74 2" xfId="6557" xr:uid="{00000000-0005-0000-0000-0000771F0000}"/>
    <cellStyle name="Fixed 75" xfId="6558" xr:uid="{00000000-0005-0000-0000-0000781F0000}"/>
    <cellStyle name="Fixed 75 2" xfId="6559" xr:uid="{00000000-0005-0000-0000-0000791F0000}"/>
    <cellStyle name="Fixed 76" xfId="6560" xr:uid="{00000000-0005-0000-0000-00007A1F0000}"/>
    <cellStyle name="Fixed 76 2" xfId="6561" xr:uid="{00000000-0005-0000-0000-00007B1F0000}"/>
    <cellStyle name="Fixed 77" xfId="6562" xr:uid="{00000000-0005-0000-0000-00007C1F0000}"/>
    <cellStyle name="Fixed 77 2" xfId="6563" xr:uid="{00000000-0005-0000-0000-00007D1F0000}"/>
    <cellStyle name="Fixed 78" xfId="6564" xr:uid="{00000000-0005-0000-0000-00007E1F0000}"/>
    <cellStyle name="Fixed 78 2" xfId="6565" xr:uid="{00000000-0005-0000-0000-00007F1F0000}"/>
    <cellStyle name="Fixed 79" xfId="6566" xr:uid="{00000000-0005-0000-0000-0000801F0000}"/>
    <cellStyle name="Fixed 79 2" xfId="6567" xr:uid="{00000000-0005-0000-0000-0000811F0000}"/>
    <cellStyle name="Fixed 8" xfId="6568" xr:uid="{00000000-0005-0000-0000-0000821F0000}"/>
    <cellStyle name="Fixed 8 2" xfId="6569" xr:uid="{00000000-0005-0000-0000-0000831F0000}"/>
    <cellStyle name="Fixed 80" xfId="6570" xr:uid="{00000000-0005-0000-0000-0000841F0000}"/>
    <cellStyle name="Fixed 80 2" xfId="6571" xr:uid="{00000000-0005-0000-0000-0000851F0000}"/>
    <cellStyle name="Fixed 81" xfId="6572" xr:uid="{00000000-0005-0000-0000-0000861F0000}"/>
    <cellStyle name="Fixed 81 2" xfId="6573" xr:uid="{00000000-0005-0000-0000-0000871F0000}"/>
    <cellStyle name="Fixed 82" xfId="6574" xr:uid="{00000000-0005-0000-0000-0000881F0000}"/>
    <cellStyle name="Fixed 82 2" xfId="6575" xr:uid="{00000000-0005-0000-0000-0000891F0000}"/>
    <cellStyle name="Fixed 83" xfId="6576" xr:uid="{00000000-0005-0000-0000-00008A1F0000}"/>
    <cellStyle name="Fixed 83 2" xfId="6577" xr:uid="{00000000-0005-0000-0000-00008B1F0000}"/>
    <cellStyle name="Fixed 84" xfId="6578" xr:uid="{00000000-0005-0000-0000-00008C1F0000}"/>
    <cellStyle name="Fixed 84 2" xfId="6579" xr:uid="{00000000-0005-0000-0000-00008D1F0000}"/>
    <cellStyle name="Fixed 85" xfId="6580" xr:uid="{00000000-0005-0000-0000-00008E1F0000}"/>
    <cellStyle name="Fixed 85 2" xfId="6581" xr:uid="{00000000-0005-0000-0000-00008F1F0000}"/>
    <cellStyle name="Fixed 86" xfId="6582" xr:uid="{00000000-0005-0000-0000-0000901F0000}"/>
    <cellStyle name="Fixed 86 2" xfId="6583" xr:uid="{00000000-0005-0000-0000-0000911F0000}"/>
    <cellStyle name="Fixed 87" xfId="6584" xr:uid="{00000000-0005-0000-0000-0000921F0000}"/>
    <cellStyle name="Fixed 87 2" xfId="6585" xr:uid="{00000000-0005-0000-0000-0000931F0000}"/>
    <cellStyle name="Fixed 88" xfId="6586" xr:uid="{00000000-0005-0000-0000-0000941F0000}"/>
    <cellStyle name="Fixed 88 2" xfId="6587" xr:uid="{00000000-0005-0000-0000-0000951F0000}"/>
    <cellStyle name="Fixed 89" xfId="6588" xr:uid="{00000000-0005-0000-0000-0000961F0000}"/>
    <cellStyle name="Fixed 89 2" xfId="6589" xr:uid="{00000000-0005-0000-0000-0000971F0000}"/>
    <cellStyle name="Fixed 9" xfId="6590" xr:uid="{00000000-0005-0000-0000-0000981F0000}"/>
    <cellStyle name="Fixed 9 2" xfId="6591" xr:uid="{00000000-0005-0000-0000-0000991F0000}"/>
    <cellStyle name="Fixed 90" xfId="6592" xr:uid="{00000000-0005-0000-0000-00009A1F0000}"/>
    <cellStyle name="Fixed 90 2" xfId="6593" xr:uid="{00000000-0005-0000-0000-00009B1F0000}"/>
    <cellStyle name="Fixed 91" xfId="6594" xr:uid="{00000000-0005-0000-0000-00009C1F0000}"/>
    <cellStyle name="Fixed 91 2" xfId="6595" xr:uid="{00000000-0005-0000-0000-00009D1F0000}"/>
    <cellStyle name="Fixed 92" xfId="6596" xr:uid="{00000000-0005-0000-0000-00009E1F0000}"/>
    <cellStyle name="Fixed 92 2" xfId="6597" xr:uid="{00000000-0005-0000-0000-00009F1F0000}"/>
    <cellStyle name="Fixed 93" xfId="6598" xr:uid="{00000000-0005-0000-0000-0000A01F0000}"/>
    <cellStyle name="Fixed 93 2" xfId="6599" xr:uid="{00000000-0005-0000-0000-0000A11F0000}"/>
    <cellStyle name="Fixed 94" xfId="6600" xr:uid="{00000000-0005-0000-0000-0000A21F0000}"/>
    <cellStyle name="Fixed 94 2" xfId="6601" xr:uid="{00000000-0005-0000-0000-0000A31F0000}"/>
    <cellStyle name="Fixed 95" xfId="6602" xr:uid="{00000000-0005-0000-0000-0000A41F0000}"/>
    <cellStyle name="Fixed 95 2" xfId="6603" xr:uid="{00000000-0005-0000-0000-0000A51F0000}"/>
    <cellStyle name="Fixed 96" xfId="6604" xr:uid="{00000000-0005-0000-0000-0000A61F0000}"/>
    <cellStyle name="Fixed 96 2" xfId="6605" xr:uid="{00000000-0005-0000-0000-0000A71F0000}"/>
    <cellStyle name="Fixed 97" xfId="6606" xr:uid="{00000000-0005-0000-0000-0000A81F0000}"/>
    <cellStyle name="Fixed 97 2" xfId="6607" xr:uid="{00000000-0005-0000-0000-0000A91F0000}"/>
    <cellStyle name="Fixed 98" xfId="6608" xr:uid="{00000000-0005-0000-0000-0000AA1F0000}"/>
    <cellStyle name="Fixed 98 2" xfId="6609" xr:uid="{00000000-0005-0000-0000-0000AB1F0000}"/>
    <cellStyle name="Fixed 99" xfId="6610" xr:uid="{00000000-0005-0000-0000-0000AC1F0000}"/>
    <cellStyle name="Fixed 99 2" xfId="6611" xr:uid="{00000000-0005-0000-0000-0000AD1F0000}"/>
    <cellStyle name="font12" xfId="6612" xr:uid="{00000000-0005-0000-0000-0000AE1F0000}"/>
    <cellStyle name="font12 2" xfId="6613" xr:uid="{00000000-0005-0000-0000-0000AF1F0000}"/>
    <cellStyle name="font12 2 10" xfId="6614" xr:uid="{00000000-0005-0000-0000-0000B01F0000}"/>
    <cellStyle name="font12 2 11" xfId="6615" xr:uid="{00000000-0005-0000-0000-0000B11F0000}"/>
    <cellStyle name="font12 2 12" xfId="6616" xr:uid="{00000000-0005-0000-0000-0000B21F0000}"/>
    <cellStyle name="font12 2 2" xfId="6617" xr:uid="{00000000-0005-0000-0000-0000B31F0000}"/>
    <cellStyle name="font12 2 3" xfId="6618" xr:uid="{00000000-0005-0000-0000-0000B41F0000}"/>
    <cellStyle name="font12 2 4" xfId="6619" xr:uid="{00000000-0005-0000-0000-0000B51F0000}"/>
    <cellStyle name="font12 2 5" xfId="6620" xr:uid="{00000000-0005-0000-0000-0000B61F0000}"/>
    <cellStyle name="font12 2 6" xfId="6621" xr:uid="{00000000-0005-0000-0000-0000B71F0000}"/>
    <cellStyle name="font12 2 7" xfId="6622" xr:uid="{00000000-0005-0000-0000-0000B81F0000}"/>
    <cellStyle name="font12 2 8" xfId="6623" xr:uid="{00000000-0005-0000-0000-0000B91F0000}"/>
    <cellStyle name="font12 2 9" xfId="6624" xr:uid="{00000000-0005-0000-0000-0000BA1F0000}"/>
    <cellStyle name="font12 2_ActiFijos" xfId="6625" xr:uid="{00000000-0005-0000-0000-0000BB1F0000}"/>
    <cellStyle name="font12 3" xfId="6626" xr:uid="{00000000-0005-0000-0000-0000BC1F0000}"/>
    <cellStyle name="font12 3 10" xfId="6627" xr:uid="{00000000-0005-0000-0000-0000BD1F0000}"/>
    <cellStyle name="font12 3 11" xfId="6628" xr:uid="{00000000-0005-0000-0000-0000BE1F0000}"/>
    <cellStyle name="font12 3 12" xfId="6629" xr:uid="{00000000-0005-0000-0000-0000BF1F0000}"/>
    <cellStyle name="font12 3 2" xfId="6630" xr:uid="{00000000-0005-0000-0000-0000C01F0000}"/>
    <cellStyle name="font12 3 3" xfId="6631" xr:uid="{00000000-0005-0000-0000-0000C11F0000}"/>
    <cellStyle name="font12 3 4" xfId="6632" xr:uid="{00000000-0005-0000-0000-0000C21F0000}"/>
    <cellStyle name="font12 3 5" xfId="6633" xr:uid="{00000000-0005-0000-0000-0000C31F0000}"/>
    <cellStyle name="font12 3 6" xfId="6634" xr:uid="{00000000-0005-0000-0000-0000C41F0000}"/>
    <cellStyle name="font12 3 7" xfId="6635" xr:uid="{00000000-0005-0000-0000-0000C51F0000}"/>
    <cellStyle name="font12 3 8" xfId="6636" xr:uid="{00000000-0005-0000-0000-0000C61F0000}"/>
    <cellStyle name="font12 3 9" xfId="6637" xr:uid="{00000000-0005-0000-0000-0000C71F0000}"/>
    <cellStyle name="font12 3_ActiFijos" xfId="6638" xr:uid="{00000000-0005-0000-0000-0000C81F0000}"/>
    <cellStyle name="font12 4" xfId="6639" xr:uid="{00000000-0005-0000-0000-0000C91F0000}"/>
    <cellStyle name="font12 4 10" xfId="6640" xr:uid="{00000000-0005-0000-0000-0000CA1F0000}"/>
    <cellStyle name="font12 4 11" xfId="6641" xr:uid="{00000000-0005-0000-0000-0000CB1F0000}"/>
    <cellStyle name="font12 4 12" xfId="6642" xr:uid="{00000000-0005-0000-0000-0000CC1F0000}"/>
    <cellStyle name="font12 4 2" xfId="6643" xr:uid="{00000000-0005-0000-0000-0000CD1F0000}"/>
    <cellStyle name="font12 4 3" xfId="6644" xr:uid="{00000000-0005-0000-0000-0000CE1F0000}"/>
    <cellStyle name="font12 4 4" xfId="6645" xr:uid="{00000000-0005-0000-0000-0000CF1F0000}"/>
    <cellStyle name="font12 4 5" xfId="6646" xr:uid="{00000000-0005-0000-0000-0000D01F0000}"/>
    <cellStyle name="font12 4 6" xfId="6647" xr:uid="{00000000-0005-0000-0000-0000D11F0000}"/>
    <cellStyle name="font12 4 7" xfId="6648" xr:uid="{00000000-0005-0000-0000-0000D21F0000}"/>
    <cellStyle name="font12 4 8" xfId="6649" xr:uid="{00000000-0005-0000-0000-0000D31F0000}"/>
    <cellStyle name="font12 4 9" xfId="6650" xr:uid="{00000000-0005-0000-0000-0000D41F0000}"/>
    <cellStyle name="font12 4_ActiFijos" xfId="6651" xr:uid="{00000000-0005-0000-0000-0000D51F0000}"/>
    <cellStyle name="font12_Bases_Generales" xfId="6652" xr:uid="{00000000-0005-0000-0000-0000D61F0000}"/>
    <cellStyle name="font14" xfId="6653" xr:uid="{00000000-0005-0000-0000-0000D71F0000}"/>
    <cellStyle name="font14 2" xfId="6654" xr:uid="{00000000-0005-0000-0000-0000D81F0000}"/>
    <cellStyle name="font14 2 10" xfId="6655" xr:uid="{00000000-0005-0000-0000-0000D91F0000}"/>
    <cellStyle name="font14 2 11" xfId="6656" xr:uid="{00000000-0005-0000-0000-0000DA1F0000}"/>
    <cellStyle name="font14 2 12" xfId="6657" xr:uid="{00000000-0005-0000-0000-0000DB1F0000}"/>
    <cellStyle name="font14 2 2" xfId="6658" xr:uid="{00000000-0005-0000-0000-0000DC1F0000}"/>
    <cellStyle name="font14 2 3" xfId="6659" xr:uid="{00000000-0005-0000-0000-0000DD1F0000}"/>
    <cellStyle name="font14 2 4" xfId="6660" xr:uid="{00000000-0005-0000-0000-0000DE1F0000}"/>
    <cellStyle name="font14 2 5" xfId="6661" xr:uid="{00000000-0005-0000-0000-0000DF1F0000}"/>
    <cellStyle name="font14 2 6" xfId="6662" xr:uid="{00000000-0005-0000-0000-0000E01F0000}"/>
    <cellStyle name="font14 2 7" xfId="6663" xr:uid="{00000000-0005-0000-0000-0000E11F0000}"/>
    <cellStyle name="font14 2 8" xfId="6664" xr:uid="{00000000-0005-0000-0000-0000E21F0000}"/>
    <cellStyle name="font14 2 9" xfId="6665" xr:uid="{00000000-0005-0000-0000-0000E31F0000}"/>
    <cellStyle name="font14 2_ActiFijos" xfId="6666" xr:uid="{00000000-0005-0000-0000-0000E41F0000}"/>
    <cellStyle name="font14 3" xfId="6667" xr:uid="{00000000-0005-0000-0000-0000E51F0000}"/>
    <cellStyle name="font14 3 10" xfId="6668" xr:uid="{00000000-0005-0000-0000-0000E61F0000}"/>
    <cellStyle name="font14 3 11" xfId="6669" xr:uid="{00000000-0005-0000-0000-0000E71F0000}"/>
    <cellStyle name="font14 3 12" xfId="6670" xr:uid="{00000000-0005-0000-0000-0000E81F0000}"/>
    <cellStyle name="font14 3 2" xfId="6671" xr:uid="{00000000-0005-0000-0000-0000E91F0000}"/>
    <cellStyle name="font14 3 3" xfId="6672" xr:uid="{00000000-0005-0000-0000-0000EA1F0000}"/>
    <cellStyle name="font14 3 4" xfId="6673" xr:uid="{00000000-0005-0000-0000-0000EB1F0000}"/>
    <cellStyle name="font14 3 5" xfId="6674" xr:uid="{00000000-0005-0000-0000-0000EC1F0000}"/>
    <cellStyle name="font14 3 6" xfId="6675" xr:uid="{00000000-0005-0000-0000-0000ED1F0000}"/>
    <cellStyle name="font14 3 7" xfId="6676" xr:uid="{00000000-0005-0000-0000-0000EE1F0000}"/>
    <cellStyle name="font14 3 8" xfId="6677" xr:uid="{00000000-0005-0000-0000-0000EF1F0000}"/>
    <cellStyle name="font14 3 9" xfId="6678" xr:uid="{00000000-0005-0000-0000-0000F01F0000}"/>
    <cellStyle name="font14 3_ActiFijos" xfId="6679" xr:uid="{00000000-0005-0000-0000-0000F11F0000}"/>
    <cellStyle name="font14 4" xfId="6680" xr:uid="{00000000-0005-0000-0000-0000F21F0000}"/>
    <cellStyle name="font14 4 10" xfId="6681" xr:uid="{00000000-0005-0000-0000-0000F31F0000}"/>
    <cellStyle name="font14 4 11" xfId="6682" xr:uid="{00000000-0005-0000-0000-0000F41F0000}"/>
    <cellStyle name="font14 4 12" xfId="6683" xr:uid="{00000000-0005-0000-0000-0000F51F0000}"/>
    <cellStyle name="font14 4 2" xfId="6684" xr:uid="{00000000-0005-0000-0000-0000F61F0000}"/>
    <cellStyle name="font14 4 3" xfId="6685" xr:uid="{00000000-0005-0000-0000-0000F71F0000}"/>
    <cellStyle name="font14 4 4" xfId="6686" xr:uid="{00000000-0005-0000-0000-0000F81F0000}"/>
    <cellStyle name="font14 4 5" xfId="6687" xr:uid="{00000000-0005-0000-0000-0000F91F0000}"/>
    <cellStyle name="font14 4 6" xfId="6688" xr:uid="{00000000-0005-0000-0000-0000FA1F0000}"/>
    <cellStyle name="font14 4 7" xfId="6689" xr:uid="{00000000-0005-0000-0000-0000FB1F0000}"/>
    <cellStyle name="font14 4 8" xfId="6690" xr:uid="{00000000-0005-0000-0000-0000FC1F0000}"/>
    <cellStyle name="font14 4 9" xfId="6691" xr:uid="{00000000-0005-0000-0000-0000FD1F0000}"/>
    <cellStyle name="font14 4_ActiFijos" xfId="6692" xr:uid="{00000000-0005-0000-0000-0000FE1F0000}"/>
    <cellStyle name="font14_Bases_Generales" xfId="6693" xr:uid="{00000000-0005-0000-0000-0000FF1F0000}"/>
    <cellStyle name="fundoamarelo" xfId="6694" xr:uid="{00000000-0005-0000-0000-000000200000}"/>
    <cellStyle name="fundoazul" xfId="6695" xr:uid="{00000000-0005-0000-0000-000001200000}"/>
    <cellStyle name="fundocinza" xfId="6696" xr:uid="{00000000-0005-0000-0000-000002200000}"/>
    <cellStyle name="fundodeentrada" xfId="6697" xr:uid="{00000000-0005-0000-0000-000003200000}"/>
    <cellStyle name="fundodeentrada 10" xfId="6698" xr:uid="{00000000-0005-0000-0000-000004200000}"/>
    <cellStyle name="fundodeentrada 10 2" xfId="6699" xr:uid="{00000000-0005-0000-0000-000005200000}"/>
    <cellStyle name="fundodeentrada 10 2 2" xfId="6700" xr:uid="{00000000-0005-0000-0000-000006200000}"/>
    <cellStyle name="fundodeentrada 10 3" xfId="6701" xr:uid="{00000000-0005-0000-0000-000007200000}"/>
    <cellStyle name="fundodeentrada 10 3 2" xfId="6702" xr:uid="{00000000-0005-0000-0000-000008200000}"/>
    <cellStyle name="fundodeentrada 10 4" xfId="6703" xr:uid="{00000000-0005-0000-0000-000009200000}"/>
    <cellStyle name="fundodeentrada 11" xfId="6704" xr:uid="{00000000-0005-0000-0000-00000A200000}"/>
    <cellStyle name="fundodeentrada 11 2" xfId="6705" xr:uid="{00000000-0005-0000-0000-00000B200000}"/>
    <cellStyle name="fundodeentrada 11 2 2" xfId="6706" xr:uid="{00000000-0005-0000-0000-00000C200000}"/>
    <cellStyle name="fundodeentrada 11 3" xfId="6707" xr:uid="{00000000-0005-0000-0000-00000D200000}"/>
    <cellStyle name="fundodeentrada 11 3 2" xfId="6708" xr:uid="{00000000-0005-0000-0000-00000E200000}"/>
    <cellStyle name="fundodeentrada 11 4" xfId="6709" xr:uid="{00000000-0005-0000-0000-00000F200000}"/>
    <cellStyle name="fundodeentrada 12" xfId="6710" xr:uid="{00000000-0005-0000-0000-000010200000}"/>
    <cellStyle name="fundodeentrada 12 2" xfId="6711" xr:uid="{00000000-0005-0000-0000-000011200000}"/>
    <cellStyle name="fundodeentrada 12 2 2" xfId="6712" xr:uid="{00000000-0005-0000-0000-000012200000}"/>
    <cellStyle name="fundodeentrada 12 3" xfId="6713" xr:uid="{00000000-0005-0000-0000-000013200000}"/>
    <cellStyle name="fundodeentrada 12 3 2" xfId="6714" xr:uid="{00000000-0005-0000-0000-000014200000}"/>
    <cellStyle name="fundodeentrada 12 4" xfId="6715" xr:uid="{00000000-0005-0000-0000-000015200000}"/>
    <cellStyle name="fundodeentrada 13" xfId="6716" xr:uid="{00000000-0005-0000-0000-000016200000}"/>
    <cellStyle name="fundodeentrada 13 2" xfId="6717" xr:uid="{00000000-0005-0000-0000-000017200000}"/>
    <cellStyle name="fundodeentrada 13 2 2" xfId="6718" xr:uid="{00000000-0005-0000-0000-000018200000}"/>
    <cellStyle name="fundodeentrada 13 3" xfId="6719" xr:uid="{00000000-0005-0000-0000-000019200000}"/>
    <cellStyle name="fundodeentrada 13 3 2" xfId="6720" xr:uid="{00000000-0005-0000-0000-00001A200000}"/>
    <cellStyle name="fundodeentrada 13 4" xfId="6721" xr:uid="{00000000-0005-0000-0000-00001B200000}"/>
    <cellStyle name="fundodeentrada 14" xfId="6722" xr:uid="{00000000-0005-0000-0000-00001C200000}"/>
    <cellStyle name="fundodeentrada 14 2" xfId="6723" xr:uid="{00000000-0005-0000-0000-00001D200000}"/>
    <cellStyle name="fundodeentrada 14 2 2" xfId="6724" xr:uid="{00000000-0005-0000-0000-00001E200000}"/>
    <cellStyle name="fundodeentrada 14 3" xfId="6725" xr:uid="{00000000-0005-0000-0000-00001F200000}"/>
    <cellStyle name="fundodeentrada 14 3 2" xfId="6726" xr:uid="{00000000-0005-0000-0000-000020200000}"/>
    <cellStyle name="fundodeentrada 14 4" xfId="6727" xr:uid="{00000000-0005-0000-0000-000021200000}"/>
    <cellStyle name="fundodeentrada 15" xfId="6728" xr:uid="{00000000-0005-0000-0000-000022200000}"/>
    <cellStyle name="fundodeentrada 15 2" xfId="6729" xr:uid="{00000000-0005-0000-0000-000023200000}"/>
    <cellStyle name="fundodeentrada 15 2 2" xfId="6730" xr:uid="{00000000-0005-0000-0000-000024200000}"/>
    <cellStyle name="fundodeentrada 15 3" xfId="6731" xr:uid="{00000000-0005-0000-0000-000025200000}"/>
    <cellStyle name="fundodeentrada 15 3 2" xfId="6732" xr:uid="{00000000-0005-0000-0000-000026200000}"/>
    <cellStyle name="fundodeentrada 15 4" xfId="6733" xr:uid="{00000000-0005-0000-0000-000027200000}"/>
    <cellStyle name="fundodeentrada 16" xfId="6734" xr:uid="{00000000-0005-0000-0000-000028200000}"/>
    <cellStyle name="fundodeentrada 16 2" xfId="6735" xr:uid="{00000000-0005-0000-0000-000029200000}"/>
    <cellStyle name="fundodeentrada 16 2 2" xfId="6736" xr:uid="{00000000-0005-0000-0000-00002A200000}"/>
    <cellStyle name="fundodeentrada 16 3" xfId="6737" xr:uid="{00000000-0005-0000-0000-00002B200000}"/>
    <cellStyle name="fundodeentrada 16 3 2" xfId="6738" xr:uid="{00000000-0005-0000-0000-00002C200000}"/>
    <cellStyle name="fundodeentrada 16 4" xfId="6739" xr:uid="{00000000-0005-0000-0000-00002D200000}"/>
    <cellStyle name="fundodeentrada 17" xfId="6740" xr:uid="{00000000-0005-0000-0000-00002E200000}"/>
    <cellStyle name="fundodeentrada 17 2" xfId="6741" xr:uid="{00000000-0005-0000-0000-00002F200000}"/>
    <cellStyle name="fundodeentrada 17 2 2" xfId="6742" xr:uid="{00000000-0005-0000-0000-000030200000}"/>
    <cellStyle name="fundodeentrada 17 3" xfId="6743" xr:uid="{00000000-0005-0000-0000-000031200000}"/>
    <cellStyle name="fundodeentrada 17 3 2" xfId="6744" xr:uid="{00000000-0005-0000-0000-000032200000}"/>
    <cellStyle name="fundodeentrada 17 4" xfId="6745" xr:uid="{00000000-0005-0000-0000-000033200000}"/>
    <cellStyle name="fundodeentrada 18" xfId="6746" xr:uid="{00000000-0005-0000-0000-000034200000}"/>
    <cellStyle name="fundodeentrada 18 2" xfId="6747" xr:uid="{00000000-0005-0000-0000-000035200000}"/>
    <cellStyle name="fundodeentrada 18 2 2" xfId="6748" xr:uid="{00000000-0005-0000-0000-000036200000}"/>
    <cellStyle name="fundodeentrada 18 3" xfId="6749" xr:uid="{00000000-0005-0000-0000-000037200000}"/>
    <cellStyle name="fundodeentrada 18 3 2" xfId="6750" xr:uid="{00000000-0005-0000-0000-000038200000}"/>
    <cellStyle name="fundodeentrada 18 4" xfId="6751" xr:uid="{00000000-0005-0000-0000-000039200000}"/>
    <cellStyle name="fundodeentrada 19" xfId="6752" xr:uid="{00000000-0005-0000-0000-00003A200000}"/>
    <cellStyle name="fundodeentrada 19 2" xfId="6753" xr:uid="{00000000-0005-0000-0000-00003B200000}"/>
    <cellStyle name="fundodeentrada 19 2 2" xfId="6754" xr:uid="{00000000-0005-0000-0000-00003C200000}"/>
    <cellStyle name="fundodeentrada 19 3" xfId="6755" xr:uid="{00000000-0005-0000-0000-00003D200000}"/>
    <cellStyle name="fundodeentrada 19 3 2" xfId="6756" xr:uid="{00000000-0005-0000-0000-00003E200000}"/>
    <cellStyle name="fundodeentrada 19 4" xfId="6757" xr:uid="{00000000-0005-0000-0000-00003F200000}"/>
    <cellStyle name="fundodeentrada 2" xfId="6758" xr:uid="{00000000-0005-0000-0000-000040200000}"/>
    <cellStyle name="fundodeentrada 2 2" xfId="6759" xr:uid="{00000000-0005-0000-0000-000041200000}"/>
    <cellStyle name="fundodeentrada 2 2 2" xfId="6760" xr:uid="{00000000-0005-0000-0000-000042200000}"/>
    <cellStyle name="fundodeentrada 2 3" xfId="6761" xr:uid="{00000000-0005-0000-0000-000043200000}"/>
    <cellStyle name="fundodeentrada 2 3 2" xfId="6762" xr:uid="{00000000-0005-0000-0000-000044200000}"/>
    <cellStyle name="fundodeentrada 2 4" xfId="6763" xr:uid="{00000000-0005-0000-0000-000045200000}"/>
    <cellStyle name="fundodeentrada 20" xfId="6764" xr:uid="{00000000-0005-0000-0000-000046200000}"/>
    <cellStyle name="fundodeentrada 20 2" xfId="6765" xr:uid="{00000000-0005-0000-0000-000047200000}"/>
    <cellStyle name="fundodeentrada 20 2 2" xfId="6766" xr:uid="{00000000-0005-0000-0000-000048200000}"/>
    <cellStyle name="fundodeentrada 20 3" xfId="6767" xr:uid="{00000000-0005-0000-0000-000049200000}"/>
    <cellStyle name="fundodeentrada 20 3 2" xfId="6768" xr:uid="{00000000-0005-0000-0000-00004A200000}"/>
    <cellStyle name="fundodeentrada 20 4" xfId="6769" xr:uid="{00000000-0005-0000-0000-00004B200000}"/>
    <cellStyle name="fundodeentrada 21" xfId="6770" xr:uid="{00000000-0005-0000-0000-00004C200000}"/>
    <cellStyle name="fundodeentrada 21 2" xfId="6771" xr:uid="{00000000-0005-0000-0000-00004D200000}"/>
    <cellStyle name="fundodeentrada 21 2 2" xfId="6772" xr:uid="{00000000-0005-0000-0000-00004E200000}"/>
    <cellStyle name="fundodeentrada 21 3" xfId="6773" xr:uid="{00000000-0005-0000-0000-00004F200000}"/>
    <cellStyle name="fundodeentrada 21 3 2" xfId="6774" xr:uid="{00000000-0005-0000-0000-000050200000}"/>
    <cellStyle name="fundodeentrada 21 4" xfId="6775" xr:uid="{00000000-0005-0000-0000-000051200000}"/>
    <cellStyle name="fundodeentrada 22" xfId="6776" xr:uid="{00000000-0005-0000-0000-000052200000}"/>
    <cellStyle name="fundodeentrada 22 2" xfId="6777" xr:uid="{00000000-0005-0000-0000-000053200000}"/>
    <cellStyle name="fundodeentrada 22 2 2" xfId="6778" xr:uid="{00000000-0005-0000-0000-000054200000}"/>
    <cellStyle name="fundodeentrada 22 3" xfId="6779" xr:uid="{00000000-0005-0000-0000-000055200000}"/>
    <cellStyle name="fundodeentrada 22 3 2" xfId="6780" xr:uid="{00000000-0005-0000-0000-000056200000}"/>
    <cellStyle name="fundodeentrada 22 4" xfId="6781" xr:uid="{00000000-0005-0000-0000-000057200000}"/>
    <cellStyle name="fundodeentrada 23" xfId="6782" xr:uid="{00000000-0005-0000-0000-000058200000}"/>
    <cellStyle name="fundodeentrada 23 2" xfId="6783" xr:uid="{00000000-0005-0000-0000-000059200000}"/>
    <cellStyle name="fundodeentrada 23 2 2" xfId="6784" xr:uid="{00000000-0005-0000-0000-00005A200000}"/>
    <cellStyle name="fundodeentrada 23 3" xfId="6785" xr:uid="{00000000-0005-0000-0000-00005B200000}"/>
    <cellStyle name="fundodeentrada 23 3 2" xfId="6786" xr:uid="{00000000-0005-0000-0000-00005C200000}"/>
    <cellStyle name="fundodeentrada 23 4" xfId="6787" xr:uid="{00000000-0005-0000-0000-00005D200000}"/>
    <cellStyle name="fundodeentrada 24" xfId="6788" xr:uid="{00000000-0005-0000-0000-00005E200000}"/>
    <cellStyle name="fundodeentrada 24 2" xfId="6789" xr:uid="{00000000-0005-0000-0000-00005F200000}"/>
    <cellStyle name="fundodeentrada 24 2 2" xfId="6790" xr:uid="{00000000-0005-0000-0000-000060200000}"/>
    <cellStyle name="fundodeentrada 24 3" xfId="6791" xr:uid="{00000000-0005-0000-0000-000061200000}"/>
    <cellStyle name="fundodeentrada 24 3 2" xfId="6792" xr:uid="{00000000-0005-0000-0000-000062200000}"/>
    <cellStyle name="fundodeentrada 24 4" xfId="6793" xr:uid="{00000000-0005-0000-0000-000063200000}"/>
    <cellStyle name="fundodeentrada 25" xfId="6794" xr:uid="{00000000-0005-0000-0000-000064200000}"/>
    <cellStyle name="fundodeentrada 25 2" xfId="6795" xr:uid="{00000000-0005-0000-0000-000065200000}"/>
    <cellStyle name="fundodeentrada 25 2 2" xfId="6796" xr:uid="{00000000-0005-0000-0000-000066200000}"/>
    <cellStyle name="fundodeentrada 25 3" xfId="6797" xr:uid="{00000000-0005-0000-0000-000067200000}"/>
    <cellStyle name="fundodeentrada 25 3 2" xfId="6798" xr:uid="{00000000-0005-0000-0000-000068200000}"/>
    <cellStyle name="fundodeentrada 25 4" xfId="6799" xr:uid="{00000000-0005-0000-0000-000069200000}"/>
    <cellStyle name="fundodeentrada 26" xfId="6800" xr:uid="{00000000-0005-0000-0000-00006A200000}"/>
    <cellStyle name="fundodeentrada 26 2" xfId="6801" xr:uid="{00000000-0005-0000-0000-00006B200000}"/>
    <cellStyle name="fundodeentrada 26 2 2" xfId="6802" xr:uid="{00000000-0005-0000-0000-00006C200000}"/>
    <cellStyle name="fundodeentrada 26 3" xfId="6803" xr:uid="{00000000-0005-0000-0000-00006D200000}"/>
    <cellStyle name="fundodeentrada 26 3 2" xfId="6804" xr:uid="{00000000-0005-0000-0000-00006E200000}"/>
    <cellStyle name="fundodeentrada 26 4" xfId="6805" xr:uid="{00000000-0005-0000-0000-00006F200000}"/>
    <cellStyle name="fundodeentrada 27" xfId="6806" xr:uid="{00000000-0005-0000-0000-000070200000}"/>
    <cellStyle name="fundodeentrada 27 2" xfId="6807" xr:uid="{00000000-0005-0000-0000-000071200000}"/>
    <cellStyle name="fundodeentrada 27 2 2" xfId="6808" xr:uid="{00000000-0005-0000-0000-000072200000}"/>
    <cellStyle name="fundodeentrada 27 3" xfId="6809" xr:uid="{00000000-0005-0000-0000-000073200000}"/>
    <cellStyle name="fundodeentrada 27 3 2" xfId="6810" xr:uid="{00000000-0005-0000-0000-000074200000}"/>
    <cellStyle name="fundodeentrada 27 4" xfId="6811" xr:uid="{00000000-0005-0000-0000-000075200000}"/>
    <cellStyle name="fundodeentrada 28" xfId="6812" xr:uid="{00000000-0005-0000-0000-000076200000}"/>
    <cellStyle name="fundodeentrada 28 2" xfId="6813" xr:uid="{00000000-0005-0000-0000-000077200000}"/>
    <cellStyle name="fundodeentrada 28 2 2" xfId="6814" xr:uid="{00000000-0005-0000-0000-000078200000}"/>
    <cellStyle name="fundodeentrada 28 3" xfId="6815" xr:uid="{00000000-0005-0000-0000-000079200000}"/>
    <cellStyle name="fundodeentrada 28 3 2" xfId="6816" xr:uid="{00000000-0005-0000-0000-00007A200000}"/>
    <cellStyle name="fundodeentrada 28 4" xfId="6817" xr:uid="{00000000-0005-0000-0000-00007B200000}"/>
    <cellStyle name="fundodeentrada 29" xfId="6818" xr:uid="{00000000-0005-0000-0000-00007C200000}"/>
    <cellStyle name="fundodeentrada 29 2" xfId="6819" xr:uid="{00000000-0005-0000-0000-00007D200000}"/>
    <cellStyle name="fundodeentrada 3" xfId="6820" xr:uid="{00000000-0005-0000-0000-00007E200000}"/>
    <cellStyle name="fundodeentrada 3 2" xfId="6821" xr:uid="{00000000-0005-0000-0000-00007F200000}"/>
    <cellStyle name="fundodeentrada 3 2 2" xfId="6822" xr:uid="{00000000-0005-0000-0000-000080200000}"/>
    <cellStyle name="fundodeentrada 3 3" xfId="6823" xr:uid="{00000000-0005-0000-0000-000081200000}"/>
    <cellStyle name="fundodeentrada 3 3 2" xfId="6824" xr:uid="{00000000-0005-0000-0000-000082200000}"/>
    <cellStyle name="fundodeentrada 3 4" xfId="6825" xr:uid="{00000000-0005-0000-0000-000083200000}"/>
    <cellStyle name="fundodeentrada 30" xfId="6826" xr:uid="{00000000-0005-0000-0000-000084200000}"/>
    <cellStyle name="fundodeentrada 30 2" xfId="6827" xr:uid="{00000000-0005-0000-0000-000085200000}"/>
    <cellStyle name="fundodeentrada 31" xfId="6828" xr:uid="{00000000-0005-0000-0000-000086200000}"/>
    <cellStyle name="fundodeentrada 4" xfId="6829" xr:uid="{00000000-0005-0000-0000-000087200000}"/>
    <cellStyle name="fundodeentrada 4 2" xfId="6830" xr:uid="{00000000-0005-0000-0000-000088200000}"/>
    <cellStyle name="fundodeentrada 4 2 2" xfId="6831" xr:uid="{00000000-0005-0000-0000-000089200000}"/>
    <cellStyle name="fundodeentrada 4 3" xfId="6832" xr:uid="{00000000-0005-0000-0000-00008A200000}"/>
    <cellStyle name="fundodeentrada 4 3 2" xfId="6833" xr:uid="{00000000-0005-0000-0000-00008B200000}"/>
    <cellStyle name="fundodeentrada 4 4" xfId="6834" xr:uid="{00000000-0005-0000-0000-00008C200000}"/>
    <cellStyle name="fundodeentrada 5" xfId="6835" xr:uid="{00000000-0005-0000-0000-00008D200000}"/>
    <cellStyle name="fundodeentrada 5 2" xfId="6836" xr:uid="{00000000-0005-0000-0000-00008E200000}"/>
    <cellStyle name="fundodeentrada 5 2 2" xfId="6837" xr:uid="{00000000-0005-0000-0000-00008F200000}"/>
    <cellStyle name="fundodeentrada 5 3" xfId="6838" xr:uid="{00000000-0005-0000-0000-000090200000}"/>
    <cellStyle name="fundodeentrada 5 3 2" xfId="6839" xr:uid="{00000000-0005-0000-0000-000091200000}"/>
    <cellStyle name="fundodeentrada 5 4" xfId="6840" xr:uid="{00000000-0005-0000-0000-000092200000}"/>
    <cellStyle name="fundodeentrada 6" xfId="6841" xr:uid="{00000000-0005-0000-0000-000093200000}"/>
    <cellStyle name="fundodeentrada 6 2" xfId="6842" xr:uid="{00000000-0005-0000-0000-000094200000}"/>
    <cellStyle name="fundodeentrada 6 2 2" xfId="6843" xr:uid="{00000000-0005-0000-0000-000095200000}"/>
    <cellStyle name="fundodeentrada 6 3" xfId="6844" xr:uid="{00000000-0005-0000-0000-000096200000}"/>
    <cellStyle name="fundodeentrada 6 3 2" xfId="6845" xr:uid="{00000000-0005-0000-0000-000097200000}"/>
    <cellStyle name="fundodeentrada 6 4" xfId="6846" xr:uid="{00000000-0005-0000-0000-000098200000}"/>
    <cellStyle name="fundodeentrada 7" xfId="6847" xr:uid="{00000000-0005-0000-0000-000099200000}"/>
    <cellStyle name="fundodeentrada 7 2" xfId="6848" xr:uid="{00000000-0005-0000-0000-00009A200000}"/>
    <cellStyle name="fundodeentrada 7 2 2" xfId="6849" xr:uid="{00000000-0005-0000-0000-00009B200000}"/>
    <cellStyle name="fundodeentrada 7 3" xfId="6850" xr:uid="{00000000-0005-0000-0000-00009C200000}"/>
    <cellStyle name="fundodeentrada 7 3 2" xfId="6851" xr:uid="{00000000-0005-0000-0000-00009D200000}"/>
    <cellStyle name="fundodeentrada 7 4" xfId="6852" xr:uid="{00000000-0005-0000-0000-00009E200000}"/>
    <cellStyle name="fundodeentrada 8" xfId="6853" xr:uid="{00000000-0005-0000-0000-00009F200000}"/>
    <cellStyle name="fundodeentrada 8 2" xfId="6854" xr:uid="{00000000-0005-0000-0000-0000A0200000}"/>
    <cellStyle name="fundodeentrada 8 2 2" xfId="6855" xr:uid="{00000000-0005-0000-0000-0000A1200000}"/>
    <cellStyle name="fundodeentrada 8 3" xfId="6856" xr:uid="{00000000-0005-0000-0000-0000A2200000}"/>
    <cellStyle name="fundodeentrada 8 3 2" xfId="6857" xr:uid="{00000000-0005-0000-0000-0000A3200000}"/>
    <cellStyle name="fundodeentrada 8 4" xfId="6858" xr:uid="{00000000-0005-0000-0000-0000A4200000}"/>
    <cellStyle name="fundodeentrada 9" xfId="6859" xr:uid="{00000000-0005-0000-0000-0000A5200000}"/>
    <cellStyle name="fundodeentrada 9 2" xfId="6860" xr:uid="{00000000-0005-0000-0000-0000A6200000}"/>
    <cellStyle name="fundodeentrada 9 2 2" xfId="6861" xr:uid="{00000000-0005-0000-0000-0000A7200000}"/>
    <cellStyle name="fundodeentrada 9 3" xfId="6862" xr:uid="{00000000-0005-0000-0000-0000A8200000}"/>
    <cellStyle name="fundodeentrada 9 3 2" xfId="6863" xr:uid="{00000000-0005-0000-0000-0000A9200000}"/>
    <cellStyle name="fundodeentrada 9 4" xfId="6864" xr:uid="{00000000-0005-0000-0000-0000AA200000}"/>
    <cellStyle name="fundoentrada" xfId="6865" xr:uid="{00000000-0005-0000-0000-0000AB200000}"/>
    <cellStyle name="fundoentrada 10" xfId="6866" xr:uid="{00000000-0005-0000-0000-0000AC200000}"/>
    <cellStyle name="fundoentrada 10 2" xfId="6867" xr:uid="{00000000-0005-0000-0000-0000AD200000}"/>
    <cellStyle name="fundoentrada 10 2 2" xfId="6868" xr:uid="{00000000-0005-0000-0000-0000AE200000}"/>
    <cellStyle name="fundoentrada 10 3" xfId="6869" xr:uid="{00000000-0005-0000-0000-0000AF200000}"/>
    <cellStyle name="fundoentrada 10 3 2" xfId="6870" xr:uid="{00000000-0005-0000-0000-0000B0200000}"/>
    <cellStyle name="fundoentrada 10 4" xfId="6871" xr:uid="{00000000-0005-0000-0000-0000B1200000}"/>
    <cellStyle name="fundoentrada 11" xfId="6872" xr:uid="{00000000-0005-0000-0000-0000B2200000}"/>
    <cellStyle name="fundoentrada 2" xfId="6873" xr:uid="{00000000-0005-0000-0000-0000B3200000}"/>
    <cellStyle name="fundoentrada 2 2" xfId="6874" xr:uid="{00000000-0005-0000-0000-0000B4200000}"/>
    <cellStyle name="fundoentrada 2 2 2" xfId="6875" xr:uid="{00000000-0005-0000-0000-0000B5200000}"/>
    <cellStyle name="fundoentrada 2 3" xfId="6876" xr:uid="{00000000-0005-0000-0000-0000B6200000}"/>
    <cellStyle name="fundoentrada 2 3 2" xfId="6877" xr:uid="{00000000-0005-0000-0000-0000B7200000}"/>
    <cellStyle name="fundoentrada 2 4" xfId="6878" xr:uid="{00000000-0005-0000-0000-0000B8200000}"/>
    <cellStyle name="fundoentrada 3" xfId="6879" xr:uid="{00000000-0005-0000-0000-0000B9200000}"/>
    <cellStyle name="fundoentrada 3 2" xfId="6880" xr:uid="{00000000-0005-0000-0000-0000BA200000}"/>
    <cellStyle name="fundoentrada 3 2 2" xfId="6881" xr:uid="{00000000-0005-0000-0000-0000BB200000}"/>
    <cellStyle name="fundoentrada 3 3" xfId="6882" xr:uid="{00000000-0005-0000-0000-0000BC200000}"/>
    <cellStyle name="fundoentrada 3 3 2" xfId="6883" xr:uid="{00000000-0005-0000-0000-0000BD200000}"/>
    <cellStyle name="fundoentrada 3 4" xfId="6884" xr:uid="{00000000-0005-0000-0000-0000BE200000}"/>
    <cellStyle name="fundoentrada 4" xfId="6885" xr:uid="{00000000-0005-0000-0000-0000BF200000}"/>
    <cellStyle name="fundoentrada 4 2" xfId="6886" xr:uid="{00000000-0005-0000-0000-0000C0200000}"/>
    <cellStyle name="fundoentrada 4 2 2" xfId="6887" xr:uid="{00000000-0005-0000-0000-0000C1200000}"/>
    <cellStyle name="fundoentrada 4 3" xfId="6888" xr:uid="{00000000-0005-0000-0000-0000C2200000}"/>
    <cellStyle name="fundoentrada 4 3 2" xfId="6889" xr:uid="{00000000-0005-0000-0000-0000C3200000}"/>
    <cellStyle name="fundoentrada 4 4" xfId="6890" xr:uid="{00000000-0005-0000-0000-0000C4200000}"/>
    <cellStyle name="fundoentrada 5" xfId="6891" xr:uid="{00000000-0005-0000-0000-0000C5200000}"/>
    <cellStyle name="fundoentrada 5 2" xfId="6892" xr:uid="{00000000-0005-0000-0000-0000C6200000}"/>
    <cellStyle name="fundoentrada 5 2 2" xfId="6893" xr:uid="{00000000-0005-0000-0000-0000C7200000}"/>
    <cellStyle name="fundoentrada 5 3" xfId="6894" xr:uid="{00000000-0005-0000-0000-0000C8200000}"/>
    <cellStyle name="fundoentrada 5 3 2" xfId="6895" xr:uid="{00000000-0005-0000-0000-0000C9200000}"/>
    <cellStyle name="fundoentrada 5 4" xfId="6896" xr:uid="{00000000-0005-0000-0000-0000CA200000}"/>
    <cellStyle name="fundoentrada 6" xfId="6897" xr:uid="{00000000-0005-0000-0000-0000CB200000}"/>
    <cellStyle name="fundoentrada 6 2" xfId="6898" xr:uid="{00000000-0005-0000-0000-0000CC200000}"/>
    <cellStyle name="fundoentrada 6 2 2" xfId="6899" xr:uid="{00000000-0005-0000-0000-0000CD200000}"/>
    <cellStyle name="fundoentrada 6 3" xfId="6900" xr:uid="{00000000-0005-0000-0000-0000CE200000}"/>
    <cellStyle name="fundoentrada 6 3 2" xfId="6901" xr:uid="{00000000-0005-0000-0000-0000CF200000}"/>
    <cellStyle name="fundoentrada 6 4" xfId="6902" xr:uid="{00000000-0005-0000-0000-0000D0200000}"/>
    <cellStyle name="fundoentrada 7" xfId="6903" xr:uid="{00000000-0005-0000-0000-0000D1200000}"/>
    <cellStyle name="fundoentrada 7 2" xfId="6904" xr:uid="{00000000-0005-0000-0000-0000D2200000}"/>
    <cellStyle name="fundoentrada 7 2 2" xfId="6905" xr:uid="{00000000-0005-0000-0000-0000D3200000}"/>
    <cellStyle name="fundoentrada 7 3" xfId="6906" xr:uid="{00000000-0005-0000-0000-0000D4200000}"/>
    <cellStyle name="fundoentrada 7 3 2" xfId="6907" xr:uid="{00000000-0005-0000-0000-0000D5200000}"/>
    <cellStyle name="fundoentrada 7 4" xfId="6908" xr:uid="{00000000-0005-0000-0000-0000D6200000}"/>
    <cellStyle name="fundoentrada 8" xfId="6909" xr:uid="{00000000-0005-0000-0000-0000D7200000}"/>
    <cellStyle name="fundoentrada 8 2" xfId="6910" xr:uid="{00000000-0005-0000-0000-0000D8200000}"/>
    <cellStyle name="fundoentrada 8 2 2" xfId="6911" xr:uid="{00000000-0005-0000-0000-0000D9200000}"/>
    <cellStyle name="fundoentrada 8 3" xfId="6912" xr:uid="{00000000-0005-0000-0000-0000DA200000}"/>
    <cellStyle name="fundoentrada 8 3 2" xfId="6913" xr:uid="{00000000-0005-0000-0000-0000DB200000}"/>
    <cellStyle name="fundoentrada 8 4" xfId="6914" xr:uid="{00000000-0005-0000-0000-0000DC200000}"/>
    <cellStyle name="fundoentrada 9" xfId="6915" xr:uid="{00000000-0005-0000-0000-0000DD200000}"/>
    <cellStyle name="fundoentrada 9 2" xfId="6916" xr:uid="{00000000-0005-0000-0000-0000DE200000}"/>
    <cellStyle name="fundoentrada 9 2 2" xfId="6917" xr:uid="{00000000-0005-0000-0000-0000DF200000}"/>
    <cellStyle name="fundoentrada 9 3" xfId="6918" xr:uid="{00000000-0005-0000-0000-0000E0200000}"/>
    <cellStyle name="fundoentrada 9 3 2" xfId="6919" xr:uid="{00000000-0005-0000-0000-0000E1200000}"/>
    <cellStyle name="fundoentrada 9 4" xfId="6920" xr:uid="{00000000-0005-0000-0000-0000E2200000}"/>
    <cellStyle name="Good" xfId="6921" xr:uid="{00000000-0005-0000-0000-0000E3200000}"/>
    <cellStyle name="Green" xfId="6922" xr:uid="{00000000-0005-0000-0000-0000E4200000}"/>
    <cellStyle name="Grey" xfId="6923" xr:uid="{00000000-0005-0000-0000-0000E5200000}"/>
    <cellStyle name="Grey 10" xfId="6924" xr:uid="{00000000-0005-0000-0000-0000E6200000}"/>
    <cellStyle name="Grey 100" xfId="6925" xr:uid="{00000000-0005-0000-0000-0000E7200000}"/>
    <cellStyle name="Grey 101" xfId="6926" xr:uid="{00000000-0005-0000-0000-0000E8200000}"/>
    <cellStyle name="Grey 102" xfId="6927" xr:uid="{00000000-0005-0000-0000-0000E9200000}"/>
    <cellStyle name="Grey 103" xfId="6928" xr:uid="{00000000-0005-0000-0000-0000EA200000}"/>
    <cellStyle name="Grey 104" xfId="6929" xr:uid="{00000000-0005-0000-0000-0000EB200000}"/>
    <cellStyle name="Grey 105" xfId="6930" xr:uid="{00000000-0005-0000-0000-0000EC200000}"/>
    <cellStyle name="Grey 106" xfId="6931" xr:uid="{00000000-0005-0000-0000-0000ED200000}"/>
    <cellStyle name="Grey 107" xfId="6932" xr:uid="{00000000-0005-0000-0000-0000EE200000}"/>
    <cellStyle name="Grey 108" xfId="6933" xr:uid="{00000000-0005-0000-0000-0000EF200000}"/>
    <cellStyle name="Grey 109" xfId="6934" xr:uid="{00000000-0005-0000-0000-0000F0200000}"/>
    <cellStyle name="Grey 11" xfId="6935" xr:uid="{00000000-0005-0000-0000-0000F1200000}"/>
    <cellStyle name="Grey 110" xfId="6936" xr:uid="{00000000-0005-0000-0000-0000F2200000}"/>
    <cellStyle name="Grey 111" xfId="6937" xr:uid="{00000000-0005-0000-0000-0000F3200000}"/>
    <cellStyle name="Grey 112" xfId="6938" xr:uid="{00000000-0005-0000-0000-0000F4200000}"/>
    <cellStyle name="Grey 113" xfId="6939" xr:uid="{00000000-0005-0000-0000-0000F5200000}"/>
    <cellStyle name="Grey 114" xfId="6940" xr:uid="{00000000-0005-0000-0000-0000F6200000}"/>
    <cellStyle name="Grey 115" xfId="6941" xr:uid="{00000000-0005-0000-0000-0000F7200000}"/>
    <cellStyle name="Grey 116" xfId="6942" xr:uid="{00000000-0005-0000-0000-0000F8200000}"/>
    <cellStyle name="Grey 117" xfId="6943" xr:uid="{00000000-0005-0000-0000-0000F9200000}"/>
    <cellStyle name="Grey 12" xfId="6944" xr:uid="{00000000-0005-0000-0000-0000FA200000}"/>
    <cellStyle name="Grey 13" xfId="6945" xr:uid="{00000000-0005-0000-0000-0000FB200000}"/>
    <cellStyle name="Grey 14" xfId="6946" xr:uid="{00000000-0005-0000-0000-0000FC200000}"/>
    <cellStyle name="Grey 15" xfId="6947" xr:uid="{00000000-0005-0000-0000-0000FD200000}"/>
    <cellStyle name="Grey 16" xfId="6948" xr:uid="{00000000-0005-0000-0000-0000FE200000}"/>
    <cellStyle name="Grey 17" xfId="6949" xr:uid="{00000000-0005-0000-0000-0000FF200000}"/>
    <cellStyle name="Grey 18" xfId="6950" xr:uid="{00000000-0005-0000-0000-000000210000}"/>
    <cellStyle name="Grey 19" xfId="6951" xr:uid="{00000000-0005-0000-0000-000001210000}"/>
    <cellStyle name="Grey 2" xfId="6952" xr:uid="{00000000-0005-0000-0000-000002210000}"/>
    <cellStyle name="Grey 20" xfId="6953" xr:uid="{00000000-0005-0000-0000-000003210000}"/>
    <cellStyle name="Grey 21" xfId="6954" xr:uid="{00000000-0005-0000-0000-000004210000}"/>
    <cellStyle name="Grey 22" xfId="6955" xr:uid="{00000000-0005-0000-0000-000005210000}"/>
    <cellStyle name="Grey 23" xfId="6956" xr:uid="{00000000-0005-0000-0000-000006210000}"/>
    <cellStyle name="Grey 24" xfId="6957" xr:uid="{00000000-0005-0000-0000-000007210000}"/>
    <cellStyle name="Grey 25" xfId="6958" xr:uid="{00000000-0005-0000-0000-000008210000}"/>
    <cellStyle name="Grey 26" xfId="6959" xr:uid="{00000000-0005-0000-0000-000009210000}"/>
    <cellStyle name="Grey 27" xfId="6960" xr:uid="{00000000-0005-0000-0000-00000A210000}"/>
    <cellStyle name="Grey 28" xfId="6961" xr:uid="{00000000-0005-0000-0000-00000B210000}"/>
    <cellStyle name="Grey 29" xfId="6962" xr:uid="{00000000-0005-0000-0000-00000C210000}"/>
    <cellStyle name="Grey 3" xfId="6963" xr:uid="{00000000-0005-0000-0000-00000D210000}"/>
    <cellStyle name="Grey 30" xfId="6964" xr:uid="{00000000-0005-0000-0000-00000E210000}"/>
    <cellStyle name="Grey 31" xfId="6965" xr:uid="{00000000-0005-0000-0000-00000F210000}"/>
    <cellStyle name="Grey 32" xfId="6966" xr:uid="{00000000-0005-0000-0000-000010210000}"/>
    <cellStyle name="Grey 33" xfId="6967" xr:uid="{00000000-0005-0000-0000-000011210000}"/>
    <cellStyle name="Grey 34" xfId="6968" xr:uid="{00000000-0005-0000-0000-000012210000}"/>
    <cellStyle name="Grey 35" xfId="6969" xr:uid="{00000000-0005-0000-0000-000013210000}"/>
    <cellStyle name="Grey 36" xfId="6970" xr:uid="{00000000-0005-0000-0000-000014210000}"/>
    <cellStyle name="Grey 37" xfId="6971" xr:uid="{00000000-0005-0000-0000-000015210000}"/>
    <cellStyle name="Grey 38" xfId="6972" xr:uid="{00000000-0005-0000-0000-000016210000}"/>
    <cellStyle name="Grey 39" xfId="6973" xr:uid="{00000000-0005-0000-0000-000017210000}"/>
    <cellStyle name="Grey 4" xfId="6974" xr:uid="{00000000-0005-0000-0000-000018210000}"/>
    <cellStyle name="Grey 40" xfId="6975" xr:uid="{00000000-0005-0000-0000-000019210000}"/>
    <cellStyle name="Grey 41" xfId="6976" xr:uid="{00000000-0005-0000-0000-00001A210000}"/>
    <cellStyle name="Grey 42" xfId="6977" xr:uid="{00000000-0005-0000-0000-00001B210000}"/>
    <cellStyle name="Grey 43" xfId="6978" xr:uid="{00000000-0005-0000-0000-00001C210000}"/>
    <cellStyle name="Grey 44" xfId="6979" xr:uid="{00000000-0005-0000-0000-00001D210000}"/>
    <cellStyle name="Grey 45" xfId="6980" xr:uid="{00000000-0005-0000-0000-00001E210000}"/>
    <cellStyle name="Grey 46" xfId="6981" xr:uid="{00000000-0005-0000-0000-00001F210000}"/>
    <cellStyle name="Grey 47" xfId="6982" xr:uid="{00000000-0005-0000-0000-000020210000}"/>
    <cellStyle name="Grey 48" xfId="6983" xr:uid="{00000000-0005-0000-0000-000021210000}"/>
    <cellStyle name="Grey 49" xfId="6984" xr:uid="{00000000-0005-0000-0000-000022210000}"/>
    <cellStyle name="Grey 5" xfId="6985" xr:uid="{00000000-0005-0000-0000-000023210000}"/>
    <cellStyle name="Grey 50" xfId="6986" xr:uid="{00000000-0005-0000-0000-000024210000}"/>
    <cellStyle name="Grey 51" xfId="6987" xr:uid="{00000000-0005-0000-0000-000025210000}"/>
    <cellStyle name="Grey 52" xfId="6988" xr:uid="{00000000-0005-0000-0000-000026210000}"/>
    <cellStyle name="Grey 53" xfId="6989" xr:uid="{00000000-0005-0000-0000-000027210000}"/>
    <cellStyle name="Grey 54" xfId="6990" xr:uid="{00000000-0005-0000-0000-000028210000}"/>
    <cellStyle name="Grey 55" xfId="6991" xr:uid="{00000000-0005-0000-0000-000029210000}"/>
    <cellStyle name="Grey 56" xfId="6992" xr:uid="{00000000-0005-0000-0000-00002A210000}"/>
    <cellStyle name="Grey 57" xfId="6993" xr:uid="{00000000-0005-0000-0000-00002B210000}"/>
    <cellStyle name="Grey 58" xfId="6994" xr:uid="{00000000-0005-0000-0000-00002C210000}"/>
    <cellStyle name="Grey 59" xfId="6995" xr:uid="{00000000-0005-0000-0000-00002D210000}"/>
    <cellStyle name="Grey 6" xfId="6996" xr:uid="{00000000-0005-0000-0000-00002E210000}"/>
    <cellStyle name="Grey 60" xfId="6997" xr:uid="{00000000-0005-0000-0000-00002F210000}"/>
    <cellStyle name="Grey 61" xfId="6998" xr:uid="{00000000-0005-0000-0000-000030210000}"/>
    <cellStyle name="Grey 62" xfId="6999" xr:uid="{00000000-0005-0000-0000-000031210000}"/>
    <cellStyle name="Grey 63" xfId="7000" xr:uid="{00000000-0005-0000-0000-000032210000}"/>
    <cellStyle name="Grey 64" xfId="7001" xr:uid="{00000000-0005-0000-0000-000033210000}"/>
    <cellStyle name="Grey 65" xfId="7002" xr:uid="{00000000-0005-0000-0000-000034210000}"/>
    <cellStyle name="Grey 66" xfId="7003" xr:uid="{00000000-0005-0000-0000-000035210000}"/>
    <cellStyle name="Grey 67" xfId="7004" xr:uid="{00000000-0005-0000-0000-000036210000}"/>
    <cellStyle name="Grey 68" xfId="7005" xr:uid="{00000000-0005-0000-0000-000037210000}"/>
    <cellStyle name="Grey 69" xfId="7006" xr:uid="{00000000-0005-0000-0000-000038210000}"/>
    <cellStyle name="Grey 7" xfId="7007" xr:uid="{00000000-0005-0000-0000-000039210000}"/>
    <cellStyle name="Grey 70" xfId="7008" xr:uid="{00000000-0005-0000-0000-00003A210000}"/>
    <cellStyle name="Grey 71" xfId="7009" xr:uid="{00000000-0005-0000-0000-00003B210000}"/>
    <cellStyle name="Grey 72" xfId="7010" xr:uid="{00000000-0005-0000-0000-00003C210000}"/>
    <cellStyle name="Grey 73" xfId="7011" xr:uid="{00000000-0005-0000-0000-00003D210000}"/>
    <cellStyle name="Grey 74" xfId="7012" xr:uid="{00000000-0005-0000-0000-00003E210000}"/>
    <cellStyle name="Grey 75" xfId="7013" xr:uid="{00000000-0005-0000-0000-00003F210000}"/>
    <cellStyle name="Grey 76" xfId="7014" xr:uid="{00000000-0005-0000-0000-000040210000}"/>
    <cellStyle name="Grey 77" xfId="7015" xr:uid="{00000000-0005-0000-0000-000041210000}"/>
    <cellStyle name="Grey 78" xfId="7016" xr:uid="{00000000-0005-0000-0000-000042210000}"/>
    <cellStyle name="Grey 79" xfId="7017" xr:uid="{00000000-0005-0000-0000-000043210000}"/>
    <cellStyle name="Grey 8" xfId="7018" xr:uid="{00000000-0005-0000-0000-000044210000}"/>
    <cellStyle name="Grey 80" xfId="7019" xr:uid="{00000000-0005-0000-0000-000045210000}"/>
    <cellStyle name="Grey 81" xfId="7020" xr:uid="{00000000-0005-0000-0000-000046210000}"/>
    <cellStyle name="Grey 82" xfId="7021" xr:uid="{00000000-0005-0000-0000-000047210000}"/>
    <cellStyle name="Grey 83" xfId="7022" xr:uid="{00000000-0005-0000-0000-000048210000}"/>
    <cellStyle name="Grey 84" xfId="7023" xr:uid="{00000000-0005-0000-0000-000049210000}"/>
    <cellStyle name="Grey 85" xfId="7024" xr:uid="{00000000-0005-0000-0000-00004A210000}"/>
    <cellStyle name="Grey 86" xfId="7025" xr:uid="{00000000-0005-0000-0000-00004B210000}"/>
    <cellStyle name="Grey 87" xfId="7026" xr:uid="{00000000-0005-0000-0000-00004C210000}"/>
    <cellStyle name="Grey 88" xfId="7027" xr:uid="{00000000-0005-0000-0000-00004D210000}"/>
    <cellStyle name="Grey 89" xfId="7028" xr:uid="{00000000-0005-0000-0000-00004E210000}"/>
    <cellStyle name="Grey 9" xfId="7029" xr:uid="{00000000-0005-0000-0000-00004F210000}"/>
    <cellStyle name="Grey 90" xfId="7030" xr:uid="{00000000-0005-0000-0000-000050210000}"/>
    <cellStyle name="Grey 91" xfId="7031" xr:uid="{00000000-0005-0000-0000-000051210000}"/>
    <cellStyle name="Grey 92" xfId="7032" xr:uid="{00000000-0005-0000-0000-000052210000}"/>
    <cellStyle name="Grey 93" xfId="7033" xr:uid="{00000000-0005-0000-0000-000053210000}"/>
    <cellStyle name="Grey 94" xfId="7034" xr:uid="{00000000-0005-0000-0000-000054210000}"/>
    <cellStyle name="Grey 95" xfId="7035" xr:uid="{00000000-0005-0000-0000-000055210000}"/>
    <cellStyle name="Grey 96" xfId="7036" xr:uid="{00000000-0005-0000-0000-000056210000}"/>
    <cellStyle name="Grey 97" xfId="7037" xr:uid="{00000000-0005-0000-0000-000057210000}"/>
    <cellStyle name="Grey 98" xfId="7038" xr:uid="{00000000-0005-0000-0000-000058210000}"/>
    <cellStyle name="Grey 99" xfId="7039" xr:uid="{00000000-0005-0000-0000-000059210000}"/>
    <cellStyle name="Grey_ActiFijos" xfId="7040" xr:uid="{00000000-0005-0000-0000-00005A210000}"/>
    <cellStyle name="HEADER" xfId="7041" xr:uid="{00000000-0005-0000-0000-00005B210000}"/>
    <cellStyle name="Header1" xfId="7042" xr:uid="{00000000-0005-0000-0000-00005C210000}"/>
    <cellStyle name="Header2" xfId="7043" xr:uid="{00000000-0005-0000-0000-00005D210000}"/>
    <cellStyle name="Header2 2" xfId="7044" xr:uid="{00000000-0005-0000-0000-00005E210000}"/>
    <cellStyle name="Header2 2 2" xfId="31282" xr:uid="{00000000-0005-0000-0000-00005F210000}"/>
    <cellStyle name="Header2 3" xfId="7045" xr:uid="{00000000-0005-0000-0000-000060210000}"/>
    <cellStyle name="Header2 3 2" xfId="31283" xr:uid="{00000000-0005-0000-0000-000061210000}"/>
    <cellStyle name="Header2 4" xfId="31284" xr:uid="{00000000-0005-0000-0000-000062210000}"/>
    <cellStyle name="Heading 1" xfId="7046" xr:uid="{00000000-0005-0000-0000-000063210000}"/>
    <cellStyle name="Heading 1 2" xfId="7047" xr:uid="{00000000-0005-0000-0000-000064210000}"/>
    <cellStyle name="Heading 1 2 10" xfId="7048" xr:uid="{00000000-0005-0000-0000-000065210000}"/>
    <cellStyle name="Heading 1 2 11" xfId="7049" xr:uid="{00000000-0005-0000-0000-000066210000}"/>
    <cellStyle name="Heading 1 2 12" xfId="7050" xr:uid="{00000000-0005-0000-0000-000067210000}"/>
    <cellStyle name="Heading 1 2 2" xfId="7051" xr:uid="{00000000-0005-0000-0000-000068210000}"/>
    <cellStyle name="Heading 1 2 3" xfId="7052" xr:uid="{00000000-0005-0000-0000-000069210000}"/>
    <cellStyle name="Heading 1 2 4" xfId="7053" xr:uid="{00000000-0005-0000-0000-00006A210000}"/>
    <cellStyle name="Heading 1 2 5" xfId="7054" xr:uid="{00000000-0005-0000-0000-00006B210000}"/>
    <cellStyle name="Heading 1 2 6" xfId="7055" xr:uid="{00000000-0005-0000-0000-00006C210000}"/>
    <cellStyle name="Heading 1 2 7" xfId="7056" xr:uid="{00000000-0005-0000-0000-00006D210000}"/>
    <cellStyle name="Heading 1 2 8" xfId="7057" xr:uid="{00000000-0005-0000-0000-00006E210000}"/>
    <cellStyle name="Heading 1 2 9" xfId="7058" xr:uid="{00000000-0005-0000-0000-00006F210000}"/>
    <cellStyle name="Heading 1 2_ActiFijos" xfId="7059" xr:uid="{00000000-0005-0000-0000-000070210000}"/>
    <cellStyle name="Heading 1 3" xfId="7060" xr:uid="{00000000-0005-0000-0000-000071210000}"/>
    <cellStyle name="Heading 1 3 10" xfId="7061" xr:uid="{00000000-0005-0000-0000-000072210000}"/>
    <cellStyle name="Heading 1 3 11" xfId="7062" xr:uid="{00000000-0005-0000-0000-000073210000}"/>
    <cellStyle name="Heading 1 3 12" xfId="7063" xr:uid="{00000000-0005-0000-0000-000074210000}"/>
    <cellStyle name="Heading 1 3 2" xfId="7064" xr:uid="{00000000-0005-0000-0000-000075210000}"/>
    <cellStyle name="Heading 1 3 3" xfId="7065" xr:uid="{00000000-0005-0000-0000-000076210000}"/>
    <cellStyle name="Heading 1 3 4" xfId="7066" xr:uid="{00000000-0005-0000-0000-000077210000}"/>
    <cellStyle name="Heading 1 3 5" xfId="7067" xr:uid="{00000000-0005-0000-0000-000078210000}"/>
    <cellStyle name="Heading 1 3 6" xfId="7068" xr:uid="{00000000-0005-0000-0000-000079210000}"/>
    <cellStyle name="Heading 1 3 7" xfId="7069" xr:uid="{00000000-0005-0000-0000-00007A210000}"/>
    <cellStyle name="Heading 1 3 8" xfId="7070" xr:uid="{00000000-0005-0000-0000-00007B210000}"/>
    <cellStyle name="Heading 1 3 9" xfId="7071" xr:uid="{00000000-0005-0000-0000-00007C210000}"/>
    <cellStyle name="Heading 1 3_ActiFijos" xfId="7072" xr:uid="{00000000-0005-0000-0000-00007D210000}"/>
    <cellStyle name="Heading 1 4" xfId="7073" xr:uid="{00000000-0005-0000-0000-00007E210000}"/>
    <cellStyle name="Heading 1 4 10" xfId="7074" xr:uid="{00000000-0005-0000-0000-00007F210000}"/>
    <cellStyle name="Heading 1 4 11" xfId="7075" xr:uid="{00000000-0005-0000-0000-000080210000}"/>
    <cellStyle name="Heading 1 4 12" xfId="7076" xr:uid="{00000000-0005-0000-0000-000081210000}"/>
    <cellStyle name="Heading 1 4 2" xfId="7077" xr:uid="{00000000-0005-0000-0000-000082210000}"/>
    <cellStyle name="Heading 1 4 3" xfId="7078" xr:uid="{00000000-0005-0000-0000-000083210000}"/>
    <cellStyle name="Heading 1 4 4" xfId="7079" xr:uid="{00000000-0005-0000-0000-000084210000}"/>
    <cellStyle name="Heading 1 4 5" xfId="7080" xr:uid="{00000000-0005-0000-0000-000085210000}"/>
    <cellStyle name="Heading 1 4 6" xfId="7081" xr:uid="{00000000-0005-0000-0000-000086210000}"/>
    <cellStyle name="Heading 1 4 7" xfId="7082" xr:uid="{00000000-0005-0000-0000-000087210000}"/>
    <cellStyle name="Heading 1 4 8" xfId="7083" xr:uid="{00000000-0005-0000-0000-000088210000}"/>
    <cellStyle name="Heading 1 4 9" xfId="7084" xr:uid="{00000000-0005-0000-0000-000089210000}"/>
    <cellStyle name="Heading 1 4_ActiFijos" xfId="7085" xr:uid="{00000000-0005-0000-0000-00008A210000}"/>
    <cellStyle name="Heading 1 5" xfId="31285" xr:uid="{00000000-0005-0000-0000-00008B210000}"/>
    <cellStyle name="Heading 1 6" xfId="31286" xr:uid="{00000000-0005-0000-0000-00008C210000}"/>
    <cellStyle name="Heading 1_Bases_Generales" xfId="7086" xr:uid="{00000000-0005-0000-0000-00008D210000}"/>
    <cellStyle name="Heading 2" xfId="7087" xr:uid="{00000000-0005-0000-0000-00008E210000}"/>
    <cellStyle name="Heading 2 2" xfId="7088" xr:uid="{00000000-0005-0000-0000-00008F210000}"/>
    <cellStyle name="Heading 2 2 10" xfId="7089" xr:uid="{00000000-0005-0000-0000-000090210000}"/>
    <cellStyle name="Heading 2 2 11" xfId="7090" xr:uid="{00000000-0005-0000-0000-000091210000}"/>
    <cellStyle name="Heading 2 2 12" xfId="7091" xr:uid="{00000000-0005-0000-0000-000092210000}"/>
    <cellStyle name="Heading 2 2 2" xfId="7092" xr:uid="{00000000-0005-0000-0000-000093210000}"/>
    <cellStyle name="Heading 2 2 3" xfId="7093" xr:uid="{00000000-0005-0000-0000-000094210000}"/>
    <cellStyle name="Heading 2 2 4" xfId="7094" xr:uid="{00000000-0005-0000-0000-000095210000}"/>
    <cellStyle name="Heading 2 2 5" xfId="7095" xr:uid="{00000000-0005-0000-0000-000096210000}"/>
    <cellStyle name="Heading 2 2 6" xfId="7096" xr:uid="{00000000-0005-0000-0000-000097210000}"/>
    <cellStyle name="Heading 2 2 7" xfId="7097" xr:uid="{00000000-0005-0000-0000-000098210000}"/>
    <cellStyle name="Heading 2 2 8" xfId="7098" xr:uid="{00000000-0005-0000-0000-000099210000}"/>
    <cellStyle name="Heading 2 2 9" xfId="7099" xr:uid="{00000000-0005-0000-0000-00009A210000}"/>
    <cellStyle name="Heading 2 2_ActiFijos" xfId="7100" xr:uid="{00000000-0005-0000-0000-00009B210000}"/>
    <cellStyle name="Heading 2 3" xfId="7101" xr:uid="{00000000-0005-0000-0000-00009C210000}"/>
    <cellStyle name="Heading 2 3 10" xfId="7102" xr:uid="{00000000-0005-0000-0000-00009D210000}"/>
    <cellStyle name="Heading 2 3 11" xfId="7103" xr:uid="{00000000-0005-0000-0000-00009E210000}"/>
    <cellStyle name="Heading 2 3 12" xfId="7104" xr:uid="{00000000-0005-0000-0000-00009F210000}"/>
    <cellStyle name="Heading 2 3 2" xfId="7105" xr:uid="{00000000-0005-0000-0000-0000A0210000}"/>
    <cellStyle name="Heading 2 3 3" xfId="7106" xr:uid="{00000000-0005-0000-0000-0000A1210000}"/>
    <cellStyle name="Heading 2 3 4" xfId="7107" xr:uid="{00000000-0005-0000-0000-0000A2210000}"/>
    <cellStyle name="Heading 2 3 5" xfId="7108" xr:uid="{00000000-0005-0000-0000-0000A3210000}"/>
    <cellStyle name="Heading 2 3 6" xfId="7109" xr:uid="{00000000-0005-0000-0000-0000A4210000}"/>
    <cellStyle name="Heading 2 3 7" xfId="7110" xr:uid="{00000000-0005-0000-0000-0000A5210000}"/>
    <cellStyle name="Heading 2 3 8" xfId="7111" xr:uid="{00000000-0005-0000-0000-0000A6210000}"/>
    <cellStyle name="Heading 2 3 9" xfId="7112" xr:uid="{00000000-0005-0000-0000-0000A7210000}"/>
    <cellStyle name="Heading 2 3_ActiFijos" xfId="7113" xr:uid="{00000000-0005-0000-0000-0000A8210000}"/>
    <cellStyle name="Heading 2 4" xfId="7114" xr:uid="{00000000-0005-0000-0000-0000A9210000}"/>
    <cellStyle name="Heading 2 4 10" xfId="7115" xr:uid="{00000000-0005-0000-0000-0000AA210000}"/>
    <cellStyle name="Heading 2 4 11" xfId="7116" xr:uid="{00000000-0005-0000-0000-0000AB210000}"/>
    <cellStyle name="Heading 2 4 12" xfId="7117" xr:uid="{00000000-0005-0000-0000-0000AC210000}"/>
    <cellStyle name="Heading 2 4 2" xfId="7118" xr:uid="{00000000-0005-0000-0000-0000AD210000}"/>
    <cellStyle name="Heading 2 4 3" xfId="7119" xr:uid="{00000000-0005-0000-0000-0000AE210000}"/>
    <cellStyle name="Heading 2 4 4" xfId="7120" xr:uid="{00000000-0005-0000-0000-0000AF210000}"/>
    <cellStyle name="Heading 2 4 5" xfId="7121" xr:uid="{00000000-0005-0000-0000-0000B0210000}"/>
    <cellStyle name="Heading 2 4 6" xfId="7122" xr:uid="{00000000-0005-0000-0000-0000B1210000}"/>
    <cellStyle name="Heading 2 4 7" xfId="7123" xr:uid="{00000000-0005-0000-0000-0000B2210000}"/>
    <cellStyle name="Heading 2 4 8" xfId="7124" xr:uid="{00000000-0005-0000-0000-0000B3210000}"/>
    <cellStyle name="Heading 2 4 9" xfId="7125" xr:uid="{00000000-0005-0000-0000-0000B4210000}"/>
    <cellStyle name="Heading 2 4_ActiFijos" xfId="7126" xr:uid="{00000000-0005-0000-0000-0000B5210000}"/>
    <cellStyle name="Heading 2 5" xfId="31287" xr:uid="{00000000-0005-0000-0000-0000B6210000}"/>
    <cellStyle name="Heading 2 6" xfId="31288" xr:uid="{00000000-0005-0000-0000-0000B7210000}"/>
    <cellStyle name="Heading 2_Bases_Generales" xfId="7127" xr:uid="{00000000-0005-0000-0000-0000B8210000}"/>
    <cellStyle name="Heading 3" xfId="7128" xr:uid="{00000000-0005-0000-0000-0000B9210000}"/>
    <cellStyle name="Heading 3 2" xfId="31289" xr:uid="{00000000-0005-0000-0000-0000BA210000}"/>
    <cellStyle name="Heading 3 3" xfId="31290" xr:uid="{00000000-0005-0000-0000-0000BB210000}"/>
    <cellStyle name="Heading 4" xfId="7129" xr:uid="{00000000-0005-0000-0000-0000BC210000}"/>
    <cellStyle name="Heading1" xfId="7130" xr:uid="{00000000-0005-0000-0000-0000BD210000}"/>
    <cellStyle name="Heading1 2" xfId="7131" xr:uid="{00000000-0005-0000-0000-0000BE210000}"/>
    <cellStyle name="Heading1 2 10" xfId="7132" xr:uid="{00000000-0005-0000-0000-0000BF210000}"/>
    <cellStyle name="Heading1 2 11" xfId="7133" xr:uid="{00000000-0005-0000-0000-0000C0210000}"/>
    <cellStyle name="Heading1 2 12" xfId="7134" xr:uid="{00000000-0005-0000-0000-0000C1210000}"/>
    <cellStyle name="Heading1 2 2" xfId="7135" xr:uid="{00000000-0005-0000-0000-0000C2210000}"/>
    <cellStyle name="Heading1 2 3" xfId="7136" xr:uid="{00000000-0005-0000-0000-0000C3210000}"/>
    <cellStyle name="Heading1 2 4" xfId="7137" xr:uid="{00000000-0005-0000-0000-0000C4210000}"/>
    <cellStyle name="Heading1 2 5" xfId="7138" xr:uid="{00000000-0005-0000-0000-0000C5210000}"/>
    <cellStyle name="Heading1 2 6" xfId="7139" xr:uid="{00000000-0005-0000-0000-0000C6210000}"/>
    <cellStyle name="Heading1 2 7" xfId="7140" xr:uid="{00000000-0005-0000-0000-0000C7210000}"/>
    <cellStyle name="Heading1 2 8" xfId="7141" xr:uid="{00000000-0005-0000-0000-0000C8210000}"/>
    <cellStyle name="Heading1 2 9" xfId="7142" xr:uid="{00000000-0005-0000-0000-0000C9210000}"/>
    <cellStyle name="Heading1 2_ActiFijos" xfId="7143" xr:uid="{00000000-0005-0000-0000-0000CA210000}"/>
    <cellStyle name="Heading1 3" xfId="7144" xr:uid="{00000000-0005-0000-0000-0000CB210000}"/>
    <cellStyle name="Heading1 3 10" xfId="7145" xr:uid="{00000000-0005-0000-0000-0000CC210000}"/>
    <cellStyle name="Heading1 3 11" xfId="7146" xr:uid="{00000000-0005-0000-0000-0000CD210000}"/>
    <cellStyle name="Heading1 3 12" xfId="7147" xr:uid="{00000000-0005-0000-0000-0000CE210000}"/>
    <cellStyle name="Heading1 3 2" xfId="7148" xr:uid="{00000000-0005-0000-0000-0000CF210000}"/>
    <cellStyle name="Heading1 3 3" xfId="7149" xr:uid="{00000000-0005-0000-0000-0000D0210000}"/>
    <cellStyle name="Heading1 3 4" xfId="7150" xr:uid="{00000000-0005-0000-0000-0000D1210000}"/>
    <cellStyle name="Heading1 3 5" xfId="7151" xr:uid="{00000000-0005-0000-0000-0000D2210000}"/>
    <cellStyle name="Heading1 3 6" xfId="7152" xr:uid="{00000000-0005-0000-0000-0000D3210000}"/>
    <cellStyle name="Heading1 3 7" xfId="7153" xr:uid="{00000000-0005-0000-0000-0000D4210000}"/>
    <cellStyle name="Heading1 3 8" xfId="7154" xr:uid="{00000000-0005-0000-0000-0000D5210000}"/>
    <cellStyle name="Heading1 3 9" xfId="7155" xr:uid="{00000000-0005-0000-0000-0000D6210000}"/>
    <cellStyle name="Heading1 3_ActiFijos" xfId="7156" xr:uid="{00000000-0005-0000-0000-0000D7210000}"/>
    <cellStyle name="Heading1 4" xfId="7157" xr:uid="{00000000-0005-0000-0000-0000D8210000}"/>
    <cellStyle name="Heading1 4 10" xfId="7158" xr:uid="{00000000-0005-0000-0000-0000D9210000}"/>
    <cellStyle name="Heading1 4 11" xfId="7159" xr:uid="{00000000-0005-0000-0000-0000DA210000}"/>
    <cellStyle name="Heading1 4 12" xfId="7160" xr:uid="{00000000-0005-0000-0000-0000DB210000}"/>
    <cellStyle name="Heading1 4 2" xfId="7161" xr:uid="{00000000-0005-0000-0000-0000DC210000}"/>
    <cellStyle name="Heading1 4 3" xfId="7162" xr:uid="{00000000-0005-0000-0000-0000DD210000}"/>
    <cellStyle name="Heading1 4 4" xfId="7163" xr:uid="{00000000-0005-0000-0000-0000DE210000}"/>
    <cellStyle name="Heading1 4 5" xfId="7164" xr:uid="{00000000-0005-0000-0000-0000DF210000}"/>
    <cellStyle name="Heading1 4 6" xfId="7165" xr:uid="{00000000-0005-0000-0000-0000E0210000}"/>
    <cellStyle name="Heading1 4 7" xfId="7166" xr:uid="{00000000-0005-0000-0000-0000E1210000}"/>
    <cellStyle name="Heading1 4 8" xfId="7167" xr:uid="{00000000-0005-0000-0000-0000E2210000}"/>
    <cellStyle name="Heading1 4 9" xfId="7168" xr:uid="{00000000-0005-0000-0000-0000E3210000}"/>
    <cellStyle name="Heading1 4_ActiFijos" xfId="7169" xr:uid="{00000000-0005-0000-0000-0000E4210000}"/>
    <cellStyle name="Heading1 5" xfId="7170" xr:uid="{00000000-0005-0000-0000-0000E5210000}"/>
    <cellStyle name="Heading1 6" xfId="7171" xr:uid="{00000000-0005-0000-0000-0000E6210000}"/>
    <cellStyle name="Heading1_Bases_Generales" xfId="7172" xr:uid="{00000000-0005-0000-0000-0000E7210000}"/>
    <cellStyle name="Heading2" xfId="7173" xr:uid="{00000000-0005-0000-0000-0000E8210000}"/>
    <cellStyle name="Heading2 2" xfId="7174" xr:uid="{00000000-0005-0000-0000-0000E9210000}"/>
    <cellStyle name="Heading2 2 10" xfId="7175" xr:uid="{00000000-0005-0000-0000-0000EA210000}"/>
    <cellStyle name="Heading2 2 11" xfId="7176" xr:uid="{00000000-0005-0000-0000-0000EB210000}"/>
    <cellStyle name="Heading2 2 12" xfId="7177" xr:uid="{00000000-0005-0000-0000-0000EC210000}"/>
    <cellStyle name="Heading2 2 2" xfId="7178" xr:uid="{00000000-0005-0000-0000-0000ED210000}"/>
    <cellStyle name="Heading2 2 3" xfId="7179" xr:uid="{00000000-0005-0000-0000-0000EE210000}"/>
    <cellStyle name="Heading2 2 4" xfId="7180" xr:uid="{00000000-0005-0000-0000-0000EF210000}"/>
    <cellStyle name="Heading2 2 5" xfId="7181" xr:uid="{00000000-0005-0000-0000-0000F0210000}"/>
    <cellStyle name="Heading2 2 6" xfId="7182" xr:uid="{00000000-0005-0000-0000-0000F1210000}"/>
    <cellStyle name="Heading2 2 7" xfId="7183" xr:uid="{00000000-0005-0000-0000-0000F2210000}"/>
    <cellStyle name="Heading2 2 8" xfId="7184" xr:uid="{00000000-0005-0000-0000-0000F3210000}"/>
    <cellStyle name="Heading2 2 9" xfId="7185" xr:uid="{00000000-0005-0000-0000-0000F4210000}"/>
    <cellStyle name="Heading2 2_ActiFijos" xfId="7186" xr:uid="{00000000-0005-0000-0000-0000F5210000}"/>
    <cellStyle name="Heading2 3" xfId="7187" xr:uid="{00000000-0005-0000-0000-0000F6210000}"/>
    <cellStyle name="Heading2 3 10" xfId="7188" xr:uid="{00000000-0005-0000-0000-0000F7210000}"/>
    <cellStyle name="Heading2 3 11" xfId="7189" xr:uid="{00000000-0005-0000-0000-0000F8210000}"/>
    <cellStyle name="Heading2 3 12" xfId="7190" xr:uid="{00000000-0005-0000-0000-0000F9210000}"/>
    <cellStyle name="Heading2 3 2" xfId="7191" xr:uid="{00000000-0005-0000-0000-0000FA210000}"/>
    <cellStyle name="Heading2 3 3" xfId="7192" xr:uid="{00000000-0005-0000-0000-0000FB210000}"/>
    <cellStyle name="Heading2 3 4" xfId="7193" xr:uid="{00000000-0005-0000-0000-0000FC210000}"/>
    <cellStyle name="Heading2 3 5" xfId="7194" xr:uid="{00000000-0005-0000-0000-0000FD210000}"/>
    <cellStyle name="Heading2 3 6" xfId="7195" xr:uid="{00000000-0005-0000-0000-0000FE210000}"/>
    <cellStyle name="Heading2 3 7" xfId="7196" xr:uid="{00000000-0005-0000-0000-0000FF210000}"/>
    <cellStyle name="Heading2 3 8" xfId="7197" xr:uid="{00000000-0005-0000-0000-000000220000}"/>
    <cellStyle name="Heading2 3 9" xfId="7198" xr:uid="{00000000-0005-0000-0000-000001220000}"/>
    <cellStyle name="Heading2 3_ActiFijos" xfId="7199" xr:uid="{00000000-0005-0000-0000-000002220000}"/>
    <cellStyle name="Heading2 4" xfId="7200" xr:uid="{00000000-0005-0000-0000-000003220000}"/>
    <cellStyle name="Heading2 4 10" xfId="7201" xr:uid="{00000000-0005-0000-0000-000004220000}"/>
    <cellStyle name="Heading2 4 11" xfId="7202" xr:uid="{00000000-0005-0000-0000-000005220000}"/>
    <cellStyle name="Heading2 4 12" xfId="7203" xr:uid="{00000000-0005-0000-0000-000006220000}"/>
    <cellStyle name="Heading2 4 2" xfId="7204" xr:uid="{00000000-0005-0000-0000-000007220000}"/>
    <cellStyle name="Heading2 4 3" xfId="7205" xr:uid="{00000000-0005-0000-0000-000008220000}"/>
    <cellStyle name="Heading2 4 4" xfId="7206" xr:uid="{00000000-0005-0000-0000-000009220000}"/>
    <cellStyle name="Heading2 4 5" xfId="7207" xr:uid="{00000000-0005-0000-0000-00000A220000}"/>
    <cellStyle name="Heading2 4 6" xfId="7208" xr:uid="{00000000-0005-0000-0000-00000B220000}"/>
    <cellStyle name="Heading2 4 7" xfId="7209" xr:uid="{00000000-0005-0000-0000-00000C220000}"/>
    <cellStyle name="Heading2 4 8" xfId="7210" xr:uid="{00000000-0005-0000-0000-00000D220000}"/>
    <cellStyle name="Heading2 4 9" xfId="7211" xr:uid="{00000000-0005-0000-0000-00000E220000}"/>
    <cellStyle name="Heading2 4_ActiFijos" xfId="7212" xr:uid="{00000000-0005-0000-0000-00000F220000}"/>
    <cellStyle name="Heading2 5" xfId="7213" xr:uid="{00000000-0005-0000-0000-000010220000}"/>
    <cellStyle name="Heading2 6" xfId="7214" xr:uid="{00000000-0005-0000-0000-000011220000}"/>
    <cellStyle name="Heading2_Bases_Generales" xfId="7215" xr:uid="{00000000-0005-0000-0000-000012220000}"/>
    <cellStyle name="Hide" xfId="7216" xr:uid="{00000000-0005-0000-0000-000013220000}"/>
    <cellStyle name="HIGHLIGHT" xfId="7217" xr:uid="{00000000-0005-0000-0000-000014220000}"/>
    <cellStyle name="Imput [4]" xfId="7218" xr:uid="{00000000-0005-0000-0000-000015220000}"/>
    <cellStyle name="Incorrecto 2" xfId="7219" xr:uid="{00000000-0005-0000-0000-000016220000}"/>
    <cellStyle name="Incorreto 10" xfId="7220" xr:uid="{00000000-0005-0000-0000-000017220000}"/>
    <cellStyle name="Incorreto 11" xfId="7221" xr:uid="{00000000-0005-0000-0000-000018220000}"/>
    <cellStyle name="Incorreto 12" xfId="7222" xr:uid="{00000000-0005-0000-0000-000019220000}"/>
    <cellStyle name="Incorreto 13" xfId="7223" xr:uid="{00000000-0005-0000-0000-00001A220000}"/>
    <cellStyle name="Incorreto 14" xfId="7224" xr:uid="{00000000-0005-0000-0000-00001B220000}"/>
    <cellStyle name="Incorreto 15" xfId="7225" xr:uid="{00000000-0005-0000-0000-00001C220000}"/>
    <cellStyle name="Incorreto 16" xfId="7226" xr:uid="{00000000-0005-0000-0000-00001D220000}"/>
    <cellStyle name="Incorreto 17" xfId="7227" xr:uid="{00000000-0005-0000-0000-00001E220000}"/>
    <cellStyle name="Incorreto 18" xfId="7228" xr:uid="{00000000-0005-0000-0000-00001F220000}"/>
    <cellStyle name="Incorreto 19" xfId="7229" xr:uid="{00000000-0005-0000-0000-000020220000}"/>
    <cellStyle name="Incorreto 2" xfId="7230" xr:uid="{00000000-0005-0000-0000-000021220000}"/>
    <cellStyle name="Incorreto 2 2" xfId="31291" xr:uid="{00000000-0005-0000-0000-000022220000}"/>
    <cellStyle name="Incorreto 20" xfId="7231" xr:uid="{00000000-0005-0000-0000-000023220000}"/>
    <cellStyle name="Incorreto 21" xfId="7232" xr:uid="{00000000-0005-0000-0000-000024220000}"/>
    <cellStyle name="Incorreto 22" xfId="7233" xr:uid="{00000000-0005-0000-0000-000025220000}"/>
    <cellStyle name="Incorreto 23" xfId="7234" xr:uid="{00000000-0005-0000-0000-000026220000}"/>
    <cellStyle name="Incorreto 24" xfId="7235" xr:uid="{00000000-0005-0000-0000-000027220000}"/>
    <cellStyle name="Incorreto 25" xfId="7236" xr:uid="{00000000-0005-0000-0000-000028220000}"/>
    <cellStyle name="Incorreto 26" xfId="7237" xr:uid="{00000000-0005-0000-0000-000029220000}"/>
    <cellStyle name="Incorreto 27" xfId="7238" xr:uid="{00000000-0005-0000-0000-00002A220000}"/>
    <cellStyle name="Incorreto 28" xfId="7239" xr:uid="{00000000-0005-0000-0000-00002B220000}"/>
    <cellStyle name="Incorreto 29" xfId="7240" xr:uid="{00000000-0005-0000-0000-00002C220000}"/>
    <cellStyle name="Incorreto 3" xfId="7241" xr:uid="{00000000-0005-0000-0000-00002D220000}"/>
    <cellStyle name="Incorreto 3 2" xfId="31292" xr:uid="{00000000-0005-0000-0000-00002E220000}"/>
    <cellStyle name="Incorreto 30" xfId="7242" xr:uid="{00000000-0005-0000-0000-00002F220000}"/>
    <cellStyle name="Incorreto 31" xfId="7243" xr:uid="{00000000-0005-0000-0000-000030220000}"/>
    <cellStyle name="Incorreto 32" xfId="7244" xr:uid="{00000000-0005-0000-0000-000031220000}"/>
    <cellStyle name="Incorreto 33" xfId="7245" xr:uid="{00000000-0005-0000-0000-000032220000}"/>
    <cellStyle name="Incorreto 34" xfId="7246" xr:uid="{00000000-0005-0000-0000-000033220000}"/>
    <cellStyle name="Incorreto 35" xfId="7247" xr:uid="{00000000-0005-0000-0000-000034220000}"/>
    <cellStyle name="Incorreto 36" xfId="7248" xr:uid="{00000000-0005-0000-0000-000035220000}"/>
    <cellStyle name="Incorreto 37" xfId="7249" xr:uid="{00000000-0005-0000-0000-000036220000}"/>
    <cellStyle name="Incorreto 38" xfId="7250" xr:uid="{00000000-0005-0000-0000-000037220000}"/>
    <cellStyle name="Incorreto 39" xfId="7251" xr:uid="{00000000-0005-0000-0000-000038220000}"/>
    <cellStyle name="Incorreto 4" xfId="7252" xr:uid="{00000000-0005-0000-0000-000039220000}"/>
    <cellStyle name="Incorreto 4 2" xfId="7253" xr:uid="{00000000-0005-0000-0000-00003A220000}"/>
    <cellStyle name="Incorreto 4 3" xfId="7254" xr:uid="{00000000-0005-0000-0000-00003B220000}"/>
    <cellStyle name="Incorreto 4 4" xfId="7255" xr:uid="{00000000-0005-0000-0000-00003C220000}"/>
    <cellStyle name="Incorreto 40" xfId="7256" xr:uid="{00000000-0005-0000-0000-00003D220000}"/>
    <cellStyle name="Incorreto 41" xfId="7257" xr:uid="{00000000-0005-0000-0000-00003E220000}"/>
    <cellStyle name="Incorreto 5" xfId="7258" xr:uid="{00000000-0005-0000-0000-00003F220000}"/>
    <cellStyle name="Incorreto 6" xfId="7259" xr:uid="{00000000-0005-0000-0000-000040220000}"/>
    <cellStyle name="Incorreto 7" xfId="7260" xr:uid="{00000000-0005-0000-0000-000041220000}"/>
    <cellStyle name="Incorreto 8" xfId="7261" xr:uid="{00000000-0005-0000-0000-000042220000}"/>
    <cellStyle name="Incorreto 9" xfId="7262" xr:uid="{00000000-0005-0000-0000-000043220000}"/>
    <cellStyle name="Indefinido" xfId="7263" xr:uid="{00000000-0005-0000-0000-000044220000}"/>
    <cellStyle name="Indefinido 2" xfId="7264" xr:uid="{00000000-0005-0000-0000-000045220000}"/>
    <cellStyle name="Indefinido 2 2" xfId="7265" xr:uid="{00000000-0005-0000-0000-000046220000}"/>
    <cellStyle name="Indefinido 2 3" xfId="7266" xr:uid="{00000000-0005-0000-0000-000047220000}"/>
    <cellStyle name="Indefinido 3" xfId="7267" xr:uid="{00000000-0005-0000-0000-000048220000}"/>
    <cellStyle name="Indefinido 3 2" xfId="7268" xr:uid="{00000000-0005-0000-0000-000049220000}"/>
    <cellStyle name="Indefinido 3 3" xfId="7269" xr:uid="{00000000-0005-0000-0000-00004A220000}"/>
    <cellStyle name="Indefinido 4" xfId="7270" xr:uid="{00000000-0005-0000-0000-00004B220000}"/>
    <cellStyle name="Indefinido 4 2" xfId="7271" xr:uid="{00000000-0005-0000-0000-00004C220000}"/>
    <cellStyle name="Indefinido 4 3" xfId="7272" xr:uid="{00000000-0005-0000-0000-00004D220000}"/>
    <cellStyle name="Indefinido_Bases_Generales" xfId="7273" xr:uid="{00000000-0005-0000-0000-00004E220000}"/>
    <cellStyle name="Input" xfId="7274" xr:uid="{00000000-0005-0000-0000-00004F220000}"/>
    <cellStyle name="Input [yellow]" xfId="7275" xr:uid="{00000000-0005-0000-0000-000050220000}"/>
    <cellStyle name="Input [yellow] 10" xfId="7276" xr:uid="{00000000-0005-0000-0000-000051220000}"/>
    <cellStyle name="Input [yellow] 10 2" xfId="7277" xr:uid="{00000000-0005-0000-0000-000052220000}"/>
    <cellStyle name="Input [yellow] 10 2 2" xfId="7278" xr:uid="{00000000-0005-0000-0000-000053220000}"/>
    <cellStyle name="Input [yellow] 10 2 2 2" xfId="7279" xr:uid="{00000000-0005-0000-0000-000054220000}"/>
    <cellStyle name="Input [yellow] 10 2 2 2 2" xfId="27755" xr:uid="{00000000-0005-0000-0000-000055220000}"/>
    <cellStyle name="Input [yellow] 10 2 2 3" xfId="27754" xr:uid="{00000000-0005-0000-0000-000056220000}"/>
    <cellStyle name="Input [yellow] 10 2 3" xfId="7280" xr:uid="{00000000-0005-0000-0000-000057220000}"/>
    <cellStyle name="Input [yellow] 10 2 3 2" xfId="7281" xr:uid="{00000000-0005-0000-0000-000058220000}"/>
    <cellStyle name="Input [yellow] 10 2 3 2 2" xfId="27757" xr:uid="{00000000-0005-0000-0000-000059220000}"/>
    <cellStyle name="Input [yellow] 10 2 3 3" xfId="27756" xr:uid="{00000000-0005-0000-0000-00005A220000}"/>
    <cellStyle name="Input [yellow] 10 2 4" xfId="7282" xr:uid="{00000000-0005-0000-0000-00005B220000}"/>
    <cellStyle name="Input [yellow] 10 2 4 2" xfId="27758" xr:uid="{00000000-0005-0000-0000-00005C220000}"/>
    <cellStyle name="Input [yellow] 10 2 5" xfId="27753" xr:uid="{00000000-0005-0000-0000-00005D220000}"/>
    <cellStyle name="Input [yellow] 10 3" xfId="7283" xr:uid="{00000000-0005-0000-0000-00005E220000}"/>
    <cellStyle name="Input [yellow] 10 3 2" xfId="7284" xr:uid="{00000000-0005-0000-0000-00005F220000}"/>
    <cellStyle name="Input [yellow] 10 3 2 2" xfId="7285" xr:uid="{00000000-0005-0000-0000-000060220000}"/>
    <cellStyle name="Input [yellow] 10 3 2 2 2" xfId="27761" xr:uid="{00000000-0005-0000-0000-000061220000}"/>
    <cellStyle name="Input [yellow] 10 3 2 3" xfId="27760" xr:uid="{00000000-0005-0000-0000-000062220000}"/>
    <cellStyle name="Input [yellow] 10 3 3" xfId="7286" xr:uid="{00000000-0005-0000-0000-000063220000}"/>
    <cellStyle name="Input [yellow] 10 3 3 2" xfId="7287" xr:uid="{00000000-0005-0000-0000-000064220000}"/>
    <cellStyle name="Input [yellow] 10 3 3 2 2" xfId="27763" xr:uid="{00000000-0005-0000-0000-000065220000}"/>
    <cellStyle name="Input [yellow] 10 3 3 3" xfId="27762" xr:uid="{00000000-0005-0000-0000-000066220000}"/>
    <cellStyle name="Input [yellow] 10 3 4" xfId="7288" xr:uid="{00000000-0005-0000-0000-000067220000}"/>
    <cellStyle name="Input [yellow] 10 3 4 2" xfId="27764" xr:uid="{00000000-0005-0000-0000-000068220000}"/>
    <cellStyle name="Input [yellow] 10 3 5" xfId="27759" xr:uid="{00000000-0005-0000-0000-000069220000}"/>
    <cellStyle name="Input [yellow] 10 4" xfId="7289" xr:uid="{00000000-0005-0000-0000-00006A220000}"/>
    <cellStyle name="Input [yellow] 10 4 2" xfId="7290" xr:uid="{00000000-0005-0000-0000-00006B220000}"/>
    <cellStyle name="Input [yellow] 10 4 2 2" xfId="7291" xr:uid="{00000000-0005-0000-0000-00006C220000}"/>
    <cellStyle name="Input [yellow] 10 4 2 2 2" xfId="27767" xr:uid="{00000000-0005-0000-0000-00006D220000}"/>
    <cellStyle name="Input [yellow] 10 4 2 3" xfId="27766" xr:uid="{00000000-0005-0000-0000-00006E220000}"/>
    <cellStyle name="Input [yellow] 10 4 3" xfId="7292" xr:uid="{00000000-0005-0000-0000-00006F220000}"/>
    <cellStyle name="Input [yellow] 10 4 3 2" xfId="7293" xr:uid="{00000000-0005-0000-0000-000070220000}"/>
    <cellStyle name="Input [yellow] 10 4 3 2 2" xfId="27769" xr:uid="{00000000-0005-0000-0000-000071220000}"/>
    <cellStyle name="Input [yellow] 10 4 3 3" xfId="27768" xr:uid="{00000000-0005-0000-0000-000072220000}"/>
    <cellStyle name="Input [yellow] 10 4 4" xfId="7294" xr:uid="{00000000-0005-0000-0000-000073220000}"/>
    <cellStyle name="Input [yellow] 10 4 4 2" xfId="27770" xr:uid="{00000000-0005-0000-0000-000074220000}"/>
    <cellStyle name="Input [yellow] 10 4 5" xfId="27765" xr:uid="{00000000-0005-0000-0000-000075220000}"/>
    <cellStyle name="Input [yellow] 10 5" xfId="7295" xr:uid="{00000000-0005-0000-0000-000076220000}"/>
    <cellStyle name="Input [yellow] 10 5 2" xfId="7296" xr:uid="{00000000-0005-0000-0000-000077220000}"/>
    <cellStyle name="Input [yellow] 10 5 2 2" xfId="7297" xr:uid="{00000000-0005-0000-0000-000078220000}"/>
    <cellStyle name="Input [yellow] 10 5 2 2 2" xfId="27773" xr:uid="{00000000-0005-0000-0000-000079220000}"/>
    <cellStyle name="Input [yellow] 10 5 2 3" xfId="27772" xr:uid="{00000000-0005-0000-0000-00007A220000}"/>
    <cellStyle name="Input [yellow] 10 5 3" xfId="7298" xr:uid="{00000000-0005-0000-0000-00007B220000}"/>
    <cellStyle name="Input [yellow] 10 5 3 2" xfId="7299" xr:uid="{00000000-0005-0000-0000-00007C220000}"/>
    <cellStyle name="Input [yellow] 10 5 3 2 2" xfId="27775" xr:uid="{00000000-0005-0000-0000-00007D220000}"/>
    <cellStyle name="Input [yellow] 10 5 3 3" xfId="27774" xr:uid="{00000000-0005-0000-0000-00007E220000}"/>
    <cellStyle name="Input [yellow] 10 5 4" xfId="7300" xr:uid="{00000000-0005-0000-0000-00007F220000}"/>
    <cellStyle name="Input [yellow] 10 5 4 2" xfId="27776" xr:uid="{00000000-0005-0000-0000-000080220000}"/>
    <cellStyle name="Input [yellow] 10 5 5" xfId="27771" xr:uid="{00000000-0005-0000-0000-000081220000}"/>
    <cellStyle name="Input [yellow] 10 6" xfId="7301" xr:uid="{00000000-0005-0000-0000-000082220000}"/>
    <cellStyle name="Input [yellow] 10 6 2" xfId="7302" xr:uid="{00000000-0005-0000-0000-000083220000}"/>
    <cellStyle name="Input [yellow] 10 6 2 2" xfId="27778" xr:uid="{00000000-0005-0000-0000-000084220000}"/>
    <cellStyle name="Input [yellow] 10 6 3" xfId="27777" xr:uid="{00000000-0005-0000-0000-000085220000}"/>
    <cellStyle name="Input [yellow] 10 7" xfId="7303" xr:uid="{00000000-0005-0000-0000-000086220000}"/>
    <cellStyle name="Input [yellow] 10 7 2" xfId="7304" xr:uid="{00000000-0005-0000-0000-000087220000}"/>
    <cellStyle name="Input [yellow] 10 7 2 2" xfId="27780" xr:uid="{00000000-0005-0000-0000-000088220000}"/>
    <cellStyle name="Input [yellow] 10 7 3" xfId="27779" xr:uid="{00000000-0005-0000-0000-000089220000}"/>
    <cellStyle name="Input [yellow] 10 8" xfId="7305" xr:uid="{00000000-0005-0000-0000-00008A220000}"/>
    <cellStyle name="Input [yellow] 10 8 2" xfId="27781" xr:uid="{00000000-0005-0000-0000-00008B220000}"/>
    <cellStyle name="Input [yellow] 10 9" xfId="27752" xr:uid="{00000000-0005-0000-0000-00008C220000}"/>
    <cellStyle name="Input [yellow] 100" xfId="7306" xr:uid="{00000000-0005-0000-0000-00008D220000}"/>
    <cellStyle name="Input [yellow] 100 2" xfId="7307" xr:uid="{00000000-0005-0000-0000-00008E220000}"/>
    <cellStyle name="Input [yellow] 100 2 2" xfId="7308" xr:uid="{00000000-0005-0000-0000-00008F220000}"/>
    <cellStyle name="Input [yellow] 100 2 2 2" xfId="27784" xr:uid="{00000000-0005-0000-0000-000090220000}"/>
    <cellStyle name="Input [yellow] 100 2 3" xfId="27783" xr:uid="{00000000-0005-0000-0000-000091220000}"/>
    <cellStyle name="Input [yellow] 100 3" xfId="7309" xr:uid="{00000000-0005-0000-0000-000092220000}"/>
    <cellStyle name="Input [yellow] 100 3 2" xfId="7310" xr:uid="{00000000-0005-0000-0000-000093220000}"/>
    <cellStyle name="Input [yellow] 100 3 2 2" xfId="27786" xr:uid="{00000000-0005-0000-0000-000094220000}"/>
    <cellStyle name="Input [yellow] 100 3 3" xfId="27785" xr:uid="{00000000-0005-0000-0000-000095220000}"/>
    <cellStyle name="Input [yellow] 100 4" xfId="7311" xr:uid="{00000000-0005-0000-0000-000096220000}"/>
    <cellStyle name="Input [yellow] 100 4 2" xfId="27787" xr:uid="{00000000-0005-0000-0000-000097220000}"/>
    <cellStyle name="Input [yellow] 100 5" xfId="27782" xr:uid="{00000000-0005-0000-0000-000098220000}"/>
    <cellStyle name="Input [yellow] 101" xfId="7312" xr:uid="{00000000-0005-0000-0000-000099220000}"/>
    <cellStyle name="Input [yellow] 101 2" xfId="7313" xr:uid="{00000000-0005-0000-0000-00009A220000}"/>
    <cellStyle name="Input [yellow] 101 2 2" xfId="7314" xr:uid="{00000000-0005-0000-0000-00009B220000}"/>
    <cellStyle name="Input [yellow] 101 2 2 2" xfId="27790" xr:uid="{00000000-0005-0000-0000-00009C220000}"/>
    <cellStyle name="Input [yellow] 101 2 3" xfId="27789" xr:uid="{00000000-0005-0000-0000-00009D220000}"/>
    <cellStyle name="Input [yellow] 101 3" xfId="7315" xr:uid="{00000000-0005-0000-0000-00009E220000}"/>
    <cellStyle name="Input [yellow] 101 3 2" xfId="7316" xr:uid="{00000000-0005-0000-0000-00009F220000}"/>
    <cellStyle name="Input [yellow] 101 3 2 2" xfId="27792" xr:uid="{00000000-0005-0000-0000-0000A0220000}"/>
    <cellStyle name="Input [yellow] 101 3 3" xfId="27791" xr:uid="{00000000-0005-0000-0000-0000A1220000}"/>
    <cellStyle name="Input [yellow] 101 4" xfId="7317" xr:uid="{00000000-0005-0000-0000-0000A2220000}"/>
    <cellStyle name="Input [yellow] 101 4 2" xfId="27793" xr:uid="{00000000-0005-0000-0000-0000A3220000}"/>
    <cellStyle name="Input [yellow] 101 5" xfId="27788" xr:uid="{00000000-0005-0000-0000-0000A4220000}"/>
    <cellStyle name="Input [yellow] 102" xfId="7318" xr:uid="{00000000-0005-0000-0000-0000A5220000}"/>
    <cellStyle name="Input [yellow] 102 2" xfId="7319" xr:uid="{00000000-0005-0000-0000-0000A6220000}"/>
    <cellStyle name="Input [yellow] 102 2 2" xfId="7320" xr:uid="{00000000-0005-0000-0000-0000A7220000}"/>
    <cellStyle name="Input [yellow] 102 2 2 2" xfId="27796" xr:uid="{00000000-0005-0000-0000-0000A8220000}"/>
    <cellStyle name="Input [yellow] 102 2 3" xfId="27795" xr:uid="{00000000-0005-0000-0000-0000A9220000}"/>
    <cellStyle name="Input [yellow] 102 3" xfId="7321" xr:uid="{00000000-0005-0000-0000-0000AA220000}"/>
    <cellStyle name="Input [yellow] 102 3 2" xfId="7322" xr:uid="{00000000-0005-0000-0000-0000AB220000}"/>
    <cellStyle name="Input [yellow] 102 3 2 2" xfId="27798" xr:uid="{00000000-0005-0000-0000-0000AC220000}"/>
    <cellStyle name="Input [yellow] 102 3 3" xfId="27797" xr:uid="{00000000-0005-0000-0000-0000AD220000}"/>
    <cellStyle name="Input [yellow] 102 4" xfId="7323" xr:uid="{00000000-0005-0000-0000-0000AE220000}"/>
    <cellStyle name="Input [yellow] 102 4 2" xfId="27799" xr:uid="{00000000-0005-0000-0000-0000AF220000}"/>
    <cellStyle name="Input [yellow] 102 5" xfId="27794" xr:uid="{00000000-0005-0000-0000-0000B0220000}"/>
    <cellStyle name="Input [yellow] 103" xfId="7324" xr:uid="{00000000-0005-0000-0000-0000B1220000}"/>
    <cellStyle name="Input [yellow] 103 2" xfId="7325" xr:uid="{00000000-0005-0000-0000-0000B2220000}"/>
    <cellStyle name="Input [yellow] 103 2 2" xfId="7326" xr:uid="{00000000-0005-0000-0000-0000B3220000}"/>
    <cellStyle name="Input [yellow] 103 2 2 2" xfId="27802" xr:uid="{00000000-0005-0000-0000-0000B4220000}"/>
    <cellStyle name="Input [yellow] 103 2 3" xfId="27801" xr:uid="{00000000-0005-0000-0000-0000B5220000}"/>
    <cellStyle name="Input [yellow] 103 3" xfId="7327" xr:uid="{00000000-0005-0000-0000-0000B6220000}"/>
    <cellStyle name="Input [yellow] 103 3 2" xfId="7328" xr:uid="{00000000-0005-0000-0000-0000B7220000}"/>
    <cellStyle name="Input [yellow] 103 3 2 2" xfId="27804" xr:uid="{00000000-0005-0000-0000-0000B8220000}"/>
    <cellStyle name="Input [yellow] 103 3 3" xfId="27803" xr:uid="{00000000-0005-0000-0000-0000B9220000}"/>
    <cellStyle name="Input [yellow] 103 4" xfId="7329" xr:uid="{00000000-0005-0000-0000-0000BA220000}"/>
    <cellStyle name="Input [yellow] 103 4 2" xfId="27805" xr:uid="{00000000-0005-0000-0000-0000BB220000}"/>
    <cellStyle name="Input [yellow] 103 5" xfId="27800" xr:uid="{00000000-0005-0000-0000-0000BC220000}"/>
    <cellStyle name="Input [yellow] 104" xfId="7330" xr:uid="{00000000-0005-0000-0000-0000BD220000}"/>
    <cellStyle name="Input [yellow] 104 2" xfId="7331" xr:uid="{00000000-0005-0000-0000-0000BE220000}"/>
    <cellStyle name="Input [yellow] 104 2 2" xfId="7332" xr:uid="{00000000-0005-0000-0000-0000BF220000}"/>
    <cellStyle name="Input [yellow] 104 2 2 2" xfId="27808" xr:uid="{00000000-0005-0000-0000-0000C0220000}"/>
    <cellStyle name="Input [yellow] 104 2 3" xfId="27807" xr:uid="{00000000-0005-0000-0000-0000C1220000}"/>
    <cellStyle name="Input [yellow] 104 3" xfId="7333" xr:uid="{00000000-0005-0000-0000-0000C2220000}"/>
    <cellStyle name="Input [yellow] 104 3 2" xfId="7334" xr:uid="{00000000-0005-0000-0000-0000C3220000}"/>
    <cellStyle name="Input [yellow] 104 3 2 2" xfId="27810" xr:uid="{00000000-0005-0000-0000-0000C4220000}"/>
    <cellStyle name="Input [yellow] 104 3 3" xfId="27809" xr:uid="{00000000-0005-0000-0000-0000C5220000}"/>
    <cellStyle name="Input [yellow] 104 4" xfId="7335" xr:uid="{00000000-0005-0000-0000-0000C6220000}"/>
    <cellStyle name="Input [yellow] 104 4 2" xfId="27811" xr:uid="{00000000-0005-0000-0000-0000C7220000}"/>
    <cellStyle name="Input [yellow] 104 5" xfId="27806" xr:uid="{00000000-0005-0000-0000-0000C8220000}"/>
    <cellStyle name="Input [yellow] 105" xfId="7336" xr:uid="{00000000-0005-0000-0000-0000C9220000}"/>
    <cellStyle name="Input [yellow] 105 2" xfId="7337" xr:uid="{00000000-0005-0000-0000-0000CA220000}"/>
    <cellStyle name="Input [yellow] 105 2 2" xfId="7338" xr:uid="{00000000-0005-0000-0000-0000CB220000}"/>
    <cellStyle name="Input [yellow] 105 2 2 2" xfId="27814" xr:uid="{00000000-0005-0000-0000-0000CC220000}"/>
    <cellStyle name="Input [yellow] 105 2 3" xfId="27813" xr:uid="{00000000-0005-0000-0000-0000CD220000}"/>
    <cellStyle name="Input [yellow] 105 3" xfId="7339" xr:uid="{00000000-0005-0000-0000-0000CE220000}"/>
    <cellStyle name="Input [yellow] 105 3 2" xfId="7340" xr:uid="{00000000-0005-0000-0000-0000CF220000}"/>
    <cellStyle name="Input [yellow] 105 3 2 2" xfId="27816" xr:uid="{00000000-0005-0000-0000-0000D0220000}"/>
    <cellStyle name="Input [yellow] 105 3 3" xfId="27815" xr:uid="{00000000-0005-0000-0000-0000D1220000}"/>
    <cellStyle name="Input [yellow] 105 4" xfId="7341" xr:uid="{00000000-0005-0000-0000-0000D2220000}"/>
    <cellStyle name="Input [yellow] 105 4 2" xfId="27817" xr:uid="{00000000-0005-0000-0000-0000D3220000}"/>
    <cellStyle name="Input [yellow] 105 5" xfId="27812" xr:uid="{00000000-0005-0000-0000-0000D4220000}"/>
    <cellStyle name="Input [yellow] 106" xfId="7342" xr:uid="{00000000-0005-0000-0000-0000D5220000}"/>
    <cellStyle name="Input [yellow] 106 2" xfId="7343" xr:uid="{00000000-0005-0000-0000-0000D6220000}"/>
    <cellStyle name="Input [yellow] 106 2 2" xfId="7344" xr:uid="{00000000-0005-0000-0000-0000D7220000}"/>
    <cellStyle name="Input [yellow] 106 2 2 2" xfId="27820" xr:uid="{00000000-0005-0000-0000-0000D8220000}"/>
    <cellStyle name="Input [yellow] 106 2 3" xfId="27819" xr:uid="{00000000-0005-0000-0000-0000D9220000}"/>
    <cellStyle name="Input [yellow] 106 3" xfId="7345" xr:uid="{00000000-0005-0000-0000-0000DA220000}"/>
    <cellStyle name="Input [yellow] 106 3 2" xfId="7346" xr:uid="{00000000-0005-0000-0000-0000DB220000}"/>
    <cellStyle name="Input [yellow] 106 3 2 2" xfId="27822" xr:uid="{00000000-0005-0000-0000-0000DC220000}"/>
    <cellStyle name="Input [yellow] 106 3 3" xfId="27821" xr:uid="{00000000-0005-0000-0000-0000DD220000}"/>
    <cellStyle name="Input [yellow] 106 4" xfId="7347" xr:uid="{00000000-0005-0000-0000-0000DE220000}"/>
    <cellStyle name="Input [yellow] 106 4 2" xfId="27823" xr:uid="{00000000-0005-0000-0000-0000DF220000}"/>
    <cellStyle name="Input [yellow] 106 5" xfId="27818" xr:uid="{00000000-0005-0000-0000-0000E0220000}"/>
    <cellStyle name="Input [yellow] 107" xfId="7348" xr:uid="{00000000-0005-0000-0000-0000E1220000}"/>
    <cellStyle name="Input [yellow] 107 2" xfId="7349" xr:uid="{00000000-0005-0000-0000-0000E2220000}"/>
    <cellStyle name="Input [yellow] 107 2 2" xfId="7350" xr:uid="{00000000-0005-0000-0000-0000E3220000}"/>
    <cellStyle name="Input [yellow] 107 2 2 2" xfId="27826" xr:uid="{00000000-0005-0000-0000-0000E4220000}"/>
    <cellStyle name="Input [yellow] 107 2 3" xfId="27825" xr:uid="{00000000-0005-0000-0000-0000E5220000}"/>
    <cellStyle name="Input [yellow] 107 3" xfId="7351" xr:uid="{00000000-0005-0000-0000-0000E6220000}"/>
    <cellStyle name="Input [yellow] 107 3 2" xfId="7352" xr:uid="{00000000-0005-0000-0000-0000E7220000}"/>
    <cellStyle name="Input [yellow] 107 3 2 2" xfId="27828" xr:uid="{00000000-0005-0000-0000-0000E8220000}"/>
    <cellStyle name="Input [yellow] 107 3 3" xfId="27827" xr:uid="{00000000-0005-0000-0000-0000E9220000}"/>
    <cellStyle name="Input [yellow] 107 4" xfId="7353" xr:uid="{00000000-0005-0000-0000-0000EA220000}"/>
    <cellStyle name="Input [yellow] 107 4 2" xfId="27829" xr:uid="{00000000-0005-0000-0000-0000EB220000}"/>
    <cellStyle name="Input [yellow] 107 5" xfId="27824" xr:uid="{00000000-0005-0000-0000-0000EC220000}"/>
    <cellStyle name="Input [yellow] 108" xfId="7354" xr:uid="{00000000-0005-0000-0000-0000ED220000}"/>
    <cellStyle name="Input [yellow] 108 2" xfId="7355" xr:uid="{00000000-0005-0000-0000-0000EE220000}"/>
    <cellStyle name="Input [yellow] 108 2 2" xfId="7356" xr:uid="{00000000-0005-0000-0000-0000EF220000}"/>
    <cellStyle name="Input [yellow] 108 2 2 2" xfId="27832" xr:uid="{00000000-0005-0000-0000-0000F0220000}"/>
    <cellStyle name="Input [yellow] 108 2 3" xfId="27831" xr:uid="{00000000-0005-0000-0000-0000F1220000}"/>
    <cellStyle name="Input [yellow] 108 3" xfId="7357" xr:uid="{00000000-0005-0000-0000-0000F2220000}"/>
    <cellStyle name="Input [yellow] 108 3 2" xfId="7358" xr:uid="{00000000-0005-0000-0000-0000F3220000}"/>
    <cellStyle name="Input [yellow] 108 3 2 2" xfId="27834" xr:uid="{00000000-0005-0000-0000-0000F4220000}"/>
    <cellStyle name="Input [yellow] 108 3 3" xfId="27833" xr:uid="{00000000-0005-0000-0000-0000F5220000}"/>
    <cellStyle name="Input [yellow] 108 4" xfId="7359" xr:uid="{00000000-0005-0000-0000-0000F6220000}"/>
    <cellStyle name="Input [yellow] 108 4 2" xfId="27835" xr:uid="{00000000-0005-0000-0000-0000F7220000}"/>
    <cellStyle name="Input [yellow] 108 5" xfId="27830" xr:uid="{00000000-0005-0000-0000-0000F8220000}"/>
    <cellStyle name="Input [yellow] 109" xfId="7360" xr:uid="{00000000-0005-0000-0000-0000F9220000}"/>
    <cellStyle name="Input [yellow] 109 2" xfId="7361" xr:uid="{00000000-0005-0000-0000-0000FA220000}"/>
    <cellStyle name="Input [yellow] 109 2 2" xfId="7362" xr:uid="{00000000-0005-0000-0000-0000FB220000}"/>
    <cellStyle name="Input [yellow] 109 2 2 2" xfId="27838" xr:uid="{00000000-0005-0000-0000-0000FC220000}"/>
    <cellStyle name="Input [yellow] 109 2 3" xfId="27837" xr:uid="{00000000-0005-0000-0000-0000FD220000}"/>
    <cellStyle name="Input [yellow] 109 3" xfId="7363" xr:uid="{00000000-0005-0000-0000-0000FE220000}"/>
    <cellStyle name="Input [yellow] 109 3 2" xfId="7364" xr:uid="{00000000-0005-0000-0000-0000FF220000}"/>
    <cellStyle name="Input [yellow] 109 3 2 2" xfId="27840" xr:uid="{00000000-0005-0000-0000-000000230000}"/>
    <cellStyle name="Input [yellow] 109 3 3" xfId="27839" xr:uid="{00000000-0005-0000-0000-000001230000}"/>
    <cellStyle name="Input [yellow] 109 4" xfId="7365" xr:uid="{00000000-0005-0000-0000-000002230000}"/>
    <cellStyle name="Input [yellow] 109 4 2" xfId="27841" xr:uid="{00000000-0005-0000-0000-000003230000}"/>
    <cellStyle name="Input [yellow] 109 5" xfId="27836" xr:uid="{00000000-0005-0000-0000-000004230000}"/>
    <cellStyle name="Input [yellow] 11" xfId="7366" xr:uid="{00000000-0005-0000-0000-000005230000}"/>
    <cellStyle name="Input [yellow] 11 2" xfId="7367" xr:uid="{00000000-0005-0000-0000-000006230000}"/>
    <cellStyle name="Input [yellow] 11 2 2" xfId="7368" xr:uid="{00000000-0005-0000-0000-000007230000}"/>
    <cellStyle name="Input [yellow] 11 2 2 2" xfId="7369" xr:uid="{00000000-0005-0000-0000-000008230000}"/>
    <cellStyle name="Input [yellow] 11 2 2 2 2" xfId="27845" xr:uid="{00000000-0005-0000-0000-000009230000}"/>
    <cellStyle name="Input [yellow] 11 2 2 3" xfId="27844" xr:uid="{00000000-0005-0000-0000-00000A230000}"/>
    <cellStyle name="Input [yellow] 11 2 3" xfId="7370" xr:uid="{00000000-0005-0000-0000-00000B230000}"/>
    <cellStyle name="Input [yellow] 11 2 3 2" xfId="7371" xr:uid="{00000000-0005-0000-0000-00000C230000}"/>
    <cellStyle name="Input [yellow] 11 2 3 2 2" xfId="27847" xr:uid="{00000000-0005-0000-0000-00000D230000}"/>
    <cellStyle name="Input [yellow] 11 2 3 3" xfId="27846" xr:uid="{00000000-0005-0000-0000-00000E230000}"/>
    <cellStyle name="Input [yellow] 11 2 4" xfId="7372" xr:uid="{00000000-0005-0000-0000-00000F230000}"/>
    <cellStyle name="Input [yellow] 11 2 4 2" xfId="27848" xr:uid="{00000000-0005-0000-0000-000010230000}"/>
    <cellStyle name="Input [yellow] 11 2 5" xfId="27843" xr:uid="{00000000-0005-0000-0000-000011230000}"/>
    <cellStyle name="Input [yellow] 11 3" xfId="7373" xr:uid="{00000000-0005-0000-0000-000012230000}"/>
    <cellStyle name="Input [yellow] 11 3 2" xfId="7374" xr:uid="{00000000-0005-0000-0000-000013230000}"/>
    <cellStyle name="Input [yellow] 11 3 2 2" xfId="7375" xr:uid="{00000000-0005-0000-0000-000014230000}"/>
    <cellStyle name="Input [yellow] 11 3 2 2 2" xfId="27851" xr:uid="{00000000-0005-0000-0000-000015230000}"/>
    <cellStyle name="Input [yellow] 11 3 2 3" xfId="27850" xr:uid="{00000000-0005-0000-0000-000016230000}"/>
    <cellStyle name="Input [yellow] 11 3 3" xfId="7376" xr:uid="{00000000-0005-0000-0000-000017230000}"/>
    <cellStyle name="Input [yellow] 11 3 3 2" xfId="7377" xr:uid="{00000000-0005-0000-0000-000018230000}"/>
    <cellStyle name="Input [yellow] 11 3 3 2 2" xfId="27853" xr:uid="{00000000-0005-0000-0000-000019230000}"/>
    <cellStyle name="Input [yellow] 11 3 3 3" xfId="27852" xr:uid="{00000000-0005-0000-0000-00001A230000}"/>
    <cellStyle name="Input [yellow] 11 3 4" xfId="7378" xr:uid="{00000000-0005-0000-0000-00001B230000}"/>
    <cellStyle name="Input [yellow] 11 3 4 2" xfId="27854" xr:uid="{00000000-0005-0000-0000-00001C230000}"/>
    <cellStyle name="Input [yellow] 11 3 5" xfId="27849" xr:uid="{00000000-0005-0000-0000-00001D230000}"/>
    <cellStyle name="Input [yellow] 11 4" xfId="7379" xr:uid="{00000000-0005-0000-0000-00001E230000}"/>
    <cellStyle name="Input [yellow] 11 4 2" xfId="7380" xr:uid="{00000000-0005-0000-0000-00001F230000}"/>
    <cellStyle name="Input [yellow] 11 4 2 2" xfId="7381" xr:uid="{00000000-0005-0000-0000-000020230000}"/>
    <cellStyle name="Input [yellow] 11 4 2 2 2" xfId="27857" xr:uid="{00000000-0005-0000-0000-000021230000}"/>
    <cellStyle name="Input [yellow] 11 4 2 3" xfId="27856" xr:uid="{00000000-0005-0000-0000-000022230000}"/>
    <cellStyle name="Input [yellow] 11 4 3" xfId="7382" xr:uid="{00000000-0005-0000-0000-000023230000}"/>
    <cellStyle name="Input [yellow] 11 4 3 2" xfId="7383" xr:uid="{00000000-0005-0000-0000-000024230000}"/>
    <cellStyle name="Input [yellow] 11 4 3 2 2" xfId="27859" xr:uid="{00000000-0005-0000-0000-000025230000}"/>
    <cellStyle name="Input [yellow] 11 4 3 3" xfId="27858" xr:uid="{00000000-0005-0000-0000-000026230000}"/>
    <cellStyle name="Input [yellow] 11 4 4" xfId="7384" xr:uid="{00000000-0005-0000-0000-000027230000}"/>
    <cellStyle name="Input [yellow] 11 4 4 2" xfId="27860" xr:uid="{00000000-0005-0000-0000-000028230000}"/>
    <cellStyle name="Input [yellow] 11 4 5" xfId="27855" xr:uid="{00000000-0005-0000-0000-000029230000}"/>
    <cellStyle name="Input [yellow] 11 5" xfId="7385" xr:uid="{00000000-0005-0000-0000-00002A230000}"/>
    <cellStyle name="Input [yellow] 11 5 2" xfId="7386" xr:uid="{00000000-0005-0000-0000-00002B230000}"/>
    <cellStyle name="Input [yellow] 11 5 2 2" xfId="7387" xr:uid="{00000000-0005-0000-0000-00002C230000}"/>
    <cellStyle name="Input [yellow] 11 5 2 2 2" xfId="27863" xr:uid="{00000000-0005-0000-0000-00002D230000}"/>
    <cellStyle name="Input [yellow] 11 5 2 3" xfId="27862" xr:uid="{00000000-0005-0000-0000-00002E230000}"/>
    <cellStyle name="Input [yellow] 11 5 3" xfId="7388" xr:uid="{00000000-0005-0000-0000-00002F230000}"/>
    <cellStyle name="Input [yellow] 11 5 3 2" xfId="7389" xr:uid="{00000000-0005-0000-0000-000030230000}"/>
    <cellStyle name="Input [yellow] 11 5 3 2 2" xfId="27865" xr:uid="{00000000-0005-0000-0000-000031230000}"/>
    <cellStyle name="Input [yellow] 11 5 3 3" xfId="27864" xr:uid="{00000000-0005-0000-0000-000032230000}"/>
    <cellStyle name="Input [yellow] 11 5 4" xfId="7390" xr:uid="{00000000-0005-0000-0000-000033230000}"/>
    <cellStyle name="Input [yellow] 11 5 4 2" xfId="27866" xr:uid="{00000000-0005-0000-0000-000034230000}"/>
    <cellStyle name="Input [yellow] 11 5 5" xfId="27861" xr:uid="{00000000-0005-0000-0000-000035230000}"/>
    <cellStyle name="Input [yellow] 11 6" xfId="7391" xr:uid="{00000000-0005-0000-0000-000036230000}"/>
    <cellStyle name="Input [yellow] 11 6 2" xfId="7392" xr:uid="{00000000-0005-0000-0000-000037230000}"/>
    <cellStyle name="Input [yellow] 11 6 2 2" xfId="27868" xr:uid="{00000000-0005-0000-0000-000038230000}"/>
    <cellStyle name="Input [yellow] 11 6 3" xfId="27867" xr:uid="{00000000-0005-0000-0000-000039230000}"/>
    <cellStyle name="Input [yellow] 11 7" xfId="7393" xr:uid="{00000000-0005-0000-0000-00003A230000}"/>
    <cellStyle name="Input [yellow] 11 7 2" xfId="7394" xr:uid="{00000000-0005-0000-0000-00003B230000}"/>
    <cellStyle name="Input [yellow] 11 7 2 2" xfId="27870" xr:uid="{00000000-0005-0000-0000-00003C230000}"/>
    <cellStyle name="Input [yellow] 11 7 3" xfId="27869" xr:uid="{00000000-0005-0000-0000-00003D230000}"/>
    <cellStyle name="Input [yellow] 11 8" xfId="7395" xr:uid="{00000000-0005-0000-0000-00003E230000}"/>
    <cellStyle name="Input [yellow] 11 8 2" xfId="27871" xr:uid="{00000000-0005-0000-0000-00003F230000}"/>
    <cellStyle name="Input [yellow] 11 9" xfId="27842" xr:uid="{00000000-0005-0000-0000-000040230000}"/>
    <cellStyle name="Input [yellow] 110" xfId="7396" xr:uid="{00000000-0005-0000-0000-000041230000}"/>
    <cellStyle name="Input [yellow] 110 2" xfId="7397" xr:uid="{00000000-0005-0000-0000-000042230000}"/>
    <cellStyle name="Input [yellow] 110 2 2" xfId="7398" xr:uid="{00000000-0005-0000-0000-000043230000}"/>
    <cellStyle name="Input [yellow] 110 2 2 2" xfId="27874" xr:uid="{00000000-0005-0000-0000-000044230000}"/>
    <cellStyle name="Input [yellow] 110 2 3" xfId="27873" xr:uid="{00000000-0005-0000-0000-000045230000}"/>
    <cellStyle name="Input [yellow] 110 3" xfId="7399" xr:uid="{00000000-0005-0000-0000-000046230000}"/>
    <cellStyle name="Input [yellow] 110 3 2" xfId="7400" xr:uid="{00000000-0005-0000-0000-000047230000}"/>
    <cellStyle name="Input [yellow] 110 3 2 2" xfId="27876" xr:uid="{00000000-0005-0000-0000-000048230000}"/>
    <cellStyle name="Input [yellow] 110 3 3" xfId="27875" xr:uid="{00000000-0005-0000-0000-000049230000}"/>
    <cellStyle name="Input [yellow] 110 4" xfId="7401" xr:uid="{00000000-0005-0000-0000-00004A230000}"/>
    <cellStyle name="Input [yellow] 110 4 2" xfId="27877" xr:uid="{00000000-0005-0000-0000-00004B230000}"/>
    <cellStyle name="Input [yellow] 110 5" xfId="27872" xr:uid="{00000000-0005-0000-0000-00004C230000}"/>
    <cellStyle name="Input [yellow] 111" xfId="7402" xr:uid="{00000000-0005-0000-0000-00004D230000}"/>
    <cellStyle name="Input [yellow] 111 2" xfId="7403" xr:uid="{00000000-0005-0000-0000-00004E230000}"/>
    <cellStyle name="Input [yellow] 111 2 2" xfId="7404" xr:uid="{00000000-0005-0000-0000-00004F230000}"/>
    <cellStyle name="Input [yellow] 111 2 2 2" xfId="27880" xr:uid="{00000000-0005-0000-0000-000050230000}"/>
    <cellStyle name="Input [yellow] 111 2 3" xfId="27879" xr:uid="{00000000-0005-0000-0000-000051230000}"/>
    <cellStyle name="Input [yellow] 111 3" xfId="7405" xr:uid="{00000000-0005-0000-0000-000052230000}"/>
    <cellStyle name="Input [yellow] 111 3 2" xfId="7406" xr:uid="{00000000-0005-0000-0000-000053230000}"/>
    <cellStyle name="Input [yellow] 111 3 2 2" xfId="27882" xr:uid="{00000000-0005-0000-0000-000054230000}"/>
    <cellStyle name="Input [yellow] 111 3 3" xfId="27881" xr:uid="{00000000-0005-0000-0000-000055230000}"/>
    <cellStyle name="Input [yellow] 111 4" xfId="7407" xr:uid="{00000000-0005-0000-0000-000056230000}"/>
    <cellStyle name="Input [yellow] 111 4 2" xfId="27883" xr:uid="{00000000-0005-0000-0000-000057230000}"/>
    <cellStyle name="Input [yellow] 111 5" xfId="27878" xr:uid="{00000000-0005-0000-0000-000058230000}"/>
    <cellStyle name="Input [yellow] 112" xfId="7408" xr:uid="{00000000-0005-0000-0000-000059230000}"/>
    <cellStyle name="Input [yellow] 112 2" xfId="7409" xr:uid="{00000000-0005-0000-0000-00005A230000}"/>
    <cellStyle name="Input [yellow] 112 2 2" xfId="7410" xr:uid="{00000000-0005-0000-0000-00005B230000}"/>
    <cellStyle name="Input [yellow] 112 2 2 2" xfId="27886" xr:uid="{00000000-0005-0000-0000-00005C230000}"/>
    <cellStyle name="Input [yellow] 112 2 3" xfId="27885" xr:uid="{00000000-0005-0000-0000-00005D230000}"/>
    <cellStyle name="Input [yellow] 112 3" xfId="7411" xr:uid="{00000000-0005-0000-0000-00005E230000}"/>
    <cellStyle name="Input [yellow] 112 3 2" xfId="7412" xr:uid="{00000000-0005-0000-0000-00005F230000}"/>
    <cellStyle name="Input [yellow] 112 3 2 2" xfId="27888" xr:uid="{00000000-0005-0000-0000-000060230000}"/>
    <cellStyle name="Input [yellow] 112 3 3" xfId="27887" xr:uid="{00000000-0005-0000-0000-000061230000}"/>
    <cellStyle name="Input [yellow] 112 4" xfId="7413" xr:uid="{00000000-0005-0000-0000-000062230000}"/>
    <cellStyle name="Input [yellow] 112 4 2" xfId="27889" xr:uid="{00000000-0005-0000-0000-000063230000}"/>
    <cellStyle name="Input [yellow] 112 5" xfId="27884" xr:uid="{00000000-0005-0000-0000-000064230000}"/>
    <cellStyle name="Input [yellow] 113" xfId="7414" xr:uid="{00000000-0005-0000-0000-000065230000}"/>
    <cellStyle name="Input [yellow] 113 2" xfId="7415" xr:uid="{00000000-0005-0000-0000-000066230000}"/>
    <cellStyle name="Input [yellow] 113 2 2" xfId="7416" xr:uid="{00000000-0005-0000-0000-000067230000}"/>
    <cellStyle name="Input [yellow] 113 2 2 2" xfId="27892" xr:uid="{00000000-0005-0000-0000-000068230000}"/>
    <cellStyle name="Input [yellow] 113 2 3" xfId="27891" xr:uid="{00000000-0005-0000-0000-000069230000}"/>
    <cellStyle name="Input [yellow] 113 3" xfId="7417" xr:uid="{00000000-0005-0000-0000-00006A230000}"/>
    <cellStyle name="Input [yellow] 113 3 2" xfId="7418" xr:uid="{00000000-0005-0000-0000-00006B230000}"/>
    <cellStyle name="Input [yellow] 113 3 2 2" xfId="27894" xr:uid="{00000000-0005-0000-0000-00006C230000}"/>
    <cellStyle name="Input [yellow] 113 3 3" xfId="27893" xr:uid="{00000000-0005-0000-0000-00006D230000}"/>
    <cellStyle name="Input [yellow] 113 4" xfId="7419" xr:uid="{00000000-0005-0000-0000-00006E230000}"/>
    <cellStyle name="Input [yellow] 113 4 2" xfId="27895" xr:uid="{00000000-0005-0000-0000-00006F230000}"/>
    <cellStyle name="Input [yellow] 113 5" xfId="27890" xr:uid="{00000000-0005-0000-0000-000070230000}"/>
    <cellStyle name="Input [yellow] 114" xfId="7420" xr:uid="{00000000-0005-0000-0000-000071230000}"/>
    <cellStyle name="Input [yellow] 114 2" xfId="7421" xr:uid="{00000000-0005-0000-0000-000072230000}"/>
    <cellStyle name="Input [yellow] 114 2 2" xfId="7422" xr:uid="{00000000-0005-0000-0000-000073230000}"/>
    <cellStyle name="Input [yellow] 114 2 2 2" xfId="27898" xr:uid="{00000000-0005-0000-0000-000074230000}"/>
    <cellStyle name="Input [yellow] 114 2 3" xfId="27897" xr:uid="{00000000-0005-0000-0000-000075230000}"/>
    <cellStyle name="Input [yellow] 114 3" xfId="7423" xr:uid="{00000000-0005-0000-0000-000076230000}"/>
    <cellStyle name="Input [yellow] 114 3 2" xfId="7424" xr:uid="{00000000-0005-0000-0000-000077230000}"/>
    <cellStyle name="Input [yellow] 114 3 2 2" xfId="27900" xr:uid="{00000000-0005-0000-0000-000078230000}"/>
    <cellStyle name="Input [yellow] 114 3 3" xfId="27899" xr:uid="{00000000-0005-0000-0000-000079230000}"/>
    <cellStyle name="Input [yellow] 114 4" xfId="7425" xr:uid="{00000000-0005-0000-0000-00007A230000}"/>
    <cellStyle name="Input [yellow] 114 4 2" xfId="27901" xr:uid="{00000000-0005-0000-0000-00007B230000}"/>
    <cellStyle name="Input [yellow] 114 5" xfId="27896" xr:uid="{00000000-0005-0000-0000-00007C230000}"/>
    <cellStyle name="Input [yellow] 115" xfId="7426" xr:uid="{00000000-0005-0000-0000-00007D230000}"/>
    <cellStyle name="Input [yellow] 115 2" xfId="7427" xr:uid="{00000000-0005-0000-0000-00007E230000}"/>
    <cellStyle name="Input [yellow] 115 2 2" xfId="7428" xr:uid="{00000000-0005-0000-0000-00007F230000}"/>
    <cellStyle name="Input [yellow] 115 2 2 2" xfId="27904" xr:uid="{00000000-0005-0000-0000-000080230000}"/>
    <cellStyle name="Input [yellow] 115 2 3" xfId="27903" xr:uid="{00000000-0005-0000-0000-000081230000}"/>
    <cellStyle name="Input [yellow] 115 3" xfId="7429" xr:uid="{00000000-0005-0000-0000-000082230000}"/>
    <cellStyle name="Input [yellow] 115 3 2" xfId="7430" xr:uid="{00000000-0005-0000-0000-000083230000}"/>
    <cellStyle name="Input [yellow] 115 3 2 2" xfId="27906" xr:uid="{00000000-0005-0000-0000-000084230000}"/>
    <cellStyle name="Input [yellow] 115 3 3" xfId="27905" xr:uid="{00000000-0005-0000-0000-000085230000}"/>
    <cellStyle name="Input [yellow] 115 4" xfId="7431" xr:uid="{00000000-0005-0000-0000-000086230000}"/>
    <cellStyle name="Input [yellow] 115 4 2" xfId="27907" xr:uid="{00000000-0005-0000-0000-000087230000}"/>
    <cellStyle name="Input [yellow] 115 5" xfId="27902" xr:uid="{00000000-0005-0000-0000-000088230000}"/>
    <cellStyle name="Input [yellow] 116" xfId="7432" xr:uid="{00000000-0005-0000-0000-000089230000}"/>
    <cellStyle name="Input [yellow] 116 2" xfId="7433" xr:uid="{00000000-0005-0000-0000-00008A230000}"/>
    <cellStyle name="Input [yellow] 116 2 2" xfId="27909" xr:uid="{00000000-0005-0000-0000-00008B230000}"/>
    <cellStyle name="Input [yellow] 116 3" xfId="27908" xr:uid="{00000000-0005-0000-0000-00008C230000}"/>
    <cellStyle name="Input [yellow] 117" xfId="7434" xr:uid="{00000000-0005-0000-0000-00008D230000}"/>
    <cellStyle name="Input [yellow] 117 2" xfId="7435" xr:uid="{00000000-0005-0000-0000-00008E230000}"/>
    <cellStyle name="Input [yellow] 117 2 2" xfId="27911" xr:uid="{00000000-0005-0000-0000-00008F230000}"/>
    <cellStyle name="Input [yellow] 117 3" xfId="27910" xr:uid="{00000000-0005-0000-0000-000090230000}"/>
    <cellStyle name="Input [yellow] 118" xfId="7436" xr:uid="{00000000-0005-0000-0000-000091230000}"/>
    <cellStyle name="Input [yellow] 118 2" xfId="27912" xr:uid="{00000000-0005-0000-0000-000092230000}"/>
    <cellStyle name="Input [yellow] 119" xfId="27751" xr:uid="{00000000-0005-0000-0000-000093230000}"/>
    <cellStyle name="Input [yellow] 12" xfId="7437" xr:uid="{00000000-0005-0000-0000-000094230000}"/>
    <cellStyle name="Input [yellow] 12 2" xfId="7438" xr:uid="{00000000-0005-0000-0000-000095230000}"/>
    <cellStyle name="Input [yellow] 12 2 2" xfId="7439" xr:uid="{00000000-0005-0000-0000-000096230000}"/>
    <cellStyle name="Input [yellow] 12 2 2 2" xfId="27915" xr:uid="{00000000-0005-0000-0000-000097230000}"/>
    <cellStyle name="Input [yellow] 12 2 3" xfId="27914" xr:uid="{00000000-0005-0000-0000-000098230000}"/>
    <cellStyle name="Input [yellow] 12 3" xfId="7440" xr:uid="{00000000-0005-0000-0000-000099230000}"/>
    <cellStyle name="Input [yellow] 12 3 2" xfId="7441" xr:uid="{00000000-0005-0000-0000-00009A230000}"/>
    <cellStyle name="Input [yellow] 12 3 2 2" xfId="27917" xr:uid="{00000000-0005-0000-0000-00009B230000}"/>
    <cellStyle name="Input [yellow] 12 3 3" xfId="27916" xr:uid="{00000000-0005-0000-0000-00009C230000}"/>
    <cellStyle name="Input [yellow] 12 4" xfId="7442" xr:uid="{00000000-0005-0000-0000-00009D230000}"/>
    <cellStyle name="Input [yellow] 12 4 2" xfId="27918" xr:uid="{00000000-0005-0000-0000-00009E230000}"/>
    <cellStyle name="Input [yellow] 12 5" xfId="27913" xr:uid="{00000000-0005-0000-0000-00009F230000}"/>
    <cellStyle name="Input [yellow] 13" xfId="7443" xr:uid="{00000000-0005-0000-0000-0000A0230000}"/>
    <cellStyle name="Input [yellow] 13 2" xfId="7444" xr:uid="{00000000-0005-0000-0000-0000A1230000}"/>
    <cellStyle name="Input [yellow] 13 2 2" xfId="7445" xr:uid="{00000000-0005-0000-0000-0000A2230000}"/>
    <cellStyle name="Input [yellow] 13 2 2 2" xfId="27921" xr:uid="{00000000-0005-0000-0000-0000A3230000}"/>
    <cellStyle name="Input [yellow] 13 2 3" xfId="27920" xr:uid="{00000000-0005-0000-0000-0000A4230000}"/>
    <cellStyle name="Input [yellow] 13 3" xfId="7446" xr:uid="{00000000-0005-0000-0000-0000A5230000}"/>
    <cellStyle name="Input [yellow] 13 3 2" xfId="7447" xr:uid="{00000000-0005-0000-0000-0000A6230000}"/>
    <cellStyle name="Input [yellow] 13 3 2 2" xfId="27923" xr:uid="{00000000-0005-0000-0000-0000A7230000}"/>
    <cellStyle name="Input [yellow] 13 3 3" xfId="27922" xr:uid="{00000000-0005-0000-0000-0000A8230000}"/>
    <cellStyle name="Input [yellow] 13 4" xfId="7448" xr:uid="{00000000-0005-0000-0000-0000A9230000}"/>
    <cellStyle name="Input [yellow] 13 4 2" xfId="27924" xr:uid="{00000000-0005-0000-0000-0000AA230000}"/>
    <cellStyle name="Input [yellow] 13 5" xfId="27919" xr:uid="{00000000-0005-0000-0000-0000AB230000}"/>
    <cellStyle name="Input [yellow] 14" xfId="7449" xr:uid="{00000000-0005-0000-0000-0000AC230000}"/>
    <cellStyle name="Input [yellow] 14 2" xfId="7450" xr:uid="{00000000-0005-0000-0000-0000AD230000}"/>
    <cellStyle name="Input [yellow] 14 2 2" xfId="7451" xr:uid="{00000000-0005-0000-0000-0000AE230000}"/>
    <cellStyle name="Input [yellow] 14 2 2 2" xfId="27927" xr:uid="{00000000-0005-0000-0000-0000AF230000}"/>
    <cellStyle name="Input [yellow] 14 2 3" xfId="27926" xr:uid="{00000000-0005-0000-0000-0000B0230000}"/>
    <cellStyle name="Input [yellow] 14 3" xfId="7452" xr:uid="{00000000-0005-0000-0000-0000B1230000}"/>
    <cellStyle name="Input [yellow] 14 3 2" xfId="7453" xr:uid="{00000000-0005-0000-0000-0000B2230000}"/>
    <cellStyle name="Input [yellow] 14 3 2 2" xfId="27929" xr:uid="{00000000-0005-0000-0000-0000B3230000}"/>
    <cellStyle name="Input [yellow] 14 3 3" xfId="27928" xr:uid="{00000000-0005-0000-0000-0000B4230000}"/>
    <cellStyle name="Input [yellow] 14 4" xfId="7454" xr:uid="{00000000-0005-0000-0000-0000B5230000}"/>
    <cellStyle name="Input [yellow] 14 4 2" xfId="27930" xr:uid="{00000000-0005-0000-0000-0000B6230000}"/>
    <cellStyle name="Input [yellow] 14 5" xfId="27925" xr:uid="{00000000-0005-0000-0000-0000B7230000}"/>
    <cellStyle name="Input [yellow] 15" xfId="7455" xr:uid="{00000000-0005-0000-0000-0000B8230000}"/>
    <cellStyle name="Input [yellow] 15 2" xfId="7456" xr:uid="{00000000-0005-0000-0000-0000B9230000}"/>
    <cellStyle name="Input [yellow] 15 2 2" xfId="7457" xr:uid="{00000000-0005-0000-0000-0000BA230000}"/>
    <cellStyle name="Input [yellow] 15 2 2 2" xfId="27933" xr:uid="{00000000-0005-0000-0000-0000BB230000}"/>
    <cellStyle name="Input [yellow] 15 2 3" xfId="27932" xr:uid="{00000000-0005-0000-0000-0000BC230000}"/>
    <cellStyle name="Input [yellow] 15 3" xfId="7458" xr:uid="{00000000-0005-0000-0000-0000BD230000}"/>
    <cellStyle name="Input [yellow] 15 3 2" xfId="7459" xr:uid="{00000000-0005-0000-0000-0000BE230000}"/>
    <cellStyle name="Input [yellow] 15 3 2 2" xfId="27935" xr:uid="{00000000-0005-0000-0000-0000BF230000}"/>
    <cellStyle name="Input [yellow] 15 3 3" xfId="27934" xr:uid="{00000000-0005-0000-0000-0000C0230000}"/>
    <cellStyle name="Input [yellow] 15 4" xfId="7460" xr:uid="{00000000-0005-0000-0000-0000C1230000}"/>
    <cellStyle name="Input [yellow] 15 4 2" xfId="27936" xr:uid="{00000000-0005-0000-0000-0000C2230000}"/>
    <cellStyle name="Input [yellow] 15 5" xfId="27931" xr:uid="{00000000-0005-0000-0000-0000C3230000}"/>
    <cellStyle name="Input [yellow] 16" xfId="7461" xr:uid="{00000000-0005-0000-0000-0000C4230000}"/>
    <cellStyle name="Input [yellow] 16 2" xfId="7462" xr:uid="{00000000-0005-0000-0000-0000C5230000}"/>
    <cellStyle name="Input [yellow] 16 2 2" xfId="7463" xr:uid="{00000000-0005-0000-0000-0000C6230000}"/>
    <cellStyle name="Input [yellow] 16 2 2 2" xfId="27939" xr:uid="{00000000-0005-0000-0000-0000C7230000}"/>
    <cellStyle name="Input [yellow] 16 2 3" xfId="27938" xr:uid="{00000000-0005-0000-0000-0000C8230000}"/>
    <cellStyle name="Input [yellow] 16 3" xfId="7464" xr:uid="{00000000-0005-0000-0000-0000C9230000}"/>
    <cellStyle name="Input [yellow] 16 3 2" xfId="7465" xr:uid="{00000000-0005-0000-0000-0000CA230000}"/>
    <cellStyle name="Input [yellow] 16 3 2 2" xfId="27941" xr:uid="{00000000-0005-0000-0000-0000CB230000}"/>
    <cellStyle name="Input [yellow] 16 3 3" xfId="27940" xr:uid="{00000000-0005-0000-0000-0000CC230000}"/>
    <cellStyle name="Input [yellow] 16 4" xfId="7466" xr:uid="{00000000-0005-0000-0000-0000CD230000}"/>
    <cellStyle name="Input [yellow] 16 4 2" xfId="27942" xr:uid="{00000000-0005-0000-0000-0000CE230000}"/>
    <cellStyle name="Input [yellow] 16 5" xfId="27937" xr:uid="{00000000-0005-0000-0000-0000CF230000}"/>
    <cellStyle name="Input [yellow] 17" xfId="7467" xr:uid="{00000000-0005-0000-0000-0000D0230000}"/>
    <cellStyle name="Input [yellow] 17 2" xfId="7468" xr:uid="{00000000-0005-0000-0000-0000D1230000}"/>
    <cellStyle name="Input [yellow] 17 2 2" xfId="7469" xr:uid="{00000000-0005-0000-0000-0000D2230000}"/>
    <cellStyle name="Input [yellow] 17 2 2 2" xfId="27945" xr:uid="{00000000-0005-0000-0000-0000D3230000}"/>
    <cellStyle name="Input [yellow] 17 2 3" xfId="27944" xr:uid="{00000000-0005-0000-0000-0000D4230000}"/>
    <cellStyle name="Input [yellow] 17 3" xfId="7470" xr:uid="{00000000-0005-0000-0000-0000D5230000}"/>
    <cellStyle name="Input [yellow] 17 3 2" xfId="7471" xr:uid="{00000000-0005-0000-0000-0000D6230000}"/>
    <cellStyle name="Input [yellow] 17 3 2 2" xfId="27947" xr:uid="{00000000-0005-0000-0000-0000D7230000}"/>
    <cellStyle name="Input [yellow] 17 3 3" xfId="27946" xr:uid="{00000000-0005-0000-0000-0000D8230000}"/>
    <cellStyle name="Input [yellow] 17 4" xfId="7472" xr:uid="{00000000-0005-0000-0000-0000D9230000}"/>
    <cellStyle name="Input [yellow] 17 4 2" xfId="27948" xr:uid="{00000000-0005-0000-0000-0000DA230000}"/>
    <cellStyle name="Input [yellow] 17 5" xfId="27943" xr:uid="{00000000-0005-0000-0000-0000DB230000}"/>
    <cellStyle name="Input [yellow] 18" xfId="7473" xr:uid="{00000000-0005-0000-0000-0000DC230000}"/>
    <cellStyle name="Input [yellow] 18 2" xfId="7474" xr:uid="{00000000-0005-0000-0000-0000DD230000}"/>
    <cellStyle name="Input [yellow] 18 2 2" xfId="7475" xr:uid="{00000000-0005-0000-0000-0000DE230000}"/>
    <cellStyle name="Input [yellow] 18 2 2 2" xfId="27951" xr:uid="{00000000-0005-0000-0000-0000DF230000}"/>
    <cellStyle name="Input [yellow] 18 2 3" xfId="27950" xr:uid="{00000000-0005-0000-0000-0000E0230000}"/>
    <cellStyle name="Input [yellow] 18 3" xfId="7476" xr:uid="{00000000-0005-0000-0000-0000E1230000}"/>
    <cellStyle name="Input [yellow] 18 3 2" xfId="7477" xr:uid="{00000000-0005-0000-0000-0000E2230000}"/>
    <cellStyle name="Input [yellow] 18 3 2 2" xfId="27953" xr:uid="{00000000-0005-0000-0000-0000E3230000}"/>
    <cellStyle name="Input [yellow] 18 3 3" xfId="27952" xr:uid="{00000000-0005-0000-0000-0000E4230000}"/>
    <cellStyle name="Input [yellow] 18 4" xfId="7478" xr:uid="{00000000-0005-0000-0000-0000E5230000}"/>
    <cellStyle name="Input [yellow] 18 4 2" xfId="27954" xr:uid="{00000000-0005-0000-0000-0000E6230000}"/>
    <cellStyle name="Input [yellow] 18 5" xfId="27949" xr:uid="{00000000-0005-0000-0000-0000E7230000}"/>
    <cellStyle name="Input [yellow] 19" xfId="7479" xr:uid="{00000000-0005-0000-0000-0000E8230000}"/>
    <cellStyle name="Input [yellow] 19 2" xfId="7480" xr:uid="{00000000-0005-0000-0000-0000E9230000}"/>
    <cellStyle name="Input [yellow] 19 2 2" xfId="7481" xr:uid="{00000000-0005-0000-0000-0000EA230000}"/>
    <cellStyle name="Input [yellow] 19 2 2 2" xfId="27957" xr:uid="{00000000-0005-0000-0000-0000EB230000}"/>
    <cellStyle name="Input [yellow] 19 2 3" xfId="27956" xr:uid="{00000000-0005-0000-0000-0000EC230000}"/>
    <cellStyle name="Input [yellow] 19 3" xfId="7482" xr:uid="{00000000-0005-0000-0000-0000ED230000}"/>
    <cellStyle name="Input [yellow] 19 3 2" xfId="7483" xr:uid="{00000000-0005-0000-0000-0000EE230000}"/>
    <cellStyle name="Input [yellow] 19 3 2 2" xfId="27959" xr:uid="{00000000-0005-0000-0000-0000EF230000}"/>
    <cellStyle name="Input [yellow] 19 3 3" xfId="27958" xr:uid="{00000000-0005-0000-0000-0000F0230000}"/>
    <cellStyle name="Input [yellow] 19 4" xfId="7484" xr:uid="{00000000-0005-0000-0000-0000F1230000}"/>
    <cellStyle name="Input [yellow] 19 4 2" xfId="27960" xr:uid="{00000000-0005-0000-0000-0000F2230000}"/>
    <cellStyle name="Input [yellow] 19 5" xfId="27955" xr:uid="{00000000-0005-0000-0000-0000F3230000}"/>
    <cellStyle name="Input [yellow] 2" xfId="7485" xr:uid="{00000000-0005-0000-0000-0000F4230000}"/>
    <cellStyle name="Input [yellow] 2 10" xfId="27961" xr:uid="{00000000-0005-0000-0000-0000F5230000}"/>
    <cellStyle name="Input [yellow] 2 2" xfId="7486" xr:uid="{00000000-0005-0000-0000-0000F6230000}"/>
    <cellStyle name="Input [yellow] 2 2 2" xfId="7487" xr:uid="{00000000-0005-0000-0000-0000F7230000}"/>
    <cellStyle name="Input [yellow] 2 2 2 2" xfId="7488" xr:uid="{00000000-0005-0000-0000-0000F8230000}"/>
    <cellStyle name="Input [yellow] 2 2 2 2 2" xfId="7489" xr:uid="{00000000-0005-0000-0000-0000F9230000}"/>
    <cellStyle name="Input [yellow] 2 2 2 2 2 2" xfId="27965" xr:uid="{00000000-0005-0000-0000-0000FA230000}"/>
    <cellStyle name="Input [yellow] 2 2 2 2 3" xfId="27964" xr:uid="{00000000-0005-0000-0000-0000FB230000}"/>
    <cellStyle name="Input [yellow] 2 2 2 3" xfId="7490" xr:uid="{00000000-0005-0000-0000-0000FC230000}"/>
    <cellStyle name="Input [yellow] 2 2 2 3 2" xfId="7491" xr:uid="{00000000-0005-0000-0000-0000FD230000}"/>
    <cellStyle name="Input [yellow] 2 2 2 3 2 2" xfId="27967" xr:uid="{00000000-0005-0000-0000-0000FE230000}"/>
    <cellStyle name="Input [yellow] 2 2 2 3 3" xfId="27966" xr:uid="{00000000-0005-0000-0000-0000FF230000}"/>
    <cellStyle name="Input [yellow] 2 2 2 4" xfId="7492" xr:uid="{00000000-0005-0000-0000-000000240000}"/>
    <cellStyle name="Input [yellow] 2 2 2 4 2" xfId="27968" xr:uid="{00000000-0005-0000-0000-000001240000}"/>
    <cellStyle name="Input [yellow] 2 2 2 5" xfId="27963" xr:uid="{00000000-0005-0000-0000-000002240000}"/>
    <cellStyle name="Input [yellow] 2 2 3" xfId="7493" xr:uid="{00000000-0005-0000-0000-000003240000}"/>
    <cellStyle name="Input [yellow] 2 2 3 2" xfId="7494" xr:uid="{00000000-0005-0000-0000-000004240000}"/>
    <cellStyle name="Input [yellow] 2 2 3 2 2" xfId="7495" xr:uid="{00000000-0005-0000-0000-000005240000}"/>
    <cellStyle name="Input [yellow] 2 2 3 2 2 2" xfId="27971" xr:uid="{00000000-0005-0000-0000-000006240000}"/>
    <cellStyle name="Input [yellow] 2 2 3 2 3" xfId="27970" xr:uid="{00000000-0005-0000-0000-000007240000}"/>
    <cellStyle name="Input [yellow] 2 2 3 3" xfId="7496" xr:uid="{00000000-0005-0000-0000-000008240000}"/>
    <cellStyle name="Input [yellow] 2 2 3 3 2" xfId="7497" xr:uid="{00000000-0005-0000-0000-000009240000}"/>
    <cellStyle name="Input [yellow] 2 2 3 3 2 2" xfId="27973" xr:uid="{00000000-0005-0000-0000-00000A240000}"/>
    <cellStyle name="Input [yellow] 2 2 3 3 3" xfId="27972" xr:uid="{00000000-0005-0000-0000-00000B240000}"/>
    <cellStyle name="Input [yellow] 2 2 3 4" xfId="7498" xr:uid="{00000000-0005-0000-0000-00000C240000}"/>
    <cellStyle name="Input [yellow] 2 2 3 4 2" xfId="27974" xr:uid="{00000000-0005-0000-0000-00000D240000}"/>
    <cellStyle name="Input [yellow] 2 2 3 5" xfId="27969" xr:uid="{00000000-0005-0000-0000-00000E240000}"/>
    <cellStyle name="Input [yellow] 2 2 4" xfId="7499" xr:uid="{00000000-0005-0000-0000-00000F240000}"/>
    <cellStyle name="Input [yellow] 2 2 4 2" xfId="7500" xr:uid="{00000000-0005-0000-0000-000010240000}"/>
    <cellStyle name="Input [yellow] 2 2 4 2 2" xfId="7501" xr:uid="{00000000-0005-0000-0000-000011240000}"/>
    <cellStyle name="Input [yellow] 2 2 4 2 2 2" xfId="27977" xr:uid="{00000000-0005-0000-0000-000012240000}"/>
    <cellStyle name="Input [yellow] 2 2 4 2 3" xfId="27976" xr:uid="{00000000-0005-0000-0000-000013240000}"/>
    <cellStyle name="Input [yellow] 2 2 4 3" xfId="7502" xr:uid="{00000000-0005-0000-0000-000014240000}"/>
    <cellStyle name="Input [yellow] 2 2 4 3 2" xfId="7503" xr:uid="{00000000-0005-0000-0000-000015240000}"/>
    <cellStyle name="Input [yellow] 2 2 4 3 2 2" xfId="27979" xr:uid="{00000000-0005-0000-0000-000016240000}"/>
    <cellStyle name="Input [yellow] 2 2 4 3 3" xfId="27978" xr:uid="{00000000-0005-0000-0000-000017240000}"/>
    <cellStyle name="Input [yellow] 2 2 4 4" xfId="7504" xr:uid="{00000000-0005-0000-0000-000018240000}"/>
    <cellStyle name="Input [yellow] 2 2 4 4 2" xfId="27980" xr:uid="{00000000-0005-0000-0000-000019240000}"/>
    <cellStyle name="Input [yellow] 2 2 4 5" xfId="27975" xr:uid="{00000000-0005-0000-0000-00001A240000}"/>
    <cellStyle name="Input [yellow] 2 2 5" xfId="7505" xr:uid="{00000000-0005-0000-0000-00001B240000}"/>
    <cellStyle name="Input [yellow] 2 2 5 2" xfId="7506" xr:uid="{00000000-0005-0000-0000-00001C240000}"/>
    <cellStyle name="Input [yellow] 2 2 5 2 2" xfId="7507" xr:uid="{00000000-0005-0000-0000-00001D240000}"/>
    <cellStyle name="Input [yellow] 2 2 5 2 2 2" xfId="27983" xr:uid="{00000000-0005-0000-0000-00001E240000}"/>
    <cellStyle name="Input [yellow] 2 2 5 2 3" xfId="27982" xr:uid="{00000000-0005-0000-0000-00001F240000}"/>
    <cellStyle name="Input [yellow] 2 2 5 3" xfId="7508" xr:uid="{00000000-0005-0000-0000-000020240000}"/>
    <cellStyle name="Input [yellow] 2 2 5 3 2" xfId="7509" xr:uid="{00000000-0005-0000-0000-000021240000}"/>
    <cellStyle name="Input [yellow] 2 2 5 3 2 2" xfId="27985" xr:uid="{00000000-0005-0000-0000-000022240000}"/>
    <cellStyle name="Input [yellow] 2 2 5 3 3" xfId="27984" xr:uid="{00000000-0005-0000-0000-000023240000}"/>
    <cellStyle name="Input [yellow] 2 2 5 4" xfId="7510" xr:uid="{00000000-0005-0000-0000-000024240000}"/>
    <cellStyle name="Input [yellow] 2 2 5 4 2" xfId="27986" xr:uid="{00000000-0005-0000-0000-000025240000}"/>
    <cellStyle name="Input [yellow] 2 2 5 5" xfId="27981" xr:uid="{00000000-0005-0000-0000-000026240000}"/>
    <cellStyle name="Input [yellow] 2 2 6" xfId="7511" xr:uid="{00000000-0005-0000-0000-000027240000}"/>
    <cellStyle name="Input [yellow] 2 2 6 2" xfId="7512" xr:uid="{00000000-0005-0000-0000-000028240000}"/>
    <cellStyle name="Input [yellow] 2 2 6 2 2" xfId="27988" xr:uid="{00000000-0005-0000-0000-000029240000}"/>
    <cellStyle name="Input [yellow] 2 2 6 3" xfId="27987" xr:uid="{00000000-0005-0000-0000-00002A240000}"/>
    <cellStyle name="Input [yellow] 2 2 7" xfId="7513" xr:uid="{00000000-0005-0000-0000-00002B240000}"/>
    <cellStyle name="Input [yellow] 2 2 7 2" xfId="7514" xr:uid="{00000000-0005-0000-0000-00002C240000}"/>
    <cellStyle name="Input [yellow] 2 2 7 2 2" xfId="27990" xr:uid="{00000000-0005-0000-0000-00002D240000}"/>
    <cellStyle name="Input [yellow] 2 2 7 3" xfId="27989" xr:uid="{00000000-0005-0000-0000-00002E240000}"/>
    <cellStyle name="Input [yellow] 2 2 8" xfId="7515" xr:uid="{00000000-0005-0000-0000-00002F240000}"/>
    <cellStyle name="Input [yellow] 2 2 8 2" xfId="27991" xr:uid="{00000000-0005-0000-0000-000030240000}"/>
    <cellStyle name="Input [yellow] 2 2 9" xfId="27962" xr:uid="{00000000-0005-0000-0000-000031240000}"/>
    <cellStyle name="Input [yellow] 2 3" xfId="7516" xr:uid="{00000000-0005-0000-0000-000032240000}"/>
    <cellStyle name="Input [yellow] 2 3 2" xfId="7517" xr:uid="{00000000-0005-0000-0000-000033240000}"/>
    <cellStyle name="Input [yellow] 2 3 2 2" xfId="7518" xr:uid="{00000000-0005-0000-0000-000034240000}"/>
    <cellStyle name="Input [yellow] 2 3 2 2 2" xfId="27994" xr:uid="{00000000-0005-0000-0000-000035240000}"/>
    <cellStyle name="Input [yellow] 2 3 2 3" xfId="27993" xr:uid="{00000000-0005-0000-0000-000036240000}"/>
    <cellStyle name="Input [yellow] 2 3 3" xfId="7519" xr:uid="{00000000-0005-0000-0000-000037240000}"/>
    <cellStyle name="Input [yellow] 2 3 3 2" xfId="7520" xr:uid="{00000000-0005-0000-0000-000038240000}"/>
    <cellStyle name="Input [yellow] 2 3 3 2 2" xfId="27996" xr:uid="{00000000-0005-0000-0000-000039240000}"/>
    <cellStyle name="Input [yellow] 2 3 3 3" xfId="27995" xr:uid="{00000000-0005-0000-0000-00003A240000}"/>
    <cellStyle name="Input [yellow] 2 3 4" xfId="7521" xr:uid="{00000000-0005-0000-0000-00003B240000}"/>
    <cellStyle name="Input [yellow] 2 3 4 2" xfId="27997" xr:uid="{00000000-0005-0000-0000-00003C240000}"/>
    <cellStyle name="Input [yellow] 2 3 5" xfId="27992" xr:uid="{00000000-0005-0000-0000-00003D240000}"/>
    <cellStyle name="Input [yellow] 2 4" xfId="7522" xr:uid="{00000000-0005-0000-0000-00003E240000}"/>
    <cellStyle name="Input [yellow] 2 4 2" xfId="7523" xr:uid="{00000000-0005-0000-0000-00003F240000}"/>
    <cellStyle name="Input [yellow] 2 4 2 2" xfId="7524" xr:uid="{00000000-0005-0000-0000-000040240000}"/>
    <cellStyle name="Input [yellow] 2 4 2 2 2" xfId="28000" xr:uid="{00000000-0005-0000-0000-000041240000}"/>
    <cellStyle name="Input [yellow] 2 4 2 3" xfId="27999" xr:uid="{00000000-0005-0000-0000-000042240000}"/>
    <cellStyle name="Input [yellow] 2 4 3" xfId="7525" xr:uid="{00000000-0005-0000-0000-000043240000}"/>
    <cellStyle name="Input [yellow] 2 4 3 2" xfId="7526" xr:uid="{00000000-0005-0000-0000-000044240000}"/>
    <cellStyle name="Input [yellow] 2 4 3 2 2" xfId="28002" xr:uid="{00000000-0005-0000-0000-000045240000}"/>
    <cellStyle name="Input [yellow] 2 4 3 3" xfId="28001" xr:uid="{00000000-0005-0000-0000-000046240000}"/>
    <cellStyle name="Input [yellow] 2 4 4" xfId="7527" xr:uid="{00000000-0005-0000-0000-000047240000}"/>
    <cellStyle name="Input [yellow] 2 4 4 2" xfId="28003" xr:uid="{00000000-0005-0000-0000-000048240000}"/>
    <cellStyle name="Input [yellow] 2 4 5" xfId="27998" xr:uid="{00000000-0005-0000-0000-000049240000}"/>
    <cellStyle name="Input [yellow] 2 5" xfId="7528" xr:uid="{00000000-0005-0000-0000-00004A240000}"/>
    <cellStyle name="Input [yellow] 2 5 2" xfId="7529" xr:uid="{00000000-0005-0000-0000-00004B240000}"/>
    <cellStyle name="Input [yellow] 2 5 2 2" xfId="7530" xr:uid="{00000000-0005-0000-0000-00004C240000}"/>
    <cellStyle name="Input [yellow] 2 5 2 2 2" xfId="28006" xr:uid="{00000000-0005-0000-0000-00004D240000}"/>
    <cellStyle name="Input [yellow] 2 5 2 3" xfId="28005" xr:uid="{00000000-0005-0000-0000-00004E240000}"/>
    <cellStyle name="Input [yellow] 2 5 3" xfId="7531" xr:uid="{00000000-0005-0000-0000-00004F240000}"/>
    <cellStyle name="Input [yellow] 2 5 3 2" xfId="7532" xr:uid="{00000000-0005-0000-0000-000050240000}"/>
    <cellStyle name="Input [yellow] 2 5 3 2 2" xfId="28008" xr:uid="{00000000-0005-0000-0000-000051240000}"/>
    <cellStyle name="Input [yellow] 2 5 3 3" xfId="28007" xr:uid="{00000000-0005-0000-0000-000052240000}"/>
    <cellStyle name="Input [yellow] 2 5 4" xfId="7533" xr:uid="{00000000-0005-0000-0000-000053240000}"/>
    <cellStyle name="Input [yellow] 2 5 4 2" xfId="28009" xr:uid="{00000000-0005-0000-0000-000054240000}"/>
    <cellStyle name="Input [yellow] 2 5 5" xfId="28004" xr:uid="{00000000-0005-0000-0000-000055240000}"/>
    <cellStyle name="Input [yellow] 2 6" xfId="7534" xr:uid="{00000000-0005-0000-0000-000056240000}"/>
    <cellStyle name="Input [yellow] 2 6 2" xfId="7535" xr:uid="{00000000-0005-0000-0000-000057240000}"/>
    <cellStyle name="Input [yellow] 2 6 2 2" xfId="7536" xr:uid="{00000000-0005-0000-0000-000058240000}"/>
    <cellStyle name="Input [yellow] 2 6 2 2 2" xfId="28012" xr:uid="{00000000-0005-0000-0000-000059240000}"/>
    <cellStyle name="Input [yellow] 2 6 2 3" xfId="28011" xr:uid="{00000000-0005-0000-0000-00005A240000}"/>
    <cellStyle name="Input [yellow] 2 6 3" xfId="7537" xr:uid="{00000000-0005-0000-0000-00005B240000}"/>
    <cellStyle name="Input [yellow] 2 6 3 2" xfId="7538" xr:uid="{00000000-0005-0000-0000-00005C240000}"/>
    <cellStyle name="Input [yellow] 2 6 3 2 2" xfId="28014" xr:uid="{00000000-0005-0000-0000-00005D240000}"/>
    <cellStyle name="Input [yellow] 2 6 3 3" xfId="28013" xr:uid="{00000000-0005-0000-0000-00005E240000}"/>
    <cellStyle name="Input [yellow] 2 6 4" xfId="7539" xr:uid="{00000000-0005-0000-0000-00005F240000}"/>
    <cellStyle name="Input [yellow] 2 6 4 2" xfId="28015" xr:uid="{00000000-0005-0000-0000-000060240000}"/>
    <cellStyle name="Input [yellow] 2 6 5" xfId="28010" xr:uid="{00000000-0005-0000-0000-000061240000}"/>
    <cellStyle name="Input [yellow] 2 7" xfId="7540" xr:uid="{00000000-0005-0000-0000-000062240000}"/>
    <cellStyle name="Input [yellow] 2 7 2" xfId="7541" xr:uid="{00000000-0005-0000-0000-000063240000}"/>
    <cellStyle name="Input [yellow] 2 7 2 2" xfId="28017" xr:uid="{00000000-0005-0000-0000-000064240000}"/>
    <cellStyle name="Input [yellow] 2 7 3" xfId="28016" xr:uid="{00000000-0005-0000-0000-000065240000}"/>
    <cellStyle name="Input [yellow] 2 8" xfId="7542" xr:uid="{00000000-0005-0000-0000-000066240000}"/>
    <cellStyle name="Input [yellow] 2 8 2" xfId="7543" xr:uid="{00000000-0005-0000-0000-000067240000}"/>
    <cellStyle name="Input [yellow] 2 8 2 2" xfId="28019" xr:uid="{00000000-0005-0000-0000-000068240000}"/>
    <cellStyle name="Input [yellow] 2 8 3" xfId="28018" xr:uid="{00000000-0005-0000-0000-000069240000}"/>
    <cellStyle name="Input [yellow] 2 9" xfId="7544" xr:uid="{00000000-0005-0000-0000-00006A240000}"/>
    <cellStyle name="Input [yellow] 2 9 2" xfId="28020" xr:uid="{00000000-0005-0000-0000-00006B240000}"/>
    <cellStyle name="Input [yellow] 20" xfId="7545" xr:uid="{00000000-0005-0000-0000-00006C240000}"/>
    <cellStyle name="Input [yellow] 20 2" xfId="7546" xr:uid="{00000000-0005-0000-0000-00006D240000}"/>
    <cellStyle name="Input [yellow] 20 2 2" xfId="7547" xr:uid="{00000000-0005-0000-0000-00006E240000}"/>
    <cellStyle name="Input [yellow] 20 2 2 2" xfId="28023" xr:uid="{00000000-0005-0000-0000-00006F240000}"/>
    <cellStyle name="Input [yellow] 20 2 3" xfId="28022" xr:uid="{00000000-0005-0000-0000-000070240000}"/>
    <cellStyle name="Input [yellow] 20 3" xfId="7548" xr:uid="{00000000-0005-0000-0000-000071240000}"/>
    <cellStyle name="Input [yellow] 20 3 2" xfId="7549" xr:uid="{00000000-0005-0000-0000-000072240000}"/>
    <cellStyle name="Input [yellow] 20 3 2 2" xfId="28025" xr:uid="{00000000-0005-0000-0000-000073240000}"/>
    <cellStyle name="Input [yellow] 20 3 3" xfId="28024" xr:uid="{00000000-0005-0000-0000-000074240000}"/>
    <cellStyle name="Input [yellow] 20 4" xfId="7550" xr:uid="{00000000-0005-0000-0000-000075240000}"/>
    <cellStyle name="Input [yellow] 20 4 2" xfId="28026" xr:uid="{00000000-0005-0000-0000-000076240000}"/>
    <cellStyle name="Input [yellow] 20 5" xfId="28021" xr:uid="{00000000-0005-0000-0000-000077240000}"/>
    <cellStyle name="Input [yellow] 21" xfId="7551" xr:uid="{00000000-0005-0000-0000-000078240000}"/>
    <cellStyle name="Input [yellow] 21 2" xfId="7552" xr:uid="{00000000-0005-0000-0000-000079240000}"/>
    <cellStyle name="Input [yellow] 21 2 2" xfId="7553" xr:uid="{00000000-0005-0000-0000-00007A240000}"/>
    <cellStyle name="Input [yellow] 21 2 2 2" xfId="28029" xr:uid="{00000000-0005-0000-0000-00007B240000}"/>
    <cellStyle name="Input [yellow] 21 2 3" xfId="28028" xr:uid="{00000000-0005-0000-0000-00007C240000}"/>
    <cellStyle name="Input [yellow] 21 3" xfId="7554" xr:uid="{00000000-0005-0000-0000-00007D240000}"/>
    <cellStyle name="Input [yellow] 21 3 2" xfId="7555" xr:uid="{00000000-0005-0000-0000-00007E240000}"/>
    <cellStyle name="Input [yellow] 21 3 2 2" xfId="28031" xr:uid="{00000000-0005-0000-0000-00007F240000}"/>
    <cellStyle name="Input [yellow] 21 3 3" xfId="28030" xr:uid="{00000000-0005-0000-0000-000080240000}"/>
    <cellStyle name="Input [yellow] 21 4" xfId="7556" xr:uid="{00000000-0005-0000-0000-000081240000}"/>
    <cellStyle name="Input [yellow] 21 4 2" xfId="28032" xr:uid="{00000000-0005-0000-0000-000082240000}"/>
    <cellStyle name="Input [yellow] 21 5" xfId="28027" xr:uid="{00000000-0005-0000-0000-000083240000}"/>
    <cellStyle name="Input [yellow] 22" xfId="7557" xr:uid="{00000000-0005-0000-0000-000084240000}"/>
    <cellStyle name="Input [yellow] 22 2" xfId="7558" xr:uid="{00000000-0005-0000-0000-000085240000}"/>
    <cellStyle name="Input [yellow] 22 2 2" xfId="7559" xr:uid="{00000000-0005-0000-0000-000086240000}"/>
    <cellStyle name="Input [yellow] 22 2 2 2" xfId="28035" xr:uid="{00000000-0005-0000-0000-000087240000}"/>
    <cellStyle name="Input [yellow] 22 2 3" xfId="28034" xr:uid="{00000000-0005-0000-0000-000088240000}"/>
    <cellStyle name="Input [yellow] 22 3" xfId="7560" xr:uid="{00000000-0005-0000-0000-000089240000}"/>
    <cellStyle name="Input [yellow] 22 3 2" xfId="7561" xr:uid="{00000000-0005-0000-0000-00008A240000}"/>
    <cellStyle name="Input [yellow] 22 3 2 2" xfId="28037" xr:uid="{00000000-0005-0000-0000-00008B240000}"/>
    <cellStyle name="Input [yellow] 22 3 3" xfId="28036" xr:uid="{00000000-0005-0000-0000-00008C240000}"/>
    <cellStyle name="Input [yellow] 22 4" xfId="7562" xr:uid="{00000000-0005-0000-0000-00008D240000}"/>
    <cellStyle name="Input [yellow] 22 4 2" xfId="28038" xr:uid="{00000000-0005-0000-0000-00008E240000}"/>
    <cellStyle name="Input [yellow] 22 5" xfId="28033" xr:uid="{00000000-0005-0000-0000-00008F240000}"/>
    <cellStyle name="Input [yellow] 23" xfId="7563" xr:uid="{00000000-0005-0000-0000-000090240000}"/>
    <cellStyle name="Input [yellow] 23 2" xfId="7564" xr:uid="{00000000-0005-0000-0000-000091240000}"/>
    <cellStyle name="Input [yellow] 23 2 2" xfId="7565" xr:uid="{00000000-0005-0000-0000-000092240000}"/>
    <cellStyle name="Input [yellow] 23 2 2 2" xfId="28041" xr:uid="{00000000-0005-0000-0000-000093240000}"/>
    <cellStyle name="Input [yellow] 23 2 3" xfId="28040" xr:uid="{00000000-0005-0000-0000-000094240000}"/>
    <cellStyle name="Input [yellow] 23 3" xfId="7566" xr:uid="{00000000-0005-0000-0000-000095240000}"/>
    <cellStyle name="Input [yellow] 23 3 2" xfId="7567" xr:uid="{00000000-0005-0000-0000-000096240000}"/>
    <cellStyle name="Input [yellow] 23 3 2 2" xfId="28043" xr:uid="{00000000-0005-0000-0000-000097240000}"/>
    <cellStyle name="Input [yellow] 23 3 3" xfId="28042" xr:uid="{00000000-0005-0000-0000-000098240000}"/>
    <cellStyle name="Input [yellow] 23 4" xfId="7568" xr:uid="{00000000-0005-0000-0000-000099240000}"/>
    <cellStyle name="Input [yellow] 23 4 2" xfId="28044" xr:uid="{00000000-0005-0000-0000-00009A240000}"/>
    <cellStyle name="Input [yellow] 23 5" xfId="28039" xr:uid="{00000000-0005-0000-0000-00009B240000}"/>
    <cellStyle name="Input [yellow] 24" xfId="7569" xr:uid="{00000000-0005-0000-0000-00009C240000}"/>
    <cellStyle name="Input [yellow] 24 2" xfId="7570" xr:uid="{00000000-0005-0000-0000-00009D240000}"/>
    <cellStyle name="Input [yellow] 24 2 2" xfId="7571" xr:uid="{00000000-0005-0000-0000-00009E240000}"/>
    <cellStyle name="Input [yellow] 24 2 2 2" xfId="28047" xr:uid="{00000000-0005-0000-0000-00009F240000}"/>
    <cellStyle name="Input [yellow] 24 2 3" xfId="28046" xr:uid="{00000000-0005-0000-0000-0000A0240000}"/>
    <cellStyle name="Input [yellow] 24 3" xfId="7572" xr:uid="{00000000-0005-0000-0000-0000A1240000}"/>
    <cellStyle name="Input [yellow] 24 3 2" xfId="7573" xr:uid="{00000000-0005-0000-0000-0000A2240000}"/>
    <cellStyle name="Input [yellow] 24 3 2 2" xfId="28049" xr:uid="{00000000-0005-0000-0000-0000A3240000}"/>
    <cellStyle name="Input [yellow] 24 3 3" xfId="28048" xr:uid="{00000000-0005-0000-0000-0000A4240000}"/>
    <cellStyle name="Input [yellow] 24 4" xfId="7574" xr:uid="{00000000-0005-0000-0000-0000A5240000}"/>
    <cellStyle name="Input [yellow] 24 4 2" xfId="28050" xr:uid="{00000000-0005-0000-0000-0000A6240000}"/>
    <cellStyle name="Input [yellow] 24 5" xfId="28045" xr:uid="{00000000-0005-0000-0000-0000A7240000}"/>
    <cellStyle name="Input [yellow] 25" xfId="7575" xr:uid="{00000000-0005-0000-0000-0000A8240000}"/>
    <cellStyle name="Input [yellow] 25 2" xfId="7576" xr:uid="{00000000-0005-0000-0000-0000A9240000}"/>
    <cellStyle name="Input [yellow] 25 2 2" xfId="7577" xr:uid="{00000000-0005-0000-0000-0000AA240000}"/>
    <cellStyle name="Input [yellow] 25 2 2 2" xfId="28053" xr:uid="{00000000-0005-0000-0000-0000AB240000}"/>
    <cellStyle name="Input [yellow] 25 2 3" xfId="28052" xr:uid="{00000000-0005-0000-0000-0000AC240000}"/>
    <cellStyle name="Input [yellow] 25 3" xfId="7578" xr:uid="{00000000-0005-0000-0000-0000AD240000}"/>
    <cellStyle name="Input [yellow] 25 3 2" xfId="7579" xr:uid="{00000000-0005-0000-0000-0000AE240000}"/>
    <cellStyle name="Input [yellow] 25 3 2 2" xfId="28055" xr:uid="{00000000-0005-0000-0000-0000AF240000}"/>
    <cellStyle name="Input [yellow] 25 3 3" xfId="28054" xr:uid="{00000000-0005-0000-0000-0000B0240000}"/>
    <cellStyle name="Input [yellow] 25 4" xfId="7580" xr:uid="{00000000-0005-0000-0000-0000B1240000}"/>
    <cellStyle name="Input [yellow] 25 4 2" xfId="28056" xr:uid="{00000000-0005-0000-0000-0000B2240000}"/>
    <cellStyle name="Input [yellow] 25 5" xfId="28051" xr:uid="{00000000-0005-0000-0000-0000B3240000}"/>
    <cellStyle name="Input [yellow] 26" xfId="7581" xr:uid="{00000000-0005-0000-0000-0000B4240000}"/>
    <cellStyle name="Input [yellow] 26 2" xfId="7582" xr:uid="{00000000-0005-0000-0000-0000B5240000}"/>
    <cellStyle name="Input [yellow] 26 2 2" xfId="7583" xr:uid="{00000000-0005-0000-0000-0000B6240000}"/>
    <cellStyle name="Input [yellow] 26 2 2 2" xfId="28059" xr:uid="{00000000-0005-0000-0000-0000B7240000}"/>
    <cellStyle name="Input [yellow] 26 2 3" xfId="28058" xr:uid="{00000000-0005-0000-0000-0000B8240000}"/>
    <cellStyle name="Input [yellow] 26 3" xfId="7584" xr:uid="{00000000-0005-0000-0000-0000B9240000}"/>
    <cellStyle name="Input [yellow] 26 3 2" xfId="7585" xr:uid="{00000000-0005-0000-0000-0000BA240000}"/>
    <cellStyle name="Input [yellow] 26 3 2 2" xfId="28061" xr:uid="{00000000-0005-0000-0000-0000BB240000}"/>
    <cellStyle name="Input [yellow] 26 3 3" xfId="28060" xr:uid="{00000000-0005-0000-0000-0000BC240000}"/>
    <cellStyle name="Input [yellow] 26 4" xfId="7586" xr:uid="{00000000-0005-0000-0000-0000BD240000}"/>
    <cellStyle name="Input [yellow] 26 4 2" xfId="28062" xr:uid="{00000000-0005-0000-0000-0000BE240000}"/>
    <cellStyle name="Input [yellow] 26 5" xfId="28057" xr:uid="{00000000-0005-0000-0000-0000BF240000}"/>
    <cellStyle name="Input [yellow] 27" xfId="7587" xr:uid="{00000000-0005-0000-0000-0000C0240000}"/>
    <cellStyle name="Input [yellow] 27 2" xfId="7588" xr:uid="{00000000-0005-0000-0000-0000C1240000}"/>
    <cellStyle name="Input [yellow] 27 2 2" xfId="7589" xr:uid="{00000000-0005-0000-0000-0000C2240000}"/>
    <cellStyle name="Input [yellow] 27 2 2 2" xfId="28065" xr:uid="{00000000-0005-0000-0000-0000C3240000}"/>
    <cellStyle name="Input [yellow] 27 2 3" xfId="28064" xr:uid="{00000000-0005-0000-0000-0000C4240000}"/>
    <cellStyle name="Input [yellow] 27 3" xfId="7590" xr:uid="{00000000-0005-0000-0000-0000C5240000}"/>
    <cellStyle name="Input [yellow] 27 3 2" xfId="7591" xr:uid="{00000000-0005-0000-0000-0000C6240000}"/>
    <cellStyle name="Input [yellow] 27 3 2 2" xfId="28067" xr:uid="{00000000-0005-0000-0000-0000C7240000}"/>
    <cellStyle name="Input [yellow] 27 3 3" xfId="28066" xr:uid="{00000000-0005-0000-0000-0000C8240000}"/>
    <cellStyle name="Input [yellow] 27 4" xfId="7592" xr:uid="{00000000-0005-0000-0000-0000C9240000}"/>
    <cellStyle name="Input [yellow] 27 4 2" xfId="28068" xr:uid="{00000000-0005-0000-0000-0000CA240000}"/>
    <cellStyle name="Input [yellow] 27 5" xfId="28063" xr:uid="{00000000-0005-0000-0000-0000CB240000}"/>
    <cellStyle name="Input [yellow] 28" xfId="7593" xr:uid="{00000000-0005-0000-0000-0000CC240000}"/>
    <cellStyle name="Input [yellow] 28 2" xfId="7594" xr:uid="{00000000-0005-0000-0000-0000CD240000}"/>
    <cellStyle name="Input [yellow] 28 2 2" xfId="7595" xr:uid="{00000000-0005-0000-0000-0000CE240000}"/>
    <cellStyle name="Input [yellow] 28 2 2 2" xfId="28071" xr:uid="{00000000-0005-0000-0000-0000CF240000}"/>
    <cellStyle name="Input [yellow] 28 2 3" xfId="28070" xr:uid="{00000000-0005-0000-0000-0000D0240000}"/>
    <cellStyle name="Input [yellow] 28 3" xfId="7596" xr:uid="{00000000-0005-0000-0000-0000D1240000}"/>
    <cellStyle name="Input [yellow] 28 3 2" xfId="7597" xr:uid="{00000000-0005-0000-0000-0000D2240000}"/>
    <cellStyle name="Input [yellow] 28 3 2 2" xfId="28073" xr:uid="{00000000-0005-0000-0000-0000D3240000}"/>
    <cellStyle name="Input [yellow] 28 3 3" xfId="28072" xr:uid="{00000000-0005-0000-0000-0000D4240000}"/>
    <cellStyle name="Input [yellow] 28 4" xfId="7598" xr:uid="{00000000-0005-0000-0000-0000D5240000}"/>
    <cellStyle name="Input [yellow] 28 4 2" xfId="28074" xr:uid="{00000000-0005-0000-0000-0000D6240000}"/>
    <cellStyle name="Input [yellow] 28 5" xfId="28069" xr:uid="{00000000-0005-0000-0000-0000D7240000}"/>
    <cellStyle name="Input [yellow] 29" xfId="7599" xr:uid="{00000000-0005-0000-0000-0000D8240000}"/>
    <cellStyle name="Input [yellow] 29 2" xfId="7600" xr:uid="{00000000-0005-0000-0000-0000D9240000}"/>
    <cellStyle name="Input [yellow] 29 2 2" xfId="7601" xr:uid="{00000000-0005-0000-0000-0000DA240000}"/>
    <cellStyle name="Input [yellow] 29 2 2 2" xfId="28077" xr:uid="{00000000-0005-0000-0000-0000DB240000}"/>
    <cellStyle name="Input [yellow] 29 2 3" xfId="28076" xr:uid="{00000000-0005-0000-0000-0000DC240000}"/>
    <cellStyle name="Input [yellow] 29 3" xfId="7602" xr:uid="{00000000-0005-0000-0000-0000DD240000}"/>
    <cellStyle name="Input [yellow] 29 3 2" xfId="7603" xr:uid="{00000000-0005-0000-0000-0000DE240000}"/>
    <cellStyle name="Input [yellow] 29 3 2 2" xfId="28079" xr:uid="{00000000-0005-0000-0000-0000DF240000}"/>
    <cellStyle name="Input [yellow] 29 3 3" xfId="28078" xr:uid="{00000000-0005-0000-0000-0000E0240000}"/>
    <cellStyle name="Input [yellow] 29 4" xfId="7604" xr:uid="{00000000-0005-0000-0000-0000E1240000}"/>
    <cellStyle name="Input [yellow] 29 4 2" xfId="28080" xr:uid="{00000000-0005-0000-0000-0000E2240000}"/>
    <cellStyle name="Input [yellow] 29 5" xfId="28075" xr:uid="{00000000-0005-0000-0000-0000E3240000}"/>
    <cellStyle name="Input [yellow] 3" xfId="7605" xr:uid="{00000000-0005-0000-0000-0000E4240000}"/>
    <cellStyle name="Input [yellow] 3 10" xfId="28081" xr:uid="{00000000-0005-0000-0000-0000E5240000}"/>
    <cellStyle name="Input [yellow] 3 2" xfId="7606" xr:uid="{00000000-0005-0000-0000-0000E6240000}"/>
    <cellStyle name="Input [yellow] 3 2 2" xfId="7607" xr:uid="{00000000-0005-0000-0000-0000E7240000}"/>
    <cellStyle name="Input [yellow] 3 2 2 2" xfId="7608" xr:uid="{00000000-0005-0000-0000-0000E8240000}"/>
    <cellStyle name="Input [yellow] 3 2 2 2 2" xfId="7609" xr:uid="{00000000-0005-0000-0000-0000E9240000}"/>
    <cellStyle name="Input [yellow] 3 2 2 2 2 2" xfId="28085" xr:uid="{00000000-0005-0000-0000-0000EA240000}"/>
    <cellStyle name="Input [yellow] 3 2 2 2 3" xfId="28084" xr:uid="{00000000-0005-0000-0000-0000EB240000}"/>
    <cellStyle name="Input [yellow] 3 2 2 3" xfId="7610" xr:uid="{00000000-0005-0000-0000-0000EC240000}"/>
    <cellStyle name="Input [yellow] 3 2 2 3 2" xfId="7611" xr:uid="{00000000-0005-0000-0000-0000ED240000}"/>
    <cellStyle name="Input [yellow] 3 2 2 3 2 2" xfId="28087" xr:uid="{00000000-0005-0000-0000-0000EE240000}"/>
    <cellStyle name="Input [yellow] 3 2 2 3 3" xfId="28086" xr:uid="{00000000-0005-0000-0000-0000EF240000}"/>
    <cellStyle name="Input [yellow] 3 2 2 4" xfId="7612" xr:uid="{00000000-0005-0000-0000-0000F0240000}"/>
    <cellStyle name="Input [yellow] 3 2 2 4 2" xfId="28088" xr:uid="{00000000-0005-0000-0000-0000F1240000}"/>
    <cellStyle name="Input [yellow] 3 2 2 5" xfId="28083" xr:uid="{00000000-0005-0000-0000-0000F2240000}"/>
    <cellStyle name="Input [yellow] 3 2 3" xfId="7613" xr:uid="{00000000-0005-0000-0000-0000F3240000}"/>
    <cellStyle name="Input [yellow] 3 2 3 2" xfId="7614" xr:uid="{00000000-0005-0000-0000-0000F4240000}"/>
    <cellStyle name="Input [yellow] 3 2 3 2 2" xfId="7615" xr:uid="{00000000-0005-0000-0000-0000F5240000}"/>
    <cellStyle name="Input [yellow] 3 2 3 2 2 2" xfId="28091" xr:uid="{00000000-0005-0000-0000-0000F6240000}"/>
    <cellStyle name="Input [yellow] 3 2 3 2 3" xfId="28090" xr:uid="{00000000-0005-0000-0000-0000F7240000}"/>
    <cellStyle name="Input [yellow] 3 2 3 3" xfId="7616" xr:uid="{00000000-0005-0000-0000-0000F8240000}"/>
    <cellStyle name="Input [yellow] 3 2 3 3 2" xfId="7617" xr:uid="{00000000-0005-0000-0000-0000F9240000}"/>
    <cellStyle name="Input [yellow] 3 2 3 3 2 2" xfId="28093" xr:uid="{00000000-0005-0000-0000-0000FA240000}"/>
    <cellStyle name="Input [yellow] 3 2 3 3 3" xfId="28092" xr:uid="{00000000-0005-0000-0000-0000FB240000}"/>
    <cellStyle name="Input [yellow] 3 2 3 4" xfId="7618" xr:uid="{00000000-0005-0000-0000-0000FC240000}"/>
    <cellStyle name="Input [yellow] 3 2 3 4 2" xfId="28094" xr:uid="{00000000-0005-0000-0000-0000FD240000}"/>
    <cellStyle name="Input [yellow] 3 2 3 5" xfId="28089" xr:uid="{00000000-0005-0000-0000-0000FE240000}"/>
    <cellStyle name="Input [yellow] 3 2 4" xfId="7619" xr:uid="{00000000-0005-0000-0000-0000FF240000}"/>
    <cellStyle name="Input [yellow] 3 2 4 2" xfId="7620" xr:uid="{00000000-0005-0000-0000-000000250000}"/>
    <cellStyle name="Input [yellow] 3 2 4 2 2" xfId="7621" xr:uid="{00000000-0005-0000-0000-000001250000}"/>
    <cellStyle name="Input [yellow] 3 2 4 2 2 2" xfId="28097" xr:uid="{00000000-0005-0000-0000-000002250000}"/>
    <cellStyle name="Input [yellow] 3 2 4 2 3" xfId="28096" xr:uid="{00000000-0005-0000-0000-000003250000}"/>
    <cellStyle name="Input [yellow] 3 2 4 3" xfId="7622" xr:uid="{00000000-0005-0000-0000-000004250000}"/>
    <cellStyle name="Input [yellow] 3 2 4 3 2" xfId="7623" xr:uid="{00000000-0005-0000-0000-000005250000}"/>
    <cellStyle name="Input [yellow] 3 2 4 3 2 2" xfId="28099" xr:uid="{00000000-0005-0000-0000-000006250000}"/>
    <cellStyle name="Input [yellow] 3 2 4 3 3" xfId="28098" xr:uid="{00000000-0005-0000-0000-000007250000}"/>
    <cellStyle name="Input [yellow] 3 2 4 4" xfId="7624" xr:uid="{00000000-0005-0000-0000-000008250000}"/>
    <cellStyle name="Input [yellow] 3 2 4 4 2" xfId="28100" xr:uid="{00000000-0005-0000-0000-000009250000}"/>
    <cellStyle name="Input [yellow] 3 2 4 5" xfId="28095" xr:uid="{00000000-0005-0000-0000-00000A250000}"/>
    <cellStyle name="Input [yellow] 3 2 5" xfId="7625" xr:uid="{00000000-0005-0000-0000-00000B250000}"/>
    <cellStyle name="Input [yellow] 3 2 5 2" xfId="7626" xr:uid="{00000000-0005-0000-0000-00000C250000}"/>
    <cellStyle name="Input [yellow] 3 2 5 2 2" xfId="7627" xr:uid="{00000000-0005-0000-0000-00000D250000}"/>
    <cellStyle name="Input [yellow] 3 2 5 2 2 2" xfId="28103" xr:uid="{00000000-0005-0000-0000-00000E250000}"/>
    <cellStyle name="Input [yellow] 3 2 5 2 3" xfId="28102" xr:uid="{00000000-0005-0000-0000-00000F250000}"/>
    <cellStyle name="Input [yellow] 3 2 5 3" xfId="7628" xr:uid="{00000000-0005-0000-0000-000010250000}"/>
    <cellStyle name="Input [yellow] 3 2 5 3 2" xfId="7629" xr:uid="{00000000-0005-0000-0000-000011250000}"/>
    <cellStyle name="Input [yellow] 3 2 5 3 2 2" xfId="28105" xr:uid="{00000000-0005-0000-0000-000012250000}"/>
    <cellStyle name="Input [yellow] 3 2 5 3 3" xfId="28104" xr:uid="{00000000-0005-0000-0000-000013250000}"/>
    <cellStyle name="Input [yellow] 3 2 5 4" xfId="7630" xr:uid="{00000000-0005-0000-0000-000014250000}"/>
    <cellStyle name="Input [yellow] 3 2 5 4 2" xfId="28106" xr:uid="{00000000-0005-0000-0000-000015250000}"/>
    <cellStyle name="Input [yellow] 3 2 5 5" xfId="28101" xr:uid="{00000000-0005-0000-0000-000016250000}"/>
    <cellStyle name="Input [yellow] 3 2 6" xfId="7631" xr:uid="{00000000-0005-0000-0000-000017250000}"/>
    <cellStyle name="Input [yellow] 3 2 6 2" xfId="7632" xr:uid="{00000000-0005-0000-0000-000018250000}"/>
    <cellStyle name="Input [yellow] 3 2 6 2 2" xfId="28108" xr:uid="{00000000-0005-0000-0000-000019250000}"/>
    <cellStyle name="Input [yellow] 3 2 6 3" xfId="28107" xr:uid="{00000000-0005-0000-0000-00001A250000}"/>
    <cellStyle name="Input [yellow] 3 2 7" xfId="7633" xr:uid="{00000000-0005-0000-0000-00001B250000}"/>
    <cellStyle name="Input [yellow] 3 2 7 2" xfId="7634" xr:uid="{00000000-0005-0000-0000-00001C250000}"/>
    <cellStyle name="Input [yellow] 3 2 7 2 2" xfId="28110" xr:uid="{00000000-0005-0000-0000-00001D250000}"/>
    <cellStyle name="Input [yellow] 3 2 7 3" xfId="28109" xr:uid="{00000000-0005-0000-0000-00001E250000}"/>
    <cellStyle name="Input [yellow] 3 2 8" xfId="7635" xr:uid="{00000000-0005-0000-0000-00001F250000}"/>
    <cellStyle name="Input [yellow] 3 2 8 2" xfId="28111" xr:uid="{00000000-0005-0000-0000-000020250000}"/>
    <cellStyle name="Input [yellow] 3 2 9" xfId="28082" xr:uid="{00000000-0005-0000-0000-000021250000}"/>
    <cellStyle name="Input [yellow] 3 3" xfId="7636" xr:uid="{00000000-0005-0000-0000-000022250000}"/>
    <cellStyle name="Input [yellow] 3 3 2" xfId="7637" xr:uid="{00000000-0005-0000-0000-000023250000}"/>
    <cellStyle name="Input [yellow] 3 3 2 2" xfId="7638" xr:uid="{00000000-0005-0000-0000-000024250000}"/>
    <cellStyle name="Input [yellow] 3 3 2 2 2" xfId="28114" xr:uid="{00000000-0005-0000-0000-000025250000}"/>
    <cellStyle name="Input [yellow] 3 3 2 3" xfId="28113" xr:uid="{00000000-0005-0000-0000-000026250000}"/>
    <cellStyle name="Input [yellow] 3 3 3" xfId="7639" xr:uid="{00000000-0005-0000-0000-000027250000}"/>
    <cellStyle name="Input [yellow] 3 3 3 2" xfId="7640" xr:uid="{00000000-0005-0000-0000-000028250000}"/>
    <cellStyle name="Input [yellow] 3 3 3 2 2" xfId="28116" xr:uid="{00000000-0005-0000-0000-000029250000}"/>
    <cellStyle name="Input [yellow] 3 3 3 3" xfId="28115" xr:uid="{00000000-0005-0000-0000-00002A250000}"/>
    <cellStyle name="Input [yellow] 3 3 4" xfId="7641" xr:uid="{00000000-0005-0000-0000-00002B250000}"/>
    <cellStyle name="Input [yellow] 3 3 4 2" xfId="28117" xr:uid="{00000000-0005-0000-0000-00002C250000}"/>
    <cellStyle name="Input [yellow] 3 3 5" xfId="28112" xr:uid="{00000000-0005-0000-0000-00002D250000}"/>
    <cellStyle name="Input [yellow] 3 4" xfId="7642" xr:uid="{00000000-0005-0000-0000-00002E250000}"/>
    <cellStyle name="Input [yellow] 3 4 2" xfId="7643" xr:uid="{00000000-0005-0000-0000-00002F250000}"/>
    <cellStyle name="Input [yellow] 3 4 2 2" xfId="7644" xr:uid="{00000000-0005-0000-0000-000030250000}"/>
    <cellStyle name="Input [yellow] 3 4 2 2 2" xfId="28120" xr:uid="{00000000-0005-0000-0000-000031250000}"/>
    <cellStyle name="Input [yellow] 3 4 2 3" xfId="28119" xr:uid="{00000000-0005-0000-0000-000032250000}"/>
    <cellStyle name="Input [yellow] 3 4 3" xfId="7645" xr:uid="{00000000-0005-0000-0000-000033250000}"/>
    <cellStyle name="Input [yellow] 3 4 3 2" xfId="7646" xr:uid="{00000000-0005-0000-0000-000034250000}"/>
    <cellStyle name="Input [yellow] 3 4 3 2 2" xfId="28122" xr:uid="{00000000-0005-0000-0000-000035250000}"/>
    <cellStyle name="Input [yellow] 3 4 3 3" xfId="28121" xr:uid="{00000000-0005-0000-0000-000036250000}"/>
    <cellStyle name="Input [yellow] 3 4 4" xfId="7647" xr:uid="{00000000-0005-0000-0000-000037250000}"/>
    <cellStyle name="Input [yellow] 3 4 4 2" xfId="28123" xr:uid="{00000000-0005-0000-0000-000038250000}"/>
    <cellStyle name="Input [yellow] 3 4 5" xfId="28118" xr:uid="{00000000-0005-0000-0000-000039250000}"/>
    <cellStyle name="Input [yellow] 3 5" xfId="7648" xr:uid="{00000000-0005-0000-0000-00003A250000}"/>
    <cellStyle name="Input [yellow] 3 5 2" xfId="7649" xr:uid="{00000000-0005-0000-0000-00003B250000}"/>
    <cellStyle name="Input [yellow] 3 5 2 2" xfId="7650" xr:uid="{00000000-0005-0000-0000-00003C250000}"/>
    <cellStyle name="Input [yellow] 3 5 2 2 2" xfId="28126" xr:uid="{00000000-0005-0000-0000-00003D250000}"/>
    <cellStyle name="Input [yellow] 3 5 2 3" xfId="28125" xr:uid="{00000000-0005-0000-0000-00003E250000}"/>
    <cellStyle name="Input [yellow] 3 5 3" xfId="7651" xr:uid="{00000000-0005-0000-0000-00003F250000}"/>
    <cellStyle name="Input [yellow] 3 5 3 2" xfId="7652" xr:uid="{00000000-0005-0000-0000-000040250000}"/>
    <cellStyle name="Input [yellow] 3 5 3 2 2" xfId="28128" xr:uid="{00000000-0005-0000-0000-000041250000}"/>
    <cellStyle name="Input [yellow] 3 5 3 3" xfId="28127" xr:uid="{00000000-0005-0000-0000-000042250000}"/>
    <cellStyle name="Input [yellow] 3 5 4" xfId="7653" xr:uid="{00000000-0005-0000-0000-000043250000}"/>
    <cellStyle name="Input [yellow] 3 5 4 2" xfId="28129" xr:uid="{00000000-0005-0000-0000-000044250000}"/>
    <cellStyle name="Input [yellow] 3 5 5" xfId="28124" xr:uid="{00000000-0005-0000-0000-000045250000}"/>
    <cellStyle name="Input [yellow] 3 6" xfId="7654" xr:uid="{00000000-0005-0000-0000-000046250000}"/>
    <cellStyle name="Input [yellow] 3 6 2" xfId="7655" xr:uid="{00000000-0005-0000-0000-000047250000}"/>
    <cellStyle name="Input [yellow] 3 6 2 2" xfId="7656" xr:uid="{00000000-0005-0000-0000-000048250000}"/>
    <cellStyle name="Input [yellow] 3 6 2 2 2" xfId="28132" xr:uid="{00000000-0005-0000-0000-000049250000}"/>
    <cellStyle name="Input [yellow] 3 6 2 3" xfId="28131" xr:uid="{00000000-0005-0000-0000-00004A250000}"/>
    <cellStyle name="Input [yellow] 3 6 3" xfId="7657" xr:uid="{00000000-0005-0000-0000-00004B250000}"/>
    <cellStyle name="Input [yellow] 3 6 3 2" xfId="7658" xr:uid="{00000000-0005-0000-0000-00004C250000}"/>
    <cellStyle name="Input [yellow] 3 6 3 2 2" xfId="28134" xr:uid="{00000000-0005-0000-0000-00004D250000}"/>
    <cellStyle name="Input [yellow] 3 6 3 3" xfId="28133" xr:uid="{00000000-0005-0000-0000-00004E250000}"/>
    <cellStyle name="Input [yellow] 3 6 4" xfId="7659" xr:uid="{00000000-0005-0000-0000-00004F250000}"/>
    <cellStyle name="Input [yellow] 3 6 4 2" xfId="28135" xr:uid="{00000000-0005-0000-0000-000050250000}"/>
    <cellStyle name="Input [yellow] 3 6 5" xfId="28130" xr:uid="{00000000-0005-0000-0000-000051250000}"/>
    <cellStyle name="Input [yellow] 3 7" xfId="7660" xr:uid="{00000000-0005-0000-0000-000052250000}"/>
    <cellStyle name="Input [yellow] 3 7 2" xfId="7661" xr:uid="{00000000-0005-0000-0000-000053250000}"/>
    <cellStyle name="Input [yellow] 3 7 2 2" xfId="28137" xr:uid="{00000000-0005-0000-0000-000054250000}"/>
    <cellStyle name="Input [yellow] 3 7 3" xfId="28136" xr:uid="{00000000-0005-0000-0000-000055250000}"/>
    <cellStyle name="Input [yellow] 3 8" xfId="7662" xr:uid="{00000000-0005-0000-0000-000056250000}"/>
    <cellStyle name="Input [yellow] 3 8 2" xfId="7663" xr:uid="{00000000-0005-0000-0000-000057250000}"/>
    <cellStyle name="Input [yellow] 3 8 2 2" xfId="28139" xr:uid="{00000000-0005-0000-0000-000058250000}"/>
    <cellStyle name="Input [yellow] 3 8 3" xfId="28138" xr:uid="{00000000-0005-0000-0000-000059250000}"/>
    <cellStyle name="Input [yellow] 3 9" xfId="7664" xr:uid="{00000000-0005-0000-0000-00005A250000}"/>
    <cellStyle name="Input [yellow] 3 9 2" xfId="28140" xr:uid="{00000000-0005-0000-0000-00005B250000}"/>
    <cellStyle name="Input [yellow] 30" xfId="7665" xr:uid="{00000000-0005-0000-0000-00005C250000}"/>
    <cellStyle name="Input [yellow] 30 2" xfId="7666" xr:uid="{00000000-0005-0000-0000-00005D250000}"/>
    <cellStyle name="Input [yellow] 30 2 2" xfId="7667" xr:uid="{00000000-0005-0000-0000-00005E250000}"/>
    <cellStyle name="Input [yellow] 30 2 2 2" xfId="28143" xr:uid="{00000000-0005-0000-0000-00005F250000}"/>
    <cellStyle name="Input [yellow] 30 2 3" xfId="28142" xr:uid="{00000000-0005-0000-0000-000060250000}"/>
    <cellStyle name="Input [yellow] 30 3" xfId="7668" xr:uid="{00000000-0005-0000-0000-000061250000}"/>
    <cellStyle name="Input [yellow] 30 3 2" xfId="7669" xr:uid="{00000000-0005-0000-0000-000062250000}"/>
    <cellStyle name="Input [yellow] 30 3 2 2" xfId="28145" xr:uid="{00000000-0005-0000-0000-000063250000}"/>
    <cellStyle name="Input [yellow] 30 3 3" xfId="28144" xr:uid="{00000000-0005-0000-0000-000064250000}"/>
    <cellStyle name="Input [yellow] 30 4" xfId="7670" xr:uid="{00000000-0005-0000-0000-000065250000}"/>
    <cellStyle name="Input [yellow] 30 4 2" xfId="28146" xr:uid="{00000000-0005-0000-0000-000066250000}"/>
    <cellStyle name="Input [yellow] 30 5" xfId="28141" xr:uid="{00000000-0005-0000-0000-000067250000}"/>
    <cellStyle name="Input [yellow] 31" xfId="7671" xr:uid="{00000000-0005-0000-0000-000068250000}"/>
    <cellStyle name="Input [yellow] 31 2" xfId="7672" xr:uid="{00000000-0005-0000-0000-000069250000}"/>
    <cellStyle name="Input [yellow] 31 2 2" xfId="7673" xr:uid="{00000000-0005-0000-0000-00006A250000}"/>
    <cellStyle name="Input [yellow] 31 2 2 2" xfId="28149" xr:uid="{00000000-0005-0000-0000-00006B250000}"/>
    <cellStyle name="Input [yellow] 31 2 3" xfId="28148" xr:uid="{00000000-0005-0000-0000-00006C250000}"/>
    <cellStyle name="Input [yellow] 31 3" xfId="7674" xr:uid="{00000000-0005-0000-0000-00006D250000}"/>
    <cellStyle name="Input [yellow] 31 3 2" xfId="7675" xr:uid="{00000000-0005-0000-0000-00006E250000}"/>
    <cellStyle name="Input [yellow] 31 3 2 2" xfId="28151" xr:uid="{00000000-0005-0000-0000-00006F250000}"/>
    <cellStyle name="Input [yellow] 31 3 3" xfId="28150" xr:uid="{00000000-0005-0000-0000-000070250000}"/>
    <cellStyle name="Input [yellow] 31 4" xfId="7676" xr:uid="{00000000-0005-0000-0000-000071250000}"/>
    <cellStyle name="Input [yellow] 31 4 2" xfId="28152" xr:uid="{00000000-0005-0000-0000-000072250000}"/>
    <cellStyle name="Input [yellow] 31 5" xfId="28147" xr:uid="{00000000-0005-0000-0000-000073250000}"/>
    <cellStyle name="Input [yellow] 32" xfId="7677" xr:uid="{00000000-0005-0000-0000-000074250000}"/>
    <cellStyle name="Input [yellow] 32 2" xfId="7678" xr:uid="{00000000-0005-0000-0000-000075250000}"/>
    <cellStyle name="Input [yellow] 32 2 2" xfId="7679" xr:uid="{00000000-0005-0000-0000-000076250000}"/>
    <cellStyle name="Input [yellow] 32 2 2 2" xfId="28155" xr:uid="{00000000-0005-0000-0000-000077250000}"/>
    <cellStyle name="Input [yellow] 32 2 3" xfId="28154" xr:uid="{00000000-0005-0000-0000-000078250000}"/>
    <cellStyle name="Input [yellow] 32 3" xfId="7680" xr:uid="{00000000-0005-0000-0000-000079250000}"/>
    <cellStyle name="Input [yellow] 32 3 2" xfId="7681" xr:uid="{00000000-0005-0000-0000-00007A250000}"/>
    <cellStyle name="Input [yellow] 32 3 2 2" xfId="28157" xr:uid="{00000000-0005-0000-0000-00007B250000}"/>
    <cellStyle name="Input [yellow] 32 3 3" xfId="28156" xr:uid="{00000000-0005-0000-0000-00007C250000}"/>
    <cellStyle name="Input [yellow] 32 4" xfId="7682" xr:uid="{00000000-0005-0000-0000-00007D250000}"/>
    <cellStyle name="Input [yellow] 32 4 2" xfId="28158" xr:uid="{00000000-0005-0000-0000-00007E250000}"/>
    <cellStyle name="Input [yellow] 32 5" xfId="28153" xr:uid="{00000000-0005-0000-0000-00007F250000}"/>
    <cellStyle name="Input [yellow] 33" xfId="7683" xr:uid="{00000000-0005-0000-0000-000080250000}"/>
    <cellStyle name="Input [yellow] 33 2" xfId="7684" xr:uid="{00000000-0005-0000-0000-000081250000}"/>
    <cellStyle name="Input [yellow] 33 2 2" xfId="7685" xr:uid="{00000000-0005-0000-0000-000082250000}"/>
    <cellStyle name="Input [yellow] 33 2 2 2" xfId="28161" xr:uid="{00000000-0005-0000-0000-000083250000}"/>
    <cellStyle name="Input [yellow] 33 2 3" xfId="28160" xr:uid="{00000000-0005-0000-0000-000084250000}"/>
    <cellStyle name="Input [yellow] 33 3" xfId="7686" xr:uid="{00000000-0005-0000-0000-000085250000}"/>
    <cellStyle name="Input [yellow] 33 3 2" xfId="7687" xr:uid="{00000000-0005-0000-0000-000086250000}"/>
    <cellStyle name="Input [yellow] 33 3 2 2" xfId="28163" xr:uid="{00000000-0005-0000-0000-000087250000}"/>
    <cellStyle name="Input [yellow] 33 3 3" xfId="28162" xr:uid="{00000000-0005-0000-0000-000088250000}"/>
    <cellStyle name="Input [yellow] 33 4" xfId="7688" xr:uid="{00000000-0005-0000-0000-000089250000}"/>
    <cellStyle name="Input [yellow] 33 4 2" xfId="28164" xr:uid="{00000000-0005-0000-0000-00008A250000}"/>
    <cellStyle name="Input [yellow] 33 5" xfId="28159" xr:uid="{00000000-0005-0000-0000-00008B250000}"/>
    <cellStyle name="Input [yellow] 34" xfId="7689" xr:uid="{00000000-0005-0000-0000-00008C250000}"/>
    <cellStyle name="Input [yellow] 34 2" xfId="7690" xr:uid="{00000000-0005-0000-0000-00008D250000}"/>
    <cellStyle name="Input [yellow] 34 2 2" xfId="7691" xr:uid="{00000000-0005-0000-0000-00008E250000}"/>
    <cellStyle name="Input [yellow] 34 2 2 2" xfId="28167" xr:uid="{00000000-0005-0000-0000-00008F250000}"/>
    <cellStyle name="Input [yellow] 34 2 3" xfId="28166" xr:uid="{00000000-0005-0000-0000-000090250000}"/>
    <cellStyle name="Input [yellow] 34 3" xfId="7692" xr:uid="{00000000-0005-0000-0000-000091250000}"/>
    <cellStyle name="Input [yellow] 34 3 2" xfId="7693" xr:uid="{00000000-0005-0000-0000-000092250000}"/>
    <cellStyle name="Input [yellow] 34 3 2 2" xfId="28169" xr:uid="{00000000-0005-0000-0000-000093250000}"/>
    <cellStyle name="Input [yellow] 34 3 3" xfId="28168" xr:uid="{00000000-0005-0000-0000-000094250000}"/>
    <cellStyle name="Input [yellow] 34 4" xfId="7694" xr:uid="{00000000-0005-0000-0000-000095250000}"/>
    <cellStyle name="Input [yellow] 34 4 2" xfId="28170" xr:uid="{00000000-0005-0000-0000-000096250000}"/>
    <cellStyle name="Input [yellow] 34 5" xfId="28165" xr:uid="{00000000-0005-0000-0000-000097250000}"/>
    <cellStyle name="Input [yellow] 35" xfId="7695" xr:uid="{00000000-0005-0000-0000-000098250000}"/>
    <cellStyle name="Input [yellow] 35 2" xfId="7696" xr:uid="{00000000-0005-0000-0000-000099250000}"/>
    <cellStyle name="Input [yellow] 35 2 2" xfId="7697" xr:uid="{00000000-0005-0000-0000-00009A250000}"/>
    <cellStyle name="Input [yellow] 35 2 2 2" xfId="28173" xr:uid="{00000000-0005-0000-0000-00009B250000}"/>
    <cellStyle name="Input [yellow] 35 2 3" xfId="28172" xr:uid="{00000000-0005-0000-0000-00009C250000}"/>
    <cellStyle name="Input [yellow] 35 3" xfId="7698" xr:uid="{00000000-0005-0000-0000-00009D250000}"/>
    <cellStyle name="Input [yellow] 35 3 2" xfId="7699" xr:uid="{00000000-0005-0000-0000-00009E250000}"/>
    <cellStyle name="Input [yellow] 35 3 2 2" xfId="28175" xr:uid="{00000000-0005-0000-0000-00009F250000}"/>
    <cellStyle name="Input [yellow] 35 3 3" xfId="28174" xr:uid="{00000000-0005-0000-0000-0000A0250000}"/>
    <cellStyle name="Input [yellow] 35 4" xfId="7700" xr:uid="{00000000-0005-0000-0000-0000A1250000}"/>
    <cellStyle name="Input [yellow] 35 4 2" xfId="28176" xr:uid="{00000000-0005-0000-0000-0000A2250000}"/>
    <cellStyle name="Input [yellow] 35 5" xfId="28171" xr:uid="{00000000-0005-0000-0000-0000A3250000}"/>
    <cellStyle name="Input [yellow] 36" xfId="7701" xr:uid="{00000000-0005-0000-0000-0000A4250000}"/>
    <cellStyle name="Input [yellow] 36 2" xfId="7702" xr:uid="{00000000-0005-0000-0000-0000A5250000}"/>
    <cellStyle name="Input [yellow] 36 2 2" xfId="7703" xr:uid="{00000000-0005-0000-0000-0000A6250000}"/>
    <cellStyle name="Input [yellow] 36 2 2 2" xfId="28179" xr:uid="{00000000-0005-0000-0000-0000A7250000}"/>
    <cellStyle name="Input [yellow] 36 2 3" xfId="28178" xr:uid="{00000000-0005-0000-0000-0000A8250000}"/>
    <cellStyle name="Input [yellow] 36 3" xfId="7704" xr:uid="{00000000-0005-0000-0000-0000A9250000}"/>
    <cellStyle name="Input [yellow] 36 3 2" xfId="7705" xr:uid="{00000000-0005-0000-0000-0000AA250000}"/>
    <cellStyle name="Input [yellow] 36 3 2 2" xfId="28181" xr:uid="{00000000-0005-0000-0000-0000AB250000}"/>
    <cellStyle name="Input [yellow] 36 3 3" xfId="28180" xr:uid="{00000000-0005-0000-0000-0000AC250000}"/>
    <cellStyle name="Input [yellow] 36 4" xfId="7706" xr:uid="{00000000-0005-0000-0000-0000AD250000}"/>
    <cellStyle name="Input [yellow] 36 4 2" xfId="28182" xr:uid="{00000000-0005-0000-0000-0000AE250000}"/>
    <cellStyle name="Input [yellow] 36 5" xfId="28177" xr:uid="{00000000-0005-0000-0000-0000AF250000}"/>
    <cellStyle name="Input [yellow] 37" xfId="7707" xr:uid="{00000000-0005-0000-0000-0000B0250000}"/>
    <cellStyle name="Input [yellow] 37 2" xfId="7708" xr:uid="{00000000-0005-0000-0000-0000B1250000}"/>
    <cellStyle name="Input [yellow] 37 2 2" xfId="7709" xr:uid="{00000000-0005-0000-0000-0000B2250000}"/>
    <cellStyle name="Input [yellow] 37 2 2 2" xfId="28185" xr:uid="{00000000-0005-0000-0000-0000B3250000}"/>
    <cellStyle name="Input [yellow] 37 2 3" xfId="28184" xr:uid="{00000000-0005-0000-0000-0000B4250000}"/>
    <cellStyle name="Input [yellow] 37 3" xfId="7710" xr:uid="{00000000-0005-0000-0000-0000B5250000}"/>
    <cellStyle name="Input [yellow] 37 3 2" xfId="7711" xr:uid="{00000000-0005-0000-0000-0000B6250000}"/>
    <cellStyle name="Input [yellow] 37 3 2 2" xfId="28187" xr:uid="{00000000-0005-0000-0000-0000B7250000}"/>
    <cellStyle name="Input [yellow] 37 3 3" xfId="28186" xr:uid="{00000000-0005-0000-0000-0000B8250000}"/>
    <cellStyle name="Input [yellow] 37 4" xfId="7712" xr:uid="{00000000-0005-0000-0000-0000B9250000}"/>
    <cellStyle name="Input [yellow] 37 4 2" xfId="28188" xr:uid="{00000000-0005-0000-0000-0000BA250000}"/>
    <cellStyle name="Input [yellow] 37 5" xfId="28183" xr:uid="{00000000-0005-0000-0000-0000BB250000}"/>
    <cellStyle name="Input [yellow] 38" xfId="7713" xr:uid="{00000000-0005-0000-0000-0000BC250000}"/>
    <cellStyle name="Input [yellow] 38 2" xfId="7714" xr:uid="{00000000-0005-0000-0000-0000BD250000}"/>
    <cellStyle name="Input [yellow] 38 2 2" xfId="7715" xr:uid="{00000000-0005-0000-0000-0000BE250000}"/>
    <cellStyle name="Input [yellow] 38 2 2 2" xfId="28191" xr:uid="{00000000-0005-0000-0000-0000BF250000}"/>
    <cellStyle name="Input [yellow] 38 2 3" xfId="28190" xr:uid="{00000000-0005-0000-0000-0000C0250000}"/>
    <cellStyle name="Input [yellow] 38 3" xfId="7716" xr:uid="{00000000-0005-0000-0000-0000C1250000}"/>
    <cellStyle name="Input [yellow] 38 3 2" xfId="7717" xr:uid="{00000000-0005-0000-0000-0000C2250000}"/>
    <cellStyle name="Input [yellow] 38 3 2 2" xfId="28193" xr:uid="{00000000-0005-0000-0000-0000C3250000}"/>
    <cellStyle name="Input [yellow] 38 3 3" xfId="28192" xr:uid="{00000000-0005-0000-0000-0000C4250000}"/>
    <cellStyle name="Input [yellow] 38 4" xfId="7718" xr:uid="{00000000-0005-0000-0000-0000C5250000}"/>
    <cellStyle name="Input [yellow] 38 4 2" xfId="28194" xr:uid="{00000000-0005-0000-0000-0000C6250000}"/>
    <cellStyle name="Input [yellow] 38 5" xfId="28189" xr:uid="{00000000-0005-0000-0000-0000C7250000}"/>
    <cellStyle name="Input [yellow] 39" xfId="7719" xr:uid="{00000000-0005-0000-0000-0000C8250000}"/>
    <cellStyle name="Input [yellow] 39 2" xfId="7720" xr:uid="{00000000-0005-0000-0000-0000C9250000}"/>
    <cellStyle name="Input [yellow] 39 2 2" xfId="7721" xr:uid="{00000000-0005-0000-0000-0000CA250000}"/>
    <cellStyle name="Input [yellow] 39 2 2 2" xfId="28197" xr:uid="{00000000-0005-0000-0000-0000CB250000}"/>
    <cellStyle name="Input [yellow] 39 2 3" xfId="28196" xr:uid="{00000000-0005-0000-0000-0000CC250000}"/>
    <cellStyle name="Input [yellow] 39 3" xfId="7722" xr:uid="{00000000-0005-0000-0000-0000CD250000}"/>
    <cellStyle name="Input [yellow] 39 3 2" xfId="7723" xr:uid="{00000000-0005-0000-0000-0000CE250000}"/>
    <cellStyle name="Input [yellow] 39 3 2 2" xfId="28199" xr:uid="{00000000-0005-0000-0000-0000CF250000}"/>
    <cellStyle name="Input [yellow] 39 3 3" xfId="28198" xr:uid="{00000000-0005-0000-0000-0000D0250000}"/>
    <cellStyle name="Input [yellow] 39 4" xfId="7724" xr:uid="{00000000-0005-0000-0000-0000D1250000}"/>
    <cellStyle name="Input [yellow] 39 4 2" xfId="28200" xr:uid="{00000000-0005-0000-0000-0000D2250000}"/>
    <cellStyle name="Input [yellow] 39 5" xfId="28195" xr:uid="{00000000-0005-0000-0000-0000D3250000}"/>
    <cellStyle name="Input [yellow] 4" xfId="7725" xr:uid="{00000000-0005-0000-0000-0000D4250000}"/>
    <cellStyle name="Input [yellow] 4 10" xfId="28201" xr:uid="{00000000-0005-0000-0000-0000D5250000}"/>
    <cellStyle name="Input [yellow] 4 2" xfId="7726" xr:uid="{00000000-0005-0000-0000-0000D6250000}"/>
    <cellStyle name="Input [yellow] 4 2 2" xfId="7727" xr:uid="{00000000-0005-0000-0000-0000D7250000}"/>
    <cellStyle name="Input [yellow] 4 2 2 2" xfId="7728" xr:uid="{00000000-0005-0000-0000-0000D8250000}"/>
    <cellStyle name="Input [yellow] 4 2 2 2 2" xfId="7729" xr:uid="{00000000-0005-0000-0000-0000D9250000}"/>
    <cellStyle name="Input [yellow] 4 2 2 2 2 2" xfId="28205" xr:uid="{00000000-0005-0000-0000-0000DA250000}"/>
    <cellStyle name="Input [yellow] 4 2 2 2 3" xfId="28204" xr:uid="{00000000-0005-0000-0000-0000DB250000}"/>
    <cellStyle name="Input [yellow] 4 2 2 3" xfId="7730" xr:uid="{00000000-0005-0000-0000-0000DC250000}"/>
    <cellStyle name="Input [yellow] 4 2 2 3 2" xfId="7731" xr:uid="{00000000-0005-0000-0000-0000DD250000}"/>
    <cellStyle name="Input [yellow] 4 2 2 3 2 2" xfId="28207" xr:uid="{00000000-0005-0000-0000-0000DE250000}"/>
    <cellStyle name="Input [yellow] 4 2 2 3 3" xfId="28206" xr:uid="{00000000-0005-0000-0000-0000DF250000}"/>
    <cellStyle name="Input [yellow] 4 2 2 4" xfId="7732" xr:uid="{00000000-0005-0000-0000-0000E0250000}"/>
    <cellStyle name="Input [yellow] 4 2 2 4 2" xfId="28208" xr:uid="{00000000-0005-0000-0000-0000E1250000}"/>
    <cellStyle name="Input [yellow] 4 2 2 5" xfId="28203" xr:uid="{00000000-0005-0000-0000-0000E2250000}"/>
    <cellStyle name="Input [yellow] 4 2 3" xfId="7733" xr:uid="{00000000-0005-0000-0000-0000E3250000}"/>
    <cellStyle name="Input [yellow] 4 2 3 2" xfId="7734" xr:uid="{00000000-0005-0000-0000-0000E4250000}"/>
    <cellStyle name="Input [yellow] 4 2 3 2 2" xfId="7735" xr:uid="{00000000-0005-0000-0000-0000E5250000}"/>
    <cellStyle name="Input [yellow] 4 2 3 2 2 2" xfId="28211" xr:uid="{00000000-0005-0000-0000-0000E6250000}"/>
    <cellStyle name="Input [yellow] 4 2 3 2 3" xfId="28210" xr:uid="{00000000-0005-0000-0000-0000E7250000}"/>
    <cellStyle name="Input [yellow] 4 2 3 3" xfId="7736" xr:uid="{00000000-0005-0000-0000-0000E8250000}"/>
    <cellStyle name="Input [yellow] 4 2 3 3 2" xfId="7737" xr:uid="{00000000-0005-0000-0000-0000E9250000}"/>
    <cellStyle name="Input [yellow] 4 2 3 3 2 2" xfId="28213" xr:uid="{00000000-0005-0000-0000-0000EA250000}"/>
    <cellStyle name="Input [yellow] 4 2 3 3 3" xfId="28212" xr:uid="{00000000-0005-0000-0000-0000EB250000}"/>
    <cellStyle name="Input [yellow] 4 2 3 4" xfId="7738" xr:uid="{00000000-0005-0000-0000-0000EC250000}"/>
    <cellStyle name="Input [yellow] 4 2 3 4 2" xfId="28214" xr:uid="{00000000-0005-0000-0000-0000ED250000}"/>
    <cellStyle name="Input [yellow] 4 2 3 5" xfId="28209" xr:uid="{00000000-0005-0000-0000-0000EE250000}"/>
    <cellStyle name="Input [yellow] 4 2 4" xfId="7739" xr:uid="{00000000-0005-0000-0000-0000EF250000}"/>
    <cellStyle name="Input [yellow] 4 2 4 2" xfId="7740" xr:uid="{00000000-0005-0000-0000-0000F0250000}"/>
    <cellStyle name="Input [yellow] 4 2 4 2 2" xfId="7741" xr:uid="{00000000-0005-0000-0000-0000F1250000}"/>
    <cellStyle name="Input [yellow] 4 2 4 2 2 2" xfId="28217" xr:uid="{00000000-0005-0000-0000-0000F2250000}"/>
    <cellStyle name="Input [yellow] 4 2 4 2 3" xfId="28216" xr:uid="{00000000-0005-0000-0000-0000F3250000}"/>
    <cellStyle name="Input [yellow] 4 2 4 3" xfId="7742" xr:uid="{00000000-0005-0000-0000-0000F4250000}"/>
    <cellStyle name="Input [yellow] 4 2 4 3 2" xfId="7743" xr:uid="{00000000-0005-0000-0000-0000F5250000}"/>
    <cellStyle name="Input [yellow] 4 2 4 3 2 2" xfId="28219" xr:uid="{00000000-0005-0000-0000-0000F6250000}"/>
    <cellStyle name="Input [yellow] 4 2 4 3 3" xfId="28218" xr:uid="{00000000-0005-0000-0000-0000F7250000}"/>
    <cellStyle name="Input [yellow] 4 2 4 4" xfId="7744" xr:uid="{00000000-0005-0000-0000-0000F8250000}"/>
    <cellStyle name="Input [yellow] 4 2 4 4 2" xfId="28220" xr:uid="{00000000-0005-0000-0000-0000F9250000}"/>
    <cellStyle name="Input [yellow] 4 2 4 5" xfId="28215" xr:uid="{00000000-0005-0000-0000-0000FA250000}"/>
    <cellStyle name="Input [yellow] 4 2 5" xfId="7745" xr:uid="{00000000-0005-0000-0000-0000FB250000}"/>
    <cellStyle name="Input [yellow] 4 2 5 2" xfId="7746" xr:uid="{00000000-0005-0000-0000-0000FC250000}"/>
    <cellStyle name="Input [yellow] 4 2 5 2 2" xfId="7747" xr:uid="{00000000-0005-0000-0000-0000FD250000}"/>
    <cellStyle name="Input [yellow] 4 2 5 2 2 2" xfId="28223" xr:uid="{00000000-0005-0000-0000-0000FE250000}"/>
    <cellStyle name="Input [yellow] 4 2 5 2 3" xfId="28222" xr:uid="{00000000-0005-0000-0000-0000FF250000}"/>
    <cellStyle name="Input [yellow] 4 2 5 3" xfId="7748" xr:uid="{00000000-0005-0000-0000-000000260000}"/>
    <cellStyle name="Input [yellow] 4 2 5 3 2" xfId="7749" xr:uid="{00000000-0005-0000-0000-000001260000}"/>
    <cellStyle name="Input [yellow] 4 2 5 3 2 2" xfId="28225" xr:uid="{00000000-0005-0000-0000-000002260000}"/>
    <cellStyle name="Input [yellow] 4 2 5 3 3" xfId="28224" xr:uid="{00000000-0005-0000-0000-000003260000}"/>
    <cellStyle name="Input [yellow] 4 2 5 4" xfId="7750" xr:uid="{00000000-0005-0000-0000-000004260000}"/>
    <cellStyle name="Input [yellow] 4 2 5 4 2" xfId="28226" xr:uid="{00000000-0005-0000-0000-000005260000}"/>
    <cellStyle name="Input [yellow] 4 2 5 5" xfId="28221" xr:uid="{00000000-0005-0000-0000-000006260000}"/>
    <cellStyle name="Input [yellow] 4 2 6" xfId="7751" xr:uid="{00000000-0005-0000-0000-000007260000}"/>
    <cellStyle name="Input [yellow] 4 2 6 2" xfId="7752" xr:uid="{00000000-0005-0000-0000-000008260000}"/>
    <cellStyle name="Input [yellow] 4 2 6 2 2" xfId="28228" xr:uid="{00000000-0005-0000-0000-000009260000}"/>
    <cellStyle name="Input [yellow] 4 2 6 3" xfId="28227" xr:uid="{00000000-0005-0000-0000-00000A260000}"/>
    <cellStyle name="Input [yellow] 4 2 7" xfId="7753" xr:uid="{00000000-0005-0000-0000-00000B260000}"/>
    <cellStyle name="Input [yellow] 4 2 7 2" xfId="7754" xr:uid="{00000000-0005-0000-0000-00000C260000}"/>
    <cellStyle name="Input [yellow] 4 2 7 2 2" xfId="28230" xr:uid="{00000000-0005-0000-0000-00000D260000}"/>
    <cellStyle name="Input [yellow] 4 2 7 3" xfId="28229" xr:uid="{00000000-0005-0000-0000-00000E260000}"/>
    <cellStyle name="Input [yellow] 4 2 8" xfId="7755" xr:uid="{00000000-0005-0000-0000-00000F260000}"/>
    <cellStyle name="Input [yellow] 4 2 8 2" xfId="28231" xr:uid="{00000000-0005-0000-0000-000010260000}"/>
    <cellStyle name="Input [yellow] 4 2 9" xfId="28202" xr:uid="{00000000-0005-0000-0000-000011260000}"/>
    <cellStyle name="Input [yellow] 4 3" xfId="7756" xr:uid="{00000000-0005-0000-0000-000012260000}"/>
    <cellStyle name="Input [yellow] 4 3 2" xfId="7757" xr:uid="{00000000-0005-0000-0000-000013260000}"/>
    <cellStyle name="Input [yellow] 4 3 2 2" xfId="7758" xr:uid="{00000000-0005-0000-0000-000014260000}"/>
    <cellStyle name="Input [yellow] 4 3 2 2 2" xfId="28234" xr:uid="{00000000-0005-0000-0000-000015260000}"/>
    <cellStyle name="Input [yellow] 4 3 2 3" xfId="28233" xr:uid="{00000000-0005-0000-0000-000016260000}"/>
    <cellStyle name="Input [yellow] 4 3 3" xfId="7759" xr:uid="{00000000-0005-0000-0000-000017260000}"/>
    <cellStyle name="Input [yellow] 4 3 3 2" xfId="7760" xr:uid="{00000000-0005-0000-0000-000018260000}"/>
    <cellStyle name="Input [yellow] 4 3 3 2 2" xfId="28236" xr:uid="{00000000-0005-0000-0000-000019260000}"/>
    <cellStyle name="Input [yellow] 4 3 3 3" xfId="28235" xr:uid="{00000000-0005-0000-0000-00001A260000}"/>
    <cellStyle name="Input [yellow] 4 3 4" xfId="7761" xr:uid="{00000000-0005-0000-0000-00001B260000}"/>
    <cellStyle name="Input [yellow] 4 3 4 2" xfId="28237" xr:uid="{00000000-0005-0000-0000-00001C260000}"/>
    <cellStyle name="Input [yellow] 4 3 5" xfId="28232" xr:uid="{00000000-0005-0000-0000-00001D260000}"/>
    <cellStyle name="Input [yellow] 4 4" xfId="7762" xr:uid="{00000000-0005-0000-0000-00001E260000}"/>
    <cellStyle name="Input [yellow] 4 4 2" xfId="7763" xr:uid="{00000000-0005-0000-0000-00001F260000}"/>
    <cellStyle name="Input [yellow] 4 4 2 2" xfId="7764" xr:uid="{00000000-0005-0000-0000-000020260000}"/>
    <cellStyle name="Input [yellow] 4 4 2 2 2" xfId="28240" xr:uid="{00000000-0005-0000-0000-000021260000}"/>
    <cellStyle name="Input [yellow] 4 4 2 3" xfId="28239" xr:uid="{00000000-0005-0000-0000-000022260000}"/>
    <cellStyle name="Input [yellow] 4 4 3" xfId="7765" xr:uid="{00000000-0005-0000-0000-000023260000}"/>
    <cellStyle name="Input [yellow] 4 4 3 2" xfId="7766" xr:uid="{00000000-0005-0000-0000-000024260000}"/>
    <cellStyle name="Input [yellow] 4 4 3 2 2" xfId="28242" xr:uid="{00000000-0005-0000-0000-000025260000}"/>
    <cellStyle name="Input [yellow] 4 4 3 3" xfId="28241" xr:uid="{00000000-0005-0000-0000-000026260000}"/>
    <cellStyle name="Input [yellow] 4 4 4" xfId="7767" xr:uid="{00000000-0005-0000-0000-000027260000}"/>
    <cellStyle name="Input [yellow] 4 4 4 2" xfId="28243" xr:uid="{00000000-0005-0000-0000-000028260000}"/>
    <cellStyle name="Input [yellow] 4 4 5" xfId="28238" xr:uid="{00000000-0005-0000-0000-000029260000}"/>
    <cellStyle name="Input [yellow] 4 5" xfId="7768" xr:uid="{00000000-0005-0000-0000-00002A260000}"/>
    <cellStyle name="Input [yellow] 4 5 2" xfId="7769" xr:uid="{00000000-0005-0000-0000-00002B260000}"/>
    <cellStyle name="Input [yellow] 4 5 2 2" xfId="7770" xr:uid="{00000000-0005-0000-0000-00002C260000}"/>
    <cellStyle name="Input [yellow] 4 5 2 2 2" xfId="28246" xr:uid="{00000000-0005-0000-0000-00002D260000}"/>
    <cellStyle name="Input [yellow] 4 5 2 3" xfId="28245" xr:uid="{00000000-0005-0000-0000-00002E260000}"/>
    <cellStyle name="Input [yellow] 4 5 3" xfId="7771" xr:uid="{00000000-0005-0000-0000-00002F260000}"/>
    <cellStyle name="Input [yellow] 4 5 3 2" xfId="7772" xr:uid="{00000000-0005-0000-0000-000030260000}"/>
    <cellStyle name="Input [yellow] 4 5 3 2 2" xfId="28248" xr:uid="{00000000-0005-0000-0000-000031260000}"/>
    <cellStyle name="Input [yellow] 4 5 3 3" xfId="28247" xr:uid="{00000000-0005-0000-0000-000032260000}"/>
    <cellStyle name="Input [yellow] 4 5 4" xfId="7773" xr:uid="{00000000-0005-0000-0000-000033260000}"/>
    <cellStyle name="Input [yellow] 4 5 4 2" xfId="28249" xr:uid="{00000000-0005-0000-0000-000034260000}"/>
    <cellStyle name="Input [yellow] 4 5 5" xfId="28244" xr:uid="{00000000-0005-0000-0000-000035260000}"/>
    <cellStyle name="Input [yellow] 4 6" xfId="7774" xr:uid="{00000000-0005-0000-0000-000036260000}"/>
    <cellStyle name="Input [yellow] 4 6 2" xfId="7775" xr:uid="{00000000-0005-0000-0000-000037260000}"/>
    <cellStyle name="Input [yellow] 4 6 2 2" xfId="7776" xr:uid="{00000000-0005-0000-0000-000038260000}"/>
    <cellStyle name="Input [yellow] 4 6 2 2 2" xfId="28252" xr:uid="{00000000-0005-0000-0000-000039260000}"/>
    <cellStyle name="Input [yellow] 4 6 2 3" xfId="28251" xr:uid="{00000000-0005-0000-0000-00003A260000}"/>
    <cellStyle name="Input [yellow] 4 6 3" xfId="7777" xr:uid="{00000000-0005-0000-0000-00003B260000}"/>
    <cellStyle name="Input [yellow] 4 6 3 2" xfId="7778" xr:uid="{00000000-0005-0000-0000-00003C260000}"/>
    <cellStyle name="Input [yellow] 4 6 3 2 2" xfId="28254" xr:uid="{00000000-0005-0000-0000-00003D260000}"/>
    <cellStyle name="Input [yellow] 4 6 3 3" xfId="28253" xr:uid="{00000000-0005-0000-0000-00003E260000}"/>
    <cellStyle name="Input [yellow] 4 6 4" xfId="7779" xr:uid="{00000000-0005-0000-0000-00003F260000}"/>
    <cellStyle name="Input [yellow] 4 6 4 2" xfId="28255" xr:uid="{00000000-0005-0000-0000-000040260000}"/>
    <cellStyle name="Input [yellow] 4 6 5" xfId="28250" xr:uid="{00000000-0005-0000-0000-000041260000}"/>
    <cellStyle name="Input [yellow] 4 7" xfId="7780" xr:uid="{00000000-0005-0000-0000-000042260000}"/>
    <cellStyle name="Input [yellow] 4 7 2" xfId="7781" xr:uid="{00000000-0005-0000-0000-000043260000}"/>
    <cellStyle name="Input [yellow] 4 7 2 2" xfId="28257" xr:uid="{00000000-0005-0000-0000-000044260000}"/>
    <cellStyle name="Input [yellow] 4 7 3" xfId="28256" xr:uid="{00000000-0005-0000-0000-000045260000}"/>
    <cellStyle name="Input [yellow] 4 8" xfId="7782" xr:uid="{00000000-0005-0000-0000-000046260000}"/>
    <cellStyle name="Input [yellow] 4 8 2" xfId="7783" xr:uid="{00000000-0005-0000-0000-000047260000}"/>
    <cellStyle name="Input [yellow] 4 8 2 2" xfId="28259" xr:uid="{00000000-0005-0000-0000-000048260000}"/>
    <cellStyle name="Input [yellow] 4 8 3" xfId="28258" xr:uid="{00000000-0005-0000-0000-000049260000}"/>
    <cellStyle name="Input [yellow] 4 9" xfId="7784" xr:uid="{00000000-0005-0000-0000-00004A260000}"/>
    <cellStyle name="Input [yellow] 4 9 2" xfId="28260" xr:uid="{00000000-0005-0000-0000-00004B260000}"/>
    <cellStyle name="Input [yellow] 40" xfId="7785" xr:uid="{00000000-0005-0000-0000-00004C260000}"/>
    <cellStyle name="Input [yellow] 40 2" xfId="7786" xr:uid="{00000000-0005-0000-0000-00004D260000}"/>
    <cellStyle name="Input [yellow] 40 2 2" xfId="7787" xr:uid="{00000000-0005-0000-0000-00004E260000}"/>
    <cellStyle name="Input [yellow] 40 2 2 2" xfId="28263" xr:uid="{00000000-0005-0000-0000-00004F260000}"/>
    <cellStyle name="Input [yellow] 40 2 3" xfId="28262" xr:uid="{00000000-0005-0000-0000-000050260000}"/>
    <cellStyle name="Input [yellow] 40 3" xfId="7788" xr:uid="{00000000-0005-0000-0000-000051260000}"/>
    <cellStyle name="Input [yellow] 40 3 2" xfId="7789" xr:uid="{00000000-0005-0000-0000-000052260000}"/>
    <cellStyle name="Input [yellow] 40 3 2 2" xfId="28265" xr:uid="{00000000-0005-0000-0000-000053260000}"/>
    <cellStyle name="Input [yellow] 40 3 3" xfId="28264" xr:uid="{00000000-0005-0000-0000-000054260000}"/>
    <cellStyle name="Input [yellow] 40 4" xfId="7790" xr:uid="{00000000-0005-0000-0000-000055260000}"/>
    <cellStyle name="Input [yellow] 40 4 2" xfId="28266" xr:uid="{00000000-0005-0000-0000-000056260000}"/>
    <cellStyle name="Input [yellow] 40 5" xfId="28261" xr:uid="{00000000-0005-0000-0000-000057260000}"/>
    <cellStyle name="Input [yellow] 41" xfId="7791" xr:uid="{00000000-0005-0000-0000-000058260000}"/>
    <cellStyle name="Input [yellow] 41 2" xfId="7792" xr:uid="{00000000-0005-0000-0000-000059260000}"/>
    <cellStyle name="Input [yellow] 41 2 2" xfId="7793" xr:uid="{00000000-0005-0000-0000-00005A260000}"/>
    <cellStyle name="Input [yellow] 41 2 2 2" xfId="28269" xr:uid="{00000000-0005-0000-0000-00005B260000}"/>
    <cellStyle name="Input [yellow] 41 2 3" xfId="28268" xr:uid="{00000000-0005-0000-0000-00005C260000}"/>
    <cellStyle name="Input [yellow] 41 3" xfId="7794" xr:uid="{00000000-0005-0000-0000-00005D260000}"/>
    <cellStyle name="Input [yellow] 41 3 2" xfId="7795" xr:uid="{00000000-0005-0000-0000-00005E260000}"/>
    <cellStyle name="Input [yellow] 41 3 2 2" xfId="28271" xr:uid="{00000000-0005-0000-0000-00005F260000}"/>
    <cellStyle name="Input [yellow] 41 3 3" xfId="28270" xr:uid="{00000000-0005-0000-0000-000060260000}"/>
    <cellStyle name="Input [yellow] 41 4" xfId="7796" xr:uid="{00000000-0005-0000-0000-000061260000}"/>
    <cellStyle name="Input [yellow] 41 4 2" xfId="28272" xr:uid="{00000000-0005-0000-0000-000062260000}"/>
    <cellStyle name="Input [yellow] 41 5" xfId="28267" xr:uid="{00000000-0005-0000-0000-000063260000}"/>
    <cellStyle name="Input [yellow] 42" xfId="7797" xr:uid="{00000000-0005-0000-0000-000064260000}"/>
    <cellStyle name="Input [yellow] 42 2" xfId="7798" xr:uid="{00000000-0005-0000-0000-000065260000}"/>
    <cellStyle name="Input [yellow] 42 2 2" xfId="7799" xr:uid="{00000000-0005-0000-0000-000066260000}"/>
    <cellStyle name="Input [yellow] 42 2 2 2" xfId="28275" xr:uid="{00000000-0005-0000-0000-000067260000}"/>
    <cellStyle name="Input [yellow] 42 2 3" xfId="28274" xr:uid="{00000000-0005-0000-0000-000068260000}"/>
    <cellStyle name="Input [yellow] 42 3" xfId="7800" xr:uid="{00000000-0005-0000-0000-000069260000}"/>
    <cellStyle name="Input [yellow] 42 3 2" xfId="7801" xr:uid="{00000000-0005-0000-0000-00006A260000}"/>
    <cellStyle name="Input [yellow] 42 3 2 2" xfId="28277" xr:uid="{00000000-0005-0000-0000-00006B260000}"/>
    <cellStyle name="Input [yellow] 42 3 3" xfId="28276" xr:uid="{00000000-0005-0000-0000-00006C260000}"/>
    <cellStyle name="Input [yellow] 42 4" xfId="7802" xr:uid="{00000000-0005-0000-0000-00006D260000}"/>
    <cellStyle name="Input [yellow] 42 4 2" xfId="28278" xr:uid="{00000000-0005-0000-0000-00006E260000}"/>
    <cellStyle name="Input [yellow] 42 5" xfId="28273" xr:uid="{00000000-0005-0000-0000-00006F260000}"/>
    <cellStyle name="Input [yellow] 43" xfId="7803" xr:uid="{00000000-0005-0000-0000-000070260000}"/>
    <cellStyle name="Input [yellow] 43 2" xfId="7804" xr:uid="{00000000-0005-0000-0000-000071260000}"/>
    <cellStyle name="Input [yellow] 43 2 2" xfId="7805" xr:uid="{00000000-0005-0000-0000-000072260000}"/>
    <cellStyle name="Input [yellow] 43 2 2 2" xfId="28281" xr:uid="{00000000-0005-0000-0000-000073260000}"/>
    <cellStyle name="Input [yellow] 43 2 3" xfId="28280" xr:uid="{00000000-0005-0000-0000-000074260000}"/>
    <cellStyle name="Input [yellow] 43 3" xfId="7806" xr:uid="{00000000-0005-0000-0000-000075260000}"/>
    <cellStyle name="Input [yellow] 43 3 2" xfId="7807" xr:uid="{00000000-0005-0000-0000-000076260000}"/>
    <cellStyle name="Input [yellow] 43 3 2 2" xfId="28283" xr:uid="{00000000-0005-0000-0000-000077260000}"/>
    <cellStyle name="Input [yellow] 43 3 3" xfId="28282" xr:uid="{00000000-0005-0000-0000-000078260000}"/>
    <cellStyle name="Input [yellow] 43 4" xfId="7808" xr:uid="{00000000-0005-0000-0000-000079260000}"/>
    <cellStyle name="Input [yellow] 43 4 2" xfId="28284" xr:uid="{00000000-0005-0000-0000-00007A260000}"/>
    <cellStyle name="Input [yellow] 43 5" xfId="28279" xr:uid="{00000000-0005-0000-0000-00007B260000}"/>
    <cellStyle name="Input [yellow] 44" xfId="7809" xr:uid="{00000000-0005-0000-0000-00007C260000}"/>
    <cellStyle name="Input [yellow] 44 2" xfId="7810" xr:uid="{00000000-0005-0000-0000-00007D260000}"/>
    <cellStyle name="Input [yellow] 44 2 2" xfId="7811" xr:uid="{00000000-0005-0000-0000-00007E260000}"/>
    <cellStyle name="Input [yellow] 44 2 2 2" xfId="28287" xr:uid="{00000000-0005-0000-0000-00007F260000}"/>
    <cellStyle name="Input [yellow] 44 2 3" xfId="28286" xr:uid="{00000000-0005-0000-0000-000080260000}"/>
    <cellStyle name="Input [yellow] 44 3" xfId="7812" xr:uid="{00000000-0005-0000-0000-000081260000}"/>
    <cellStyle name="Input [yellow] 44 3 2" xfId="7813" xr:uid="{00000000-0005-0000-0000-000082260000}"/>
    <cellStyle name="Input [yellow] 44 3 2 2" xfId="28289" xr:uid="{00000000-0005-0000-0000-000083260000}"/>
    <cellStyle name="Input [yellow] 44 3 3" xfId="28288" xr:uid="{00000000-0005-0000-0000-000084260000}"/>
    <cellStyle name="Input [yellow] 44 4" xfId="7814" xr:uid="{00000000-0005-0000-0000-000085260000}"/>
    <cellStyle name="Input [yellow] 44 4 2" xfId="28290" xr:uid="{00000000-0005-0000-0000-000086260000}"/>
    <cellStyle name="Input [yellow] 44 5" xfId="28285" xr:uid="{00000000-0005-0000-0000-000087260000}"/>
    <cellStyle name="Input [yellow] 45" xfId="7815" xr:uid="{00000000-0005-0000-0000-000088260000}"/>
    <cellStyle name="Input [yellow] 45 2" xfId="7816" xr:uid="{00000000-0005-0000-0000-000089260000}"/>
    <cellStyle name="Input [yellow] 45 2 2" xfId="7817" xr:uid="{00000000-0005-0000-0000-00008A260000}"/>
    <cellStyle name="Input [yellow] 45 2 2 2" xfId="28293" xr:uid="{00000000-0005-0000-0000-00008B260000}"/>
    <cellStyle name="Input [yellow] 45 2 3" xfId="28292" xr:uid="{00000000-0005-0000-0000-00008C260000}"/>
    <cellStyle name="Input [yellow] 45 3" xfId="7818" xr:uid="{00000000-0005-0000-0000-00008D260000}"/>
    <cellStyle name="Input [yellow] 45 3 2" xfId="7819" xr:uid="{00000000-0005-0000-0000-00008E260000}"/>
    <cellStyle name="Input [yellow] 45 3 2 2" xfId="28295" xr:uid="{00000000-0005-0000-0000-00008F260000}"/>
    <cellStyle name="Input [yellow] 45 3 3" xfId="28294" xr:uid="{00000000-0005-0000-0000-000090260000}"/>
    <cellStyle name="Input [yellow] 45 4" xfId="7820" xr:uid="{00000000-0005-0000-0000-000091260000}"/>
    <cellStyle name="Input [yellow] 45 4 2" xfId="28296" xr:uid="{00000000-0005-0000-0000-000092260000}"/>
    <cellStyle name="Input [yellow] 45 5" xfId="28291" xr:uid="{00000000-0005-0000-0000-000093260000}"/>
    <cellStyle name="Input [yellow] 46" xfId="7821" xr:uid="{00000000-0005-0000-0000-000094260000}"/>
    <cellStyle name="Input [yellow] 46 2" xfId="7822" xr:uid="{00000000-0005-0000-0000-000095260000}"/>
    <cellStyle name="Input [yellow] 46 2 2" xfId="7823" xr:uid="{00000000-0005-0000-0000-000096260000}"/>
    <cellStyle name="Input [yellow] 46 2 2 2" xfId="28299" xr:uid="{00000000-0005-0000-0000-000097260000}"/>
    <cellStyle name="Input [yellow] 46 2 3" xfId="28298" xr:uid="{00000000-0005-0000-0000-000098260000}"/>
    <cellStyle name="Input [yellow] 46 3" xfId="7824" xr:uid="{00000000-0005-0000-0000-000099260000}"/>
    <cellStyle name="Input [yellow] 46 3 2" xfId="7825" xr:uid="{00000000-0005-0000-0000-00009A260000}"/>
    <cellStyle name="Input [yellow] 46 3 2 2" xfId="28301" xr:uid="{00000000-0005-0000-0000-00009B260000}"/>
    <cellStyle name="Input [yellow] 46 3 3" xfId="28300" xr:uid="{00000000-0005-0000-0000-00009C260000}"/>
    <cellStyle name="Input [yellow] 46 4" xfId="7826" xr:uid="{00000000-0005-0000-0000-00009D260000}"/>
    <cellStyle name="Input [yellow] 46 4 2" xfId="28302" xr:uid="{00000000-0005-0000-0000-00009E260000}"/>
    <cellStyle name="Input [yellow] 46 5" xfId="28297" xr:uid="{00000000-0005-0000-0000-00009F260000}"/>
    <cellStyle name="Input [yellow] 47" xfId="7827" xr:uid="{00000000-0005-0000-0000-0000A0260000}"/>
    <cellStyle name="Input [yellow] 47 2" xfId="7828" xr:uid="{00000000-0005-0000-0000-0000A1260000}"/>
    <cellStyle name="Input [yellow] 47 2 2" xfId="7829" xr:uid="{00000000-0005-0000-0000-0000A2260000}"/>
    <cellStyle name="Input [yellow] 47 2 2 2" xfId="28305" xr:uid="{00000000-0005-0000-0000-0000A3260000}"/>
    <cellStyle name="Input [yellow] 47 2 3" xfId="28304" xr:uid="{00000000-0005-0000-0000-0000A4260000}"/>
    <cellStyle name="Input [yellow] 47 3" xfId="7830" xr:uid="{00000000-0005-0000-0000-0000A5260000}"/>
    <cellStyle name="Input [yellow] 47 3 2" xfId="7831" xr:uid="{00000000-0005-0000-0000-0000A6260000}"/>
    <cellStyle name="Input [yellow] 47 3 2 2" xfId="28307" xr:uid="{00000000-0005-0000-0000-0000A7260000}"/>
    <cellStyle name="Input [yellow] 47 3 3" xfId="28306" xr:uid="{00000000-0005-0000-0000-0000A8260000}"/>
    <cellStyle name="Input [yellow] 47 4" xfId="7832" xr:uid="{00000000-0005-0000-0000-0000A9260000}"/>
    <cellStyle name="Input [yellow] 47 4 2" xfId="28308" xr:uid="{00000000-0005-0000-0000-0000AA260000}"/>
    <cellStyle name="Input [yellow] 47 5" xfId="28303" xr:uid="{00000000-0005-0000-0000-0000AB260000}"/>
    <cellStyle name="Input [yellow] 48" xfId="7833" xr:uid="{00000000-0005-0000-0000-0000AC260000}"/>
    <cellStyle name="Input [yellow] 48 2" xfId="7834" xr:uid="{00000000-0005-0000-0000-0000AD260000}"/>
    <cellStyle name="Input [yellow] 48 2 2" xfId="7835" xr:uid="{00000000-0005-0000-0000-0000AE260000}"/>
    <cellStyle name="Input [yellow] 48 2 2 2" xfId="28311" xr:uid="{00000000-0005-0000-0000-0000AF260000}"/>
    <cellStyle name="Input [yellow] 48 2 3" xfId="28310" xr:uid="{00000000-0005-0000-0000-0000B0260000}"/>
    <cellStyle name="Input [yellow] 48 3" xfId="7836" xr:uid="{00000000-0005-0000-0000-0000B1260000}"/>
    <cellStyle name="Input [yellow] 48 3 2" xfId="7837" xr:uid="{00000000-0005-0000-0000-0000B2260000}"/>
    <cellStyle name="Input [yellow] 48 3 2 2" xfId="28313" xr:uid="{00000000-0005-0000-0000-0000B3260000}"/>
    <cellStyle name="Input [yellow] 48 3 3" xfId="28312" xr:uid="{00000000-0005-0000-0000-0000B4260000}"/>
    <cellStyle name="Input [yellow] 48 4" xfId="7838" xr:uid="{00000000-0005-0000-0000-0000B5260000}"/>
    <cellStyle name="Input [yellow] 48 4 2" xfId="28314" xr:uid="{00000000-0005-0000-0000-0000B6260000}"/>
    <cellStyle name="Input [yellow] 48 5" xfId="28309" xr:uid="{00000000-0005-0000-0000-0000B7260000}"/>
    <cellStyle name="Input [yellow] 49" xfId="7839" xr:uid="{00000000-0005-0000-0000-0000B8260000}"/>
    <cellStyle name="Input [yellow] 49 2" xfId="7840" xr:uid="{00000000-0005-0000-0000-0000B9260000}"/>
    <cellStyle name="Input [yellow] 49 2 2" xfId="7841" xr:uid="{00000000-0005-0000-0000-0000BA260000}"/>
    <cellStyle name="Input [yellow] 49 2 2 2" xfId="28317" xr:uid="{00000000-0005-0000-0000-0000BB260000}"/>
    <cellStyle name="Input [yellow] 49 2 3" xfId="28316" xr:uid="{00000000-0005-0000-0000-0000BC260000}"/>
    <cellStyle name="Input [yellow] 49 3" xfId="7842" xr:uid="{00000000-0005-0000-0000-0000BD260000}"/>
    <cellStyle name="Input [yellow] 49 3 2" xfId="7843" xr:uid="{00000000-0005-0000-0000-0000BE260000}"/>
    <cellStyle name="Input [yellow] 49 3 2 2" xfId="28319" xr:uid="{00000000-0005-0000-0000-0000BF260000}"/>
    <cellStyle name="Input [yellow] 49 3 3" xfId="28318" xr:uid="{00000000-0005-0000-0000-0000C0260000}"/>
    <cellStyle name="Input [yellow] 49 4" xfId="7844" xr:uid="{00000000-0005-0000-0000-0000C1260000}"/>
    <cellStyle name="Input [yellow] 49 4 2" xfId="28320" xr:uid="{00000000-0005-0000-0000-0000C2260000}"/>
    <cellStyle name="Input [yellow] 49 5" xfId="28315" xr:uid="{00000000-0005-0000-0000-0000C3260000}"/>
    <cellStyle name="Input [yellow] 5" xfId="7845" xr:uid="{00000000-0005-0000-0000-0000C4260000}"/>
    <cellStyle name="Input [yellow] 5 10" xfId="28321" xr:uid="{00000000-0005-0000-0000-0000C5260000}"/>
    <cellStyle name="Input [yellow] 5 2" xfId="7846" xr:uid="{00000000-0005-0000-0000-0000C6260000}"/>
    <cellStyle name="Input [yellow] 5 2 2" xfId="7847" xr:uid="{00000000-0005-0000-0000-0000C7260000}"/>
    <cellStyle name="Input [yellow] 5 2 2 2" xfId="7848" xr:uid="{00000000-0005-0000-0000-0000C8260000}"/>
    <cellStyle name="Input [yellow] 5 2 2 2 2" xfId="7849" xr:uid="{00000000-0005-0000-0000-0000C9260000}"/>
    <cellStyle name="Input [yellow] 5 2 2 2 2 2" xfId="28325" xr:uid="{00000000-0005-0000-0000-0000CA260000}"/>
    <cellStyle name="Input [yellow] 5 2 2 2 3" xfId="28324" xr:uid="{00000000-0005-0000-0000-0000CB260000}"/>
    <cellStyle name="Input [yellow] 5 2 2 3" xfId="7850" xr:uid="{00000000-0005-0000-0000-0000CC260000}"/>
    <cellStyle name="Input [yellow] 5 2 2 3 2" xfId="7851" xr:uid="{00000000-0005-0000-0000-0000CD260000}"/>
    <cellStyle name="Input [yellow] 5 2 2 3 2 2" xfId="28327" xr:uid="{00000000-0005-0000-0000-0000CE260000}"/>
    <cellStyle name="Input [yellow] 5 2 2 3 3" xfId="28326" xr:uid="{00000000-0005-0000-0000-0000CF260000}"/>
    <cellStyle name="Input [yellow] 5 2 2 4" xfId="7852" xr:uid="{00000000-0005-0000-0000-0000D0260000}"/>
    <cellStyle name="Input [yellow] 5 2 2 4 2" xfId="28328" xr:uid="{00000000-0005-0000-0000-0000D1260000}"/>
    <cellStyle name="Input [yellow] 5 2 2 5" xfId="28323" xr:uid="{00000000-0005-0000-0000-0000D2260000}"/>
    <cellStyle name="Input [yellow] 5 2 3" xfId="7853" xr:uid="{00000000-0005-0000-0000-0000D3260000}"/>
    <cellStyle name="Input [yellow] 5 2 3 2" xfId="7854" xr:uid="{00000000-0005-0000-0000-0000D4260000}"/>
    <cellStyle name="Input [yellow] 5 2 3 2 2" xfId="7855" xr:uid="{00000000-0005-0000-0000-0000D5260000}"/>
    <cellStyle name="Input [yellow] 5 2 3 2 2 2" xfId="28331" xr:uid="{00000000-0005-0000-0000-0000D6260000}"/>
    <cellStyle name="Input [yellow] 5 2 3 2 3" xfId="28330" xr:uid="{00000000-0005-0000-0000-0000D7260000}"/>
    <cellStyle name="Input [yellow] 5 2 3 3" xfId="7856" xr:uid="{00000000-0005-0000-0000-0000D8260000}"/>
    <cellStyle name="Input [yellow] 5 2 3 3 2" xfId="7857" xr:uid="{00000000-0005-0000-0000-0000D9260000}"/>
    <cellStyle name="Input [yellow] 5 2 3 3 2 2" xfId="28333" xr:uid="{00000000-0005-0000-0000-0000DA260000}"/>
    <cellStyle name="Input [yellow] 5 2 3 3 3" xfId="28332" xr:uid="{00000000-0005-0000-0000-0000DB260000}"/>
    <cellStyle name="Input [yellow] 5 2 3 4" xfId="7858" xr:uid="{00000000-0005-0000-0000-0000DC260000}"/>
    <cellStyle name="Input [yellow] 5 2 3 4 2" xfId="28334" xr:uid="{00000000-0005-0000-0000-0000DD260000}"/>
    <cellStyle name="Input [yellow] 5 2 3 5" xfId="28329" xr:uid="{00000000-0005-0000-0000-0000DE260000}"/>
    <cellStyle name="Input [yellow] 5 2 4" xfId="7859" xr:uid="{00000000-0005-0000-0000-0000DF260000}"/>
    <cellStyle name="Input [yellow] 5 2 4 2" xfId="7860" xr:uid="{00000000-0005-0000-0000-0000E0260000}"/>
    <cellStyle name="Input [yellow] 5 2 4 2 2" xfId="7861" xr:uid="{00000000-0005-0000-0000-0000E1260000}"/>
    <cellStyle name="Input [yellow] 5 2 4 2 2 2" xfId="28337" xr:uid="{00000000-0005-0000-0000-0000E2260000}"/>
    <cellStyle name="Input [yellow] 5 2 4 2 3" xfId="28336" xr:uid="{00000000-0005-0000-0000-0000E3260000}"/>
    <cellStyle name="Input [yellow] 5 2 4 3" xfId="7862" xr:uid="{00000000-0005-0000-0000-0000E4260000}"/>
    <cellStyle name="Input [yellow] 5 2 4 3 2" xfId="7863" xr:uid="{00000000-0005-0000-0000-0000E5260000}"/>
    <cellStyle name="Input [yellow] 5 2 4 3 2 2" xfId="28339" xr:uid="{00000000-0005-0000-0000-0000E6260000}"/>
    <cellStyle name="Input [yellow] 5 2 4 3 3" xfId="28338" xr:uid="{00000000-0005-0000-0000-0000E7260000}"/>
    <cellStyle name="Input [yellow] 5 2 4 4" xfId="7864" xr:uid="{00000000-0005-0000-0000-0000E8260000}"/>
    <cellStyle name="Input [yellow] 5 2 4 4 2" xfId="28340" xr:uid="{00000000-0005-0000-0000-0000E9260000}"/>
    <cellStyle name="Input [yellow] 5 2 4 5" xfId="28335" xr:uid="{00000000-0005-0000-0000-0000EA260000}"/>
    <cellStyle name="Input [yellow] 5 2 5" xfId="7865" xr:uid="{00000000-0005-0000-0000-0000EB260000}"/>
    <cellStyle name="Input [yellow] 5 2 5 2" xfId="7866" xr:uid="{00000000-0005-0000-0000-0000EC260000}"/>
    <cellStyle name="Input [yellow] 5 2 5 2 2" xfId="7867" xr:uid="{00000000-0005-0000-0000-0000ED260000}"/>
    <cellStyle name="Input [yellow] 5 2 5 2 2 2" xfId="28343" xr:uid="{00000000-0005-0000-0000-0000EE260000}"/>
    <cellStyle name="Input [yellow] 5 2 5 2 3" xfId="28342" xr:uid="{00000000-0005-0000-0000-0000EF260000}"/>
    <cellStyle name="Input [yellow] 5 2 5 3" xfId="7868" xr:uid="{00000000-0005-0000-0000-0000F0260000}"/>
    <cellStyle name="Input [yellow] 5 2 5 3 2" xfId="7869" xr:uid="{00000000-0005-0000-0000-0000F1260000}"/>
    <cellStyle name="Input [yellow] 5 2 5 3 2 2" xfId="28345" xr:uid="{00000000-0005-0000-0000-0000F2260000}"/>
    <cellStyle name="Input [yellow] 5 2 5 3 3" xfId="28344" xr:uid="{00000000-0005-0000-0000-0000F3260000}"/>
    <cellStyle name="Input [yellow] 5 2 5 4" xfId="7870" xr:uid="{00000000-0005-0000-0000-0000F4260000}"/>
    <cellStyle name="Input [yellow] 5 2 5 4 2" xfId="28346" xr:uid="{00000000-0005-0000-0000-0000F5260000}"/>
    <cellStyle name="Input [yellow] 5 2 5 5" xfId="28341" xr:uid="{00000000-0005-0000-0000-0000F6260000}"/>
    <cellStyle name="Input [yellow] 5 2 6" xfId="7871" xr:uid="{00000000-0005-0000-0000-0000F7260000}"/>
    <cellStyle name="Input [yellow] 5 2 6 2" xfId="7872" xr:uid="{00000000-0005-0000-0000-0000F8260000}"/>
    <cellStyle name="Input [yellow] 5 2 6 2 2" xfId="28348" xr:uid="{00000000-0005-0000-0000-0000F9260000}"/>
    <cellStyle name="Input [yellow] 5 2 6 3" xfId="28347" xr:uid="{00000000-0005-0000-0000-0000FA260000}"/>
    <cellStyle name="Input [yellow] 5 2 7" xfId="7873" xr:uid="{00000000-0005-0000-0000-0000FB260000}"/>
    <cellStyle name="Input [yellow] 5 2 7 2" xfId="7874" xr:uid="{00000000-0005-0000-0000-0000FC260000}"/>
    <cellStyle name="Input [yellow] 5 2 7 2 2" xfId="28350" xr:uid="{00000000-0005-0000-0000-0000FD260000}"/>
    <cellStyle name="Input [yellow] 5 2 7 3" xfId="28349" xr:uid="{00000000-0005-0000-0000-0000FE260000}"/>
    <cellStyle name="Input [yellow] 5 2 8" xfId="7875" xr:uid="{00000000-0005-0000-0000-0000FF260000}"/>
    <cellStyle name="Input [yellow] 5 2 8 2" xfId="28351" xr:uid="{00000000-0005-0000-0000-000000270000}"/>
    <cellStyle name="Input [yellow] 5 2 9" xfId="28322" xr:uid="{00000000-0005-0000-0000-000001270000}"/>
    <cellStyle name="Input [yellow] 5 3" xfId="7876" xr:uid="{00000000-0005-0000-0000-000002270000}"/>
    <cellStyle name="Input [yellow] 5 3 2" xfId="7877" xr:uid="{00000000-0005-0000-0000-000003270000}"/>
    <cellStyle name="Input [yellow] 5 3 2 2" xfId="7878" xr:uid="{00000000-0005-0000-0000-000004270000}"/>
    <cellStyle name="Input [yellow] 5 3 2 2 2" xfId="28354" xr:uid="{00000000-0005-0000-0000-000005270000}"/>
    <cellStyle name="Input [yellow] 5 3 2 3" xfId="28353" xr:uid="{00000000-0005-0000-0000-000006270000}"/>
    <cellStyle name="Input [yellow] 5 3 3" xfId="7879" xr:uid="{00000000-0005-0000-0000-000007270000}"/>
    <cellStyle name="Input [yellow] 5 3 3 2" xfId="7880" xr:uid="{00000000-0005-0000-0000-000008270000}"/>
    <cellStyle name="Input [yellow] 5 3 3 2 2" xfId="28356" xr:uid="{00000000-0005-0000-0000-000009270000}"/>
    <cellStyle name="Input [yellow] 5 3 3 3" xfId="28355" xr:uid="{00000000-0005-0000-0000-00000A270000}"/>
    <cellStyle name="Input [yellow] 5 3 4" xfId="7881" xr:uid="{00000000-0005-0000-0000-00000B270000}"/>
    <cellStyle name="Input [yellow] 5 3 4 2" xfId="28357" xr:uid="{00000000-0005-0000-0000-00000C270000}"/>
    <cellStyle name="Input [yellow] 5 3 5" xfId="28352" xr:uid="{00000000-0005-0000-0000-00000D270000}"/>
    <cellStyle name="Input [yellow] 5 4" xfId="7882" xr:uid="{00000000-0005-0000-0000-00000E270000}"/>
    <cellStyle name="Input [yellow] 5 4 2" xfId="7883" xr:uid="{00000000-0005-0000-0000-00000F270000}"/>
    <cellStyle name="Input [yellow] 5 4 2 2" xfId="7884" xr:uid="{00000000-0005-0000-0000-000010270000}"/>
    <cellStyle name="Input [yellow] 5 4 2 2 2" xfId="28360" xr:uid="{00000000-0005-0000-0000-000011270000}"/>
    <cellStyle name="Input [yellow] 5 4 2 3" xfId="28359" xr:uid="{00000000-0005-0000-0000-000012270000}"/>
    <cellStyle name="Input [yellow] 5 4 3" xfId="7885" xr:uid="{00000000-0005-0000-0000-000013270000}"/>
    <cellStyle name="Input [yellow] 5 4 3 2" xfId="7886" xr:uid="{00000000-0005-0000-0000-000014270000}"/>
    <cellStyle name="Input [yellow] 5 4 3 2 2" xfId="28362" xr:uid="{00000000-0005-0000-0000-000015270000}"/>
    <cellStyle name="Input [yellow] 5 4 3 3" xfId="28361" xr:uid="{00000000-0005-0000-0000-000016270000}"/>
    <cellStyle name="Input [yellow] 5 4 4" xfId="7887" xr:uid="{00000000-0005-0000-0000-000017270000}"/>
    <cellStyle name="Input [yellow] 5 4 4 2" xfId="28363" xr:uid="{00000000-0005-0000-0000-000018270000}"/>
    <cellStyle name="Input [yellow] 5 4 5" xfId="28358" xr:uid="{00000000-0005-0000-0000-000019270000}"/>
    <cellStyle name="Input [yellow] 5 5" xfId="7888" xr:uid="{00000000-0005-0000-0000-00001A270000}"/>
    <cellStyle name="Input [yellow] 5 5 2" xfId="7889" xr:uid="{00000000-0005-0000-0000-00001B270000}"/>
    <cellStyle name="Input [yellow] 5 5 2 2" xfId="7890" xr:uid="{00000000-0005-0000-0000-00001C270000}"/>
    <cellStyle name="Input [yellow] 5 5 2 2 2" xfId="28366" xr:uid="{00000000-0005-0000-0000-00001D270000}"/>
    <cellStyle name="Input [yellow] 5 5 2 3" xfId="28365" xr:uid="{00000000-0005-0000-0000-00001E270000}"/>
    <cellStyle name="Input [yellow] 5 5 3" xfId="7891" xr:uid="{00000000-0005-0000-0000-00001F270000}"/>
    <cellStyle name="Input [yellow] 5 5 3 2" xfId="7892" xr:uid="{00000000-0005-0000-0000-000020270000}"/>
    <cellStyle name="Input [yellow] 5 5 3 2 2" xfId="28368" xr:uid="{00000000-0005-0000-0000-000021270000}"/>
    <cellStyle name="Input [yellow] 5 5 3 3" xfId="28367" xr:uid="{00000000-0005-0000-0000-000022270000}"/>
    <cellStyle name="Input [yellow] 5 5 4" xfId="7893" xr:uid="{00000000-0005-0000-0000-000023270000}"/>
    <cellStyle name="Input [yellow] 5 5 4 2" xfId="28369" xr:uid="{00000000-0005-0000-0000-000024270000}"/>
    <cellStyle name="Input [yellow] 5 5 5" xfId="28364" xr:uid="{00000000-0005-0000-0000-000025270000}"/>
    <cellStyle name="Input [yellow] 5 6" xfId="7894" xr:uid="{00000000-0005-0000-0000-000026270000}"/>
    <cellStyle name="Input [yellow] 5 6 2" xfId="7895" xr:uid="{00000000-0005-0000-0000-000027270000}"/>
    <cellStyle name="Input [yellow] 5 6 2 2" xfId="7896" xr:uid="{00000000-0005-0000-0000-000028270000}"/>
    <cellStyle name="Input [yellow] 5 6 2 2 2" xfId="28372" xr:uid="{00000000-0005-0000-0000-000029270000}"/>
    <cellStyle name="Input [yellow] 5 6 2 3" xfId="28371" xr:uid="{00000000-0005-0000-0000-00002A270000}"/>
    <cellStyle name="Input [yellow] 5 6 3" xfId="7897" xr:uid="{00000000-0005-0000-0000-00002B270000}"/>
    <cellStyle name="Input [yellow] 5 6 3 2" xfId="7898" xr:uid="{00000000-0005-0000-0000-00002C270000}"/>
    <cellStyle name="Input [yellow] 5 6 3 2 2" xfId="28374" xr:uid="{00000000-0005-0000-0000-00002D270000}"/>
    <cellStyle name="Input [yellow] 5 6 3 3" xfId="28373" xr:uid="{00000000-0005-0000-0000-00002E270000}"/>
    <cellStyle name="Input [yellow] 5 6 4" xfId="7899" xr:uid="{00000000-0005-0000-0000-00002F270000}"/>
    <cellStyle name="Input [yellow] 5 6 4 2" xfId="28375" xr:uid="{00000000-0005-0000-0000-000030270000}"/>
    <cellStyle name="Input [yellow] 5 6 5" xfId="28370" xr:uid="{00000000-0005-0000-0000-000031270000}"/>
    <cellStyle name="Input [yellow] 5 7" xfId="7900" xr:uid="{00000000-0005-0000-0000-000032270000}"/>
    <cellStyle name="Input [yellow] 5 7 2" xfId="7901" xr:uid="{00000000-0005-0000-0000-000033270000}"/>
    <cellStyle name="Input [yellow] 5 7 2 2" xfId="28377" xr:uid="{00000000-0005-0000-0000-000034270000}"/>
    <cellStyle name="Input [yellow] 5 7 3" xfId="28376" xr:uid="{00000000-0005-0000-0000-000035270000}"/>
    <cellStyle name="Input [yellow] 5 8" xfId="7902" xr:uid="{00000000-0005-0000-0000-000036270000}"/>
    <cellStyle name="Input [yellow] 5 8 2" xfId="7903" xr:uid="{00000000-0005-0000-0000-000037270000}"/>
    <cellStyle name="Input [yellow] 5 8 2 2" xfId="28379" xr:uid="{00000000-0005-0000-0000-000038270000}"/>
    <cellStyle name="Input [yellow] 5 8 3" xfId="28378" xr:uid="{00000000-0005-0000-0000-000039270000}"/>
    <cellStyle name="Input [yellow] 5 9" xfId="7904" xr:uid="{00000000-0005-0000-0000-00003A270000}"/>
    <cellStyle name="Input [yellow] 5 9 2" xfId="28380" xr:uid="{00000000-0005-0000-0000-00003B270000}"/>
    <cellStyle name="Input [yellow] 50" xfId="7905" xr:uid="{00000000-0005-0000-0000-00003C270000}"/>
    <cellStyle name="Input [yellow] 50 2" xfId="7906" xr:uid="{00000000-0005-0000-0000-00003D270000}"/>
    <cellStyle name="Input [yellow] 50 2 2" xfId="7907" xr:uid="{00000000-0005-0000-0000-00003E270000}"/>
    <cellStyle name="Input [yellow] 50 2 2 2" xfId="28383" xr:uid="{00000000-0005-0000-0000-00003F270000}"/>
    <cellStyle name="Input [yellow] 50 2 3" xfId="28382" xr:uid="{00000000-0005-0000-0000-000040270000}"/>
    <cellStyle name="Input [yellow] 50 3" xfId="7908" xr:uid="{00000000-0005-0000-0000-000041270000}"/>
    <cellStyle name="Input [yellow] 50 3 2" xfId="7909" xr:uid="{00000000-0005-0000-0000-000042270000}"/>
    <cellStyle name="Input [yellow] 50 3 2 2" xfId="28385" xr:uid="{00000000-0005-0000-0000-000043270000}"/>
    <cellStyle name="Input [yellow] 50 3 3" xfId="28384" xr:uid="{00000000-0005-0000-0000-000044270000}"/>
    <cellStyle name="Input [yellow] 50 4" xfId="7910" xr:uid="{00000000-0005-0000-0000-000045270000}"/>
    <cellStyle name="Input [yellow] 50 4 2" xfId="28386" xr:uid="{00000000-0005-0000-0000-000046270000}"/>
    <cellStyle name="Input [yellow] 50 5" xfId="28381" xr:uid="{00000000-0005-0000-0000-000047270000}"/>
    <cellStyle name="Input [yellow] 51" xfId="7911" xr:uid="{00000000-0005-0000-0000-000048270000}"/>
    <cellStyle name="Input [yellow] 51 2" xfId="7912" xr:uid="{00000000-0005-0000-0000-000049270000}"/>
    <cellStyle name="Input [yellow] 51 2 2" xfId="7913" xr:uid="{00000000-0005-0000-0000-00004A270000}"/>
    <cellStyle name="Input [yellow] 51 2 2 2" xfId="28389" xr:uid="{00000000-0005-0000-0000-00004B270000}"/>
    <cellStyle name="Input [yellow] 51 2 3" xfId="28388" xr:uid="{00000000-0005-0000-0000-00004C270000}"/>
    <cellStyle name="Input [yellow] 51 3" xfId="7914" xr:uid="{00000000-0005-0000-0000-00004D270000}"/>
    <cellStyle name="Input [yellow] 51 3 2" xfId="7915" xr:uid="{00000000-0005-0000-0000-00004E270000}"/>
    <cellStyle name="Input [yellow] 51 3 2 2" xfId="28391" xr:uid="{00000000-0005-0000-0000-00004F270000}"/>
    <cellStyle name="Input [yellow] 51 3 3" xfId="28390" xr:uid="{00000000-0005-0000-0000-000050270000}"/>
    <cellStyle name="Input [yellow] 51 4" xfId="7916" xr:uid="{00000000-0005-0000-0000-000051270000}"/>
    <cellStyle name="Input [yellow] 51 4 2" xfId="28392" xr:uid="{00000000-0005-0000-0000-000052270000}"/>
    <cellStyle name="Input [yellow] 51 5" xfId="28387" xr:uid="{00000000-0005-0000-0000-000053270000}"/>
    <cellStyle name="Input [yellow] 52" xfId="7917" xr:uid="{00000000-0005-0000-0000-000054270000}"/>
    <cellStyle name="Input [yellow] 52 2" xfId="7918" xr:uid="{00000000-0005-0000-0000-000055270000}"/>
    <cellStyle name="Input [yellow] 52 2 2" xfId="7919" xr:uid="{00000000-0005-0000-0000-000056270000}"/>
    <cellStyle name="Input [yellow] 52 2 2 2" xfId="28395" xr:uid="{00000000-0005-0000-0000-000057270000}"/>
    <cellStyle name="Input [yellow] 52 2 3" xfId="28394" xr:uid="{00000000-0005-0000-0000-000058270000}"/>
    <cellStyle name="Input [yellow] 52 3" xfId="7920" xr:uid="{00000000-0005-0000-0000-000059270000}"/>
    <cellStyle name="Input [yellow] 52 3 2" xfId="7921" xr:uid="{00000000-0005-0000-0000-00005A270000}"/>
    <cellStyle name="Input [yellow] 52 3 2 2" xfId="28397" xr:uid="{00000000-0005-0000-0000-00005B270000}"/>
    <cellStyle name="Input [yellow] 52 3 3" xfId="28396" xr:uid="{00000000-0005-0000-0000-00005C270000}"/>
    <cellStyle name="Input [yellow] 52 4" xfId="7922" xr:uid="{00000000-0005-0000-0000-00005D270000}"/>
    <cellStyle name="Input [yellow] 52 4 2" xfId="28398" xr:uid="{00000000-0005-0000-0000-00005E270000}"/>
    <cellStyle name="Input [yellow] 52 5" xfId="28393" xr:uid="{00000000-0005-0000-0000-00005F270000}"/>
    <cellStyle name="Input [yellow] 53" xfId="7923" xr:uid="{00000000-0005-0000-0000-000060270000}"/>
    <cellStyle name="Input [yellow] 53 2" xfId="7924" xr:uid="{00000000-0005-0000-0000-000061270000}"/>
    <cellStyle name="Input [yellow] 53 2 2" xfId="7925" xr:uid="{00000000-0005-0000-0000-000062270000}"/>
    <cellStyle name="Input [yellow] 53 2 2 2" xfId="28401" xr:uid="{00000000-0005-0000-0000-000063270000}"/>
    <cellStyle name="Input [yellow] 53 2 3" xfId="28400" xr:uid="{00000000-0005-0000-0000-000064270000}"/>
    <cellStyle name="Input [yellow] 53 3" xfId="7926" xr:uid="{00000000-0005-0000-0000-000065270000}"/>
    <cellStyle name="Input [yellow] 53 3 2" xfId="7927" xr:uid="{00000000-0005-0000-0000-000066270000}"/>
    <cellStyle name="Input [yellow] 53 3 2 2" xfId="28403" xr:uid="{00000000-0005-0000-0000-000067270000}"/>
    <cellStyle name="Input [yellow] 53 3 3" xfId="28402" xr:uid="{00000000-0005-0000-0000-000068270000}"/>
    <cellStyle name="Input [yellow] 53 4" xfId="7928" xr:uid="{00000000-0005-0000-0000-000069270000}"/>
    <cellStyle name="Input [yellow] 53 4 2" xfId="28404" xr:uid="{00000000-0005-0000-0000-00006A270000}"/>
    <cellStyle name="Input [yellow] 53 5" xfId="28399" xr:uid="{00000000-0005-0000-0000-00006B270000}"/>
    <cellStyle name="Input [yellow] 54" xfId="7929" xr:uid="{00000000-0005-0000-0000-00006C270000}"/>
    <cellStyle name="Input [yellow] 54 2" xfId="7930" xr:uid="{00000000-0005-0000-0000-00006D270000}"/>
    <cellStyle name="Input [yellow] 54 2 2" xfId="7931" xr:uid="{00000000-0005-0000-0000-00006E270000}"/>
    <cellStyle name="Input [yellow] 54 2 2 2" xfId="28407" xr:uid="{00000000-0005-0000-0000-00006F270000}"/>
    <cellStyle name="Input [yellow] 54 2 3" xfId="28406" xr:uid="{00000000-0005-0000-0000-000070270000}"/>
    <cellStyle name="Input [yellow] 54 3" xfId="7932" xr:uid="{00000000-0005-0000-0000-000071270000}"/>
    <cellStyle name="Input [yellow] 54 3 2" xfId="7933" xr:uid="{00000000-0005-0000-0000-000072270000}"/>
    <cellStyle name="Input [yellow] 54 3 2 2" xfId="28409" xr:uid="{00000000-0005-0000-0000-000073270000}"/>
    <cellStyle name="Input [yellow] 54 3 3" xfId="28408" xr:uid="{00000000-0005-0000-0000-000074270000}"/>
    <cellStyle name="Input [yellow] 54 4" xfId="7934" xr:uid="{00000000-0005-0000-0000-000075270000}"/>
    <cellStyle name="Input [yellow] 54 4 2" xfId="28410" xr:uid="{00000000-0005-0000-0000-000076270000}"/>
    <cellStyle name="Input [yellow] 54 5" xfId="28405" xr:uid="{00000000-0005-0000-0000-000077270000}"/>
    <cellStyle name="Input [yellow] 55" xfId="7935" xr:uid="{00000000-0005-0000-0000-000078270000}"/>
    <cellStyle name="Input [yellow] 55 2" xfId="7936" xr:uid="{00000000-0005-0000-0000-000079270000}"/>
    <cellStyle name="Input [yellow] 55 2 2" xfId="7937" xr:uid="{00000000-0005-0000-0000-00007A270000}"/>
    <cellStyle name="Input [yellow] 55 2 2 2" xfId="28413" xr:uid="{00000000-0005-0000-0000-00007B270000}"/>
    <cellStyle name="Input [yellow] 55 2 3" xfId="28412" xr:uid="{00000000-0005-0000-0000-00007C270000}"/>
    <cellStyle name="Input [yellow] 55 3" xfId="7938" xr:uid="{00000000-0005-0000-0000-00007D270000}"/>
    <cellStyle name="Input [yellow] 55 3 2" xfId="7939" xr:uid="{00000000-0005-0000-0000-00007E270000}"/>
    <cellStyle name="Input [yellow] 55 3 2 2" xfId="28415" xr:uid="{00000000-0005-0000-0000-00007F270000}"/>
    <cellStyle name="Input [yellow] 55 3 3" xfId="28414" xr:uid="{00000000-0005-0000-0000-000080270000}"/>
    <cellStyle name="Input [yellow] 55 4" xfId="7940" xr:uid="{00000000-0005-0000-0000-000081270000}"/>
    <cellStyle name="Input [yellow] 55 4 2" xfId="28416" xr:uid="{00000000-0005-0000-0000-000082270000}"/>
    <cellStyle name="Input [yellow] 55 5" xfId="28411" xr:uid="{00000000-0005-0000-0000-000083270000}"/>
    <cellStyle name="Input [yellow] 56" xfId="7941" xr:uid="{00000000-0005-0000-0000-000084270000}"/>
    <cellStyle name="Input [yellow] 56 2" xfId="7942" xr:uid="{00000000-0005-0000-0000-000085270000}"/>
    <cellStyle name="Input [yellow] 56 2 2" xfId="7943" xr:uid="{00000000-0005-0000-0000-000086270000}"/>
    <cellStyle name="Input [yellow] 56 2 2 2" xfId="28419" xr:uid="{00000000-0005-0000-0000-000087270000}"/>
    <cellStyle name="Input [yellow] 56 2 3" xfId="28418" xr:uid="{00000000-0005-0000-0000-000088270000}"/>
    <cellStyle name="Input [yellow] 56 3" xfId="7944" xr:uid="{00000000-0005-0000-0000-000089270000}"/>
    <cellStyle name="Input [yellow] 56 3 2" xfId="7945" xr:uid="{00000000-0005-0000-0000-00008A270000}"/>
    <cellStyle name="Input [yellow] 56 3 2 2" xfId="28421" xr:uid="{00000000-0005-0000-0000-00008B270000}"/>
    <cellStyle name="Input [yellow] 56 3 3" xfId="28420" xr:uid="{00000000-0005-0000-0000-00008C270000}"/>
    <cellStyle name="Input [yellow] 56 4" xfId="7946" xr:uid="{00000000-0005-0000-0000-00008D270000}"/>
    <cellStyle name="Input [yellow] 56 4 2" xfId="28422" xr:uid="{00000000-0005-0000-0000-00008E270000}"/>
    <cellStyle name="Input [yellow] 56 5" xfId="28417" xr:uid="{00000000-0005-0000-0000-00008F270000}"/>
    <cellStyle name="Input [yellow] 57" xfId="7947" xr:uid="{00000000-0005-0000-0000-000090270000}"/>
    <cellStyle name="Input [yellow] 57 2" xfId="7948" xr:uid="{00000000-0005-0000-0000-000091270000}"/>
    <cellStyle name="Input [yellow] 57 2 2" xfId="7949" xr:uid="{00000000-0005-0000-0000-000092270000}"/>
    <cellStyle name="Input [yellow] 57 2 2 2" xfId="28425" xr:uid="{00000000-0005-0000-0000-000093270000}"/>
    <cellStyle name="Input [yellow] 57 2 3" xfId="28424" xr:uid="{00000000-0005-0000-0000-000094270000}"/>
    <cellStyle name="Input [yellow] 57 3" xfId="7950" xr:uid="{00000000-0005-0000-0000-000095270000}"/>
    <cellStyle name="Input [yellow] 57 3 2" xfId="7951" xr:uid="{00000000-0005-0000-0000-000096270000}"/>
    <cellStyle name="Input [yellow] 57 3 2 2" xfId="28427" xr:uid="{00000000-0005-0000-0000-000097270000}"/>
    <cellStyle name="Input [yellow] 57 3 3" xfId="28426" xr:uid="{00000000-0005-0000-0000-000098270000}"/>
    <cellStyle name="Input [yellow] 57 4" xfId="7952" xr:uid="{00000000-0005-0000-0000-000099270000}"/>
    <cellStyle name="Input [yellow] 57 4 2" xfId="28428" xr:uid="{00000000-0005-0000-0000-00009A270000}"/>
    <cellStyle name="Input [yellow] 57 5" xfId="28423" xr:uid="{00000000-0005-0000-0000-00009B270000}"/>
    <cellStyle name="Input [yellow] 58" xfId="7953" xr:uid="{00000000-0005-0000-0000-00009C270000}"/>
    <cellStyle name="Input [yellow] 58 2" xfId="7954" xr:uid="{00000000-0005-0000-0000-00009D270000}"/>
    <cellStyle name="Input [yellow] 58 2 2" xfId="7955" xr:uid="{00000000-0005-0000-0000-00009E270000}"/>
    <cellStyle name="Input [yellow] 58 2 2 2" xfId="28431" xr:uid="{00000000-0005-0000-0000-00009F270000}"/>
    <cellStyle name="Input [yellow] 58 2 3" xfId="28430" xr:uid="{00000000-0005-0000-0000-0000A0270000}"/>
    <cellStyle name="Input [yellow] 58 3" xfId="7956" xr:uid="{00000000-0005-0000-0000-0000A1270000}"/>
    <cellStyle name="Input [yellow] 58 3 2" xfId="7957" xr:uid="{00000000-0005-0000-0000-0000A2270000}"/>
    <cellStyle name="Input [yellow] 58 3 2 2" xfId="28433" xr:uid="{00000000-0005-0000-0000-0000A3270000}"/>
    <cellStyle name="Input [yellow] 58 3 3" xfId="28432" xr:uid="{00000000-0005-0000-0000-0000A4270000}"/>
    <cellStyle name="Input [yellow] 58 4" xfId="7958" xr:uid="{00000000-0005-0000-0000-0000A5270000}"/>
    <cellStyle name="Input [yellow] 58 4 2" xfId="28434" xr:uid="{00000000-0005-0000-0000-0000A6270000}"/>
    <cellStyle name="Input [yellow] 58 5" xfId="28429" xr:uid="{00000000-0005-0000-0000-0000A7270000}"/>
    <cellStyle name="Input [yellow] 59" xfId="7959" xr:uid="{00000000-0005-0000-0000-0000A8270000}"/>
    <cellStyle name="Input [yellow] 59 2" xfId="7960" xr:uid="{00000000-0005-0000-0000-0000A9270000}"/>
    <cellStyle name="Input [yellow] 59 2 2" xfId="7961" xr:uid="{00000000-0005-0000-0000-0000AA270000}"/>
    <cellStyle name="Input [yellow] 59 2 2 2" xfId="28437" xr:uid="{00000000-0005-0000-0000-0000AB270000}"/>
    <cellStyle name="Input [yellow] 59 2 3" xfId="28436" xr:uid="{00000000-0005-0000-0000-0000AC270000}"/>
    <cellStyle name="Input [yellow] 59 3" xfId="7962" xr:uid="{00000000-0005-0000-0000-0000AD270000}"/>
    <cellStyle name="Input [yellow] 59 3 2" xfId="7963" xr:uid="{00000000-0005-0000-0000-0000AE270000}"/>
    <cellStyle name="Input [yellow] 59 3 2 2" xfId="28439" xr:uid="{00000000-0005-0000-0000-0000AF270000}"/>
    <cellStyle name="Input [yellow] 59 3 3" xfId="28438" xr:uid="{00000000-0005-0000-0000-0000B0270000}"/>
    <cellStyle name="Input [yellow] 59 4" xfId="7964" xr:uid="{00000000-0005-0000-0000-0000B1270000}"/>
    <cellStyle name="Input [yellow] 59 4 2" xfId="28440" xr:uid="{00000000-0005-0000-0000-0000B2270000}"/>
    <cellStyle name="Input [yellow] 59 5" xfId="28435" xr:uid="{00000000-0005-0000-0000-0000B3270000}"/>
    <cellStyle name="Input [yellow] 6" xfId="7965" xr:uid="{00000000-0005-0000-0000-0000B4270000}"/>
    <cellStyle name="Input [yellow] 6 10" xfId="28441" xr:uid="{00000000-0005-0000-0000-0000B5270000}"/>
    <cellStyle name="Input [yellow] 6 2" xfId="7966" xr:uid="{00000000-0005-0000-0000-0000B6270000}"/>
    <cellStyle name="Input [yellow] 6 2 2" xfId="7967" xr:uid="{00000000-0005-0000-0000-0000B7270000}"/>
    <cellStyle name="Input [yellow] 6 2 2 2" xfId="7968" xr:uid="{00000000-0005-0000-0000-0000B8270000}"/>
    <cellStyle name="Input [yellow] 6 2 2 2 2" xfId="7969" xr:uid="{00000000-0005-0000-0000-0000B9270000}"/>
    <cellStyle name="Input [yellow] 6 2 2 2 2 2" xfId="28445" xr:uid="{00000000-0005-0000-0000-0000BA270000}"/>
    <cellStyle name="Input [yellow] 6 2 2 2 3" xfId="28444" xr:uid="{00000000-0005-0000-0000-0000BB270000}"/>
    <cellStyle name="Input [yellow] 6 2 2 3" xfId="7970" xr:uid="{00000000-0005-0000-0000-0000BC270000}"/>
    <cellStyle name="Input [yellow] 6 2 2 3 2" xfId="7971" xr:uid="{00000000-0005-0000-0000-0000BD270000}"/>
    <cellStyle name="Input [yellow] 6 2 2 3 2 2" xfId="28447" xr:uid="{00000000-0005-0000-0000-0000BE270000}"/>
    <cellStyle name="Input [yellow] 6 2 2 3 3" xfId="28446" xr:uid="{00000000-0005-0000-0000-0000BF270000}"/>
    <cellStyle name="Input [yellow] 6 2 2 4" xfId="7972" xr:uid="{00000000-0005-0000-0000-0000C0270000}"/>
    <cellStyle name="Input [yellow] 6 2 2 4 2" xfId="28448" xr:uid="{00000000-0005-0000-0000-0000C1270000}"/>
    <cellStyle name="Input [yellow] 6 2 2 5" xfId="28443" xr:uid="{00000000-0005-0000-0000-0000C2270000}"/>
    <cellStyle name="Input [yellow] 6 2 3" xfId="7973" xr:uid="{00000000-0005-0000-0000-0000C3270000}"/>
    <cellStyle name="Input [yellow] 6 2 3 2" xfId="7974" xr:uid="{00000000-0005-0000-0000-0000C4270000}"/>
    <cellStyle name="Input [yellow] 6 2 3 2 2" xfId="7975" xr:uid="{00000000-0005-0000-0000-0000C5270000}"/>
    <cellStyle name="Input [yellow] 6 2 3 2 2 2" xfId="28451" xr:uid="{00000000-0005-0000-0000-0000C6270000}"/>
    <cellStyle name="Input [yellow] 6 2 3 2 3" xfId="28450" xr:uid="{00000000-0005-0000-0000-0000C7270000}"/>
    <cellStyle name="Input [yellow] 6 2 3 3" xfId="7976" xr:uid="{00000000-0005-0000-0000-0000C8270000}"/>
    <cellStyle name="Input [yellow] 6 2 3 3 2" xfId="7977" xr:uid="{00000000-0005-0000-0000-0000C9270000}"/>
    <cellStyle name="Input [yellow] 6 2 3 3 2 2" xfId="28453" xr:uid="{00000000-0005-0000-0000-0000CA270000}"/>
    <cellStyle name="Input [yellow] 6 2 3 3 3" xfId="28452" xr:uid="{00000000-0005-0000-0000-0000CB270000}"/>
    <cellStyle name="Input [yellow] 6 2 3 4" xfId="7978" xr:uid="{00000000-0005-0000-0000-0000CC270000}"/>
    <cellStyle name="Input [yellow] 6 2 3 4 2" xfId="28454" xr:uid="{00000000-0005-0000-0000-0000CD270000}"/>
    <cellStyle name="Input [yellow] 6 2 3 5" xfId="28449" xr:uid="{00000000-0005-0000-0000-0000CE270000}"/>
    <cellStyle name="Input [yellow] 6 2 4" xfId="7979" xr:uid="{00000000-0005-0000-0000-0000CF270000}"/>
    <cellStyle name="Input [yellow] 6 2 4 2" xfId="7980" xr:uid="{00000000-0005-0000-0000-0000D0270000}"/>
    <cellStyle name="Input [yellow] 6 2 4 2 2" xfId="7981" xr:uid="{00000000-0005-0000-0000-0000D1270000}"/>
    <cellStyle name="Input [yellow] 6 2 4 2 2 2" xfId="28457" xr:uid="{00000000-0005-0000-0000-0000D2270000}"/>
    <cellStyle name="Input [yellow] 6 2 4 2 3" xfId="28456" xr:uid="{00000000-0005-0000-0000-0000D3270000}"/>
    <cellStyle name="Input [yellow] 6 2 4 3" xfId="7982" xr:uid="{00000000-0005-0000-0000-0000D4270000}"/>
    <cellStyle name="Input [yellow] 6 2 4 3 2" xfId="7983" xr:uid="{00000000-0005-0000-0000-0000D5270000}"/>
    <cellStyle name="Input [yellow] 6 2 4 3 2 2" xfId="28459" xr:uid="{00000000-0005-0000-0000-0000D6270000}"/>
    <cellStyle name="Input [yellow] 6 2 4 3 3" xfId="28458" xr:uid="{00000000-0005-0000-0000-0000D7270000}"/>
    <cellStyle name="Input [yellow] 6 2 4 4" xfId="7984" xr:uid="{00000000-0005-0000-0000-0000D8270000}"/>
    <cellStyle name="Input [yellow] 6 2 4 4 2" xfId="28460" xr:uid="{00000000-0005-0000-0000-0000D9270000}"/>
    <cellStyle name="Input [yellow] 6 2 4 5" xfId="28455" xr:uid="{00000000-0005-0000-0000-0000DA270000}"/>
    <cellStyle name="Input [yellow] 6 2 5" xfId="7985" xr:uid="{00000000-0005-0000-0000-0000DB270000}"/>
    <cellStyle name="Input [yellow] 6 2 5 2" xfId="7986" xr:uid="{00000000-0005-0000-0000-0000DC270000}"/>
    <cellStyle name="Input [yellow] 6 2 5 2 2" xfId="7987" xr:uid="{00000000-0005-0000-0000-0000DD270000}"/>
    <cellStyle name="Input [yellow] 6 2 5 2 2 2" xfId="28463" xr:uid="{00000000-0005-0000-0000-0000DE270000}"/>
    <cellStyle name="Input [yellow] 6 2 5 2 3" xfId="28462" xr:uid="{00000000-0005-0000-0000-0000DF270000}"/>
    <cellStyle name="Input [yellow] 6 2 5 3" xfId="7988" xr:uid="{00000000-0005-0000-0000-0000E0270000}"/>
    <cellStyle name="Input [yellow] 6 2 5 3 2" xfId="7989" xr:uid="{00000000-0005-0000-0000-0000E1270000}"/>
    <cellStyle name="Input [yellow] 6 2 5 3 2 2" xfId="28465" xr:uid="{00000000-0005-0000-0000-0000E2270000}"/>
    <cellStyle name="Input [yellow] 6 2 5 3 3" xfId="28464" xr:uid="{00000000-0005-0000-0000-0000E3270000}"/>
    <cellStyle name="Input [yellow] 6 2 5 4" xfId="7990" xr:uid="{00000000-0005-0000-0000-0000E4270000}"/>
    <cellStyle name="Input [yellow] 6 2 5 4 2" xfId="28466" xr:uid="{00000000-0005-0000-0000-0000E5270000}"/>
    <cellStyle name="Input [yellow] 6 2 5 5" xfId="28461" xr:uid="{00000000-0005-0000-0000-0000E6270000}"/>
    <cellStyle name="Input [yellow] 6 2 6" xfId="7991" xr:uid="{00000000-0005-0000-0000-0000E7270000}"/>
    <cellStyle name="Input [yellow] 6 2 6 2" xfId="7992" xr:uid="{00000000-0005-0000-0000-0000E8270000}"/>
    <cellStyle name="Input [yellow] 6 2 6 2 2" xfId="28468" xr:uid="{00000000-0005-0000-0000-0000E9270000}"/>
    <cellStyle name="Input [yellow] 6 2 6 3" xfId="28467" xr:uid="{00000000-0005-0000-0000-0000EA270000}"/>
    <cellStyle name="Input [yellow] 6 2 7" xfId="7993" xr:uid="{00000000-0005-0000-0000-0000EB270000}"/>
    <cellStyle name="Input [yellow] 6 2 7 2" xfId="7994" xr:uid="{00000000-0005-0000-0000-0000EC270000}"/>
    <cellStyle name="Input [yellow] 6 2 7 2 2" xfId="28470" xr:uid="{00000000-0005-0000-0000-0000ED270000}"/>
    <cellStyle name="Input [yellow] 6 2 7 3" xfId="28469" xr:uid="{00000000-0005-0000-0000-0000EE270000}"/>
    <cellStyle name="Input [yellow] 6 2 8" xfId="7995" xr:uid="{00000000-0005-0000-0000-0000EF270000}"/>
    <cellStyle name="Input [yellow] 6 2 8 2" xfId="28471" xr:uid="{00000000-0005-0000-0000-0000F0270000}"/>
    <cellStyle name="Input [yellow] 6 2 9" xfId="28442" xr:uid="{00000000-0005-0000-0000-0000F1270000}"/>
    <cellStyle name="Input [yellow] 6 3" xfId="7996" xr:uid="{00000000-0005-0000-0000-0000F2270000}"/>
    <cellStyle name="Input [yellow] 6 3 2" xfId="7997" xr:uid="{00000000-0005-0000-0000-0000F3270000}"/>
    <cellStyle name="Input [yellow] 6 3 2 2" xfId="7998" xr:uid="{00000000-0005-0000-0000-0000F4270000}"/>
    <cellStyle name="Input [yellow] 6 3 2 2 2" xfId="28474" xr:uid="{00000000-0005-0000-0000-0000F5270000}"/>
    <cellStyle name="Input [yellow] 6 3 2 3" xfId="28473" xr:uid="{00000000-0005-0000-0000-0000F6270000}"/>
    <cellStyle name="Input [yellow] 6 3 3" xfId="7999" xr:uid="{00000000-0005-0000-0000-0000F7270000}"/>
    <cellStyle name="Input [yellow] 6 3 3 2" xfId="8000" xr:uid="{00000000-0005-0000-0000-0000F8270000}"/>
    <cellStyle name="Input [yellow] 6 3 3 2 2" xfId="28476" xr:uid="{00000000-0005-0000-0000-0000F9270000}"/>
    <cellStyle name="Input [yellow] 6 3 3 3" xfId="28475" xr:uid="{00000000-0005-0000-0000-0000FA270000}"/>
    <cellStyle name="Input [yellow] 6 3 4" xfId="8001" xr:uid="{00000000-0005-0000-0000-0000FB270000}"/>
    <cellStyle name="Input [yellow] 6 3 4 2" xfId="28477" xr:uid="{00000000-0005-0000-0000-0000FC270000}"/>
    <cellStyle name="Input [yellow] 6 3 5" xfId="28472" xr:uid="{00000000-0005-0000-0000-0000FD270000}"/>
    <cellStyle name="Input [yellow] 6 4" xfId="8002" xr:uid="{00000000-0005-0000-0000-0000FE270000}"/>
    <cellStyle name="Input [yellow] 6 4 2" xfId="8003" xr:uid="{00000000-0005-0000-0000-0000FF270000}"/>
    <cellStyle name="Input [yellow] 6 4 2 2" xfId="8004" xr:uid="{00000000-0005-0000-0000-000000280000}"/>
    <cellStyle name="Input [yellow] 6 4 2 2 2" xfId="28480" xr:uid="{00000000-0005-0000-0000-000001280000}"/>
    <cellStyle name="Input [yellow] 6 4 2 3" xfId="28479" xr:uid="{00000000-0005-0000-0000-000002280000}"/>
    <cellStyle name="Input [yellow] 6 4 3" xfId="8005" xr:uid="{00000000-0005-0000-0000-000003280000}"/>
    <cellStyle name="Input [yellow] 6 4 3 2" xfId="8006" xr:uid="{00000000-0005-0000-0000-000004280000}"/>
    <cellStyle name="Input [yellow] 6 4 3 2 2" xfId="28482" xr:uid="{00000000-0005-0000-0000-000005280000}"/>
    <cellStyle name="Input [yellow] 6 4 3 3" xfId="28481" xr:uid="{00000000-0005-0000-0000-000006280000}"/>
    <cellStyle name="Input [yellow] 6 4 4" xfId="8007" xr:uid="{00000000-0005-0000-0000-000007280000}"/>
    <cellStyle name="Input [yellow] 6 4 4 2" xfId="28483" xr:uid="{00000000-0005-0000-0000-000008280000}"/>
    <cellStyle name="Input [yellow] 6 4 5" xfId="28478" xr:uid="{00000000-0005-0000-0000-000009280000}"/>
    <cellStyle name="Input [yellow] 6 5" xfId="8008" xr:uid="{00000000-0005-0000-0000-00000A280000}"/>
    <cellStyle name="Input [yellow] 6 5 2" xfId="8009" xr:uid="{00000000-0005-0000-0000-00000B280000}"/>
    <cellStyle name="Input [yellow] 6 5 2 2" xfId="8010" xr:uid="{00000000-0005-0000-0000-00000C280000}"/>
    <cellStyle name="Input [yellow] 6 5 2 2 2" xfId="28486" xr:uid="{00000000-0005-0000-0000-00000D280000}"/>
    <cellStyle name="Input [yellow] 6 5 2 3" xfId="28485" xr:uid="{00000000-0005-0000-0000-00000E280000}"/>
    <cellStyle name="Input [yellow] 6 5 3" xfId="8011" xr:uid="{00000000-0005-0000-0000-00000F280000}"/>
    <cellStyle name="Input [yellow] 6 5 3 2" xfId="8012" xr:uid="{00000000-0005-0000-0000-000010280000}"/>
    <cellStyle name="Input [yellow] 6 5 3 2 2" xfId="28488" xr:uid="{00000000-0005-0000-0000-000011280000}"/>
    <cellStyle name="Input [yellow] 6 5 3 3" xfId="28487" xr:uid="{00000000-0005-0000-0000-000012280000}"/>
    <cellStyle name="Input [yellow] 6 5 4" xfId="8013" xr:uid="{00000000-0005-0000-0000-000013280000}"/>
    <cellStyle name="Input [yellow] 6 5 4 2" xfId="28489" xr:uid="{00000000-0005-0000-0000-000014280000}"/>
    <cellStyle name="Input [yellow] 6 5 5" xfId="28484" xr:uid="{00000000-0005-0000-0000-000015280000}"/>
    <cellStyle name="Input [yellow] 6 6" xfId="8014" xr:uid="{00000000-0005-0000-0000-000016280000}"/>
    <cellStyle name="Input [yellow] 6 6 2" xfId="8015" xr:uid="{00000000-0005-0000-0000-000017280000}"/>
    <cellStyle name="Input [yellow] 6 6 2 2" xfId="8016" xr:uid="{00000000-0005-0000-0000-000018280000}"/>
    <cellStyle name="Input [yellow] 6 6 2 2 2" xfId="28492" xr:uid="{00000000-0005-0000-0000-000019280000}"/>
    <cellStyle name="Input [yellow] 6 6 2 3" xfId="28491" xr:uid="{00000000-0005-0000-0000-00001A280000}"/>
    <cellStyle name="Input [yellow] 6 6 3" xfId="8017" xr:uid="{00000000-0005-0000-0000-00001B280000}"/>
    <cellStyle name="Input [yellow] 6 6 3 2" xfId="8018" xr:uid="{00000000-0005-0000-0000-00001C280000}"/>
    <cellStyle name="Input [yellow] 6 6 3 2 2" xfId="28494" xr:uid="{00000000-0005-0000-0000-00001D280000}"/>
    <cellStyle name="Input [yellow] 6 6 3 3" xfId="28493" xr:uid="{00000000-0005-0000-0000-00001E280000}"/>
    <cellStyle name="Input [yellow] 6 6 4" xfId="8019" xr:uid="{00000000-0005-0000-0000-00001F280000}"/>
    <cellStyle name="Input [yellow] 6 6 4 2" xfId="28495" xr:uid="{00000000-0005-0000-0000-000020280000}"/>
    <cellStyle name="Input [yellow] 6 6 5" xfId="28490" xr:uid="{00000000-0005-0000-0000-000021280000}"/>
    <cellStyle name="Input [yellow] 6 7" xfId="8020" xr:uid="{00000000-0005-0000-0000-000022280000}"/>
    <cellStyle name="Input [yellow] 6 7 2" xfId="8021" xr:uid="{00000000-0005-0000-0000-000023280000}"/>
    <cellStyle name="Input [yellow] 6 7 2 2" xfId="28497" xr:uid="{00000000-0005-0000-0000-000024280000}"/>
    <cellStyle name="Input [yellow] 6 7 3" xfId="28496" xr:uid="{00000000-0005-0000-0000-000025280000}"/>
    <cellStyle name="Input [yellow] 6 8" xfId="8022" xr:uid="{00000000-0005-0000-0000-000026280000}"/>
    <cellStyle name="Input [yellow] 6 8 2" xfId="8023" xr:uid="{00000000-0005-0000-0000-000027280000}"/>
    <cellStyle name="Input [yellow] 6 8 2 2" xfId="28499" xr:uid="{00000000-0005-0000-0000-000028280000}"/>
    <cellStyle name="Input [yellow] 6 8 3" xfId="28498" xr:uid="{00000000-0005-0000-0000-000029280000}"/>
    <cellStyle name="Input [yellow] 6 9" xfId="8024" xr:uid="{00000000-0005-0000-0000-00002A280000}"/>
    <cellStyle name="Input [yellow] 6 9 2" xfId="28500" xr:uid="{00000000-0005-0000-0000-00002B280000}"/>
    <cellStyle name="Input [yellow] 60" xfId="8025" xr:uid="{00000000-0005-0000-0000-00002C280000}"/>
    <cellStyle name="Input [yellow] 60 2" xfId="8026" xr:uid="{00000000-0005-0000-0000-00002D280000}"/>
    <cellStyle name="Input [yellow] 60 2 2" xfId="8027" xr:uid="{00000000-0005-0000-0000-00002E280000}"/>
    <cellStyle name="Input [yellow] 60 2 2 2" xfId="28503" xr:uid="{00000000-0005-0000-0000-00002F280000}"/>
    <cellStyle name="Input [yellow] 60 2 3" xfId="28502" xr:uid="{00000000-0005-0000-0000-000030280000}"/>
    <cellStyle name="Input [yellow] 60 3" xfId="8028" xr:uid="{00000000-0005-0000-0000-000031280000}"/>
    <cellStyle name="Input [yellow] 60 3 2" xfId="8029" xr:uid="{00000000-0005-0000-0000-000032280000}"/>
    <cellStyle name="Input [yellow] 60 3 2 2" xfId="28505" xr:uid="{00000000-0005-0000-0000-000033280000}"/>
    <cellStyle name="Input [yellow] 60 3 3" xfId="28504" xr:uid="{00000000-0005-0000-0000-000034280000}"/>
    <cellStyle name="Input [yellow] 60 4" xfId="8030" xr:uid="{00000000-0005-0000-0000-000035280000}"/>
    <cellStyle name="Input [yellow] 60 4 2" xfId="28506" xr:uid="{00000000-0005-0000-0000-000036280000}"/>
    <cellStyle name="Input [yellow] 60 5" xfId="28501" xr:uid="{00000000-0005-0000-0000-000037280000}"/>
    <cellStyle name="Input [yellow] 61" xfId="8031" xr:uid="{00000000-0005-0000-0000-000038280000}"/>
    <cellStyle name="Input [yellow] 61 2" xfId="8032" xr:uid="{00000000-0005-0000-0000-000039280000}"/>
    <cellStyle name="Input [yellow] 61 2 2" xfId="8033" xr:uid="{00000000-0005-0000-0000-00003A280000}"/>
    <cellStyle name="Input [yellow] 61 2 2 2" xfId="28509" xr:uid="{00000000-0005-0000-0000-00003B280000}"/>
    <cellStyle name="Input [yellow] 61 2 3" xfId="28508" xr:uid="{00000000-0005-0000-0000-00003C280000}"/>
    <cellStyle name="Input [yellow] 61 3" xfId="8034" xr:uid="{00000000-0005-0000-0000-00003D280000}"/>
    <cellStyle name="Input [yellow] 61 3 2" xfId="8035" xr:uid="{00000000-0005-0000-0000-00003E280000}"/>
    <cellStyle name="Input [yellow] 61 3 2 2" xfId="28511" xr:uid="{00000000-0005-0000-0000-00003F280000}"/>
    <cellStyle name="Input [yellow] 61 3 3" xfId="28510" xr:uid="{00000000-0005-0000-0000-000040280000}"/>
    <cellStyle name="Input [yellow] 61 4" xfId="8036" xr:uid="{00000000-0005-0000-0000-000041280000}"/>
    <cellStyle name="Input [yellow] 61 4 2" xfId="28512" xr:uid="{00000000-0005-0000-0000-000042280000}"/>
    <cellStyle name="Input [yellow] 61 5" xfId="28507" xr:uid="{00000000-0005-0000-0000-000043280000}"/>
    <cellStyle name="Input [yellow] 62" xfId="8037" xr:uid="{00000000-0005-0000-0000-000044280000}"/>
    <cellStyle name="Input [yellow] 62 2" xfId="8038" xr:uid="{00000000-0005-0000-0000-000045280000}"/>
    <cellStyle name="Input [yellow] 62 2 2" xfId="8039" xr:uid="{00000000-0005-0000-0000-000046280000}"/>
    <cellStyle name="Input [yellow] 62 2 2 2" xfId="28515" xr:uid="{00000000-0005-0000-0000-000047280000}"/>
    <cellStyle name="Input [yellow] 62 2 3" xfId="28514" xr:uid="{00000000-0005-0000-0000-000048280000}"/>
    <cellStyle name="Input [yellow] 62 3" xfId="8040" xr:uid="{00000000-0005-0000-0000-000049280000}"/>
    <cellStyle name="Input [yellow] 62 3 2" xfId="8041" xr:uid="{00000000-0005-0000-0000-00004A280000}"/>
    <cellStyle name="Input [yellow] 62 3 2 2" xfId="28517" xr:uid="{00000000-0005-0000-0000-00004B280000}"/>
    <cellStyle name="Input [yellow] 62 3 3" xfId="28516" xr:uid="{00000000-0005-0000-0000-00004C280000}"/>
    <cellStyle name="Input [yellow] 62 4" xfId="8042" xr:uid="{00000000-0005-0000-0000-00004D280000}"/>
    <cellStyle name="Input [yellow] 62 4 2" xfId="28518" xr:uid="{00000000-0005-0000-0000-00004E280000}"/>
    <cellStyle name="Input [yellow] 62 5" xfId="28513" xr:uid="{00000000-0005-0000-0000-00004F280000}"/>
    <cellStyle name="Input [yellow] 63" xfId="8043" xr:uid="{00000000-0005-0000-0000-000050280000}"/>
    <cellStyle name="Input [yellow] 63 2" xfId="8044" xr:uid="{00000000-0005-0000-0000-000051280000}"/>
    <cellStyle name="Input [yellow] 63 2 2" xfId="8045" xr:uid="{00000000-0005-0000-0000-000052280000}"/>
    <cellStyle name="Input [yellow] 63 2 2 2" xfId="28521" xr:uid="{00000000-0005-0000-0000-000053280000}"/>
    <cellStyle name="Input [yellow] 63 2 3" xfId="28520" xr:uid="{00000000-0005-0000-0000-000054280000}"/>
    <cellStyle name="Input [yellow] 63 3" xfId="8046" xr:uid="{00000000-0005-0000-0000-000055280000}"/>
    <cellStyle name="Input [yellow] 63 3 2" xfId="8047" xr:uid="{00000000-0005-0000-0000-000056280000}"/>
    <cellStyle name="Input [yellow] 63 3 2 2" xfId="28523" xr:uid="{00000000-0005-0000-0000-000057280000}"/>
    <cellStyle name="Input [yellow] 63 3 3" xfId="28522" xr:uid="{00000000-0005-0000-0000-000058280000}"/>
    <cellStyle name="Input [yellow] 63 4" xfId="8048" xr:uid="{00000000-0005-0000-0000-000059280000}"/>
    <cellStyle name="Input [yellow] 63 4 2" xfId="28524" xr:uid="{00000000-0005-0000-0000-00005A280000}"/>
    <cellStyle name="Input [yellow] 63 5" xfId="28519" xr:uid="{00000000-0005-0000-0000-00005B280000}"/>
    <cellStyle name="Input [yellow] 64" xfId="8049" xr:uid="{00000000-0005-0000-0000-00005C280000}"/>
    <cellStyle name="Input [yellow] 64 2" xfId="8050" xr:uid="{00000000-0005-0000-0000-00005D280000}"/>
    <cellStyle name="Input [yellow] 64 2 2" xfId="8051" xr:uid="{00000000-0005-0000-0000-00005E280000}"/>
    <cellStyle name="Input [yellow] 64 2 2 2" xfId="28527" xr:uid="{00000000-0005-0000-0000-00005F280000}"/>
    <cellStyle name="Input [yellow] 64 2 3" xfId="28526" xr:uid="{00000000-0005-0000-0000-000060280000}"/>
    <cellStyle name="Input [yellow] 64 3" xfId="8052" xr:uid="{00000000-0005-0000-0000-000061280000}"/>
    <cellStyle name="Input [yellow] 64 3 2" xfId="8053" xr:uid="{00000000-0005-0000-0000-000062280000}"/>
    <cellStyle name="Input [yellow] 64 3 2 2" xfId="28529" xr:uid="{00000000-0005-0000-0000-000063280000}"/>
    <cellStyle name="Input [yellow] 64 3 3" xfId="28528" xr:uid="{00000000-0005-0000-0000-000064280000}"/>
    <cellStyle name="Input [yellow] 64 4" xfId="8054" xr:uid="{00000000-0005-0000-0000-000065280000}"/>
    <cellStyle name="Input [yellow] 64 4 2" xfId="28530" xr:uid="{00000000-0005-0000-0000-000066280000}"/>
    <cellStyle name="Input [yellow] 64 5" xfId="28525" xr:uid="{00000000-0005-0000-0000-000067280000}"/>
    <cellStyle name="Input [yellow] 65" xfId="8055" xr:uid="{00000000-0005-0000-0000-000068280000}"/>
    <cellStyle name="Input [yellow] 65 2" xfId="8056" xr:uid="{00000000-0005-0000-0000-000069280000}"/>
    <cellStyle name="Input [yellow] 65 2 2" xfId="8057" xr:uid="{00000000-0005-0000-0000-00006A280000}"/>
    <cellStyle name="Input [yellow] 65 2 2 2" xfId="28533" xr:uid="{00000000-0005-0000-0000-00006B280000}"/>
    <cellStyle name="Input [yellow] 65 2 3" xfId="28532" xr:uid="{00000000-0005-0000-0000-00006C280000}"/>
    <cellStyle name="Input [yellow] 65 3" xfId="8058" xr:uid="{00000000-0005-0000-0000-00006D280000}"/>
    <cellStyle name="Input [yellow] 65 3 2" xfId="8059" xr:uid="{00000000-0005-0000-0000-00006E280000}"/>
    <cellStyle name="Input [yellow] 65 3 2 2" xfId="28535" xr:uid="{00000000-0005-0000-0000-00006F280000}"/>
    <cellStyle name="Input [yellow] 65 3 3" xfId="28534" xr:uid="{00000000-0005-0000-0000-000070280000}"/>
    <cellStyle name="Input [yellow] 65 4" xfId="8060" xr:uid="{00000000-0005-0000-0000-000071280000}"/>
    <cellStyle name="Input [yellow] 65 4 2" xfId="28536" xr:uid="{00000000-0005-0000-0000-000072280000}"/>
    <cellStyle name="Input [yellow] 65 5" xfId="28531" xr:uid="{00000000-0005-0000-0000-000073280000}"/>
    <cellStyle name="Input [yellow] 66" xfId="8061" xr:uid="{00000000-0005-0000-0000-000074280000}"/>
    <cellStyle name="Input [yellow] 66 2" xfId="8062" xr:uid="{00000000-0005-0000-0000-000075280000}"/>
    <cellStyle name="Input [yellow] 66 2 2" xfId="8063" xr:uid="{00000000-0005-0000-0000-000076280000}"/>
    <cellStyle name="Input [yellow] 66 2 2 2" xfId="28539" xr:uid="{00000000-0005-0000-0000-000077280000}"/>
    <cellStyle name="Input [yellow] 66 2 3" xfId="28538" xr:uid="{00000000-0005-0000-0000-000078280000}"/>
    <cellStyle name="Input [yellow] 66 3" xfId="8064" xr:uid="{00000000-0005-0000-0000-000079280000}"/>
    <cellStyle name="Input [yellow] 66 3 2" xfId="8065" xr:uid="{00000000-0005-0000-0000-00007A280000}"/>
    <cellStyle name="Input [yellow] 66 3 2 2" xfId="28541" xr:uid="{00000000-0005-0000-0000-00007B280000}"/>
    <cellStyle name="Input [yellow] 66 3 3" xfId="28540" xr:uid="{00000000-0005-0000-0000-00007C280000}"/>
    <cellStyle name="Input [yellow] 66 4" xfId="8066" xr:uid="{00000000-0005-0000-0000-00007D280000}"/>
    <cellStyle name="Input [yellow] 66 4 2" xfId="28542" xr:uid="{00000000-0005-0000-0000-00007E280000}"/>
    <cellStyle name="Input [yellow] 66 5" xfId="28537" xr:uid="{00000000-0005-0000-0000-00007F280000}"/>
    <cellStyle name="Input [yellow] 67" xfId="8067" xr:uid="{00000000-0005-0000-0000-000080280000}"/>
    <cellStyle name="Input [yellow] 67 2" xfId="8068" xr:uid="{00000000-0005-0000-0000-000081280000}"/>
    <cellStyle name="Input [yellow] 67 2 2" xfId="8069" xr:uid="{00000000-0005-0000-0000-000082280000}"/>
    <cellStyle name="Input [yellow] 67 2 2 2" xfId="28545" xr:uid="{00000000-0005-0000-0000-000083280000}"/>
    <cellStyle name="Input [yellow] 67 2 3" xfId="28544" xr:uid="{00000000-0005-0000-0000-000084280000}"/>
    <cellStyle name="Input [yellow] 67 3" xfId="8070" xr:uid="{00000000-0005-0000-0000-000085280000}"/>
    <cellStyle name="Input [yellow] 67 3 2" xfId="8071" xr:uid="{00000000-0005-0000-0000-000086280000}"/>
    <cellStyle name="Input [yellow] 67 3 2 2" xfId="28547" xr:uid="{00000000-0005-0000-0000-000087280000}"/>
    <cellStyle name="Input [yellow] 67 3 3" xfId="28546" xr:uid="{00000000-0005-0000-0000-000088280000}"/>
    <cellStyle name="Input [yellow] 67 4" xfId="8072" xr:uid="{00000000-0005-0000-0000-000089280000}"/>
    <cellStyle name="Input [yellow] 67 4 2" xfId="28548" xr:uid="{00000000-0005-0000-0000-00008A280000}"/>
    <cellStyle name="Input [yellow] 67 5" xfId="28543" xr:uid="{00000000-0005-0000-0000-00008B280000}"/>
    <cellStyle name="Input [yellow] 68" xfId="8073" xr:uid="{00000000-0005-0000-0000-00008C280000}"/>
    <cellStyle name="Input [yellow] 68 2" xfId="8074" xr:uid="{00000000-0005-0000-0000-00008D280000}"/>
    <cellStyle name="Input [yellow] 68 2 2" xfId="8075" xr:uid="{00000000-0005-0000-0000-00008E280000}"/>
    <cellStyle name="Input [yellow] 68 2 2 2" xfId="28551" xr:uid="{00000000-0005-0000-0000-00008F280000}"/>
    <cellStyle name="Input [yellow] 68 2 3" xfId="28550" xr:uid="{00000000-0005-0000-0000-000090280000}"/>
    <cellStyle name="Input [yellow] 68 3" xfId="8076" xr:uid="{00000000-0005-0000-0000-000091280000}"/>
    <cellStyle name="Input [yellow] 68 3 2" xfId="8077" xr:uid="{00000000-0005-0000-0000-000092280000}"/>
    <cellStyle name="Input [yellow] 68 3 2 2" xfId="28553" xr:uid="{00000000-0005-0000-0000-000093280000}"/>
    <cellStyle name="Input [yellow] 68 3 3" xfId="28552" xr:uid="{00000000-0005-0000-0000-000094280000}"/>
    <cellStyle name="Input [yellow] 68 4" xfId="8078" xr:uid="{00000000-0005-0000-0000-000095280000}"/>
    <cellStyle name="Input [yellow] 68 4 2" xfId="28554" xr:uid="{00000000-0005-0000-0000-000096280000}"/>
    <cellStyle name="Input [yellow] 68 5" xfId="28549" xr:uid="{00000000-0005-0000-0000-000097280000}"/>
    <cellStyle name="Input [yellow] 69" xfId="8079" xr:uid="{00000000-0005-0000-0000-000098280000}"/>
    <cellStyle name="Input [yellow] 69 2" xfId="8080" xr:uid="{00000000-0005-0000-0000-000099280000}"/>
    <cellStyle name="Input [yellow] 69 2 2" xfId="8081" xr:uid="{00000000-0005-0000-0000-00009A280000}"/>
    <cellStyle name="Input [yellow] 69 2 2 2" xfId="28557" xr:uid="{00000000-0005-0000-0000-00009B280000}"/>
    <cellStyle name="Input [yellow] 69 2 3" xfId="28556" xr:uid="{00000000-0005-0000-0000-00009C280000}"/>
    <cellStyle name="Input [yellow] 69 3" xfId="8082" xr:uid="{00000000-0005-0000-0000-00009D280000}"/>
    <cellStyle name="Input [yellow] 69 3 2" xfId="8083" xr:uid="{00000000-0005-0000-0000-00009E280000}"/>
    <cellStyle name="Input [yellow] 69 3 2 2" xfId="28559" xr:uid="{00000000-0005-0000-0000-00009F280000}"/>
    <cellStyle name="Input [yellow] 69 3 3" xfId="28558" xr:uid="{00000000-0005-0000-0000-0000A0280000}"/>
    <cellStyle name="Input [yellow] 69 4" xfId="8084" xr:uid="{00000000-0005-0000-0000-0000A1280000}"/>
    <cellStyle name="Input [yellow] 69 4 2" xfId="28560" xr:uid="{00000000-0005-0000-0000-0000A2280000}"/>
    <cellStyle name="Input [yellow] 69 5" xfId="28555" xr:uid="{00000000-0005-0000-0000-0000A3280000}"/>
    <cellStyle name="Input [yellow] 7" xfId="8085" xr:uid="{00000000-0005-0000-0000-0000A4280000}"/>
    <cellStyle name="Input [yellow] 7 10" xfId="28561" xr:uid="{00000000-0005-0000-0000-0000A5280000}"/>
    <cellStyle name="Input [yellow] 7 2" xfId="8086" xr:uid="{00000000-0005-0000-0000-0000A6280000}"/>
    <cellStyle name="Input [yellow] 7 2 2" xfId="8087" xr:uid="{00000000-0005-0000-0000-0000A7280000}"/>
    <cellStyle name="Input [yellow] 7 2 2 2" xfId="8088" xr:uid="{00000000-0005-0000-0000-0000A8280000}"/>
    <cellStyle name="Input [yellow] 7 2 2 2 2" xfId="8089" xr:uid="{00000000-0005-0000-0000-0000A9280000}"/>
    <cellStyle name="Input [yellow] 7 2 2 2 2 2" xfId="28565" xr:uid="{00000000-0005-0000-0000-0000AA280000}"/>
    <cellStyle name="Input [yellow] 7 2 2 2 3" xfId="28564" xr:uid="{00000000-0005-0000-0000-0000AB280000}"/>
    <cellStyle name="Input [yellow] 7 2 2 3" xfId="8090" xr:uid="{00000000-0005-0000-0000-0000AC280000}"/>
    <cellStyle name="Input [yellow] 7 2 2 3 2" xfId="8091" xr:uid="{00000000-0005-0000-0000-0000AD280000}"/>
    <cellStyle name="Input [yellow] 7 2 2 3 2 2" xfId="28567" xr:uid="{00000000-0005-0000-0000-0000AE280000}"/>
    <cellStyle name="Input [yellow] 7 2 2 3 3" xfId="28566" xr:uid="{00000000-0005-0000-0000-0000AF280000}"/>
    <cellStyle name="Input [yellow] 7 2 2 4" xfId="8092" xr:uid="{00000000-0005-0000-0000-0000B0280000}"/>
    <cellStyle name="Input [yellow] 7 2 2 4 2" xfId="28568" xr:uid="{00000000-0005-0000-0000-0000B1280000}"/>
    <cellStyle name="Input [yellow] 7 2 2 5" xfId="28563" xr:uid="{00000000-0005-0000-0000-0000B2280000}"/>
    <cellStyle name="Input [yellow] 7 2 3" xfId="8093" xr:uid="{00000000-0005-0000-0000-0000B3280000}"/>
    <cellStyle name="Input [yellow] 7 2 3 2" xfId="8094" xr:uid="{00000000-0005-0000-0000-0000B4280000}"/>
    <cellStyle name="Input [yellow] 7 2 3 2 2" xfId="8095" xr:uid="{00000000-0005-0000-0000-0000B5280000}"/>
    <cellStyle name="Input [yellow] 7 2 3 2 2 2" xfId="28571" xr:uid="{00000000-0005-0000-0000-0000B6280000}"/>
    <cellStyle name="Input [yellow] 7 2 3 2 3" xfId="28570" xr:uid="{00000000-0005-0000-0000-0000B7280000}"/>
    <cellStyle name="Input [yellow] 7 2 3 3" xfId="8096" xr:uid="{00000000-0005-0000-0000-0000B8280000}"/>
    <cellStyle name="Input [yellow] 7 2 3 3 2" xfId="8097" xr:uid="{00000000-0005-0000-0000-0000B9280000}"/>
    <cellStyle name="Input [yellow] 7 2 3 3 2 2" xfId="28573" xr:uid="{00000000-0005-0000-0000-0000BA280000}"/>
    <cellStyle name="Input [yellow] 7 2 3 3 3" xfId="28572" xr:uid="{00000000-0005-0000-0000-0000BB280000}"/>
    <cellStyle name="Input [yellow] 7 2 3 4" xfId="8098" xr:uid="{00000000-0005-0000-0000-0000BC280000}"/>
    <cellStyle name="Input [yellow] 7 2 3 4 2" xfId="28574" xr:uid="{00000000-0005-0000-0000-0000BD280000}"/>
    <cellStyle name="Input [yellow] 7 2 3 5" xfId="28569" xr:uid="{00000000-0005-0000-0000-0000BE280000}"/>
    <cellStyle name="Input [yellow] 7 2 4" xfId="8099" xr:uid="{00000000-0005-0000-0000-0000BF280000}"/>
    <cellStyle name="Input [yellow] 7 2 4 2" xfId="8100" xr:uid="{00000000-0005-0000-0000-0000C0280000}"/>
    <cellStyle name="Input [yellow] 7 2 4 2 2" xfId="8101" xr:uid="{00000000-0005-0000-0000-0000C1280000}"/>
    <cellStyle name="Input [yellow] 7 2 4 2 2 2" xfId="28577" xr:uid="{00000000-0005-0000-0000-0000C2280000}"/>
    <cellStyle name="Input [yellow] 7 2 4 2 3" xfId="28576" xr:uid="{00000000-0005-0000-0000-0000C3280000}"/>
    <cellStyle name="Input [yellow] 7 2 4 3" xfId="8102" xr:uid="{00000000-0005-0000-0000-0000C4280000}"/>
    <cellStyle name="Input [yellow] 7 2 4 3 2" xfId="8103" xr:uid="{00000000-0005-0000-0000-0000C5280000}"/>
    <cellStyle name="Input [yellow] 7 2 4 3 2 2" xfId="28579" xr:uid="{00000000-0005-0000-0000-0000C6280000}"/>
    <cellStyle name="Input [yellow] 7 2 4 3 3" xfId="28578" xr:uid="{00000000-0005-0000-0000-0000C7280000}"/>
    <cellStyle name="Input [yellow] 7 2 4 4" xfId="8104" xr:uid="{00000000-0005-0000-0000-0000C8280000}"/>
    <cellStyle name="Input [yellow] 7 2 4 4 2" xfId="28580" xr:uid="{00000000-0005-0000-0000-0000C9280000}"/>
    <cellStyle name="Input [yellow] 7 2 4 5" xfId="28575" xr:uid="{00000000-0005-0000-0000-0000CA280000}"/>
    <cellStyle name="Input [yellow] 7 2 5" xfId="8105" xr:uid="{00000000-0005-0000-0000-0000CB280000}"/>
    <cellStyle name="Input [yellow] 7 2 5 2" xfId="8106" xr:uid="{00000000-0005-0000-0000-0000CC280000}"/>
    <cellStyle name="Input [yellow] 7 2 5 2 2" xfId="8107" xr:uid="{00000000-0005-0000-0000-0000CD280000}"/>
    <cellStyle name="Input [yellow] 7 2 5 2 2 2" xfId="28583" xr:uid="{00000000-0005-0000-0000-0000CE280000}"/>
    <cellStyle name="Input [yellow] 7 2 5 2 3" xfId="28582" xr:uid="{00000000-0005-0000-0000-0000CF280000}"/>
    <cellStyle name="Input [yellow] 7 2 5 3" xfId="8108" xr:uid="{00000000-0005-0000-0000-0000D0280000}"/>
    <cellStyle name="Input [yellow] 7 2 5 3 2" xfId="8109" xr:uid="{00000000-0005-0000-0000-0000D1280000}"/>
    <cellStyle name="Input [yellow] 7 2 5 3 2 2" xfId="28585" xr:uid="{00000000-0005-0000-0000-0000D2280000}"/>
    <cellStyle name="Input [yellow] 7 2 5 3 3" xfId="28584" xr:uid="{00000000-0005-0000-0000-0000D3280000}"/>
    <cellStyle name="Input [yellow] 7 2 5 4" xfId="8110" xr:uid="{00000000-0005-0000-0000-0000D4280000}"/>
    <cellStyle name="Input [yellow] 7 2 5 4 2" xfId="28586" xr:uid="{00000000-0005-0000-0000-0000D5280000}"/>
    <cellStyle name="Input [yellow] 7 2 5 5" xfId="28581" xr:uid="{00000000-0005-0000-0000-0000D6280000}"/>
    <cellStyle name="Input [yellow] 7 2 6" xfId="8111" xr:uid="{00000000-0005-0000-0000-0000D7280000}"/>
    <cellStyle name="Input [yellow] 7 2 6 2" xfId="8112" xr:uid="{00000000-0005-0000-0000-0000D8280000}"/>
    <cellStyle name="Input [yellow] 7 2 6 2 2" xfId="28588" xr:uid="{00000000-0005-0000-0000-0000D9280000}"/>
    <cellStyle name="Input [yellow] 7 2 6 3" xfId="28587" xr:uid="{00000000-0005-0000-0000-0000DA280000}"/>
    <cellStyle name="Input [yellow] 7 2 7" xfId="8113" xr:uid="{00000000-0005-0000-0000-0000DB280000}"/>
    <cellStyle name="Input [yellow] 7 2 7 2" xfId="8114" xr:uid="{00000000-0005-0000-0000-0000DC280000}"/>
    <cellStyle name="Input [yellow] 7 2 7 2 2" xfId="28590" xr:uid="{00000000-0005-0000-0000-0000DD280000}"/>
    <cellStyle name="Input [yellow] 7 2 7 3" xfId="28589" xr:uid="{00000000-0005-0000-0000-0000DE280000}"/>
    <cellStyle name="Input [yellow] 7 2 8" xfId="8115" xr:uid="{00000000-0005-0000-0000-0000DF280000}"/>
    <cellStyle name="Input [yellow] 7 2 8 2" xfId="28591" xr:uid="{00000000-0005-0000-0000-0000E0280000}"/>
    <cellStyle name="Input [yellow] 7 2 9" xfId="28562" xr:uid="{00000000-0005-0000-0000-0000E1280000}"/>
    <cellStyle name="Input [yellow] 7 3" xfId="8116" xr:uid="{00000000-0005-0000-0000-0000E2280000}"/>
    <cellStyle name="Input [yellow] 7 3 2" xfId="8117" xr:uid="{00000000-0005-0000-0000-0000E3280000}"/>
    <cellStyle name="Input [yellow] 7 3 2 2" xfId="8118" xr:uid="{00000000-0005-0000-0000-0000E4280000}"/>
    <cellStyle name="Input [yellow] 7 3 2 2 2" xfId="28594" xr:uid="{00000000-0005-0000-0000-0000E5280000}"/>
    <cellStyle name="Input [yellow] 7 3 2 3" xfId="28593" xr:uid="{00000000-0005-0000-0000-0000E6280000}"/>
    <cellStyle name="Input [yellow] 7 3 3" xfId="8119" xr:uid="{00000000-0005-0000-0000-0000E7280000}"/>
    <cellStyle name="Input [yellow] 7 3 3 2" xfId="8120" xr:uid="{00000000-0005-0000-0000-0000E8280000}"/>
    <cellStyle name="Input [yellow] 7 3 3 2 2" xfId="28596" xr:uid="{00000000-0005-0000-0000-0000E9280000}"/>
    <cellStyle name="Input [yellow] 7 3 3 3" xfId="28595" xr:uid="{00000000-0005-0000-0000-0000EA280000}"/>
    <cellStyle name="Input [yellow] 7 3 4" xfId="8121" xr:uid="{00000000-0005-0000-0000-0000EB280000}"/>
    <cellStyle name="Input [yellow] 7 3 4 2" xfId="28597" xr:uid="{00000000-0005-0000-0000-0000EC280000}"/>
    <cellStyle name="Input [yellow] 7 3 5" xfId="28592" xr:uid="{00000000-0005-0000-0000-0000ED280000}"/>
    <cellStyle name="Input [yellow] 7 4" xfId="8122" xr:uid="{00000000-0005-0000-0000-0000EE280000}"/>
    <cellStyle name="Input [yellow] 7 4 2" xfId="8123" xr:uid="{00000000-0005-0000-0000-0000EF280000}"/>
    <cellStyle name="Input [yellow] 7 4 2 2" xfId="8124" xr:uid="{00000000-0005-0000-0000-0000F0280000}"/>
    <cellStyle name="Input [yellow] 7 4 2 2 2" xfId="28600" xr:uid="{00000000-0005-0000-0000-0000F1280000}"/>
    <cellStyle name="Input [yellow] 7 4 2 3" xfId="28599" xr:uid="{00000000-0005-0000-0000-0000F2280000}"/>
    <cellStyle name="Input [yellow] 7 4 3" xfId="8125" xr:uid="{00000000-0005-0000-0000-0000F3280000}"/>
    <cellStyle name="Input [yellow] 7 4 3 2" xfId="8126" xr:uid="{00000000-0005-0000-0000-0000F4280000}"/>
    <cellStyle name="Input [yellow] 7 4 3 2 2" xfId="28602" xr:uid="{00000000-0005-0000-0000-0000F5280000}"/>
    <cellStyle name="Input [yellow] 7 4 3 3" xfId="28601" xr:uid="{00000000-0005-0000-0000-0000F6280000}"/>
    <cellStyle name="Input [yellow] 7 4 4" xfId="8127" xr:uid="{00000000-0005-0000-0000-0000F7280000}"/>
    <cellStyle name="Input [yellow] 7 4 4 2" xfId="28603" xr:uid="{00000000-0005-0000-0000-0000F8280000}"/>
    <cellStyle name="Input [yellow] 7 4 5" xfId="28598" xr:uid="{00000000-0005-0000-0000-0000F9280000}"/>
    <cellStyle name="Input [yellow] 7 5" xfId="8128" xr:uid="{00000000-0005-0000-0000-0000FA280000}"/>
    <cellStyle name="Input [yellow] 7 5 2" xfId="8129" xr:uid="{00000000-0005-0000-0000-0000FB280000}"/>
    <cellStyle name="Input [yellow] 7 5 2 2" xfId="8130" xr:uid="{00000000-0005-0000-0000-0000FC280000}"/>
    <cellStyle name="Input [yellow] 7 5 2 2 2" xfId="28606" xr:uid="{00000000-0005-0000-0000-0000FD280000}"/>
    <cellStyle name="Input [yellow] 7 5 2 3" xfId="28605" xr:uid="{00000000-0005-0000-0000-0000FE280000}"/>
    <cellStyle name="Input [yellow] 7 5 3" xfId="8131" xr:uid="{00000000-0005-0000-0000-0000FF280000}"/>
    <cellStyle name="Input [yellow] 7 5 3 2" xfId="8132" xr:uid="{00000000-0005-0000-0000-000000290000}"/>
    <cellStyle name="Input [yellow] 7 5 3 2 2" xfId="28608" xr:uid="{00000000-0005-0000-0000-000001290000}"/>
    <cellStyle name="Input [yellow] 7 5 3 3" xfId="28607" xr:uid="{00000000-0005-0000-0000-000002290000}"/>
    <cellStyle name="Input [yellow] 7 5 4" xfId="8133" xr:uid="{00000000-0005-0000-0000-000003290000}"/>
    <cellStyle name="Input [yellow] 7 5 4 2" xfId="28609" xr:uid="{00000000-0005-0000-0000-000004290000}"/>
    <cellStyle name="Input [yellow] 7 5 5" xfId="28604" xr:uid="{00000000-0005-0000-0000-000005290000}"/>
    <cellStyle name="Input [yellow] 7 6" xfId="8134" xr:uid="{00000000-0005-0000-0000-000006290000}"/>
    <cellStyle name="Input [yellow] 7 6 2" xfId="8135" xr:uid="{00000000-0005-0000-0000-000007290000}"/>
    <cellStyle name="Input [yellow] 7 6 2 2" xfId="8136" xr:uid="{00000000-0005-0000-0000-000008290000}"/>
    <cellStyle name="Input [yellow] 7 6 2 2 2" xfId="28612" xr:uid="{00000000-0005-0000-0000-000009290000}"/>
    <cellStyle name="Input [yellow] 7 6 2 3" xfId="28611" xr:uid="{00000000-0005-0000-0000-00000A290000}"/>
    <cellStyle name="Input [yellow] 7 6 3" xfId="8137" xr:uid="{00000000-0005-0000-0000-00000B290000}"/>
    <cellStyle name="Input [yellow] 7 6 3 2" xfId="8138" xr:uid="{00000000-0005-0000-0000-00000C290000}"/>
    <cellStyle name="Input [yellow] 7 6 3 2 2" xfId="28614" xr:uid="{00000000-0005-0000-0000-00000D290000}"/>
    <cellStyle name="Input [yellow] 7 6 3 3" xfId="28613" xr:uid="{00000000-0005-0000-0000-00000E290000}"/>
    <cellStyle name="Input [yellow] 7 6 4" xfId="8139" xr:uid="{00000000-0005-0000-0000-00000F290000}"/>
    <cellStyle name="Input [yellow] 7 6 4 2" xfId="28615" xr:uid="{00000000-0005-0000-0000-000010290000}"/>
    <cellStyle name="Input [yellow] 7 6 5" xfId="28610" xr:uid="{00000000-0005-0000-0000-000011290000}"/>
    <cellStyle name="Input [yellow] 7 7" xfId="8140" xr:uid="{00000000-0005-0000-0000-000012290000}"/>
    <cellStyle name="Input [yellow] 7 7 2" xfId="8141" xr:uid="{00000000-0005-0000-0000-000013290000}"/>
    <cellStyle name="Input [yellow] 7 7 2 2" xfId="28617" xr:uid="{00000000-0005-0000-0000-000014290000}"/>
    <cellStyle name="Input [yellow] 7 7 3" xfId="28616" xr:uid="{00000000-0005-0000-0000-000015290000}"/>
    <cellStyle name="Input [yellow] 7 8" xfId="8142" xr:uid="{00000000-0005-0000-0000-000016290000}"/>
    <cellStyle name="Input [yellow] 7 8 2" xfId="8143" xr:uid="{00000000-0005-0000-0000-000017290000}"/>
    <cellStyle name="Input [yellow] 7 8 2 2" xfId="28619" xr:uid="{00000000-0005-0000-0000-000018290000}"/>
    <cellStyle name="Input [yellow] 7 8 3" xfId="28618" xr:uid="{00000000-0005-0000-0000-000019290000}"/>
    <cellStyle name="Input [yellow] 7 9" xfId="8144" xr:uid="{00000000-0005-0000-0000-00001A290000}"/>
    <cellStyle name="Input [yellow] 7 9 2" xfId="28620" xr:uid="{00000000-0005-0000-0000-00001B290000}"/>
    <cellStyle name="Input [yellow] 70" xfId="8145" xr:uid="{00000000-0005-0000-0000-00001C290000}"/>
    <cellStyle name="Input [yellow] 70 2" xfId="8146" xr:uid="{00000000-0005-0000-0000-00001D290000}"/>
    <cellStyle name="Input [yellow] 70 2 2" xfId="8147" xr:uid="{00000000-0005-0000-0000-00001E290000}"/>
    <cellStyle name="Input [yellow] 70 2 2 2" xfId="28623" xr:uid="{00000000-0005-0000-0000-00001F290000}"/>
    <cellStyle name="Input [yellow] 70 2 3" xfId="28622" xr:uid="{00000000-0005-0000-0000-000020290000}"/>
    <cellStyle name="Input [yellow] 70 3" xfId="8148" xr:uid="{00000000-0005-0000-0000-000021290000}"/>
    <cellStyle name="Input [yellow] 70 3 2" xfId="8149" xr:uid="{00000000-0005-0000-0000-000022290000}"/>
    <cellStyle name="Input [yellow] 70 3 2 2" xfId="28625" xr:uid="{00000000-0005-0000-0000-000023290000}"/>
    <cellStyle name="Input [yellow] 70 3 3" xfId="28624" xr:uid="{00000000-0005-0000-0000-000024290000}"/>
    <cellStyle name="Input [yellow] 70 4" xfId="8150" xr:uid="{00000000-0005-0000-0000-000025290000}"/>
    <cellStyle name="Input [yellow] 70 4 2" xfId="28626" xr:uid="{00000000-0005-0000-0000-000026290000}"/>
    <cellStyle name="Input [yellow] 70 5" xfId="28621" xr:uid="{00000000-0005-0000-0000-000027290000}"/>
    <cellStyle name="Input [yellow] 71" xfId="8151" xr:uid="{00000000-0005-0000-0000-000028290000}"/>
    <cellStyle name="Input [yellow] 71 2" xfId="8152" xr:uid="{00000000-0005-0000-0000-000029290000}"/>
    <cellStyle name="Input [yellow] 71 2 2" xfId="8153" xr:uid="{00000000-0005-0000-0000-00002A290000}"/>
    <cellStyle name="Input [yellow] 71 2 2 2" xfId="28629" xr:uid="{00000000-0005-0000-0000-00002B290000}"/>
    <cellStyle name="Input [yellow] 71 2 3" xfId="28628" xr:uid="{00000000-0005-0000-0000-00002C290000}"/>
    <cellStyle name="Input [yellow] 71 3" xfId="8154" xr:uid="{00000000-0005-0000-0000-00002D290000}"/>
    <cellStyle name="Input [yellow] 71 3 2" xfId="8155" xr:uid="{00000000-0005-0000-0000-00002E290000}"/>
    <cellStyle name="Input [yellow] 71 3 2 2" xfId="28631" xr:uid="{00000000-0005-0000-0000-00002F290000}"/>
    <cellStyle name="Input [yellow] 71 3 3" xfId="28630" xr:uid="{00000000-0005-0000-0000-000030290000}"/>
    <cellStyle name="Input [yellow] 71 4" xfId="8156" xr:uid="{00000000-0005-0000-0000-000031290000}"/>
    <cellStyle name="Input [yellow] 71 4 2" xfId="28632" xr:uid="{00000000-0005-0000-0000-000032290000}"/>
    <cellStyle name="Input [yellow] 71 5" xfId="28627" xr:uid="{00000000-0005-0000-0000-000033290000}"/>
    <cellStyle name="Input [yellow] 72" xfId="8157" xr:uid="{00000000-0005-0000-0000-000034290000}"/>
    <cellStyle name="Input [yellow] 72 2" xfId="8158" xr:uid="{00000000-0005-0000-0000-000035290000}"/>
    <cellStyle name="Input [yellow] 72 2 2" xfId="8159" xr:uid="{00000000-0005-0000-0000-000036290000}"/>
    <cellStyle name="Input [yellow] 72 2 2 2" xfId="28635" xr:uid="{00000000-0005-0000-0000-000037290000}"/>
    <cellStyle name="Input [yellow] 72 2 3" xfId="28634" xr:uid="{00000000-0005-0000-0000-000038290000}"/>
    <cellStyle name="Input [yellow] 72 3" xfId="8160" xr:uid="{00000000-0005-0000-0000-000039290000}"/>
    <cellStyle name="Input [yellow] 72 3 2" xfId="8161" xr:uid="{00000000-0005-0000-0000-00003A290000}"/>
    <cellStyle name="Input [yellow] 72 3 2 2" xfId="28637" xr:uid="{00000000-0005-0000-0000-00003B290000}"/>
    <cellStyle name="Input [yellow] 72 3 3" xfId="28636" xr:uid="{00000000-0005-0000-0000-00003C290000}"/>
    <cellStyle name="Input [yellow] 72 4" xfId="8162" xr:uid="{00000000-0005-0000-0000-00003D290000}"/>
    <cellStyle name="Input [yellow] 72 4 2" xfId="28638" xr:uid="{00000000-0005-0000-0000-00003E290000}"/>
    <cellStyle name="Input [yellow] 72 5" xfId="28633" xr:uid="{00000000-0005-0000-0000-00003F290000}"/>
    <cellStyle name="Input [yellow] 73" xfId="8163" xr:uid="{00000000-0005-0000-0000-000040290000}"/>
    <cellStyle name="Input [yellow] 73 2" xfId="8164" xr:uid="{00000000-0005-0000-0000-000041290000}"/>
    <cellStyle name="Input [yellow] 73 2 2" xfId="8165" xr:uid="{00000000-0005-0000-0000-000042290000}"/>
    <cellStyle name="Input [yellow] 73 2 2 2" xfId="28641" xr:uid="{00000000-0005-0000-0000-000043290000}"/>
    <cellStyle name="Input [yellow] 73 2 3" xfId="28640" xr:uid="{00000000-0005-0000-0000-000044290000}"/>
    <cellStyle name="Input [yellow] 73 3" xfId="8166" xr:uid="{00000000-0005-0000-0000-000045290000}"/>
    <cellStyle name="Input [yellow] 73 3 2" xfId="8167" xr:uid="{00000000-0005-0000-0000-000046290000}"/>
    <cellStyle name="Input [yellow] 73 3 2 2" xfId="28643" xr:uid="{00000000-0005-0000-0000-000047290000}"/>
    <cellStyle name="Input [yellow] 73 3 3" xfId="28642" xr:uid="{00000000-0005-0000-0000-000048290000}"/>
    <cellStyle name="Input [yellow] 73 4" xfId="8168" xr:uid="{00000000-0005-0000-0000-000049290000}"/>
    <cellStyle name="Input [yellow] 73 4 2" xfId="28644" xr:uid="{00000000-0005-0000-0000-00004A290000}"/>
    <cellStyle name="Input [yellow] 73 5" xfId="28639" xr:uid="{00000000-0005-0000-0000-00004B290000}"/>
    <cellStyle name="Input [yellow] 74" xfId="8169" xr:uid="{00000000-0005-0000-0000-00004C290000}"/>
    <cellStyle name="Input [yellow] 74 2" xfId="8170" xr:uid="{00000000-0005-0000-0000-00004D290000}"/>
    <cellStyle name="Input [yellow] 74 2 2" xfId="8171" xr:uid="{00000000-0005-0000-0000-00004E290000}"/>
    <cellStyle name="Input [yellow] 74 2 2 2" xfId="28647" xr:uid="{00000000-0005-0000-0000-00004F290000}"/>
    <cellStyle name="Input [yellow] 74 2 3" xfId="28646" xr:uid="{00000000-0005-0000-0000-000050290000}"/>
    <cellStyle name="Input [yellow] 74 3" xfId="8172" xr:uid="{00000000-0005-0000-0000-000051290000}"/>
    <cellStyle name="Input [yellow] 74 3 2" xfId="8173" xr:uid="{00000000-0005-0000-0000-000052290000}"/>
    <cellStyle name="Input [yellow] 74 3 2 2" xfId="28649" xr:uid="{00000000-0005-0000-0000-000053290000}"/>
    <cellStyle name="Input [yellow] 74 3 3" xfId="28648" xr:uid="{00000000-0005-0000-0000-000054290000}"/>
    <cellStyle name="Input [yellow] 74 4" xfId="8174" xr:uid="{00000000-0005-0000-0000-000055290000}"/>
    <cellStyle name="Input [yellow] 74 4 2" xfId="28650" xr:uid="{00000000-0005-0000-0000-000056290000}"/>
    <cellStyle name="Input [yellow] 74 5" xfId="28645" xr:uid="{00000000-0005-0000-0000-000057290000}"/>
    <cellStyle name="Input [yellow] 75" xfId="8175" xr:uid="{00000000-0005-0000-0000-000058290000}"/>
    <cellStyle name="Input [yellow] 75 2" xfId="8176" xr:uid="{00000000-0005-0000-0000-000059290000}"/>
    <cellStyle name="Input [yellow] 75 2 2" xfId="8177" xr:uid="{00000000-0005-0000-0000-00005A290000}"/>
    <cellStyle name="Input [yellow] 75 2 2 2" xfId="28653" xr:uid="{00000000-0005-0000-0000-00005B290000}"/>
    <cellStyle name="Input [yellow] 75 2 3" xfId="28652" xr:uid="{00000000-0005-0000-0000-00005C290000}"/>
    <cellStyle name="Input [yellow] 75 3" xfId="8178" xr:uid="{00000000-0005-0000-0000-00005D290000}"/>
    <cellStyle name="Input [yellow] 75 3 2" xfId="8179" xr:uid="{00000000-0005-0000-0000-00005E290000}"/>
    <cellStyle name="Input [yellow] 75 3 2 2" xfId="28655" xr:uid="{00000000-0005-0000-0000-00005F290000}"/>
    <cellStyle name="Input [yellow] 75 3 3" xfId="28654" xr:uid="{00000000-0005-0000-0000-000060290000}"/>
    <cellStyle name="Input [yellow] 75 4" xfId="8180" xr:uid="{00000000-0005-0000-0000-000061290000}"/>
    <cellStyle name="Input [yellow] 75 4 2" xfId="28656" xr:uid="{00000000-0005-0000-0000-000062290000}"/>
    <cellStyle name="Input [yellow] 75 5" xfId="28651" xr:uid="{00000000-0005-0000-0000-000063290000}"/>
    <cellStyle name="Input [yellow] 76" xfId="8181" xr:uid="{00000000-0005-0000-0000-000064290000}"/>
    <cellStyle name="Input [yellow] 76 2" xfId="8182" xr:uid="{00000000-0005-0000-0000-000065290000}"/>
    <cellStyle name="Input [yellow] 76 2 2" xfId="8183" xr:uid="{00000000-0005-0000-0000-000066290000}"/>
    <cellStyle name="Input [yellow] 76 2 2 2" xfId="28659" xr:uid="{00000000-0005-0000-0000-000067290000}"/>
    <cellStyle name="Input [yellow] 76 2 3" xfId="28658" xr:uid="{00000000-0005-0000-0000-000068290000}"/>
    <cellStyle name="Input [yellow] 76 3" xfId="8184" xr:uid="{00000000-0005-0000-0000-000069290000}"/>
    <cellStyle name="Input [yellow] 76 3 2" xfId="8185" xr:uid="{00000000-0005-0000-0000-00006A290000}"/>
    <cellStyle name="Input [yellow] 76 3 2 2" xfId="28661" xr:uid="{00000000-0005-0000-0000-00006B290000}"/>
    <cellStyle name="Input [yellow] 76 3 3" xfId="28660" xr:uid="{00000000-0005-0000-0000-00006C290000}"/>
    <cellStyle name="Input [yellow] 76 4" xfId="8186" xr:uid="{00000000-0005-0000-0000-00006D290000}"/>
    <cellStyle name="Input [yellow] 76 4 2" xfId="28662" xr:uid="{00000000-0005-0000-0000-00006E290000}"/>
    <cellStyle name="Input [yellow] 76 5" xfId="28657" xr:uid="{00000000-0005-0000-0000-00006F290000}"/>
    <cellStyle name="Input [yellow] 77" xfId="8187" xr:uid="{00000000-0005-0000-0000-000070290000}"/>
    <cellStyle name="Input [yellow] 77 2" xfId="8188" xr:uid="{00000000-0005-0000-0000-000071290000}"/>
    <cellStyle name="Input [yellow] 77 2 2" xfId="8189" xr:uid="{00000000-0005-0000-0000-000072290000}"/>
    <cellStyle name="Input [yellow] 77 2 2 2" xfId="28665" xr:uid="{00000000-0005-0000-0000-000073290000}"/>
    <cellStyle name="Input [yellow] 77 2 3" xfId="28664" xr:uid="{00000000-0005-0000-0000-000074290000}"/>
    <cellStyle name="Input [yellow] 77 3" xfId="8190" xr:uid="{00000000-0005-0000-0000-000075290000}"/>
    <cellStyle name="Input [yellow] 77 3 2" xfId="8191" xr:uid="{00000000-0005-0000-0000-000076290000}"/>
    <cellStyle name="Input [yellow] 77 3 2 2" xfId="28667" xr:uid="{00000000-0005-0000-0000-000077290000}"/>
    <cellStyle name="Input [yellow] 77 3 3" xfId="28666" xr:uid="{00000000-0005-0000-0000-000078290000}"/>
    <cellStyle name="Input [yellow] 77 4" xfId="8192" xr:uid="{00000000-0005-0000-0000-000079290000}"/>
    <cellStyle name="Input [yellow] 77 4 2" xfId="28668" xr:uid="{00000000-0005-0000-0000-00007A290000}"/>
    <cellStyle name="Input [yellow] 77 5" xfId="28663" xr:uid="{00000000-0005-0000-0000-00007B290000}"/>
    <cellStyle name="Input [yellow] 78" xfId="8193" xr:uid="{00000000-0005-0000-0000-00007C290000}"/>
    <cellStyle name="Input [yellow] 78 2" xfId="8194" xr:uid="{00000000-0005-0000-0000-00007D290000}"/>
    <cellStyle name="Input [yellow] 78 2 2" xfId="8195" xr:uid="{00000000-0005-0000-0000-00007E290000}"/>
    <cellStyle name="Input [yellow] 78 2 2 2" xfId="28671" xr:uid="{00000000-0005-0000-0000-00007F290000}"/>
    <cellStyle name="Input [yellow] 78 2 3" xfId="28670" xr:uid="{00000000-0005-0000-0000-000080290000}"/>
    <cellStyle name="Input [yellow] 78 3" xfId="8196" xr:uid="{00000000-0005-0000-0000-000081290000}"/>
    <cellStyle name="Input [yellow] 78 3 2" xfId="8197" xr:uid="{00000000-0005-0000-0000-000082290000}"/>
    <cellStyle name="Input [yellow] 78 3 2 2" xfId="28673" xr:uid="{00000000-0005-0000-0000-000083290000}"/>
    <cellStyle name="Input [yellow] 78 3 3" xfId="28672" xr:uid="{00000000-0005-0000-0000-000084290000}"/>
    <cellStyle name="Input [yellow] 78 4" xfId="8198" xr:uid="{00000000-0005-0000-0000-000085290000}"/>
    <cellStyle name="Input [yellow] 78 4 2" xfId="28674" xr:uid="{00000000-0005-0000-0000-000086290000}"/>
    <cellStyle name="Input [yellow] 78 5" xfId="28669" xr:uid="{00000000-0005-0000-0000-000087290000}"/>
    <cellStyle name="Input [yellow] 79" xfId="8199" xr:uid="{00000000-0005-0000-0000-000088290000}"/>
    <cellStyle name="Input [yellow] 79 2" xfId="8200" xr:uid="{00000000-0005-0000-0000-000089290000}"/>
    <cellStyle name="Input [yellow] 79 2 2" xfId="8201" xr:uid="{00000000-0005-0000-0000-00008A290000}"/>
    <cellStyle name="Input [yellow] 79 2 2 2" xfId="28677" xr:uid="{00000000-0005-0000-0000-00008B290000}"/>
    <cellStyle name="Input [yellow] 79 2 3" xfId="28676" xr:uid="{00000000-0005-0000-0000-00008C290000}"/>
    <cellStyle name="Input [yellow] 79 3" xfId="8202" xr:uid="{00000000-0005-0000-0000-00008D290000}"/>
    <cellStyle name="Input [yellow] 79 3 2" xfId="8203" xr:uid="{00000000-0005-0000-0000-00008E290000}"/>
    <cellStyle name="Input [yellow] 79 3 2 2" xfId="28679" xr:uid="{00000000-0005-0000-0000-00008F290000}"/>
    <cellStyle name="Input [yellow] 79 3 3" xfId="28678" xr:uid="{00000000-0005-0000-0000-000090290000}"/>
    <cellStyle name="Input [yellow] 79 4" xfId="8204" xr:uid="{00000000-0005-0000-0000-000091290000}"/>
    <cellStyle name="Input [yellow] 79 4 2" xfId="28680" xr:uid="{00000000-0005-0000-0000-000092290000}"/>
    <cellStyle name="Input [yellow] 79 5" xfId="28675" xr:uid="{00000000-0005-0000-0000-000093290000}"/>
    <cellStyle name="Input [yellow] 8" xfId="8205" xr:uid="{00000000-0005-0000-0000-000094290000}"/>
    <cellStyle name="Input [yellow] 8 2" xfId="8206" xr:uid="{00000000-0005-0000-0000-000095290000}"/>
    <cellStyle name="Input [yellow] 8 2 2" xfId="8207" xr:uid="{00000000-0005-0000-0000-000096290000}"/>
    <cellStyle name="Input [yellow] 8 2 2 2" xfId="8208" xr:uid="{00000000-0005-0000-0000-000097290000}"/>
    <cellStyle name="Input [yellow] 8 2 2 2 2" xfId="28684" xr:uid="{00000000-0005-0000-0000-000098290000}"/>
    <cellStyle name="Input [yellow] 8 2 2 3" xfId="28683" xr:uid="{00000000-0005-0000-0000-000099290000}"/>
    <cellStyle name="Input [yellow] 8 2 3" xfId="8209" xr:uid="{00000000-0005-0000-0000-00009A290000}"/>
    <cellStyle name="Input [yellow] 8 2 3 2" xfId="8210" xr:uid="{00000000-0005-0000-0000-00009B290000}"/>
    <cellStyle name="Input [yellow] 8 2 3 2 2" xfId="28686" xr:uid="{00000000-0005-0000-0000-00009C290000}"/>
    <cellStyle name="Input [yellow] 8 2 3 3" xfId="28685" xr:uid="{00000000-0005-0000-0000-00009D290000}"/>
    <cellStyle name="Input [yellow] 8 2 4" xfId="8211" xr:uid="{00000000-0005-0000-0000-00009E290000}"/>
    <cellStyle name="Input [yellow] 8 2 4 2" xfId="28687" xr:uid="{00000000-0005-0000-0000-00009F290000}"/>
    <cellStyle name="Input [yellow] 8 2 5" xfId="28682" xr:uid="{00000000-0005-0000-0000-0000A0290000}"/>
    <cellStyle name="Input [yellow] 8 3" xfId="8212" xr:uid="{00000000-0005-0000-0000-0000A1290000}"/>
    <cellStyle name="Input [yellow] 8 3 2" xfId="8213" xr:uid="{00000000-0005-0000-0000-0000A2290000}"/>
    <cellStyle name="Input [yellow] 8 3 2 2" xfId="8214" xr:uid="{00000000-0005-0000-0000-0000A3290000}"/>
    <cellStyle name="Input [yellow] 8 3 2 2 2" xfId="28690" xr:uid="{00000000-0005-0000-0000-0000A4290000}"/>
    <cellStyle name="Input [yellow] 8 3 2 3" xfId="28689" xr:uid="{00000000-0005-0000-0000-0000A5290000}"/>
    <cellStyle name="Input [yellow] 8 3 3" xfId="8215" xr:uid="{00000000-0005-0000-0000-0000A6290000}"/>
    <cellStyle name="Input [yellow] 8 3 3 2" xfId="8216" xr:uid="{00000000-0005-0000-0000-0000A7290000}"/>
    <cellStyle name="Input [yellow] 8 3 3 2 2" xfId="28692" xr:uid="{00000000-0005-0000-0000-0000A8290000}"/>
    <cellStyle name="Input [yellow] 8 3 3 3" xfId="28691" xr:uid="{00000000-0005-0000-0000-0000A9290000}"/>
    <cellStyle name="Input [yellow] 8 3 4" xfId="8217" xr:uid="{00000000-0005-0000-0000-0000AA290000}"/>
    <cellStyle name="Input [yellow] 8 3 4 2" xfId="28693" xr:uid="{00000000-0005-0000-0000-0000AB290000}"/>
    <cellStyle name="Input [yellow] 8 3 5" xfId="28688" xr:uid="{00000000-0005-0000-0000-0000AC290000}"/>
    <cellStyle name="Input [yellow] 8 4" xfId="8218" xr:uid="{00000000-0005-0000-0000-0000AD290000}"/>
    <cellStyle name="Input [yellow] 8 4 2" xfId="8219" xr:uid="{00000000-0005-0000-0000-0000AE290000}"/>
    <cellStyle name="Input [yellow] 8 4 2 2" xfId="8220" xr:uid="{00000000-0005-0000-0000-0000AF290000}"/>
    <cellStyle name="Input [yellow] 8 4 2 2 2" xfId="28696" xr:uid="{00000000-0005-0000-0000-0000B0290000}"/>
    <cellStyle name="Input [yellow] 8 4 2 3" xfId="28695" xr:uid="{00000000-0005-0000-0000-0000B1290000}"/>
    <cellStyle name="Input [yellow] 8 4 3" xfId="8221" xr:uid="{00000000-0005-0000-0000-0000B2290000}"/>
    <cellStyle name="Input [yellow] 8 4 3 2" xfId="8222" xr:uid="{00000000-0005-0000-0000-0000B3290000}"/>
    <cellStyle name="Input [yellow] 8 4 3 2 2" xfId="28698" xr:uid="{00000000-0005-0000-0000-0000B4290000}"/>
    <cellStyle name="Input [yellow] 8 4 3 3" xfId="28697" xr:uid="{00000000-0005-0000-0000-0000B5290000}"/>
    <cellStyle name="Input [yellow] 8 4 4" xfId="8223" xr:uid="{00000000-0005-0000-0000-0000B6290000}"/>
    <cellStyle name="Input [yellow] 8 4 4 2" xfId="28699" xr:uid="{00000000-0005-0000-0000-0000B7290000}"/>
    <cellStyle name="Input [yellow] 8 4 5" xfId="28694" xr:uid="{00000000-0005-0000-0000-0000B8290000}"/>
    <cellStyle name="Input [yellow] 8 5" xfId="8224" xr:uid="{00000000-0005-0000-0000-0000B9290000}"/>
    <cellStyle name="Input [yellow] 8 5 2" xfId="8225" xr:uid="{00000000-0005-0000-0000-0000BA290000}"/>
    <cellStyle name="Input [yellow] 8 5 2 2" xfId="8226" xr:uid="{00000000-0005-0000-0000-0000BB290000}"/>
    <cellStyle name="Input [yellow] 8 5 2 2 2" xfId="28702" xr:uid="{00000000-0005-0000-0000-0000BC290000}"/>
    <cellStyle name="Input [yellow] 8 5 2 3" xfId="28701" xr:uid="{00000000-0005-0000-0000-0000BD290000}"/>
    <cellStyle name="Input [yellow] 8 5 3" xfId="8227" xr:uid="{00000000-0005-0000-0000-0000BE290000}"/>
    <cellStyle name="Input [yellow] 8 5 3 2" xfId="8228" xr:uid="{00000000-0005-0000-0000-0000BF290000}"/>
    <cellStyle name="Input [yellow] 8 5 3 2 2" xfId="28704" xr:uid="{00000000-0005-0000-0000-0000C0290000}"/>
    <cellStyle name="Input [yellow] 8 5 3 3" xfId="28703" xr:uid="{00000000-0005-0000-0000-0000C1290000}"/>
    <cellStyle name="Input [yellow] 8 5 4" xfId="8229" xr:uid="{00000000-0005-0000-0000-0000C2290000}"/>
    <cellStyle name="Input [yellow] 8 5 4 2" xfId="28705" xr:uid="{00000000-0005-0000-0000-0000C3290000}"/>
    <cellStyle name="Input [yellow] 8 5 5" xfId="28700" xr:uid="{00000000-0005-0000-0000-0000C4290000}"/>
    <cellStyle name="Input [yellow] 8 6" xfId="8230" xr:uid="{00000000-0005-0000-0000-0000C5290000}"/>
    <cellStyle name="Input [yellow] 8 6 2" xfId="8231" xr:uid="{00000000-0005-0000-0000-0000C6290000}"/>
    <cellStyle name="Input [yellow] 8 6 2 2" xfId="28707" xr:uid="{00000000-0005-0000-0000-0000C7290000}"/>
    <cellStyle name="Input [yellow] 8 6 3" xfId="28706" xr:uid="{00000000-0005-0000-0000-0000C8290000}"/>
    <cellStyle name="Input [yellow] 8 7" xfId="8232" xr:uid="{00000000-0005-0000-0000-0000C9290000}"/>
    <cellStyle name="Input [yellow] 8 7 2" xfId="8233" xr:uid="{00000000-0005-0000-0000-0000CA290000}"/>
    <cellStyle name="Input [yellow] 8 7 2 2" xfId="28709" xr:uid="{00000000-0005-0000-0000-0000CB290000}"/>
    <cellStyle name="Input [yellow] 8 7 3" xfId="28708" xr:uid="{00000000-0005-0000-0000-0000CC290000}"/>
    <cellStyle name="Input [yellow] 8 8" xfId="8234" xr:uid="{00000000-0005-0000-0000-0000CD290000}"/>
    <cellStyle name="Input [yellow] 8 8 2" xfId="28710" xr:uid="{00000000-0005-0000-0000-0000CE290000}"/>
    <cellStyle name="Input [yellow] 8 9" xfId="28681" xr:uid="{00000000-0005-0000-0000-0000CF290000}"/>
    <cellStyle name="Input [yellow] 80" xfId="8235" xr:uid="{00000000-0005-0000-0000-0000D0290000}"/>
    <cellStyle name="Input [yellow] 80 2" xfId="8236" xr:uid="{00000000-0005-0000-0000-0000D1290000}"/>
    <cellStyle name="Input [yellow] 80 2 2" xfId="8237" xr:uid="{00000000-0005-0000-0000-0000D2290000}"/>
    <cellStyle name="Input [yellow] 80 2 2 2" xfId="28713" xr:uid="{00000000-0005-0000-0000-0000D3290000}"/>
    <cellStyle name="Input [yellow] 80 2 3" xfId="28712" xr:uid="{00000000-0005-0000-0000-0000D4290000}"/>
    <cellStyle name="Input [yellow] 80 3" xfId="8238" xr:uid="{00000000-0005-0000-0000-0000D5290000}"/>
    <cellStyle name="Input [yellow] 80 3 2" xfId="8239" xr:uid="{00000000-0005-0000-0000-0000D6290000}"/>
    <cellStyle name="Input [yellow] 80 3 2 2" xfId="28715" xr:uid="{00000000-0005-0000-0000-0000D7290000}"/>
    <cellStyle name="Input [yellow] 80 3 3" xfId="28714" xr:uid="{00000000-0005-0000-0000-0000D8290000}"/>
    <cellStyle name="Input [yellow] 80 4" xfId="8240" xr:uid="{00000000-0005-0000-0000-0000D9290000}"/>
    <cellStyle name="Input [yellow] 80 4 2" xfId="28716" xr:uid="{00000000-0005-0000-0000-0000DA290000}"/>
    <cellStyle name="Input [yellow] 80 5" xfId="28711" xr:uid="{00000000-0005-0000-0000-0000DB290000}"/>
    <cellStyle name="Input [yellow] 81" xfId="8241" xr:uid="{00000000-0005-0000-0000-0000DC290000}"/>
    <cellStyle name="Input [yellow] 81 2" xfId="8242" xr:uid="{00000000-0005-0000-0000-0000DD290000}"/>
    <cellStyle name="Input [yellow] 81 2 2" xfId="8243" xr:uid="{00000000-0005-0000-0000-0000DE290000}"/>
    <cellStyle name="Input [yellow] 81 2 2 2" xfId="28719" xr:uid="{00000000-0005-0000-0000-0000DF290000}"/>
    <cellStyle name="Input [yellow] 81 2 3" xfId="28718" xr:uid="{00000000-0005-0000-0000-0000E0290000}"/>
    <cellStyle name="Input [yellow] 81 3" xfId="8244" xr:uid="{00000000-0005-0000-0000-0000E1290000}"/>
    <cellStyle name="Input [yellow] 81 3 2" xfId="8245" xr:uid="{00000000-0005-0000-0000-0000E2290000}"/>
    <cellStyle name="Input [yellow] 81 3 2 2" xfId="28721" xr:uid="{00000000-0005-0000-0000-0000E3290000}"/>
    <cellStyle name="Input [yellow] 81 3 3" xfId="28720" xr:uid="{00000000-0005-0000-0000-0000E4290000}"/>
    <cellStyle name="Input [yellow] 81 4" xfId="8246" xr:uid="{00000000-0005-0000-0000-0000E5290000}"/>
    <cellStyle name="Input [yellow] 81 4 2" xfId="28722" xr:uid="{00000000-0005-0000-0000-0000E6290000}"/>
    <cellStyle name="Input [yellow] 81 5" xfId="28717" xr:uid="{00000000-0005-0000-0000-0000E7290000}"/>
    <cellStyle name="Input [yellow] 82" xfId="8247" xr:uid="{00000000-0005-0000-0000-0000E8290000}"/>
    <cellStyle name="Input [yellow] 82 2" xfId="8248" xr:uid="{00000000-0005-0000-0000-0000E9290000}"/>
    <cellStyle name="Input [yellow] 82 2 2" xfId="8249" xr:uid="{00000000-0005-0000-0000-0000EA290000}"/>
    <cellStyle name="Input [yellow] 82 2 2 2" xfId="28725" xr:uid="{00000000-0005-0000-0000-0000EB290000}"/>
    <cellStyle name="Input [yellow] 82 2 3" xfId="28724" xr:uid="{00000000-0005-0000-0000-0000EC290000}"/>
    <cellStyle name="Input [yellow] 82 3" xfId="8250" xr:uid="{00000000-0005-0000-0000-0000ED290000}"/>
    <cellStyle name="Input [yellow] 82 3 2" xfId="8251" xr:uid="{00000000-0005-0000-0000-0000EE290000}"/>
    <cellStyle name="Input [yellow] 82 3 2 2" xfId="28727" xr:uid="{00000000-0005-0000-0000-0000EF290000}"/>
    <cellStyle name="Input [yellow] 82 3 3" xfId="28726" xr:uid="{00000000-0005-0000-0000-0000F0290000}"/>
    <cellStyle name="Input [yellow] 82 4" xfId="8252" xr:uid="{00000000-0005-0000-0000-0000F1290000}"/>
    <cellStyle name="Input [yellow] 82 4 2" xfId="28728" xr:uid="{00000000-0005-0000-0000-0000F2290000}"/>
    <cellStyle name="Input [yellow] 82 5" xfId="28723" xr:uid="{00000000-0005-0000-0000-0000F3290000}"/>
    <cellStyle name="Input [yellow] 83" xfId="8253" xr:uid="{00000000-0005-0000-0000-0000F4290000}"/>
    <cellStyle name="Input [yellow] 83 2" xfId="8254" xr:uid="{00000000-0005-0000-0000-0000F5290000}"/>
    <cellStyle name="Input [yellow] 83 2 2" xfId="8255" xr:uid="{00000000-0005-0000-0000-0000F6290000}"/>
    <cellStyle name="Input [yellow] 83 2 2 2" xfId="28731" xr:uid="{00000000-0005-0000-0000-0000F7290000}"/>
    <cellStyle name="Input [yellow] 83 2 3" xfId="28730" xr:uid="{00000000-0005-0000-0000-0000F8290000}"/>
    <cellStyle name="Input [yellow] 83 3" xfId="8256" xr:uid="{00000000-0005-0000-0000-0000F9290000}"/>
    <cellStyle name="Input [yellow] 83 3 2" xfId="8257" xr:uid="{00000000-0005-0000-0000-0000FA290000}"/>
    <cellStyle name="Input [yellow] 83 3 2 2" xfId="28733" xr:uid="{00000000-0005-0000-0000-0000FB290000}"/>
    <cellStyle name="Input [yellow] 83 3 3" xfId="28732" xr:uid="{00000000-0005-0000-0000-0000FC290000}"/>
    <cellStyle name="Input [yellow] 83 4" xfId="8258" xr:uid="{00000000-0005-0000-0000-0000FD290000}"/>
    <cellStyle name="Input [yellow] 83 4 2" xfId="28734" xr:uid="{00000000-0005-0000-0000-0000FE290000}"/>
    <cellStyle name="Input [yellow] 83 5" xfId="28729" xr:uid="{00000000-0005-0000-0000-0000FF290000}"/>
    <cellStyle name="Input [yellow] 84" xfId="8259" xr:uid="{00000000-0005-0000-0000-0000002A0000}"/>
    <cellStyle name="Input [yellow] 84 2" xfId="8260" xr:uid="{00000000-0005-0000-0000-0000012A0000}"/>
    <cellStyle name="Input [yellow] 84 2 2" xfId="8261" xr:uid="{00000000-0005-0000-0000-0000022A0000}"/>
    <cellStyle name="Input [yellow] 84 2 2 2" xfId="28737" xr:uid="{00000000-0005-0000-0000-0000032A0000}"/>
    <cellStyle name="Input [yellow] 84 2 3" xfId="28736" xr:uid="{00000000-0005-0000-0000-0000042A0000}"/>
    <cellStyle name="Input [yellow] 84 3" xfId="8262" xr:uid="{00000000-0005-0000-0000-0000052A0000}"/>
    <cellStyle name="Input [yellow] 84 3 2" xfId="8263" xr:uid="{00000000-0005-0000-0000-0000062A0000}"/>
    <cellStyle name="Input [yellow] 84 3 2 2" xfId="28739" xr:uid="{00000000-0005-0000-0000-0000072A0000}"/>
    <cellStyle name="Input [yellow] 84 3 3" xfId="28738" xr:uid="{00000000-0005-0000-0000-0000082A0000}"/>
    <cellStyle name="Input [yellow] 84 4" xfId="8264" xr:uid="{00000000-0005-0000-0000-0000092A0000}"/>
    <cellStyle name="Input [yellow] 84 4 2" xfId="28740" xr:uid="{00000000-0005-0000-0000-00000A2A0000}"/>
    <cellStyle name="Input [yellow] 84 5" xfId="28735" xr:uid="{00000000-0005-0000-0000-00000B2A0000}"/>
    <cellStyle name="Input [yellow] 85" xfId="8265" xr:uid="{00000000-0005-0000-0000-00000C2A0000}"/>
    <cellStyle name="Input [yellow] 85 2" xfId="8266" xr:uid="{00000000-0005-0000-0000-00000D2A0000}"/>
    <cellStyle name="Input [yellow] 85 2 2" xfId="8267" xr:uid="{00000000-0005-0000-0000-00000E2A0000}"/>
    <cellStyle name="Input [yellow] 85 2 2 2" xfId="28743" xr:uid="{00000000-0005-0000-0000-00000F2A0000}"/>
    <cellStyle name="Input [yellow] 85 2 3" xfId="28742" xr:uid="{00000000-0005-0000-0000-0000102A0000}"/>
    <cellStyle name="Input [yellow] 85 3" xfId="8268" xr:uid="{00000000-0005-0000-0000-0000112A0000}"/>
    <cellStyle name="Input [yellow] 85 3 2" xfId="8269" xr:uid="{00000000-0005-0000-0000-0000122A0000}"/>
    <cellStyle name="Input [yellow] 85 3 2 2" xfId="28745" xr:uid="{00000000-0005-0000-0000-0000132A0000}"/>
    <cellStyle name="Input [yellow] 85 3 3" xfId="28744" xr:uid="{00000000-0005-0000-0000-0000142A0000}"/>
    <cellStyle name="Input [yellow] 85 4" xfId="8270" xr:uid="{00000000-0005-0000-0000-0000152A0000}"/>
    <cellStyle name="Input [yellow] 85 4 2" xfId="28746" xr:uid="{00000000-0005-0000-0000-0000162A0000}"/>
    <cellStyle name="Input [yellow] 85 5" xfId="28741" xr:uid="{00000000-0005-0000-0000-0000172A0000}"/>
    <cellStyle name="Input [yellow] 86" xfId="8271" xr:uid="{00000000-0005-0000-0000-0000182A0000}"/>
    <cellStyle name="Input [yellow] 86 2" xfId="8272" xr:uid="{00000000-0005-0000-0000-0000192A0000}"/>
    <cellStyle name="Input [yellow] 86 2 2" xfId="8273" xr:uid="{00000000-0005-0000-0000-00001A2A0000}"/>
    <cellStyle name="Input [yellow] 86 2 2 2" xfId="28749" xr:uid="{00000000-0005-0000-0000-00001B2A0000}"/>
    <cellStyle name="Input [yellow] 86 2 3" xfId="28748" xr:uid="{00000000-0005-0000-0000-00001C2A0000}"/>
    <cellStyle name="Input [yellow] 86 3" xfId="8274" xr:uid="{00000000-0005-0000-0000-00001D2A0000}"/>
    <cellStyle name="Input [yellow] 86 3 2" xfId="8275" xr:uid="{00000000-0005-0000-0000-00001E2A0000}"/>
    <cellStyle name="Input [yellow] 86 3 2 2" xfId="28751" xr:uid="{00000000-0005-0000-0000-00001F2A0000}"/>
    <cellStyle name="Input [yellow] 86 3 3" xfId="28750" xr:uid="{00000000-0005-0000-0000-0000202A0000}"/>
    <cellStyle name="Input [yellow] 86 4" xfId="8276" xr:uid="{00000000-0005-0000-0000-0000212A0000}"/>
    <cellStyle name="Input [yellow] 86 4 2" xfId="28752" xr:uid="{00000000-0005-0000-0000-0000222A0000}"/>
    <cellStyle name="Input [yellow] 86 5" xfId="28747" xr:uid="{00000000-0005-0000-0000-0000232A0000}"/>
    <cellStyle name="Input [yellow] 87" xfId="8277" xr:uid="{00000000-0005-0000-0000-0000242A0000}"/>
    <cellStyle name="Input [yellow] 87 2" xfId="8278" xr:uid="{00000000-0005-0000-0000-0000252A0000}"/>
    <cellStyle name="Input [yellow] 87 2 2" xfId="8279" xr:uid="{00000000-0005-0000-0000-0000262A0000}"/>
    <cellStyle name="Input [yellow] 87 2 2 2" xfId="28755" xr:uid="{00000000-0005-0000-0000-0000272A0000}"/>
    <cellStyle name="Input [yellow] 87 2 3" xfId="28754" xr:uid="{00000000-0005-0000-0000-0000282A0000}"/>
    <cellStyle name="Input [yellow] 87 3" xfId="8280" xr:uid="{00000000-0005-0000-0000-0000292A0000}"/>
    <cellStyle name="Input [yellow] 87 3 2" xfId="8281" xr:uid="{00000000-0005-0000-0000-00002A2A0000}"/>
    <cellStyle name="Input [yellow] 87 3 2 2" xfId="28757" xr:uid="{00000000-0005-0000-0000-00002B2A0000}"/>
    <cellStyle name="Input [yellow] 87 3 3" xfId="28756" xr:uid="{00000000-0005-0000-0000-00002C2A0000}"/>
    <cellStyle name="Input [yellow] 87 4" xfId="8282" xr:uid="{00000000-0005-0000-0000-00002D2A0000}"/>
    <cellStyle name="Input [yellow] 87 4 2" xfId="28758" xr:uid="{00000000-0005-0000-0000-00002E2A0000}"/>
    <cellStyle name="Input [yellow] 87 5" xfId="28753" xr:uid="{00000000-0005-0000-0000-00002F2A0000}"/>
    <cellStyle name="Input [yellow] 88" xfId="8283" xr:uid="{00000000-0005-0000-0000-0000302A0000}"/>
    <cellStyle name="Input [yellow] 88 2" xfId="8284" xr:uid="{00000000-0005-0000-0000-0000312A0000}"/>
    <cellStyle name="Input [yellow] 88 2 2" xfId="8285" xr:uid="{00000000-0005-0000-0000-0000322A0000}"/>
    <cellStyle name="Input [yellow] 88 2 2 2" xfId="28761" xr:uid="{00000000-0005-0000-0000-0000332A0000}"/>
    <cellStyle name="Input [yellow] 88 2 3" xfId="28760" xr:uid="{00000000-0005-0000-0000-0000342A0000}"/>
    <cellStyle name="Input [yellow] 88 3" xfId="8286" xr:uid="{00000000-0005-0000-0000-0000352A0000}"/>
    <cellStyle name="Input [yellow] 88 3 2" xfId="8287" xr:uid="{00000000-0005-0000-0000-0000362A0000}"/>
    <cellStyle name="Input [yellow] 88 3 2 2" xfId="28763" xr:uid="{00000000-0005-0000-0000-0000372A0000}"/>
    <cellStyle name="Input [yellow] 88 3 3" xfId="28762" xr:uid="{00000000-0005-0000-0000-0000382A0000}"/>
    <cellStyle name="Input [yellow] 88 4" xfId="8288" xr:uid="{00000000-0005-0000-0000-0000392A0000}"/>
    <cellStyle name="Input [yellow] 88 4 2" xfId="28764" xr:uid="{00000000-0005-0000-0000-00003A2A0000}"/>
    <cellStyle name="Input [yellow] 88 5" xfId="28759" xr:uid="{00000000-0005-0000-0000-00003B2A0000}"/>
    <cellStyle name="Input [yellow] 89" xfId="8289" xr:uid="{00000000-0005-0000-0000-00003C2A0000}"/>
    <cellStyle name="Input [yellow] 89 2" xfId="8290" xr:uid="{00000000-0005-0000-0000-00003D2A0000}"/>
    <cellStyle name="Input [yellow] 89 2 2" xfId="8291" xr:uid="{00000000-0005-0000-0000-00003E2A0000}"/>
    <cellStyle name="Input [yellow] 89 2 2 2" xfId="28767" xr:uid="{00000000-0005-0000-0000-00003F2A0000}"/>
    <cellStyle name="Input [yellow] 89 2 3" xfId="28766" xr:uid="{00000000-0005-0000-0000-0000402A0000}"/>
    <cellStyle name="Input [yellow] 89 3" xfId="8292" xr:uid="{00000000-0005-0000-0000-0000412A0000}"/>
    <cellStyle name="Input [yellow] 89 3 2" xfId="8293" xr:uid="{00000000-0005-0000-0000-0000422A0000}"/>
    <cellStyle name="Input [yellow] 89 3 2 2" xfId="28769" xr:uid="{00000000-0005-0000-0000-0000432A0000}"/>
    <cellStyle name="Input [yellow] 89 3 3" xfId="28768" xr:uid="{00000000-0005-0000-0000-0000442A0000}"/>
    <cellStyle name="Input [yellow] 89 4" xfId="8294" xr:uid="{00000000-0005-0000-0000-0000452A0000}"/>
    <cellStyle name="Input [yellow] 89 4 2" xfId="28770" xr:uid="{00000000-0005-0000-0000-0000462A0000}"/>
    <cellStyle name="Input [yellow] 89 5" xfId="28765" xr:uid="{00000000-0005-0000-0000-0000472A0000}"/>
    <cellStyle name="Input [yellow] 9" xfId="8295" xr:uid="{00000000-0005-0000-0000-0000482A0000}"/>
    <cellStyle name="Input [yellow] 9 2" xfId="8296" xr:uid="{00000000-0005-0000-0000-0000492A0000}"/>
    <cellStyle name="Input [yellow] 9 2 2" xfId="8297" xr:uid="{00000000-0005-0000-0000-00004A2A0000}"/>
    <cellStyle name="Input [yellow] 9 2 2 2" xfId="8298" xr:uid="{00000000-0005-0000-0000-00004B2A0000}"/>
    <cellStyle name="Input [yellow] 9 2 2 2 2" xfId="28774" xr:uid="{00000000-0005-0000-0000-00004C2A0000}"/>
    <cellStyle name="Input [yellow] 9 2 2 3" xfId="28773" xr:uid="{00000000-0005-0000-0000-00004D2A0000}"/>
    <cellStyle name="Input [yellow] 9 2 3" xfId="8299" xr:uid="{00000000-0005-0000-0000-00004E2A0000}"/>
    <cellStyle name="Input [yellow] 9 2 3 2" xfId="8300" xr:uid="{00000000-0005-0000-0000-00004F2A0000}"/>
    <cellStyle name="Input [yellow] 9 2 3 2 2" xfId="28776" xr:uid="{00000000-0005-0000-0000-0000502A0000}"/>
    <cellStyle name="Input [yellow] 9 2 3 3" xfId="28775" xr:uid="{00000000-0005-0000-0000-0000512A0000}"/>
    <cellStyle name="Input [yellow] 9 2 4" xfId="8301" xr:uid="{00000000-0005-0000-0000-0000522A0000}"/>
    <cellStyle name="Input [yellow] 9 2 4 2" xfId="28777" xr:uid="{00000000-0005-0000-0000-0000532A0000}"/>
    <cellStyle name="Input [yellow] 9 2 5" xfId="28772" xr:uid="{00000000-0005-0000-0000-0000542A0000}"/>
    <cellStyle name="Input [yellow] 9 3" xfId="8302" xr:uid="{00000000-0005-0000-0000-0000552A0000}"/>
    <cellStyle name="Input [yellow] 9 3 2" xfId="8303" xr:uid="{00000000-0005-0000-0000-0000562A0000}"/>
    <cellStyle name="Input [yellow] 9 3 2 2" xfId="8304" xr:uid="{00000000-0005-0000-0000-0000572A0000}"/>
    <cellStyle name="Input [yellow] 9 3 2 2 2" xfId="28780" xr:uid="{00000000-0005-0000-0000-0000582A0000}"/>
    <cellStyle name="Input [yellow] 9 3 2 3" xfId="28779" xr:uid="{00000000-0005-0000-0000-0000592A0000}"/>
    <cellStyle name="Input [yellow] 9 3 3" xfId="8305" xr:uid="{00000000-0005-0000-0000-00005A2A0000}"/>
    <cellStyle name="Input [yellow] 9 3 3 2" xfId="8306" xr:uid="{00000000-0005-0000-0000-00005B2A0000}"/>
    <cellStyle name="Input [yellow] 9 3 3 2 2" xfId="28782" xr:uid="{00000000-0005-0000-0000-00005C2A0000}"/>
    <cellStyle name="Input [yellow] 9 3 3 3" xfId="28781" xr:uid="{00000000-0005-0000-0000-00005D2A0000}"/>
    <cellStyle name="Input [yellow] 9 3 4" xfId="8307" xr:uid="{00000000-0005-0000-0000-00005E2A0000}"/>
    <cellStyle name="Input [yellow] 9 3 4 2" xfId="28783" xr:uid="{00000000-0005-0000-0000-00005F2A0000}"/>
    <cellStyle name="Input [yellow] 9 3 5" xfId="28778" xr:uid="{00000000-0005-0000-0000-0000602A0000}"/>
    <cellStyle name="Input [yellow] 9 4" xfId="8308" xr:uid="{00000000-0005-0000-0000-0000612A0000}"/>
    <cellStyle name="Input [yellow] 9 4 2" xfId="8309" xr:uid="{00000000-0005-0000-0000-0000622A0000}"/>
    <cellStyle name="Input [yellow] 9 4 2 2" xfId="8310" xr:uid="{00000000-0005-0000-0000-0000632A0000}"/>
    <cellStyle name="Input [yellow] 9 4 2 2 2" xfId="28786" xr:uid="{00000000-0005-0000-0000-0000642A0000}"/>
    <cellStyle name="Input [yellow] 9 4 2 3" xfId="28785" xr:uid="{00000000-0005-0000-0000-0000652A0000}"/>
    <cellStyle name="Input [yellow] 9 4 3" xfId="8311" xr:uid="{00000000-0005-0000-0000-0000662A0000}"/>
    <cellStyle name="Input [yellow] 9 4 3 2" xfId="8312" xr:uid="{00000000-0005-0000-0000-0000672A0000}"/>
    <cellStyle name="Input [yellow] 9 4 3 2 2" xfId="28788" xr:uid="{00000000-0005-0000-0000-0000682A0000}"/>
    <cellStyle name="Input [yellow] 9 4 3 3" xfId="28787" xr:uid="{00000000-0005-0000-0000-0000692A0000}"/>
    <cellStyle name="Input [yellow] 9 4 4" xfId="8313" xr:uid="{00000000-0005-0000-0000-00006A2A0000}"/>
    <cellStyle name="Input [yellow] 9 4 4 2" xfId="28789" xr:uid="{00000000-0005-0000-0000-00006B2A0000}"/>
    <cellStyle name="Input [yellow] 9 4 5" xfId="28784" xr:uid="{00000000-0005-0000-0000-00006C2A0000}"/>
    <cellStyle name="Input [yellow] 9 5" xfId="8314" xr:uid="{00000000-0005-0000-0000-00006D2A0000}"/>
    <cellStyle name="Input [yellow] 9 5 2" xfId="8315" xr:uid="{00000000-0005-0000-0000-00006E2A0000}"/>
    <cellStyle name="Input [yellow] 9 5 2 2" xfId="8316" xr:uid="{00000000-0005-0000-0000-00006F2A0000}"/>
    <cellStyle name="Input [yellow] 9 5 2 2 2" xfId="28792" xr:uid="{00000000-0005-0000-0000-0000702A0000}"/>
    <cellStyle name="Input [yellow] 9 5 2 3" xfId="28791" xr:uid="{00000000-0005-0000-0000-0000712A0000}"/>
    <cellStyle name="Input [yellow] 9 5 3" xfId="8317" xr:uid="{00000000-0005-0000-0000-0000722A0000}"/>
    <cellStyle name="Input [yellow] 9 5 3 2" xfId="8318" xr:uid="{00000000-0005-0000-0000-0000732A0000}"/>
    <cellStyle name="Input [yellow] 9 5 3 2 2" xfId="28794" xr:uid="{00000000-0005-0000-0000-0000742A0000}"/>
    <cellStyle name="Input [yellow] 9 5 3 3" xfId="28793" xr:uid="{00000000-0005-0000-0000-0000752A0000}"/>
    <cellStyle name="Input [yellow] 9 5 4" xfId="8319" xr:uid="{00000000-0005-0000-0000-0000762A0000}"/>
    <cellStyle name="Input [yellow] 9 5 4 2" xfId="28795" xr:uid="{00000000-0005-0000-0000-0000772A0000}"/>
    <cellStyle name="Input [yellow] 9 5 5" xfId="28790" xr:uid="{00000000-0005-0000-0000-0000782A0000}"/>
    <cellStyle name="Input [yellow] 9 6" xfId="8320" xr:uid="{00000000-0005-0000-0000-0000792A0000}"/>
    <cellStyle name="Input [yellow] 9 6 2" xfId="8321" xr:uid="{00000000-0005-0000-0000-00007A2A0000}"/>
    <cellStyle name="Input [yellow] 9 6 2 2" xfId="28797" xr:uid="{00000000-0005-0000-0000-00007B2A0000}"/>
    <cellStyle name="Input [yellow] 9 6 3" xfId="28796" xr:uid="{00000000-0005-0000-0000-00007C2A0000}"/>
    <cellStyle name="Input [yellow] 9 7" xfId="8322" xr:uid="{00000000-0005-0000-0000-00007D2A0000}"/>
    <cellStyle name="Input [yellow] 9 7 2" xfId="8323" xr:uid="{00000000-0005-0000-0000-00007E2A0000}"/>
    <cellStyle name="Input [yellow] 9 7 2 2" xfId="28799" xr:uid="{00000000-0005-0000-0000-00007F2A0000}"/>
    <cellStyle name="Input [yellow] 9 7 3" xfId="28798" xr:uid="{00000000-0005-0000-0000-0000802A0000}"/>
    <cellStyle name="Input [yellow] 9 8" xfId="8324" xr:uid="{00000000-0005-0000-0000-0000812A0000}"/>
    <cellStyle name="Input [yellow] 9 8 2" xfId="28800" xr:uid="{00000000-0005-0000-0000-0000822A0000}"/>
    <cellStyle name="Input [yellow] 9 9" xfId="28771" xr:uid="{00000000-0005-0000-0000-0000832A0000}"/>
    <cellStyle name="Input [yellow] 90" xfId="8325" xr:uid="{00000000-0005-0000-0000-0000842A0000}"/>
    <cellStyle name="Input [yellow] 90 2" xfId="8326" xr:uid="{00000000-0005-0000-0000-0000852A0000}"/>
    <cellStyle name="Input [yellow] 90 2 2" xfId="8327" xr:uid="{00000000-0005-0000-0000-0000862A0000}"/>
    <cellStyle name="Input [yellow] 90 2 2 2" xfId="28803" xr:uid="{00000000-0005-0000-0000-0000872A0000}"/>
    <cellStyle name="Input [yellow] 90 2 3" xfId="28802" xr:uid="{00000000-0005-0000-0000-0000882A0000}"/>
    <cellStyle name="Input [yellow] 90 3" xfId="8328" xr:uid="{00000000-0005-0000-0000-0000892A0000}"/>
    <cellStyle name="Input [yellow] 90 3 2" xfId="8329" xr:uid="{00000000-0005-0000-0000-00008A2A0000}"/>
    <cellStyle name="Input [yellow] 90 3 2 2" xfId="28805" xr:uid="{00000000-0005-0000-0000-00008B2A0000}"/>
    <cellStyle name="Input [yellow] 90 3 3" xfId="28804" xr:uid="{00000000-0005-0000-0000-00008C2A0000}"/>
    <cellStyle name="Input [yellow] 90 4" xfId="8330" xr:uid="{00000000-0005-0000-0000-00008D2A0000}"/>
    <cellStyle name="Input [yellow] 90 4 2" xfId="28806" xr:uid="{00000000-0005-0000-0000-00008E2A0000}"/>
    <cellStyle name="Input [yellow] 90 5" xfId="28801" xr:uid="{00000000-0005-0000-0000-00008F2A0000}"/>
    <cellStyle name="Input [yellow] 91" xfId="8331" xr:uid="{00000000-0005-0000-0000-0000902A0000}"/>
    <cellStyle name="Input [yellow] 91 2" xfId="8332" xr:uid="{00000000-0005-0000-0000-0000912A0000}"/>
    <cellStyle name="Input [yellow] 91 2 2" xfId="8333" xr:uid="{00000000-0005-0000-0000-0000922A0000}"/>
    <cellStyle name="Input [yellow] 91 2 2 2" xfId="28809" xr:uid="{00000000-0005-0000-0000-0000932A0000}"/>
    <cellStyle name="Input [yellow] 91 2 3" xfId="28808" xr:uid="{00000000-0005-0000-0000-0000942A0000}"/>
    <cellStyle name="Input [yellow] 91 3" xfId="8334" xr:uid="{00000000-0005-0000-0000-0000952A0000}"/>
    <cellStyle name="Input [yellow] 91 3 2" xfId="8335" xr:uid="{00000000-0005-0000-0000-0000962A0000}"/>
    <cellStyle name="Input [yellow] 91 3 2 2" xfId="28811" xr:uid="{00000000-0005-0000-0000-0000972A0000}"/>
    <cellStyle name="Input [yellow] 91 3 3" xfId="28810" xr:uid="{00000000-0005-0000-0000-0000982A0000}"/>
    <cellStyle name="Input [yellow] 91 4" xfId="8336" xr:uid="{00000000-0005-0000-0000-0000992A0000}"/>
    <cellStyle name="Input [yellow] 91 4 2" xfId="28812" xr:uid="{00000000-0005-0000-0000-00009A2A0000}"/>
    <cellStyle name="Input [yellow] 91 5" xfId="28807" xr:uid="{00000000-0005-0000-0000-00009B2A0000}"/>
    <cellStyle name="Input [yellow] 92" xfId="8337" xr:uid="{00000000-0005-0000-0000-00009C2A0000}"/>
    <cellStyle name="Input [yellow] 92 2" xfId="8338" xr:uid="{00000000-0005-0000-0000-00009D2A0000}"/>
    <cellStyle name="Input [yellow] 92 2 2" xfId="8339" xr:uid="{00000000-0005-0000-0000-00009E2A0000}"/>
    <cellStyle name="Input [yellow] 92 2 2 2" xfId="28815" xr:uid="{00000000-0005-0000-0000-00009F2A0000}"/>
    <cellStyle name="Input [yellow] 92 2 3" xfId="28814" xr:uid="{00000000-0005-0000-0000-0000A02A0000}"/>
    <cellStyle name="Input [yellow] 92 3" xfId="8340" xr:uid="{00000000-0005-0000-0000-0000A12A0000}"/>
    <cellStyle name="Input [yellow] 92 3 2" xfId="8341" xr:uid="{00000000-0005-0000-0000-0000A22A0000}"/>
    <cellStyle name="Input [yellow] 92 3 2 2" xfId="28817" xr:uid="{00000000-0005-0000-0000-0000A32A0000}"/>
    <cellStyle name="Input [yellow] 92 3 3" xfId="28816" xr:uid="{00000000-0005-0000-0000-0000A42A0000}"/>
    <cellStyle name="Input [yellow] 92 4" xfId="8342" xr:uid="{00000000-0005-0000-0000-0000A52A0000}"/>
    <cellStyle name="Input [yellow] 92 4 2" xfId="28818" xr:uid="{00000000-0005-0000-0000-0000A62A0000}"/>
    <cellStyle name="Input [yellow] 92 5" xfId="28813" xr:uid="{00000000-0005-0000-0000-0000A72A0000}"/>
    <cellStyle name="Input [yellow] 93" xfId="8343" xr:uid="{00000000-0005-0000-0000-0000A82A0000}"/>
    <cellStyle name="Input [yellow] 93 2" xfId="8344" xr:uid="{00000000-0005-0000-0000-0000A92A0000}"/>
    <cellStyle name="Input [yellow] 93 2 2" xfId="8345" xr:uid="{00000000-0005-0000-0000-0000AA2A0000}"/>
    <cellStyle name="Input [yellow] 93 2 2 2" xfId="28821" xr:uid="{00000000-0005-0000-0000-0000AB2A0000}"/>
    <cellStyle name="Input [yellow] 93 2 3" xfId="28820" xr:uid="{00000000-0005-0000-0000-0000AC2A0000}"/>
    <cellStyle name="Input [yellow] 93 3" xfId="8346" xr:uid="{00000000-0005-0000-0000-0000AD2A0000}"/>
    <cellStyle name="Input [yellow] 93 3 2" xfId="8347" xr:uid="{00000000-0005-0000-0000-0000AE2A0000}"/>
    <cellStyle name="Input [yellow] 93 3 2 2" xfId="28823" xr:uid="{00000000-0005-0000-0000-0000AF2A0000}"/>
    <cellStyle name="Input [yellow] 93 3 3" xfId="28822" xr:uid="{00000000-0005-0000-0000-0000B02A0000}"/>
    <cellStyle name="Input [yellow] 93 4" xfId="8348" xr:uid="{00000000-0005-0000-0000-0000B12A0000}"/>
    <cellStyle name="Input [yellow] 93 4 2" xfId="28824" xr:uid="{00000000-0005-0000-0000-0000B22A0000}"/>
    <cellStyle name="Input [yellow] 93 5" xfId="28819" xr:uid="{00000000-0005-0000-0000-0000B32A0000}"/>
    <cellStyle name="Input [yellow] 94" xfId="8349" xr:uid="{00000000-0005-0000-0000-0000B42A0000}"/>
    <cellStyle name="Input [yellow] 94 2" xfId="8350" xr:uid="{00000000-0005-0000-0000-0000B52A0000}"/>
    <cellStyle name="Input [yellow] 94 2 2" xfId="8351" xr:uid="{00000000-0005-0000-0000-0000B62A0000}"/>
    <cellStyle name="Input [yellow] 94 2 2 2" xfId="28827" xr:uid="{00000000-0005-0000-0000-0000B72A0000}"/>
    <cellStyle name="Input [yellow] 94 2 3" xfId="28826" xr:uid="{00000000-0005-0000-0000-0000B82A0000}"/>
    <cellStyle name="Input [yellow] 94 3" xfId="8352" xr:uid="{00000000-0005-0000-0000-0000B92A0000}"/>
    <cellStyle name="Input [yellow] 94 3 2" xfId="8353" xr:uid="{00000000-0005-0000-0000-0000BA2A0000}"/>
    <cellStyle name="Input [yellow] 94 3 2 2" xfId="28829" xr:uid="{00000000-0005-0000-0000-0000BB2A0000}"/>
    <cellStyle name="Input [yellow] 94 3 3" xfId="28828" xr:uid="{00000000-0005-0000-0000-0000BC2A0000}"/>
    <cellStyle name="Input [yellow] 94 4" xfId="8354" xr:uid="{00000000-0005-0000-0000-0000BD2A0000}"/>
    <cellStyle name="Input [yellow] 94 4 2" xfId="28830" xr:uid="{00000000-0005-0000-0000-0000BE2A0000}"/>
    <cellStyle name="Input [yellow] 94 5" xfId="28825" xr:uid="{00000000-0005-0000-0000-0000BF2A0000}"/>
    <cellStyle name="Input [yellow] 95" xfId="8355" xr:uid="{00000000-0005-0000-0000-0000C02A0000}"/>
    <cellStyle name="Input [yellow] 95 2" xfId="8356" xr:uid="{00000000-0005-0000-0000-0000C12A0000}"/>
    <cellStyle name="Input [yellow] 95 2 2" xfId="8357" xr:uid="{00000000-0005-0000-0000-0000C22A0000}"/>
    <cellStyle name="Input [yellow] 95 2 2 2" xfId="28833" xr:uid="{00000000-0005-0000-0000-0000C32A0000}"/>
    <cellStyle name="Input [yellow] 95 2 3" xfId="28832" xr:uid="{00000000-0005-0000-0000-0000C42A0000}"/>
    <cellStyle name="Input [yellow] 95 3" xfId="8358" xr:uid="{00000000-0005-0000-0000-0000C52A0000}"/>
    <cellStyle name="Input [yellow] 95 3 2" xfId="8359" xr:uid="{00000000-0005-0000-0000-0000C62A0000}"/>
    <cellStyle name="Input [yellow] 95 3 2 2" xfId="28835" xr:uid="{00000000-0005-0000-0000-0000C72A0000}"/>
    <cellStyle name="Input [yellow] 95 3 3" xfId="28834" xr:uid="{00000000-0005-0000-0000-0000C82A0000}"/>
    <cellStyle name="Input [yellow] 95 4" xfId="8360" xr:uid="{00000000-0005-0000-0000-0000C92A0000}"/>
    <cellStyle name="Input [yellow] 95 4 2" xfId="28836" xr:uid="{00000000-0005-0000-0000-0000CA2A0000}"/>
    <cellStyle name="Input [yellow] 95 5" xfId="28831" xr:uid="{00000000-0005-0000-0000-0000CB2A0000}"/>
    <cellStyle name="Input [yellow] 96" xfId="8361" xr:uid="{00000000-0005-0000-0000-0000CC2A0000}"/>
    <cellStyle name="Input [yellow] 96 2" xfId="8362" xr:uid="{00000000-0005-0000-0000-0000CD2A0000}"/>
    <cellStyle name="Input [yellow] 96 2 2" xfId="8363" xr:uid="{00000000-0005-0000-0000-0000CE2A0000}"/>
    <cellStyle name="Input [yellow] 96 2 2 2" xfId="28839" xr:uid="{00000000-0005-0000-0000-0000CF2A0000}"/>
    <cellStyle name="Input [yellow] 96 2 3" xfId="28838" xr:uid="{00000000-0005-0000-0000-0000D02A0000}"/>
    <cellStyle name="Input [yellow] 96 3" xfId="8364" xr:uid="{00000000-0005-0000-0000-0000D12A0000}"/>
    <cellStyle name="Input [yellow] 96 3 2" xfId="8365" xr:uid="{00000000-0005-0000-0000-0000D22A0000}"/>
    <cellStyle name="Input [yellow] 96 3 2 2" xfId="28841" xr:uid="{00000000-0005-0000-0000-0000D32A0000}"/>
    <cellStyle name="Input [yellow] 96 3 3" xfId="28840" xr:uid="{00000000-0005-0000-0000-0000D42A0000}"/>
    <cellStyle name="Input [yellow] 96 4" xfId="8366" xr:uid="{00000000-0005-0000-0000-0000D52A0000}"/>
    <cellStyle name="Input [yellow] 96 4 2" xfId="28842" xr:uid="{00000000-0005-0000-0000-0000D62A0000}"/>
    <cellStyle name="Input [yellow] 96 5" xfId="28837" xr:uid="{00000000-0005-0000-0000-0000D72A0000}"/>
    <cellStyle name="Input [yellow] 97" xfId="8367" xr:uid="{00000000-0005-0000-0000-0000D82A0000}"/>
    <cellStyle name="Input [yellow] 97 2" xfId="8368" xr:uid="{00000000-0005-0000-0000-0000D92A0000}"/>
    <cellStyle name="Input [yellow] 97 2 2" xfId="8369" xr:uid="{00000000-0005-0000-0000-0000DA2A0000}"/>
    <cellStyle name="Input [yellow] 97 2 2 2" xfId="28845" xr:uid="{00000000-0005-0000-0000-0000DB2A0000}"/>
    <cellStyle name="Input [yellow] 97 2 3" xfId="28844" xr:uid="{00000000-0005-0000-0000-0000DC2A0000}"/>
    <cellStyle name="Input [yellow] 97 3" xfId="8370" xr:uid="{00000000-0005-0000-0000-0000DD2A0000}"/>
    <cellStyle name="Input [yellow] 97 3 2" xfId="8371" xr:uid="{00000000-0005-0000-0000-0000DE2A0000}"/>
    <cellStyle name="Input [yellow] 97 3 2 2" xfId="28847" xr:uid="{00000000-0005-0000-0000-0000DF2A0000}"/>
    <cellStyle name="Input [yellow] 97 3 3" xfId="28846" xr:uid="{00000000-0005-0000-0000-0000E02A0000}"/>
    <cellStyle name="Input [yellow] 97 4" xfId="8372" xr:uid="{00000000-0005-0000-0000-0000E12A0000}"/>
    <cellStyle name="Input [yellow] 97 4 2" xfId="28848" xr:uid="{00000000-0005-0000-0000-0000E22A0000}"/>
    <cellStyle name="Input [yellow] 97 5" xfId="28843" xr:uid="{00000000-0005-0000-0000-0000E32A0000}"/>
    <cellStyle name="Input [yellow] 98" xfId="8373" xr:uid="{00000000-0005-0000-0000-0000E42A0000}"/>
    <cellStyle name="Input [yellow] 98 2" xfId="8374" xr:uid="{00000000-0005-0000-0000-0000E52A0000}"/>
    <cellStyle name="Input [yellow] 98 2 2" xfId="8375" xr:uid="{00000000-0005-0000-0000-0000E62A0000}"/>
    <cellStyle name="Input [yellow] 98 2 2 2" xfId="28851" xr:uid="{00000000-0005-0000-0000-0000E72A0000}"/>
    <cellStyle name="Input [yellow] 98 2 3" xfId="28850" xr:uid="{00000000-0005-0000-0000-0000E82A0000}"/>
    <cellStyle name="Input [yellow] 98 3" xfId="8376" xr:uid="{00000000-0005-0000-0000-0000E92A0000}"/>
    <cellStyle name="Input [yellow] 98 3 2" xfId="8377" xr:uid="{00000000-0005-0000-0000-0000EA2A0000}"/>
    <cellStyle name="Input [yellow] 98 3 2 2" xfId="28853" xr:uid="{00000000-0005-0000-0000-0000EB2A0000}"/>
    <cellStyle name="Input [yellow] 98 3 3" xfId="28852" xr:uid="{00000000-0005-0000-0000-0000EC2A0000}"/>
    <cellStyle name="Input [yellow] 98 4" xfId="8378" xr:uid="{00000000-0005-0000-0000-0000ED2A0000}"/>
    <cellStyle name="Input [yellow] 98 4 2" xfId="28854" xr:uid="{00000000-0005-0000-0000-0000EE2A0000}"/>
    <cellStyle name="Input [yellow] 98 5" xfId="28849" xr:uid="{00000000-0005-0000-0000-0000EF2A0000}"/>
    <cellStyle name="Input [yellow] 99" xfId="8379" xr:uid="{00000000-0005-0000-0000-0000F02A0000}"/>
    <cellStyle name="Input [yellow] 99 2" xfId="8380" xr:uid="{00000000-0005-0000-0000-0000F12A0000}"/>
    <cellStyle name="Input [yellow] 99 2 2" xfId="8381" xr:uid="{00000000-0005-0000-0000-0000F22A0000}"/>
    <cellStyle name="Input [yellow] 99 2 2 2" xfId="28857" xr:uid="{00000000-0005-0000-0000-0000F32A0000}"/>
    <cellStyle name="Input [yellow] 99 2 3" xfId="28856" xr:uid="{00000000-0005-0000-0000-0000F42A0000}"/>
    <cellStyle name="Input [yellow] 99 3" xfId="8382" xr:uid="{00000000-0005-0000-0000-0000F52A0000}"/>
    <cellStyle name="Input [yellow] 99 3 2" xfId="8383" xr:uid="{00000000-0005-0000-0000-0000F62A0000}"/>
    <cellStyle name="Input [yellow] 99 3 2 2" xfId="28859" xr:uid="{00000000-0005-0000-0000-0000F72A0000}"/>
    <cellStyle name="Input [yellow] 99 3 3" xfId="28858" xr:uid="{00000000-0005-0000-0000-0000F82A0000}"/>
    <cellStyle name="Input [yellow] 99 4" xfId="8384" xr:uid="{00000000-0005-0000-0000-0000F92A0000}"/>
    <cellStyle name="Input [yellow] 99 4 2" xfId="28860" xr:uid="{00000000-0005-0000-0000-0000FA2A0000}"/>
    <cellStyle name="Input [yellow] 99 5" xfId="28855" xr:uid="{00000000-0005-0000-0000-0000FB2A0000}"/>
    <cellStyle name="Input [yellow]_ActiFijos" xfId="8385" xr:uid="{00000000-0005-0000-0000-0000FC2A0000}"/>
    <cellStyle name="Input 10" xfId="8386" xr:uid="{00000000-0005-0000-0000-0000FD2A0000}"/>
    <cellStyle name="Input 10 2" xfId="8387" xr:uid="{00000000-0005-0000-0000-0000FE2A0000}"/>
    <cellStyle name="Input 10 2 2" xfId="31293" xr:uid="{00000000-0005-0000-0000-0000FF2A0000}"/>
    <cellStyle name="Input 10 3" xfId="8388" xr:uid="{00000000-0005-0000-0000-0000002B0000}"/>
    <cellStyle name="Input 10 3 2" xfId="31294" xr:uid="{00000000-0005-0000-0000-0000012B0000}"/>
    <cellStyle name="Input 10 4" xfId="31295" xr:uid="{00000000-0005-0000-0000-0000022B0000}"/>
    <cellStyle name="Input 100" xfId="8389" xr:uid="{00000000-0005-0000-0000-0000032B0000}"/>
    <cellStyle name="Input 100 2" xfId="8390" xr:uid="{00000000-0005-0000-0000-0000042B0000}"/>
    <cellStyle name="Input 100 2 2" xfId="31296" xr:uid="{00000000-0005-0000-0000-0000052B0000}"/>
    <cellStyle name="Input 100 3" xfId="8391" xr:uid="{00000000-0005-0000-0000-0000062B0000}"/>
    <cellStyle name="Input 100 3 2" xfId="31297" xr:uid="{00000000-0005-0000-0000-0000072B0000}"/>
    <cellStyle name="Input 100 4" xfId="31298" xr:uid="{00000000-0005-0000-0000-0000082B0000}"/>
    <cellStyle name="Input 101" xfId="8392" xr:uid="{00000000-0005-0000-0000-0000092B0000}"/>
    <cellStyle name="Input 101 2" xfId="8393" xr:uid="{00000000-0005-0000-0000-00000A2B0000}"/>
    <cellStyle name="Input 101 2 2" xfId="31299" xr:uid="{00000000-0005-0000-0000-00000B2B0000}"/>
    <cellStyle name="Input 101 3" xfId="8394" xr:uid="{00000000-0005-0000-0000-00000C2B0000}"/>
    <cellStyle name="Input 101 3 2" xfId="31300" xr:uid="{00000000-0005-0000-0000-00000D2B0000}"/>
    <cellStyle name="Input 101 4" xfId="31301" xr:uid="{00000000-0005-0000-0000-00000E2B0000}"/>
    <cellStyle name="Input 102" xfId="31302" xr:uid="{00000000-0005-0000-0000-00000F2B0000}"/>
    <cellStyle name="Input 11" xfId="8395" xr:uid="{00000000-0005-0000-0000-0000102B0000}"/>
    <cellStyle name="Input 11 2" xfId="8396" xr:uid="{00000000-0005-0000-0000-0000112B0000}"/>
    <cellStyle name="Input 11 2 2" xfId="31303" xr:uid="{00000000-0005-0000-0000-0000122B0000}"/>
    <cellStyle name="Input 11 3" xfId="8397" xr:uid="{00000000-0005-0000-0000-0000132B0000}"/>
    <cellStyle name="Input 11 3 2" xfId="31304" xr:uid="{00000000-0005-0000-0000-0000142B0000}"/>
    <cellStyle name="Input 11 4" xfId="31305" xr:uid="{00000000-0005-0000-0000-0000152B0000}"/>
    <cellStyle name="Input 12" xfId="8398" xr:uid="{00000000-0005-0000-0000-0000162B0000}"/>
    <cellStyle name="Input 12 2" xfId="8399" xr:uid="{00000000-0005-0000-0000-0000172B0000}"/>
    <cellStyle name="Input 12 2 2" xfId="31306" xr:uid="{00000000-0005-0000-0000-0000182B0000}"/>
    <cellStyle name="Input 12 3" xfId="8400" xr:uid="{00000000-0005-0000-0000-0000192B0000}"/>
    <cellStyle name="Input 12 3 2" xfId="31307" xr:uid="{00000000-0005-0000-0000-00001A2B0000}"/>
    <cellStyle name="Input 12 4" xfId="31308" xr:uid="{00000000-0005-0000-0000-00001B2B0000}"/>
    <cellStyle name="Input 13" xfId="8401" xr:uid="{00000000-0005-0000-0000-00001C2B0000}"/>
    <cellStyle name="Input 13 2" xfId="8402" xr:uid="{00000000-0005-0000-0000-00001D2B0000}"/>
    <cellStyle name="Input 13 2 2" xfId="31309" xr:uid="{00000000-0005-0000-0000-00001E2B0000}"/>
    <cellStyle name="Input 13 3" xfId="8403" xr:uid="{00000000-0005-0000-0000-00001F2B0000}"/>
    <cellStyle name="Input 13 3 2" xfId="31310" xr:uid="{00000000-0005-0000-0000-0000202B0000}"/>
    <cellStyle name="Input 13 4" xfId="31311" xr:uid="{00000000-0005-0000-0000-0000212B0000}"/>
    <cellStyle name="Input 14" xfId="8404" xr:uid="{00000000-0005-0000-0000-0000222B0000}"/>
    <cellStyle name="Input 14 2" xfId="8405" xr:uid="{00000000-0005-0000-0000-0000232B0000}"/>
    <cellStyle name="Input 14 2 2" xfId="31312" xr:uid="{00000000-0005-0000-0000-0000242B0000}"/>
    <cellStyle name="Input 14 3" xfId="8406" xr:uid="{00000000-0005-0000-0000-0000252B0000}"/>
    <cellStyle name="Input 14 3 2" xfId="31313" xr:uid="{00000000-0005-0000-0000-0000262B0000}"/>
    <cellStyle name="Input 14 4" xfId="31314" xr:uid="{00000000-0005-0000-0000-0000272B0000}"/>
    <cellStyle name="Input 15" xfId="8407" xr:uid="{00000000-0005-0000-0000-0000282B0000}"/>
    <cellStyle name="Input 15 2" xfId="8408" xr:uid="{00000000-0005-0000-0000-0000292B0000}"/>
    <cellStyle name="Input 15 2 2" xfId="31315" xr:uid="{00000000-0005-0000-0000-00002A2B0000}"/>
    <cellStyle name="Input 15 3" xfId="8409" xr:uid="{00000000-0005-0000-0000-00002B2B0000}"/>
    <cellStyle name="Input 15 3 2" xfId="31316" xr:uid="{00000000-0005-0000-0000-00002C2B0000}"/>
    <cellStyle name="Input 15 4" xfId="31317" xr:uid="{00000000-0005-0000-0000-00002D2B0000}"/>
    <cellStyle name="Input 16" xfId="8410" xr:uid="{00000000-0005-0000-0000-00002E2B0000}"/>
    <cellStyle name="Input 16 2" xfId="8411" xr:uid="{00000000-0005-0000-0000-00002F2B0000}"/>
    <cellStyle name="Input 16 2 2" xfId="31318" xr:uid="{00000000-0005-0000-0000-0000302B0000}"/>
    <cellStyle name="Input 16 3" xfId="8412" xr:uid="{00000000-0005-0000-0000-0000312B0000}"/>
    <cellStyle name="Input 16 3 2" xfId="31319" xr:uid="{00000000-0005-0000-0000-0000322B0000}"/>
    <cellStyle name="Input 16 4" xfId="31320" xr:uid="{00000000-0005-0000-0000-0000332B0000}"/>
    <cellStyle name="Input 17" xfId="8413" xr:uid="{00000000-0005-0000-0000-0000342B0000}"/>
    <cellStyle name="Input 17 2" xfId="8414" xr:uid="{00000000-0005-0000-0000-0000352B0000}"/>
    <cellStyle name="Input 17 2 2" xfId="31321" xr:uid="{00000000-0005-0000-0000-0000362B0000}"/>
    <cellStyle name="Input 17 3" xfId="8415" xr:uid="{00000000-0005-0000-0000-0000372B0000}"/>
    <cellStyle name="Input 17 3 2" xfId="31322" xr:uid="{00000000-0005-0000-0000-0000382B0000}"/>
    <cellStyle name="Input 17 4" xfId="31323" xr:uid="{00000000-0005-0000-0000-0000392B0000}"/>
    <cellStyle name="Input 18" xfId="8416" xr:uid="{00000000-0005-0000-0000-00003A2B0000}"/>
    <cellStyle name="Input 18 2" xfId="8417" xr:uid="{00000000-0005-0000-0000-00003B2B0000}"/>
    <cellStyle name="Input 18 2 2" xfId="31324" xr:uid="{00000000-0005-0000-0000-00003C2B0000}"/>
    <cellStyle name="Input 18 3" xfId="8418" xr:uid="{00000000-0005-0000-0000-00003D2B0000}"/>
    <cellStyle name="Input 18 3 2" xfId="31325" xr:uid="{00000000-0005-0000-0000-00003E2B0000}"/>
    <cellStyle name="Input 18 4" xfId="31326" xr:uid="{00000000-0005-0000-0000-00003F2B0000}"/>
    <cellStyle name="Input 19" xfId="8419" xr:uid="{00000000-0005-0000-0000-0000402B0000}"/>
    <cellStyle name="Input 19 2" xfId="8420" xr:uid="{00000000-0005-0000-0000-0000412B0000}"/>
    <cellStyle name="Input 19 2 2" xfId="31327" xr:uid="{00000000-0005-0000-0000-0000422B0000}"/>
    <cellStyle name="Input 19 3" xfId="8421" xr:uid="{00000000-0005-0000-0000-0000432B0000}"/>
    <cellStyle name="Input 19 3 2" xfId="31328" xr:uid="{00000000-0005-0000-0000-0000442B0000}"/>
    <cellStyle name="Input 19 4" xfId="31329" xr:uid="{00000000-0005-0000-0000-0000452B0000}"/>
    <cellStyle name="Input 2" xfId="8422" xr:uid="{00000000-0005-0000-0000-0000462B0000}"/>
    <cellStyle name="Input 2 2" xfId="8423" xr:uid="{00000000-0005-0000-0000-0000472B0000}"/>
    <cellStyle name="Input 2 2 2" xfId="31330" xr:uid="{00000000-0005-0000-0000-0000482B0000}"/>
    <cellStyle name="Input 2 3" xfId="8424" xr:uid="{00000000-0005-0000-0000-0000492B0000}"/>
    <cellStyle name="Input 2 3 2" xfId="31331" xr:uid="{00000000-0005-0000-0000-00004A2B0000}"/>
    <cellStyle name="Input 2 4" xfId="31332" xr:uid="{00000000-0005-0000-0000-00004B2B0000}"/>
    <cellStyle name="Input 20" xfId="8425" xr:uid="{00000000-0005-0000-0000-00004C2B0000}"/>
    <cellStyle name="Input 20 2" xfId="8426" xr:uid="{00000000-0005-0000-0000-00004D2B0000}"/>
    <cellStyle name="Input 20 2 2" xfId="31333" xr:uid="{00000000-0005-0000-0000-00004E2B0000}"/>
    <cellStyle name="Input 20 3" xfId="8427" xr:uid="{00000000-0005-0000-0000-00004F2B0000}"/>
    <cellStyle name="Input 20 3 2" xfId="31334" xr:uid="{00000000-0005-0000-0000-0000502B0000}"/>
    <cellStyle name="Input 20 4" xfId="31335" xr:uid="{00000000-0005-0000-0000-0000512B0000}"/>
    <cellStyle name="Input 21" xfId="8428" xr:uid="{00000000-0005-0000-0000-0000522B0000}"/>
    <cellStyle name="Input 21 2" xfId="8429" xr:uid="{00000000-0005-0000-0000-0000532B0000}"/>
    <cellStyle name="Input 21 2 2" xfId="31336" xr:uid="{00000000-0005-0000-0000-0000542B0000}"/>
    <cellStyle name="Input 21 3" xfId="8430" xr:uid="{00000000-0005-0000-0000-0000552B0000}"/>
    <cellStyle name="Input 21 3 2" xfId="31337" xr:uid="{00000000-0005-0000-0000-0000562B0000}"/>
    <cellStyle name="Input 21 4" xfId="31338" xr:uid="{00000000-0005-0000-0000-0000572B0000}"/>
    <cellStyle name="Input 22" xfId="8431" xr:uid="{00000000-0005-0000-0000-0000582B0000}"/>
    <cellStyle name="Input 22 2" xfId="8432" xr:uid="{00000000-0005-0000-0000-0000592B0000}"/>
    <cellStyle name="Input 22 2 2" xfId="31339" xr:uid="{00000000-0005-0000-0000-00005A2B0000}"/>
    <cellStyle name="Input 22 3" xfId="8433" xr:uid="{00000000-0005-0000-0000-00005B2B0000}"/>
    <cellStyle name="Input 22 3 2" xfId="31340" xr:uid="{00000000-0005-0000-0000-00005C2B0000}"/>
    <cellStyle name="Input 22 4" xfId="31341" xr:uid="{00000000-0005-0000-0000-00005D2B0000}"/>
    <cellStyle name="Input 23" xfId="8434" xr:uid="{00000000-0005-0000-0000-00005E2B0000}"/>
    <cellStyle name="Input 23 2" xfId="8435" xr:uid="{00000000-0005-0000-0000-00005F2B0000}"/>
    <cellStyle name="Input 23 2 2" xfId="31342" xr:uid="{00000000-0005-0000-0000-0000602B0000}"/>
    <cellStyle name="Input 23 3" xfId="8436" xr:uid="{00000000-0005-0000-0000-0000612B0000}"/>
    <cellStyle name="Input 23 3 2" xfId="31343" xr:uid="{00000000-0005-0000-0000-0000622B0000}"/>
    <cellStyle name="Input 23 4" xfId="31344" xr:uid="{00000000-0005-0000-0000-0000632B0000}"/>
    <cellStyle name="Input 24" xfId="8437" xr:uid="{00000000-0005-0000-0000-0000642B0000}"/>
    <cellStyle name="Input 24 2" xfId="8438" xr:uid="{00000000-0005-0000-0000-0000652B0000}"/>
    <cellStyle name="Input 24 2 2" xfId="31345" xr:uid="{00000000-0005-0000-0000-0000662B0000}"/>
    <cellStyle name="Input 24 3" xfId="8439" xr:uid="{00000000-0005-0000-0000-0000672B0000}"/>
    <cellStyle name="Input 24 3 2" xfId="31346" xr:uid="{00000000-0005-0000-0000-0000682B0000}"/>
    <cellStyle name="Input 24 4" xfId="31347" xr:uid="{00000000-0005-0000-0000-0000692B0000}"/>
    <cellStyle name="Input 25" xfId="8440" xr:uid="{00000000-0005-0000-0000-00006A2B0000}"/>
    <cellStyle name="Input 25 2" xfId="8441" xr:uid="{00000000-0005-0000-0000-00006B2B0000}"/>
    <cellStyle name="Input 25 2 2" xfId="31348" xr:uid="{00000000-0005-0000-0000-00006C2B0000}"/>
    <cellStyle name="Input 25 3" xfId="8442" xr:uid="{00000000-0005-0000-0000-00006D2B0000}"/>
    <cellStyle name="Input 25 3 2" xfId="31349" xr:uid="{00000000-0005-0000-0000-00006E2B0000}"/>
    <cellStyle name="Input 25 4" xfId="31350" xr:uid="{00000000-0005-0000-0000-00006F2B0000}"/>
    <cellStyle name="Input 26" xfId="8443" xr:uid="{00000000-0005-0000-0000-0000702B0000}"/>
    <cellStyle name="Input 26 2" xfId="8444" xr:uid="{00000000-0005-0000-0000-0000712B0000}"/>
    <cellStyle name="Input 26 2 2" xfId="31351" xr:uid="{00000000-0005-0000-0000-0000722B0000}"/>
    <cellStyle name="Input 26 3" xfId="8445" xr:uid="{00000000-0005-0000-0000-0000732B0000}"/>
    <cellStyle name="Input 26 3 2" xfId="31352" xr:uid="{00000000-0005-0000-0000-0000742B0000}"/>
    <cellStyle name="Input 26 4" xfId="31353" xr:uid="{00000000-0005-0000-0000-0000752B0000}"/>
    <cellStyle name="Input 27" xfId="8446" xr:uid="{00000000-0005-0000-0000-0000762B0000}"/>
    <cellStyle name="Input 27 2" xfId="8447" xr:uid="{00000000-0005-0000-0000-0000772B0000}"/>
    <cellStyle name="Input 27 2 2" xfId="31354" xr:uid="{00000000-0005-0000-0000-0000782B0000}"/>
    <cellStyle name="Input 27 3" xfId="8448" xr:uid="{00000000-0005-0000-0000-0000792B0000}"/>
    <cellStyle name="Input 27 3 2" xfId="31355" xr:uid="{00000000-0005-0000-0000-00007A2B0000}"/>
    <cellStyle name="Input 27 4" xfId="31356" xr:uid="{00000000-0005-0000-0000-00007B2B0000}"/>
    <cellStyle name="Input 28" xfId="8449" xr:uid="{00000000-0005-0000-0000-00007C2B0000}"/>
    <cellStyle name="Input 28 2" xfId="8450" xr:uid="{00000000-0005-0000-0000-00007D2B0000}"/>
    <cellStyle name="Input 28 2 2" xfId="31357" xr:uid="{00000000-0005-0000-0000-00007E2B0000}"/>
    <cellStyle name="Input 28 3" xfId="8451" xr:uid="{00000000-0005-0000-0000-00007F2B0000}"/>
    <cellStyle name="Input 28 3 2" xfId="31358" xr:uid="{00000000-0005-0000-0000-0000802B0000}"/>
    <cellStyle name="Input 28 4" xfId="31359" xr:uid="{00000000-0005-0000-0000-0000812B0000}"/>
    <cellStyle name="Input 29" xfId="8452" xr:uid="{00000000-0005-0000-0000-0000822B0000}"/>
    <cellStyle name="Input 29 2" xfId="8453" xr:uid="{00000000-0005-0000-0000-0000832B0000}"/>
    <cellStyle name="Input 29 2 2" xfId="31360" xr:uid="{00000000-0005-0000-0000-0000842B0000}"/>
    <cellStyle name="Input 29 3" xfId="8454" xr:uid="{00000000-0005-0000-0000-0000852B0000}"/>
    <cellStyle name="Input 29 3 2" xfId="31361" xr:uid="{00000000-0005-0000-0000-0000862B0000}"/>
    <cellStyle name="Input 29 4" xfId="31362" xr:uid="{00000000-0005-0000-0000-0000872B0000}"/>
    <cellStyle name="Input 3" xfId="8455" xr:uid="{00000000-0005-0000-0000-0000882B0000}"/>
    <cellStyle name="Input 3 2" xfId="8456" xr:uid="{00000000-0005-0000-0000-0000892B0000}"/>
    <cellStyle name="Input 3 2 2" xfId="31363" xr:uid="{00000000-0005-0000-0000-00008A2B0000}"/>
    <cellStyle name="Input 3 3" xfId="8457" xr:uid="{00000000-0005-0000-0000-00008B2B0000}"/>
    <cellStyle name="Input 3 3 2" xfId="31364" xr:uid="{00000000-0005-0000-0000-00008C2B0000}"/>
    <cellStyle name="Input 3 4" xfId="31365" xr:uid="{00000000-0005-0000-0000-00008D2B0000}"/>
    <cellStyle name="Input 30" xfId="8458" xr:uid="{00000000-0005-0000-0000-00008E2B0000}"/>
    <cellStyle name="Input 30 2" xfId="8459" xr:uid="{00000000-0005-0000-0000-00008F2B0000}"/>
    <cellStyle name="Input 30 2 2" xfId="31366" xr:uid="{00000000-0005-0000-0000-0000902B0000}"/>
    <cellStyle name="Input 30 3" xfId="8460" xr:uid="{00000000-0005-0000-0000-0000912B0000}"/>
    <cellStyle name="Input 30 3 2" xfId="31367" xr:uid="{00000000-0005-0000-0000-0000922B0000}"/>
    <cellStyle name="Input 30 4" xfId="31368" xr:uid="{00000000-0005-0000-0000-0000932B0000}"/>
    <cellStyle name="Input 31" xfId="8461" xr:uid="{00000000-0005-0000-0000-0000942B0000}"/>
    <cellStyle name="Input 31 2" xfId="8462" xr:uid="{00000000-0005-0000-0000-0000952B0000}"/>
    <cellStyle name="Input 31 2 2" xfId="31369" xr:uid="{00000000-0005-0000-0000-0000962B0000}"/>
    <cellStyle name="Input 31 3" xfId="8463" xr:uid="{00000000-0005-0000-0000-0000972B0000}"/>
    <cellStyle name="Input 31 3 2" xfId="31370" xr:uid="{00000000-0005-0000-0000-0000982B0000}"/>
    <cellStyle name="Input 31 4" xfId="31371" xr:uid="{00000000-0005-0000-0000-0000992B0000}"/>
    <cellStyle name="Input 32" xfId="8464" xr:uid="{00000000-0005-0000-0000-00009A2B0000}"/>
    <cellStyle name="Input 32 2" xfId="8465" xr:uid="{00000000-0005-0000-0000-00009B2B0000}"/>
    <cellStyle name="Input 32 2 2" xfId="31372" xr:uid="{00000000-0005-0000-0000-00009C2B0000}"/>
    <cellStyle name="Input 32 3" xfId="8466" xr:uid="{00000000-0005-0000-0000-00009D2B0000}"/>
    <cellStyle name="Input 32 3 2" xfId="31373" xr:uid="{00000000-0005-0000-0000-00009E2B0000}"/>
    <cellStyle name="Input 32 4" xfId="31374" xr:uid="{00000000-0005-0000-0000-00009F2B0000}"/>
    <cellStyle name="Input 33" xfId="8467" xr:uid="{00000000-0005-0000-0000-0000A02B0000}"/>
    <cellStyle name="Input 33 2" xfId="8468" xr:uid="{00000000-0005-0000-0000-0000A12B0000}"/>
    <cellStyle name="Input 33 2 2" xfId="31375" xr:uid="{00000000-0005-0000-0000-0000A22B0000}"/>
    <cellStyle name="Input 33 3" xfId="8469" xr:uid="{00000000-0005-0000-0000-0000A32B0000}"/>
    <cellStyle name="Input 33 3 2" xfId="31376" xr:uid="{00000000-0005-0000-0000-0000A42B0000}"/>
    <cellStyle name="Input 33 4" xfId="31377" xr:uid="{00000000-0005-0000-0000-0000A52B0000}"/>
    <cellStyle name="Input 34" xfId="8470" xr:uid="{00000000-0005-0000-0000-0000A62B0000}"/>
    <cellStyle name="Input 34 2" xfId="8471" xr:uid="{00000000-0005-0000-0000-0000A72B0000}"/>
    <cellStyle name="Input 34 2 2" xfId="31378" xr:uid="{00000000-0005-0000-0000-0000A82B0000}"/>
    <cellStyle name="Input 34 3" xfId="8472" xr:uid="{00000000-0005-0000-0000-0000A92B0000}"/>
    <cellStyle name="Input 34 3 2" xfId="31379" xr:uid="{00000000-0005-0000-0000-0000AA2B0000}"/>
    <cellStyle name="Input 34 4" xfId="31380" xr:uid="{00000000-0005-0000-0000-0000AB2B0000}"/>
    <cellStyle name="Input 35" xfId="8473" xr:uid="{00000000-0005-0000-0000-0000AC2B0000}"/>
    <cellStyle name="Input 35 2" xfId="8474" xr:uid="{00000000-0005-0000-0000-0000AD2B0000}"/>
    <cellStyle name="Input 35 2 2" xfId="31381" xr:uid="{00000000-0005-0000-0000-0000AE2B0000}"/>
    <cellStyle name="Input 35 3" xfId="8475" xr:uid="{00000000-0005-0000-0000-0000AF2B0000}"/>
    <cellStyle name="Input 35 3 2" xfId="31382" xr:uid="{00000000-0005-0000-0000-0000B02B0000}"/>
    <cellStyle name="Input 35 4" xfId="31383" xr:uid="{00000000-0005-0000-0000-0000B12B0000}"/>
    <cellStyle name="Input 36" xfId="8476" xr:uid="{00000000-0005-0000-0000-0000B22B0000}"/>
    <cellStyle name="Input 36 2" xfId="8477" xr:uid="{00000000-0005-0000-0000-0000B32B0000}"/>
    <cellStyle name="Input 36 2 2" xfId="31384" xr:uid="{00000000-0005-0000-0000-0000B42B0000}"/>
    <cellStyle name="Input 36 3" xfId="8478" xr:uid="{00000000-0005-0000-0000-0000B52B0000}"/>
    <cellStyle name="Input 36 3 2" xfId="31385" xr:uid="{00000000-0005-0000-0000-0000B62B0000}"/>
    <cellStyle name="Input 36 4" xfId="31386" xr:uid="{00000000-0005-0000-0000-0000B72B0000}"/>
    <cellStyle name="Input 37" xfId="8479" xr:uid="{00000000-0005-0000-0000-0000B82B0000}"/>
    <cellStyle name="Input 37 2" xfId="8480" xr:uid="{00000000-0005-0000-0000-0000B92B0000}"/>
    <cellStyle name="Input 37 2 2" xfId="31387" xr:uid="{00000000-0005-0000-0000-0000BA2B0000}"/>
    <cellStyle name="Input 37 3" xfId="8481" xr:uid="{00000000-0005-0000-0000-0000BB2B0000}"/>
    <cellStyle name="Input 37 3 2" xfId="31388" xr:uid="{00000000-0005-0000-0000-0000BC2B0000}"/>
    <cellStyle name="Input 37 4" xfId="31389" xr:uid="{00000000-0005-0000-0000-0000BD2B0000}"/>
    <cellStyle name="Input 38" xfId="8482" xr:uid="{00000000-0005-0000-0000-0000BE2B0000}"/>
    <cellStyle name="Input 38 2" xfId="8483" xr:uid="{00000000-0005-0000-0000-0000BF2B0000}"/>
    <cellStyle name="Input 38 2 2" xfId="31390" xr:uid="{00000000-0005-0000-0000-0000C02B0000}"/>
    <cellStyle name="Input 38 3" xfId="8484" xr:uid="{00000000-0005-0000-0000-0000C12B0000}"/>
    <cellStyle name="Input 38 3 2" xfId="31391" xr:uid="{00000000-0005-0000-0000-0000C22B0000}"/>
    <cellStyle name="Input 38 4" xfId="31392" xr:uid="{00000000-0005-0000-0000-0000C32B0000}"/>
    <cellStyle name="Input 39" xfId="8485" xr:uid="{00000000-0005-0000-0000-0000C42B0000}"/>
    <cellStyle name="Input 39 2" xfId="8486" xr:uid="{00000000-0005-0000-0000-0000C52B0000}"/>
    <cellStyle name="Input 39 2 2" xfId="31393" xr:uid="{00000000-0005-0000-0000-0000C62B0000}"/>
    <cellStyle name="Input 39 3" xfId="8487" xr:uid="{00000000-0005-0000-0000-0000C72B0000}"/>
    <cellStyle name="Input 39 3 2" xfId="31394" xr:uid="{00000000-0005-0000-0000-0000C82B0000}"/>
    <cellStyle name="Input 39 4" xfId="31395" xr:uid="{00000000-0005-0000-0000-0000C92B0000}"/>
    <cellStyle name="Input 4" xfId="8488" xr:uid="{00000000-0005-0000-0000-0000CA2B0000}"/>
    <cellStyle name="Input 4 2" xfId="8489" xr:uid="{00000000-0005-0000-0000-0000CB2B0000}"/>
    <cellStyle name="Input 4 2 2" xfId="31396" xr:uid="{00000000-0005-0000-0000-0000CC2B0000}"/>
    <cellStyle name="Input 4 3" xfId="8490" xr:uid="{00000000-0005-0000-0000-0000CD2B0000}"/>
    <cellStyle name="Input 4 3 2" xfId="31397" xr:uid="{00000000-0005-0000-0000-0000CE2B0000}"/>
    <cellStyle name="Input 4 4" xfId="31398" xr:uid="{00000000-0005-0000-0000-0000CF2B0000}"/>
    <cellStyle name="Input 40" xfId="8491" xr:uid="{00000000-0005-0000-0000-0000D02B0000}"/>
    <cellStyle name="Input 40 2" xfId="8492" xr:uid="{00000000-0005-0000-0000-0000D12B0000}"/>
    <cellStyle name="Input 40 2 2" xfId="31399" xr:uid="{00000000-0005-0000-0000-0000D22B0000}"/>
    <cellStyle name="Input 40 3" xfId="8493" xr:uid="{00000000-0005-0000-0000-0000D32B0000}"/>
    <cellStyle name="Input 40 3 2" xfId="31400" xr:uid="{00000000-0005-0000-0000-0000D42B0000}"/>
    <cellStyle name="Input 40 4" xfId="31401" xr:uid="{00000000-0005-0000-0000-0000D52B0000}"/>
    <cellStyle name="Input 41" xfId="8494" xr:uid="{00000000-0005-0000-0000-0000D62B0000}"/>
    <cellStyle name="Input 41 2" xfId="8495" xr:uid="{00000000-0005-0000-0000-0000D72B0000}"/>
    <cellStyle name="Input 41 2 2" xfId="31402" xr:uid="{00000000-0005-0000-0000-0000D82B0000}"/>
    <cellStyle name="Input 41 3" xfId="8496" xr:uid="{00000000-0005-0000-0000-0000D92B0000}"/>
    <cellStyle name="Input 41 3 2" xfId="31403" xr:uid="{00000000-0005-0000-0000-0000DA2B0000}"/>
    <cellStyle name="Input 41 4" xfId="31404" xr:uid="{00000000-0005-0000-0000-0000DB2B0000}"/>
    <cellStyle name="Input 42" xfId="8497" xr:uid="{00000000-0005-0000-0000-0000DC2B0000}"/>
    <cellStyle name="Input 42 2" xfId="8498" xr:uid="{00000000-0005-0000-0000-0000DD2B0000}"/>
    <cellStyle name="Input 42 2 2" xfId="31405" xr:uid="{00000000-0005-0000-0000-0000DE2B0000}"/>
    <cellStyle name="Input 42 3" xfId="8499" xr:uid="{00000000-0005-0000-0000-0000DF2B0000}"/>
    <cellStyle name="Input 42 3 2" xfId="31406" xr:uid="{00000000-0005-0000-0000-0000E02B0000}"/>
    <cellStyle name="Input 42 4" xfId="31407" xr:uid="{00000000-0005-0000-0000-0000E12B0000}"/>
    <cellStyle name="Input 43" xfId="8500" xr:uid="{00000000-0005-0000-0000-0000E22B0000}"/>
    <cellStyle name="Input 43 2" xfId="8501" xr:uid="{00000000-0005-0000-0000-0000E32B0000}"/>
    <cellStyle name="Input 43 2 2" xfId="31408" xr:uid="{00000000-0005-0000-0000-0000E42B0000}"/>
    <cellStyle name="Input 43 3" xfId="8502" xr:uid="{00000000-0005-0000-0000-0000E52B0000}"/>
    <cellStyle name="Input 43 3 2" xfId="31409" xr:uid="{00000000-0005-0000-0000-0000E62B0000}"/>
    <cellStyle name="Input 43 4" xfId="31410" xr:uid="{00000000-0005-0000-0000-0000E72B0000}"/>
    <cellStyle name="Input 44" xfId="8503" xr:uid="{00000000-0005-0000-0000-0000E82B0000}"/>
    <cellStyle name="Input 44 2" xfId="8504" xr:uid="{00000000-0005-0000-0000-0000E92B0000}"/>
    <cellStyle name="Input 44 2 2" xfId="31411" xr:uid="{00000000-0005-0000-0000-0000EA2B0000}"/>
    <cellStyle name="Input 44 3" xfId="8505" xr:uid="{00000000-0005-0000-0000-0000EB2B0000}"/>
    <cellStyle name="Input 44 3 2" xfId="31412" xr:uid="{00000000-0005-0000-0000-0000EC2B0000}"/>
    <cellStyle name="Input 44 4" xfId="31413" xr:uid="{00000000-0005-0000-0000-0000ED2B0000}"/>
    <cellStyle name="Input 45" xfId="8506" xr:uid="{00000000-0005-0000-0000-0000EE2B0000}"/>
    <cellStyle name="Input 45 2" xfId="8507" xr:uid="{00000000-0005-0000-0000-0000EF2B0000}"/>
    <cellStyle name="Input 45 2 2" xfId="31414" xr:uid="{00000000-0005-0000-0000-0000F02B0000}"/>
    <cellStyle name="Input 45 3" xfId="8508" xr:uid="{00000000-0005-0000-0000-0000F12B0000}"/>
    <cellStyle name="Input 45 3 2" xfId="31415" xr:uid="{00000000-0005-0000-0000-0000F22B0000}"/>
    <cellStyle name="Input 45 4" xfId="31416" xr:uid="{00000000-0005-0000-0000-0000F32B0000}"/>
    <cellStyle name="Input 46" xfId="8509" xr:uid="{00000000-0005-0000-0000-0000F42B0000}"/>
    <cellStyle name="Input 46 2" xfId="8510" xr:uid="{00000000-0005-0000-0000-0000F52B0000}"/>
    <cellStyle name="Input 46 2 2" xfId="31417" xr:uid="{00000000-0005-0000-0000-0000F62B0000}"/>
    <cellStyle name="Input 46 3" xfId="8511" xr:uid="{00000000-0005-0000-0000-0000F72B0000}"/>
    <cellStyle name="Input 46 3 2" xfId="31418" xr:uid="{00000000-0005-0000-0000-0000F82B0000}"/>
    <cellStyle name="Input 46 4" xfId="31419" xr:uid="{00000000-0005-0000-0000-0000F92B0000}"/>
    <cellStyle name="Input 47" xfId="8512" xr:uid="{00000000-0005-0000-0000-0000FA2B0000}"/>
    <cellStyle name="Input 47 2" xfId="8513" xr:uid="{00000000-0005-0000-0000-0000FB2B0000}"/>
    <cellStyle name="Input 47 2 2" xfId="31420" xr:uid="{00000000-0005-0000-0000-0000FC2B0000}"/>
    <cellStyle name="Input 47 3" xfId="8514" xr:uid="{00000000-0005-0000-0000-0000FD2B0000}"/>
    <cellStyle name="Input 47 3 2" xfId="31421" xr:uid="{00000000-0005-0000-0000-0000FE2B0000}"/>
    <cellStyle name="Input 47 4" xfId="31422" xr:uid="{00000000-0005-0000-0000-0000FF2B0000}"/>
    <cellStyle name="Input 48" xfId="8515" xr:uid="{00000000-0005-0000-0000-0000002C0000}"/>
    <cellStyle name="Input 48 2" xfId="8516" xr:uid="{00000000-0005-0000-0000-0000012C0000}"/>
    <cellStyle name="Input 48 2 2" xfId="31423" xr:uid="{00000000-0005-0000-0000-0000022C0000}"/>
    <cellStyle name="Input 48 3" xfId="8517" xr:uid="{00000000-0005-0000-0000-0000032C0000}"/>
    <cellStyle name="Input 48 3 2" xfId="31424" xr:uid="{00000000-0005-0000-0000-0000042C0000}"/>
    <cellStyle name="Input 48 4" xfId="31425" xr:uid="{00000000-0005-0000-0000-0000052C0000}"/>
    <cellStyle name="Input 49" xfId="8518" xr:uid="{00000000-0005-0000-0000-0000062C0000}"/>
    <cellStyle name="Input 49 2" xfId="8519" xr:uid="{00000000-0005-0000-0000-0000072C0000}"/>
    <cellStyle name="Input 49 2 2" xfId="31426" xr:uid="{00000000-0005-0000-0000-0000082C0000}"/>
    <cellStyle name="Input 49 3" xfId="8520" xr:uid="{00000000-0005-0000-0000-0000092C0000}"/>
    <cellStyle name="Input 49 3 2" xfId="31427" xr:uid="{00000000-0005-0000-0000-00000A2C0000}"/>
    <cellStyle name="Input 49 4" xfId="31428" xr:uid="{00000000-0005-0000-0000-00000B2C0000}"/>
    <cellStyle name="Input 5" xfId="8521" xr:uid="{00000000-0005-0000-0000-00000C2C0000}"/>
    <cellStyle name="Input 5 2" xfId="8522" xr:uid="{00000000-0005-0000-0000-00000D2C0000}"/>
    <cellStyle name="Input 5 2 2" xfId="31429" xr:uid="{00000000-0005-0000-0000-00000E2C0000}"/>
    <cellStyle name="Input 5 3" xfId="8523" xr:uid="{00000000-0005-0000-0000-00000F2C0000}"/>
    <cellStyle name="Input 5 3 2" xfId="31430" xr:uid="{00000000-0005-0000-0000-0000102C0000}"/>
    <cellStyle name="Input 5 4" xfId="31431" xr:uid="{00000000-0005-0000-0000-0000112C0000}"/>
    <cellStyle name="Input 50" xfId="8524" xr:uid="{00000000-0005-0000-0000-0000122C0000}"/>
    <cellStyle name="Input 50 2" xfId="8525" xr:uid="{00000000-0005-0000-0000-0000132C0000}"/>
    <cellStyle name="Input 50 2 2" xfId="31432" xr:uid="{00000000-0005-0000-0000-0000142C0000}"/>
    <cellStyle name="Input 50 3" xfId="8526" xr:uid="{00000000-0005-0000-0000-0000152C0000}"/>
    <cellStyle name="Input 50 3 2" xfId="31433" xr:uid="{00000000-0005-0000-0000-0000162C0000}"/>
    <cellStyle name="Input 50 4" xfId="31434" xr:uid="{00000000-0005-0000-0000-0000172C0000}"/>
    <cellStyle name="Input 51" xfId="8527" xr:uid="{00000000-0005-0000-0000-0000182C0000}"/>
    <cellStyle name="Input 51 2" xfId="8528" xr:uid="{00000000-0005-0000-0000-0000192C0000}"/>
    <cellStyle name="Input 51 2 2" xfId="31435" xr:uid="{00000000-0005-0000-0000-00001A2C0000}"/>
    <cellStyle name="Input 51 3" xfId="8529" xr:uid="{00000000-0005-0000-0000-00001B2C0000}"/>
    <cellStyle name="Input 51 3 2" xfId="31436" xr:uid="{00000000-0005-0000-0000-00001C2C0000}"/>
    <cellStyle name="Input 51 4" xfId="31437" xr:uid="{00000000-0005-0000-0000-00001D2C0000}"/>
    <cellStyle name="Input 52" xfId="8530" xr:uid="{00000000-0005-0000-0000-00001E2C0000}"/>
    <cellStyle name="Input 52 2" xfId="8531" xr:uid="{00000000-0005-0000-0000-00001F2C0000}"/>
    <cellStyle name="Input 52 2 2" xfId="31438" xr:uid="{00000000-0005-0000-0000-0000202C0000}"/>
    <cellStyle name="Input 52 3" xfId="8532" xr:uid="{00000000-0005-0000-0000-0000212C0000}"/>
    <cellStyle name="Input 52 3 2" xfId="31439" xr:uid="{00000000-0005-0000-0000-0000222C0000}"/>
    <cellStyle name="Input 52 4" xfId="31440" xr:uid="{00000000-0005-0000-0000-0000232C0000}"/>
    <cellStyle name="Input 53" xfId="8533" xr:uid="{00000000-0005-0000-0000-0000242C0000}"/>
    <cellStyle name="Input 53 2" xfId="8534" xr:uid="{00000000-0005-0000-0000-0000252C0000}"/>
    <cellStyle name="Input 53 2 2" xfId="31441" xr:uid="{00000000-0005-0000-0000-0000262C0000}"/>
    <cellStyle name="Input 53 3" xfId="8535" xr:uid="{00000000-0005-0000-0000-0000272C0000}"/>
    <cellStyle name="Input 53 3 2" xfId="31442" xr:uid="{00000000-0005-0000-0000-0000282C0000}"/>
    <cellStyle name="Input 53 4" xfId="31443" xr:uid="{00000000-0005-0000-0000-0000292C0000}"/>
    <cellStyle name="Input 54" xfId="8536" xr:uid="{00000000-0005-0000-0000-00002A2C0000}"/>
    <cellStyle name="Input 54 2" xfId="8537" xr:uid="{00000000-0005-0000-0000-00002B2C0000}"/>
    <cellStyle name="Input 54 2 2" xfId="31444" xr:uid="{00000000-0005-0000-0000-00002C2C0000}"/>
    <cellStyle name="Input 54 3" xfId="8538" xr:uid="{00000000-0005-0000-0000-00002D2C0000}"/>
    <cellStyle name="Input 54 3 2" xfId="31445" xr:uid="{00000000-0005-0000-0000-00002E2C0000}"/>
    <cellStyle name="Input 54 4" xfId="31446" xr:uid="{00000000-0005-0000-0000-00002F2C0000}"/>
    <cellStyle name="Input 55" xfId="8539" xr:uid="{00000000-0005-0000-0000-0000302C0000}"/>
    <cellStyle name="Input 55 2" xfId="8540" xr:uid="{00000000-0005-0000-0000-0000312C0000}"/>
    <cellStyle name="Input 55 2 2" xfId="31447" xr:uid="{00000000-0005-0000-0000-0000322C0000}"/>
    <cellStyle name="Input 55 3" xfId="8541" xr:uid="{00000000-0005-0000-0000-0000332C0000}"/>
    <cellStyle name="Input 55 3 2" xfId="31448" xr:uid="{00000000-0005-0000-0000-0000342C0000}"/>
    <cellStyle name="Input 55 4" xfId="31449" xr:uid="{00000000-0005-0000-0000-0000352C0000}"/>
    <cellStyle name="Input 56" xfId="8542" xr:uid="{00000000-0005-0000-0000-0000362C0000}"/>
    <cellStyle name="Input 56 2" xfId="8543" xr:uid="{00000000-0005-0000-0000-0000372C0000}"/>
    <cellStyle name="Input 56 2 2" xfId="31450" xr:uid="{00000000-0005-0000-0000-0000382C0000}"/>
    <cellStyle name="Input 56 3" xfId="8544" xr:uid="{00000000-0005-0000-0000-0000392C0000}"/>
    <cellStyle name="Input 56 3 2" xfId="31451" xr:uid="{00000000-0005-0000-0000-00003A2C0000}"/>
    <cellStyle name="Input 56 4" xfId="31452" xr:uid="{00000000-0005-0000-0000-00003B2C0000}"/>
    <cellStyle name="Input 57" xfId="8545" xr:uid="{00000000-0005-0000-0000-00003C2C0000}"/>
    <cellStyle name="Input 57 2" xfId="8546" xr:uid="{00000000-0005-0000-0000-00003D2C0000}"/>
    <cellStyle name="Input 57 2 2" xfId="31453" xr:uid="{00000000-0005-0000-0000-00003E2C0000}"/>
    <cellStyle name="Input 57 3" xfId="8547" xr:uid="{00000000-0005-0000-0000-00003F2C0000}"/>
    <cellStyle name="Input 57 3 2" xfId="31454" xr:uid="{00000000-0005-0000-0000-0000402C0000}"/>
    <cellStyle name="Input 57 4" xfId="31455" xr:uid="{00000000-0005-0000-0000-0000412C0000}"/>
    <cellStyle name="Input 58" xfId="8548" xr:uid="{00000000-0005-0000-0000-0000422C0000}"/>
    <cellStyle name="Input 58 2" xfId="8549" xr:uid="{00000000-0005-0000-0000-0000432C0000}"/>
    <cellStyle name="Input 58 2 2" xfId="31456" xr:uid="{00000000-0005-0000-0000-0000442C0000}"/>
    <cellStyle name="Input 58 3" xfId="8550" xr:uid="{00000000-0005-0000-0000-0000452C0000}"/>
    <cellStyle name="Input 58 3 2" xfId="31457" xr:uid="{00000000-0005-0000-0000-0000462C0000}"/>
    <cellStyle name="Input 58 4" xfId="31458" xr:uid="{00000000-0005-0000-0000-0000472C0000}"/>
    <cellStyle name="Input 59" xfId="8551" xr:uid="{00000000-0005-0000-0000-0000482C0000}"/>
    <cellStyle name="Input 59 2" xfId="8552" xr:uid="{00000000-0005-0000-0000-0000492C0000}"/>
    <cellStyle name="Input 59 2 2" xfId="31459" xr:uid="{00000000-0005-0000-0000-00004A2C0000}"/>
    <cellStyle name="Input 59 3" xfId="8553" xr:uid="{00000000-0005-0000-0000-00004B2C0000}"/>
    <cellStyle name="Input 59 3 2" xfId="31460" xr:uid="{00000000-0005-0000-0000-00004C2C0000}"/>
    <cellStyle name="Input 59 4" xfId="31461" xr:uid="{00000000-0005-0000-0000-00004D2C0000}"/>
    <cellStyle name="Input 6" xfId="8554" xr:uid="{00000000-0005-0000-0000-00004E2C0000}"/>
    <cellStyle name="Input 6 2" xfId="8555" xr:uid="{00000000-0005-0000-0000-00004F2C0000}"/>
    <cellStyle name="Input 6 2 2" xfId="31462" xr:uid="{00000000-0005-0000-0000-0000502C0000}"/>
    <cellStyle name="Input 6 3" xfId="8556" xr:uid="{00000000-0005-0000-0000-0000512C0000}"/>
    <cellStyle name="Input 6 3 2" xfId="31463" xr:uid="{00000000-0005-0000-0000-0000522C0000}"/>
    <cellStyle name="Input 6 4" xfId="31464" xr:uid="{00000000-0005-0000-0000-0000532C0000}"/>
    <cellStyle name="Input 60" xfId="8557" xr:uid="{00000000-0005-0000-0000-0000542C0000}"/>
    <cellStyle name="Input 60 2" xfId="8558" xr:uid="{00000000-0005-0000-0000-0000552C0000}"/>
    <cellStyle name="Input 60 2 2" xfId="31465" xr:uid="{00000000-0005-0000-0000-0000562C0000}"/>
    <cellStyle name="Input 60 3" xfId="8559" xr:uid="{00000000-0005-0000-0000-0000572C0000}"/>
    <cellStyle name="Input 60 3 2" xfId="31466" xr:uid="{00000000-0005-0000-0000-0000582C0000}"/>
    <cellStyle name="Input 60 4" xfId="31467" xr:uid="{00000000-0005-0000-0000-0000592C0000}"/>
    <cellStyle name="Input 61" xfId="8560" xr:uid="{00000000-0005-0000-0000-00005A2C0000}"/>
    <cellStyle name="Input 61 2" xfId="8561" xr:uid="{00000000-0005-0000-0000-00005B2C0000}"/>
    <cellStyle name="Input 61 2 2" xfId="31468" xr:uid="{00000000-0005-0000-0000-00005C2C0000}"/>
    <cellStyle name="Input 61 3" xfId="8562" xr:uid="{00000000-0005-0000-0000-00005D2C0000}"/>
    <cellStyle name="Input 61 3 2" xfId="31469" xr:uid="{00000000-0005-0000-0000-00005E2C0000}"/>
    <cellStyle name="Input 61 4" xfId="31470" xr:uid="{00000000-0005-0000-0000-00005F2C0000}"/>
    <cellStyle name="Input 62" xfId="8563" xr:uid="{00000000-0005-0000-0000-0000602C0000}"/>
    <cellStyle name="Input 62 2" xfId="8564" xr:uid="{00000000-0005-0000-0000-0000612C0000}"/>
    <cellStyle name="Input 62 2 2" xfId="31471" xr:uid="{00000000-0005-0000-0000-0000622C0000}"/>
    <cellStyle name="Input 62 3" xfId="8565" xr:uid="{00000000-0005-0000-0000-0000632C0000}"/>
    <cellStyle name="Input 62 3 2" xfId="31472" xr:uid="{00000000-0005-0000-0000-0000642C0000}"/>
    <cellStyle name="Input 62 4" xfId="31473" xr:uid="{00000000-0005-0000-0000-0000652C0000}"/>
    <cellStyle name="Input 63" xfId="8566" xr:uid="{00000000-0005-0000-0000-0000662C0000}"/>
    <cellStyle name="Input 63 2" xfId="8567" xr:uid="{00000000-0005-0000-0000-0000672C0000}"/>
    <cellStyle name="Input 63 2 2" xfId="31474" xr:uid="{00000000-0005-0000-0000-0000682C0000}"/>
    <cellStyle name="Input 63 3" xfId="8568" xr:uid="{00000000-0005-0000-0000-0000692C0000}"/>
    <cellStyle name="Input 63 3 2" xfId="31475" xr:uid="{00000000-0005-0000-0000-00006A2C0000}"/>
    <cellStyle name="Input 63 4" xfId="31476" xr:uid="{00000000-0005-0000-0000-00006B2C0000}"/>
    <cellStyle name="Input 64" xfId="8569" xr:uid="{00000000-0005-0000-0000-00006C2C0000}"/>
    <cellStyle name="Input 64 2" xfId="8570" xr:uid="{00000000-0005-0000-0000-00006D2C0000}"/>
    <cellStyle name="Input 64 2 2" xfId="31477" xr:uid="{00000000-0005-0000-0000-00006E2C0000}"/>
    <cellStyle name="Input 64 3" xfId="8571" xr:uid="{00000000-0005-0000-0000-00006F2C0000}"/>
    <cellStyle name="Input 64 3 2" xfId="31478" xr:uid="{00000000-0005-0000-0000-0000702C0000}"/>
    <cellStyle name="Input 64 4" xfId="31479" xr:uid="{00000000-0005-0000-0000-0000712C0000}"/>
    <cellStyle name="Input 65" xfId="8572" xr:uid="{00000000-0005-0000-0000-0000722C0000}"/>
    <cellStyle name="Input 65 2" xfId="8573" xr:uid="{00000000-0005-0000-0000-0000732C0000}"/>
    <cellStyle name="Input 65 2 2" xfId="31480" xr:uid="{00000000-0005-0000-0000-0000742C0000}"/>
    <cellStyle name="Input 65 3" xfId="8574" xr:uid="{00000000-0005-0000-0000-0000752C0000}"/>
    <cellStyle name="Input 65 3 2" xfId="31481" xr:uid="{00000000-0005-0000-0000-0000762C0000}"/>
    <cellStyle name="Input 65 4" xfId="31482" xr:uid="{00000000-0005-0000-0000-0000772C0000}"/>
    <cellStyle name="Input 66" xfId="8575" xr:uid="{00000000-0005-0000-0000-0000782C0000}"/>
    <cellStyle name="Input 66 2" xfId="8576" xr:uid="{00000000-0005-0000-0000-0000792C0000}"/>
    <cellStyle name="Input 66 2 2" xfId="31483" xr:uid="{00000000-0005-0000-0000-00007A2C0000}"/>
    <cellStyle name="Input 66 3" xfId="8577" xr:uid="{00000000-0005-0000-0000-00007B2C0000}"/>
    <cellStyle name="Input 66 3 2" xfId="31484" xr:uid="{00000000-0005-0000-0000-00007C2C0000}"/>
    <cellStyle name="Input 66 4" xfId="31485" xr:uid="{00000000-0005-0000-0000-00007D2C0000}"/>
    <cellStyle name="Input 67" xfId="8578" xr:uid="{00000000-0005-0000-0000-00007E2C0000}"/>
    <cellStyle name="Input 67 2" xfId="8579" xr:uid="{00000000-0005-0000-0000-00007F2C0000}"/>
    <cellStyle name="Input 67 2 2" xfId="31486" xr:uid="{00000000-0005-0000-0000-0000802C0000}"/>
    <cellStyle name="Input 67 3" xfId="8580" xr:uid="{00000000-0005-0000-0000-0000812C0000}"/>
    <cellStyle name="Input 67 3 2" xfId="31487" xr:uid="{00000000-0005-0000-0000-0000822C0000}"/>
    <cellStyle name="Input 67 4" xfId="31488" xr:uid="{00000000-0005-0000-0000-0000832C0000}"/>
    <cellStyle name="Input 68" xfId="8581" xr:uid="{00000000-0005-0000-0000-0000842C0000}"/>
    <cellStyle name="Input 68 2" xfId="8582" xr:uid="{00000000-0005-0000-0000-0000852C0000}"/>
    <cellStyle name="Input 68 2 2" xfId="31489" xr:uid="{00000000-0005-0000-0000-0000862C0000}"/>
    <cellStyle name="Input 68 3" xfId="8583" xr:uid="{00000000-0005-0000-0000-0000872C0000}"/>
    <cellStyle name="Input 68 3 2" xfId="31490" xr:uid="{00000000-0005-0000-0000-0000882C0000}"/>
    <cellStyle name="Input 68 4" xfId="31491" xr:uid="{00000000-0005-0000-0000-0000892C0000}"/>
    <cellStyle name="Input 69" xfId="8584" xr:uid="{00000000-0005-0000-0000-00008A2C0000}"/>
    <cellStyle name="Input 69 2" xfId="8585" xr:uid="{00000000-0005-0000-0000-00008B2C0000}"/>
    <cellStyle name="Input 69 2 2" xfId="31492" xr:uid="{00000000-0005-0000-0000-00008C2C0000}"/>
    <cellStyle name="Input 69 3" xfId="8586" xr:uid="{00000000-0005-0000-0000-00008D2C0000}"/>
    <cellStyle name="Input 69 3 2" xfId="31493" xr:uid="{00000000-0005-0000-0000-00008E2C0000}"/>
    <cellStyle name="Input 69 4" xfId="31494" xr:uid="{00000000-0005-0000-0000-00008F2C0000}"/>
    <cellStyle name="Input 7" xfId="8587" xr:uid="{00000000-0005-0000-0000-0000902C0000}"/>
    <cellStyle name="Input 7 2" xfId="8588" xr:uid="{00000000-0005-0000-0000-0000912C0000}"/>
    <cellStyle name="Input 7 2 2" xfId="31495" xr:uid="{00000000-0005-0000-0000-0000922C0000}"/>
    <cellStyle name="Input 7 3" xfId="8589" xr:uid="{00000000-0005-0000-0000-0000932C0000}"/>
    <cellStyle name="Input 7 3 2" xfId="31496" xr:uid="{00000000-0005-0000-0000-0000942C0000}"/>
    <cellStyle name="Input 7 4" xfId="31497" xr:uid="{00000000-0005-0000-0000-0000952C0000}"/>
    <cellStyle name="Input 70" xfId="8590" xr:uid="{00000000-0005-0000-0000-0000962C0000}"/>
    <cellStyle name="Input 70 2" xfId="8591" xr:uid="{00000000-0005-0000-0000-0000972C0000}"/>
    <cellStyle name="Input 70 2 2" xfId="31498" xr:uid="{00000000-0005-0000-0000-0000982C0000}"/>
    <cellStyle name="Input 70 3" xfId="8592" xr:uid="{00000000-0005-0000-0000-0000992C0000}"/>
    <cellStyle name="Input 70 3 2" xfId="31499" xr:uid="{00000000-0005-0000-0000-00009A2C0000}"/>
    <cellStyle name="Input 70 4" xfId="31500" xr:uid="{00000000-0005-0000-0000-00009B2C0000}"/>
    <cellStyle name="Input 71" xfId="8593" xr:uid="{00000000-0005-0000-0000-00009C2C0000}"/>
    <cellStyle name="Input 71 2" xfId="8594" xr:uid="{00000000-0005-0000-0000-00009D2C0000}"/>
    <cellStyle name="Input 71 2 2" xfId="31501" xr:uid="{00000000-0005-0000-0000-00009E2C0000}"/>
    <cellStyle name="Input 71 3" xfId="8595" xr:uid="{00000000-0005-0000-0000-00009F2C0000}"/>
    <cellStyle name="Input 71 3 2" xfId="31502" xr:uid="{00000000-0005-0000-0000-0000A02C0000}"/>
    <cellStyle name="Input 71 4" xfId="31503" xr:uid="{00000000-0005-0000-0000-0000A12C0000}"/>
    <cellStyle name="Input 72" xfId="8596" xr:uid="{00000000-0005-0000-0000-0000A22C0000}"/>
    <cellStyle name="Input 72 2" xfId="8597" xr:uid="{00000000-0005-0000-0000-0000A32C0000}"/>
    <cellStyle name="Input 72 2 2" xfId="31504" xr:uid="{00000000-0005-0000-0000-0000A42C0000}"/>
    <cellStyle name="Input 72 3" xfId="8598" xr:uid="{00000000-0005-0000-0000-0000A52C0000}"/>
    <cellStyle name="Input 72 3 2" xfId="31505" xr:uid="{00000000-0005-0000-0000-0000A62C0000}"/>
    <cellStyle name="Input 72 4" xfId="31506" xr:uid="{00000000-0005-0000-0000-0000A72C0000}"/>
    <cellStyle name="Input 73" xfId="8599" xr:uid="{00000000-0005-0000-0000-0000A82C0000}"/>
    <cellStyle name="Input 73 2" xfId="8600" xr:uid="{00000000-0005-0000-0000-0000A92C0000}"/>
    <cellStyle name="Input 73 2 2" xfId="31507" xr:uid="{00000000-0005-0000-0000-0000AA2C0000}"/>
    <cellStyle name="Input 73 3" xfId="8601" xr:uid="{00000000-0005-0000-0000-0000AB2C0000}"/>
    <cellStyle name="Input 73 3 2" xfId="31508" xr:uid="{00000000-0005-0000-0000-0000AC2C0000}"/>
    <cellStyle name="Input 73 4" xfId="31509" xr:uid="{00000000-0005-0000-0000-0000AD2C0000}"/>
    <cellStyle name="Input 74" xfId="8602" xr:uid="{00000000-0005-0000-0000-0000AE2C0000}"/>
    <cellStyle name="Input 74 2" xfId="8603" xr:uid="{00000000-0005-0000-0000-0000AF2C0000}"/>
    <cellStyle name="Input 74 2 2" xfId="31510" xr:uid="{00000000-0005-0000-0000-0000B02C0000}"/>
    <cellStyle name="Input 74 3" xfId="8604" xr:uid="{00000000-0005-0000-0000-0000B12C0000}"/>
    <cellStyle name="Input 74 3 2" xfId="31511" xr:uid="{00000000-0005-0000-0000-0000B22C0000}"/>
    <cellStyle name="Input 74 4" xfId="31512" xr:uid="{00000000-0005-0000-0000-0000B32C0000}"/>
    <cellStyle name="Input 75" xfId="8605" xr:uid="{00000000-0005-0000-0000-0000B42C0000}"/>
    <cellStyle name="Input 75 2" xfId="8606" xr:uid="{00000000-0005-0000-0000-0000B52C0000}"/>
    <cellStyle name="Input 75 2 2" xfId="31513" xr:uid="{00000000-0005-0000-0000-0000B62C0000}"/>
    <cellStyle name="Input 75 3" xfId="8607" xr:uid="{00000000-0005-0000-0000-0000B72C0000}"/>
    <cellStyle name="Input 75 3 2" xfId="31514" xr:uid="{00000000-0005-0000-0000-0000B82C0000}"/>
    <cellStyle name="Input 75 4" xfId="31515" xr:uid="{00000000-0005-0000-0000-0000B92C0000}"/>
    <cellStyle name="Input 76" xfId="8608" xr:uid="{00000000-0005-0000-0000-0000BA2C0000}"/>
    <cellStyle name="Input 76 2" xfId="8609" xr:uid="{00000000-0005-0000-0000-0000BB2C0000}"/>
    <cellStyle name="Input 76 2 2" xfId="31516" xr:uid="{00000000-0005-0000-0000-0000BC2C0000}"/>
    <cellStyle name="Input 76 3" xfId="8610" xr:uid="{00000000-0005-0000-0000-0000BD2C0000}"/>
    <cellStyle name="Input 76 3 2" xfId="31517" xr:uid="{00000000-0005-0000-0000-0000BE2C0000}"/>
    <cellStyle name="Input 76 4" xfId="31518" xr:uid="{00000000-0005-0000-0000-0000BF2C0000}"/>
    <cellStyle name="Input 77" xfId="8611" xr:uid="{00000000-0005-0000-0000-0000C02C0000}"/>
    <cellStyle name="Input 77 2" xfId="8612" xr:uid="{00000000-0005-0000-0000-0000C12C0000}"/>
    <cellStyle name="Input 77 2 2" xfId="31519" xr:uid="{00000000-0005-0000-0000-0000C22C0000}"/>
    <cellStyle name="Input 77 3" xfId="8613" xr:uid="{00000000-0005-0000-0000-0000C32C0000}"/>
    <cellStyle name="Input 77 3 2" xfId="31520" xr:uid="{00000000-0005-0000-0000-0000C42C0000}"/>
    <cellStyle name="Input 77 4" xfId="31521" xr:uid="{00000000-0005-0000-0000-0000C52C0000}"/>
    <cellStyle name="Input 78" xfId="8614" xr:uid="{00000000-0005-0000-0000-0000C62C0000}"/>
    <cellStyle name="Input 78 2" xfId="8615" xr:uid="{00000000-0005-0000-0000-0000C72C0000}"/>
    <cellStyle name="Input 78 2 2" xfId="31522" xr:uid="{00000000-0005-0000-0000-0000C82C0000}"/>
    <cellStyle name="Input 78 3" xfId="8616" xr:uid="{00000000-0005-0000-0000-0000C92C0000}"/>
    <cellStyle name="Input 78 3 2" xfId="31523" xr:uid="{00000000-0005-0000-0000-0000CA2C0000}"/>
    <cellStyle name="Input 78 4" xfId="31524" xr:uid="{00000000-0005-0000-0000-0000CB2C0000}"/>
    <cellStyle name="Input 79" xfId="8617" xr:uid="{00000000-0005-0000-0000-0000CC2C0000}"/>
    <cellStyle name="Input 79 2" xfId="8618" xr:uid="{00000000-0005-0000-0000-0000CD2C0000}"/>
    <cellStyle name="Input 79 2 2" xfId="31525" xr:uid="{00000000-0005-0000-0000-0000CE2C0000}"/>
    <cellStyle name="Input 79 3" xfId="8619" xr:uid="{00000000-0005-0000-0000-0000CF2C0000}"/>
    <cellStyle name="Input 79 3 2" xfId="31526" xr:uid="{00000000-0005-0000-0000-0000D02C0000}"/>
    <cellStyle name="Input 79 4" xfId="31527" xr:uid="{00000000-0005-0000-0000-0000D12C0000}"/>
    <cellStyle name="Input 8" xfId="8620" xr:uid="{00000000-0005-0000-0000-0000D22C0000}"/>
    <cellStyle name="Input 8 2" xfId="8621" xr:uid="{00000000-0005-0000-0000-0000D32C0000}"/>
    <cellStyle name="Input 8 2 2" xfId="31528" xr:uid="{00000000-0005-0000-0000-0000D42C0000}"/>
    <cellStyle name="Input 8 3" xfId="8622" xr:uid="{00000000-0005-0000-0000-0000D52C0000}"/>
    <cellStyle name="Input 8 3 2" xfId="31529" xr:uid="{00000000-0005-0000-0000-0000D62C0000}"/>
    <cellStyle name="Input 8 4" xfId="31530" xr:uid="{00000000-0005-0000-0000-0000D72C0000}"/>
    <cellStyle name="Input 80" xfId="8623" xr:uid="{00000000-0005-0000-0000-0000D82C0000}"/>
    <cellStyle name="Input 80 2" xfId="8624" xr:uid="{00000000-0005-0000-0000-0000D92C0000}"/>
    <cellStyle name="Input 80 2 2" xfId="31531" xr:uid="{00000000-0005-0000-0000-0000DA2C0000}"/>
    <cellStyle name="Input 80 3" xfId="8625" xr:uid="{00000000-0005-0000-0000-0000DB2C0000}"/>
    <cellStyle name="Input 80 3 2" xfId="31532" xr:uid="{00000000-0005-0000-0000-0000DC2C0000}"/>
    <cellStyle name="Input 80 4" xfId="31533" xr:uid="{00000000-0005-0000-0000-0000DD2C0000}"/>
    <cellStyle name="Input 81" xfId="8626" xr:uid="{00000000-0005-0000-0000-0000DE2C0000}"/>
    <cellStyle name="Input 81 2" xfId="8627" xr:uid="{00000000-0005-0000-0000-0000DF2C0000}"/>
    <cellStyle name="Input 81 2 2" xfId="31534" xr:uid="{00000000-0005-0000-0000-0000E02C0000}"/>
    <cellStyle name="Input 81 3" xfId="8628" xr:uid="{00000000-0005-0000-0000-0000E12C0000}"/>
    <cellStyle name="Input 81 3 2" xfId="31535" xr:uid="{00000000-0005-0000-0000-0000E22C0000}"/>
    <cellStyle name="Input 81 4" xfId="31536" xr:uid="{00000000-0005-0000-0000-0000E32C0000}"/>
    <cellStyle name="Input 82" xfId="8629" xr:uid="{00000000-0005-0000-0000-0000E42C0000}"/>
    <cellStyle name="Input 82 2" xfId="8630" xr:uid="{00000000-0005-0000-0000-0000E52C0000}"/>
    <cellStyle name="Input 82 2 2" xfId="31537" xr:uid="{00000000-0005-0000-0000-0000E62C0000}"/>
    <cellStyle name="Input 82 3" xfId="8631" xr:uid="{00000000-0005-0000-0000-0000E72C0000}"/>
    <cellStyle name="Input 82 3 2" xfId="31538" xr:uid="{00000000-0005-0000-0000-0000E82C0000}"/>
    <cellStyle name="Input 82 4" xfId="31539" xr:uid="{00000000-0005-0000-0000-0000E92C0000}"/>
    <cellStyle name="Input 83" xfId="8632" xr:uid="{00000000-0005-0000-0000-0000EA2C0000}"/>
    <cellStyle name="Input 83 2" xfId="8633" xr:uid="{00000000-0005-0000-0000-0000EB2C0000}"/>
    <cellStyle name="Input 83 2 2" xfId="31540" xr:uid="{00000000-0005-0000-0000-0000EC2C0000}"/>
    <cellStyle name="Input 83 3" xfId="8634" xr:uid="{00000000-0005-0000-0000-0000ED2C0000}"/>
    <cellStyle name="Input 83 3 2" xfId="31541" xr:uid="{00000000-0005-0000-0000-0000EE2C0000}"/>
    <cellStyle name="Input 83 4" xfId="31542" xr:uid="{00000000-0005-0000-0000-0000EF2C0000}"/>
    <cellStyle name="Input 84" xfId="8635" xr:uid="{00000000-0005-0000-0000-0000F02C0000}"/>
    <cellStyle name="Input 84 2" xfId="8636" xr:uid="{00000000-0005-0000-0000-0000F12C0000}"/>
    <cellStyle name="Input 84 2 2" xfId="31543" xr:uid="{00000000-0005-0000-0000-0000F22C0000}"/>
    <cellStyle name="Input 84 3" xfId="8637" xr:uid="{00000000-0005-0000-0000-0000F32C0000}"/>
    <cellStyle name="Input 84 3 2" xfId="31544" xr:uid="{00000000-0005-0000-0000-0000F42C0000}"/>
    <cellStyle name="Input 84 4" xfId="31545" xr:uid="{00000000-0005-0000-0000-0000F52C0000}"/>
    <cellStyle name="Input 85" xfId="8638" xr:uid="{00000000-0005-0000-0000-0000F62C0000}"/>
    <cellStyle name="Input 85 2" xfId="8639" xr:uid="{00000000-0005-0000-0000-0000F72C0000}"/>
    <cellStyle name="Input 85 2 2" xfId="31546" xr:uid="{00000000-0005-0000-0000-0000F82C0000}"/>
    <cellStyle name="Input 85 3" xfId="8640" xr:uid="{00000000-0005-0000-0000-0000F92C0000}"/>
    <cellStyle name="Input 85 3 2" xfId="31547" xr:uid="{00000000-0005-0000-0000-0000FA2C0000}"/>
    <cellStyle name="Input 85 4" xfId="31548" xr:uid="{00000000-0005-0000-0000-0000FB2C0000}"/>
    <cellStyle name="Input 86" xfId="8641" xr:uid="{00000000-0005-0000-0000-0000FC2C0000}"/>
    <cellStyle name="Input 86 2" xfId="8642" xr:uid="{00000000-0005-0000-0000-0000FD2C0000}"/>
    <cellStyle name="Input 86 2 2" xfId="31549" xr:uid="{00000000-0005-0000-0000-0000FE2C0000}"/>
    <cellStyle name="Input 86 3" xfId="8643" xr:uid="{00000000-0005-0000-0000-0000FF2C0000}"/>
    <cellStyle name="Input 86 3 2" xfId="31550" xr:uid="{00000000-0005-0000-0000-0000002D0000}"/>
    <cellStyle name="Input 86 4" xfId="31551" xr:uid="{00000000-0005-0000-0000-0000012D0000}"/>
    <cellStyle name="Input 87" xfId="8644" xr:uid="{00000000-0005-0000-0000-0000022D0000}"/>
    <cellStyle name="Input 87 2" xfId="8645" xr:uid="{00000000-0005-0000-0000-0000032D0000}"/>
    <cellStyle name="Input 87 2 2" xfId="31552" xr:uid="{00000000-0005-0000-0000-0000042D0000}"/>
    <cellStyle name="Input 87 3" xfId="8646" xr:uid="{00000000-0005-0000-0000-0000052D0000}"/>
    <cellStyle name="Input 87 3 2" xfId="31553" xr:uid="{00000000-0005-0000-0000-0000062D0000}"/>
    <cellStyle name="Input 87 4" xfId="31554" xr:uid="{00000000-0005-0000-0000-0000072D0000}"/>
    <cellStyle name="Input 88" xfId="8647" xr:uid="{00000000-0005-0000-0000-0000082D0000}"/>
    <cellStyle name="Input 88 2" xfId="8648" xr:uid="{00000000-0005-0000-0000-0000092D0000}"/>
    <cellStyle name="Input 88 2 2" xfId="31555" xr:uid="{00000000-0005-0000-0000-00000A2D0000}"/>
    <cellStyle name="Input 88 3" xfId="8649" xr:uid="{00000000-0005-0000-0000-00000B2D0000}"/>
    <cellStyle name="Input 88 3 2" xfId="31556" xr:uid="{00000000-0005-0000-0000-00000C2D0000}"/>
    <cellStyle name="Input 88 4" xfId="31557" xr:uid="{00000000-0005-0000-0000-00000D2D0000}"/>
    <cellStyle name="Input 89" xfId="8650" xr:uid="{00000000-0005-0000-0000-00000E2D0000}"/>
    <cellStyle name="Input 89 2" xfId="8651" xr:uid="{00000000-0005-0000-0000-00000F2D0000}"/>
    <cellStyle name="Input 89 2 2" xfId="31558" xr:uid="{00000000-0005-0000-0000-0000102D0000}"/>
    <cellStyle name="Input 89 3" xfId="8652" xr:uid="{00000000-0005-0000-0000-0000112D0000}"/>
    <cellStyle name="Input 89 3 2" xfId="31559" xr:uid="{00000000-0005-0000-0000-0000122D0000}"/>
    <cellStyle name="Input 89 4" xfId="31560" xr:uid="{00000000-0005-0000-0000-0000132D0000}"/>
    <cellStyle name="Input 9" xfId="8653" xr:uid="{00000000-0005-0000-0000-0000142D0000}"/>
    <cellStyle name="Input 9 2" xfId="8654" xr:uid="{00000000-0005-0000-0000-0000152D0000}"/>
    <cellStyle name="Input 9 2 2" xfId="31561" xr:uid="{00000000-0005-0000-0000-0000162D0000}"/>
    <cellStyle name="Input 9 3" xfId="8655" xr:uid="{00000000-0005-0000-0000-0000172D0000}"/>
    <cellStyle name="Input 9 3 2" xfId="31562" xr:uid="{00000000-0005-0000-0000-0000182D0000}"/>
    <cellStyle name="Input 9 4" xfId="31563" xr:uid="{00000000-0005-0000-0000-0000192D0000}"/>
    <cellStyle name="Input 90" xfId="8656" xr:uid="{00000000-0005-0000-0000-00001A2D0000}"/>
    <cellStyle name="Input 90 2" xfId="8657" xr:uid="{00000000-0005-0000-0000-00001B2D0000}"/>
    <cellStyle name="Input 90 2 2" xfId="31564" xr:uid="{00000000-0005-0000-0000-00001C2D0000}"/>
    <cellStyle name="Input 90 3" xfId="8658" xr:uid="{00000000-0005-0000-0000-00001D2D0000}"/>
    <cellStyle name="Input 90 3 2" xfId="31565" xr:uid="{00000000-0005-0000-0000-00001E2D0000}"/>
    <cellStyle name="Input 90 4" xfId="31566" xr:uid="{00000000-0005-0000-0000-00001F2D0000}"/>
    <cellStyle name="Input 91" xfId="8659" xr:uid="{00000000-0005-0000-0000-0000202D0000}"/>
    <cellStyle name="Input 91 2" xfId="8660" xr:uid="{00000000-0005-0000-0000-0000212D0000}"/>
    <cellStyle name="Input 91 2 2" xfId="31567" xr:uid="{00000000-0005-0000-0000-0000222D0000}"/>
    <cellStyle name="Input 91 3" xfId="8661" xr:uid="{00000000-0005-0000-0000-0000232D0000}"/>
    <cellStyle name="Input 91 3 2" xfId="31568" xr:uid="{00000000-0005-0000-0000-0000242D0000}"/>
    <cellStyle name="Input 91 4" xfId="31569" xr:uid="{00000000-0005-0000-0000-0000252D0000}"/>
    <cellStyle name="Input 92" xfId="8662" xr:uid="{00000000-0005-0000-0000-0000262D0000}"/>
    <cellStyle name="Input 92 2" xfId="8663" xr:uid="{00000000-0005-0000-0000-0000272D0000}"/>
    <cellStyle name="Input 92 2 2" xfId="31570" xr:uid="{00000000-0005-0000-0000-0000282D0000}"/>
    <cellStyle name="Input 92 3" xfId="8664" xr:uid="{00000000-0005-0000-0000-0000292D0000}"/>
    <cellStyle name="Input 92 3 2" xfId="31571" xr:uid="{00000000-0005-0000-0000-00002A2D0000}"/>
    <cellStyle name="Input 92 4" xfId="31572" xr:uid="{00000000-0005-0000-0000-00002B2D0000}"/>
    <cellStyle name="Input 93" xfId="8665" xr:uid="{00000000-0005-0000-0000-00002C2D0000}"/>
    <cellStyle name="Input 93 2" xfId="8666" xr:uid="{00000000-0005-0000-0000-00002D2D0000}"/>
    <cellStyle name="Input 93 2 2" xfId="31573" xr:uid="{00000000-0005-0000-0000-00002E2D0000}"/>
    <cellStyle name="Input 93 3" xfId="8667" xr:uid="{00000000-0005-0000-0000-00002F2D0000}"/>
    <cellStyle name="Input 93 3 2" xfId="31574" xr:uid="{00000000-0005-0000-0000-0000302D0000}"/>
    <cellStyle name="Input 93 4" xfId="31575" xr:uid="{00000000-0005-0000-0000-0000312D0000}"/>
    <cellStyle name="Input 94" xfId="8668" xr:uid="{00000000-0005-0000-0000-0000322D0000}"/>
    <cellStyle name="Input 94 2" xfId="8669" xr:uid="{00000000-0005-0000-0000-0000332D0000}"/>
    <cellStyle name="Input 94 2 2" xfId="31576" xr:uid="{00000000-0005-0000-0000-0000342D0000}"/>
    <cellStyle name="Input 94 3" xfId="8670" xr:uid="{00000000-0005-0000-0000-0000352D0000}"/>
    <cellStyle name="Input 94 3 2" xfId="31577" xr:uid="{00000000-0005-0000-0000-0000362D0000}"/>
    <cellStyle name="Input 94 4" xfId="31578" xr:uid="{00000000-0005-0000-0000-0000372D0000}"/>
    <cellStyle name="Input 95" xfId="8671" xr:uid="{00000000-0005-0000-0000-0000382D0000}"/>
    <cellStyle name="Input 95 2" xfId="8672" xr:uid="{00000000-0005-0000-0000-0000392D0000}"/>
    <cellStyle name="Input 95 2 2" xfId="31579" xr:uid="{00000000-0005-0000-0000-00003A2D0000}"/>
    <cellStyle name="Input 95 3" xfId="8673" xr:uid="{00000000-0005-0000-0000-00003B2D0000}"/>
    <cellStyle name="Input 95 3 2" xfId="31580" xr:uid="{00000000-0005-0000-0000-00003C2D0000}"/>
    <cellStyle name="Input 95 4" xfId="31581" xr:uid="{00000000-0005-0000-0000-00003D2D0000}"/>
    <cellStyle name="Input 96" xfId="8674" xr:uid="{00000000-0005-0000-0000-00003E2D0000}"/>
    <cellStyle name="Input 96 2" xfId="8675" xr:uid="{00000000-0005-0000-0000-00003F2D0000}"/>
    <cellStyle name="Input 96 2 2" xfId="31582" xr:uid="{00000000-0005-0000-0000-0000402D0000}"/>
    <cellStyle name="Input 96 3" xfId="8676" xr:uid="{00000000-0005-0000-0000-0000412D0000}"/>
    <cellStyle name="Input 96 3 2" xfId="31583" xr:uid="{00000000-0005-0000-0000-0000422D0000}"/>
    <cellStyle name="Input 96 4" xfId="31584" xr:uid="{00000000-0005-0000-0000-0000432D0000}"/>
    <cellStyle name="Input 97" xfId="8677" xr:uid="{00000000-0005-0000-0000-0000442D0000}"/>
    <cellStyle name="Input 97 2" xfId="8678" xr:uid="{00000000-0005-0000-0000-0000452D0000}"/>
    <cellStyle name="Input 97 2 2" xfId="31585" xr:uid="{00000000-0005-0000-0000-0000462D0000}"/>
    <cellStyle name="Input 97 3" xfId="8679" xr:uid="{00000000-0005-0000-0000-0000472D0000}"/>
    <cellStyle name="Input 97 3 2" xfId="31586" xr:uid="{00000000-0005-0000-0000-0000482D0000}"/>
    <cellStyle name="Input 97 4" xfId="31587" xr:uid="{00000000-0005-0000-0000-0000492D0000}"/>
    <cellStyle name="Input 98" xfId="8680" xr:uid="{00000000-0005-0000-0000-00004A2D0000}"/>
    <cellStyle name="Input 98 2" xfId="8681" xr:uid="{00000000-0005-0000-0000-00004B2D0000}"/>
    <cellStyle name="Input 98 2 2" xfId="31588" xr:uid="{00000000-0005-0000-0000-00004C2D0000}"/>
    <cellStyle name="Input 98 3" xfId="8682" xr:uid="{00000000-0005-0000-0000-00004D2D0000}"/>
    <cellStyle name="Input 98 3 2" xfId="31589" xr:uid="{00000000-0005-0000-0000-00004E2D0000}"/>
    <cellStyle name="Input 98 4" xfId="31590" xr:uid="{00000000-0005-0000-0000-00004F2D0000}"/>
    <cellStyle name="Input 99" xfId="8683" xr:uid="{00000000-0005-0000-0000-0000502D0000}"/>
    <cellStyle name="Input 99 2" xfId="8684" xr:uid="{00000000-0005-0000-0000-0000512D0000}"/>
    <cellStyle name="Input 99 2 2" xfId="31591" xr:uid="{00000000-0005-0000-0000-0000522D0000}"/>
    <cellStyle name="Input 99 3" xfId="8685" xr:uid="{00000000-0005-0000-0000-0000532D0000}"/>
    <cellStyle name="Input 99 3 2" xfId="31592" xr:uid="{00000000-0005-0000-0000-0000542D0000}"/>
    <cellStyle name="Input 99 4" xfId="31593" xr:uid="{00000000-0005-0000-0000-0000552D0000}"/>
    <cellStyle name="Input_%" xfId="8686" xr:uid="{00000000-0005-0000-0000-0000562D0000}"/>
    <cellStyle name="INPUTS" xfId="8687" xr:uid="{00000000-0005-0000-0000-0000572D0000}"/>
    <cellStyle name="INPUTS 10" xfId="31594" xr:uid="{00000000-0005-0000-0000-0000582D0000}"/>
    <cellStyle name="INPUTS 2" xfId="8688" xr:uid="{00000000-0005-0000-0000-0000592D0000}"/>
    <cellStyle name="INPUTS 2 2" xfId="8689" xr:uid="{00000000-0005-0000-0000-00005A2D0000}"/>
    <cellStyle name="INPUTS 2 2 2" xfId="8690" xr:uid="{00000000-0005-0000-0000-00005B2D0000}"/>
    <cellStyle name="INPUTS 2 2 2 2" xfId="31595" xr:uid="{00000000-0005-0000-0000-00005C2D0000}"/>
    <cellStyle name="INPUTS 2 2 3" xfId="8691" xr:uid="{00000000-0005-0000-0000-00005D2D0000}"/>
    <cellStyle name="INPUTS 2 2 3 2" xfId="31596" xr:uid="{00000000-0005-0000-0000-00005E2D0000}"/>
    <cellStyle name="INPUTS 2 2 4" xfId="31597" xr:uid="{00000000-0005-0000-0000-00005F2D0000}"/>
    <cellStyle name="INPUTS 2 3" xfId="8692" xr:uid="{00000000-0005-0000-0000-0000602D0000}"/>
    <cellStyle name="INPUTS 2 3 2" xfId="8693" xr:uid="{00000000-0005-0000-0000-0000612D0000}"/>
    <cellStyle name="INPUTS 2 3 2 2" xfId="31598" xr:uid="{00000000-0005-0000-0000-0000622D0000}"/>
    <cellStyle name="INPUTS 2 3 3" xfId="8694" xr:uid="{00000000-0005-0000-0000-0000632D0000}"/>
    <cellStyle name="INPUTS 2 3 3 2" xfId="31599" xr:uid="{00000000-0005-0000-0000-0000642D0000}"/>
    <cellStyle name="INPUTS 2 3 4" xfId="31600" xr:uid="{00000000-0005-0000-0000-0000652D0000}"/>
    <cellStyle name="INPUTS 2 4" xfId="8695" xr:uid="{00000000-0005-0000-0000-0000662D0000}"/>
    <cellStyle name="INPUTS 2 4 2" xfId="8696" xr:uid="{00000000-0005-0000-0000-0000672D0000}"/>
    <cellStyle name="INPUTS 2 4 2 2" xfId="31601" xr:uid="{00000000-0005-0000-0000-0000682D0000}"/>
    <cellStyle name="INPUTS 2 4 3" xfId="8697" xr:uid="{00000000-0005-0000-0000-0000692D0000}"/>
    <cellStyle name="INPUTS 2 4 3 2" xfId="31602" xr:uid="{00000000-0005-0000-0000-00006A2D0000}"/>
    <cellStyle name="INPUTS 2 4 4" xfId="31603" xr:uid="{00000000-0005-0000-0000-00006B2D0000}"/>
    <cellStyle name="INPUTS 2 5" xfId="8698" xr:uid="{00000000-0005-0000-0000-00006C2D0000}"/>
    <cellStyle name="INPUTS 2 5 2" xfId="8699" xr:uid="{00000000-0005-0000-0000-00006D2D0000}"/>
    <cellStyle name="INPUTS 2 5 2 2" xfId="31604" xr:uid="{00000000-0005-0000-0000-00006E2D0000}"/>
    <cellStyle name="INPUTS 2 5 3" xfId="8700" xr:uid="{00000000-0005-0000-0000-00006F2D0000}"/>
    <cellStyle name="INPUTS 2 5 3 2" xfId="31605" xr:uid="{00000000-0005-0000-0000-0000702D0000}"/>
    <cellStyle name="INPUTS 2 5 4" xfId="31606" xr:uid="{00000000-0005-0000-0000-0000712D0000}"/>
    <cellStyle name="INPUTS 2 6" xfId="8701" xr:uid="{00000000-0005-0000-0000-0000722D0000}"/>
    <cellStyle name="INPUTS 2 6 2" xfId="31607" xr:uid="{00000000-0005-0000-0000-0000732D0000}"/>
    <cellStyle name="INPUTS 2 7" xfId="8702" xr:uid="{00000000-0005-0000-0000-0000742D0000}"/>
    <cellStyle name="INPUTS 2 7 2" xfId="31608" xr:uid="{00000000-0005-0000-0000-0000752D0000}"/>
    <cellStyle name="INPUTS 2 8" xfId="31609" xr:uid="{00000000-0005-0000-0000-0000762D0000}"/>
    <cellStyle name="INPUTS 3" xfId="8703" xr:uid="{00000000-0005-0000-0000-0000772D0000}"/>
    <cellStyle name="INPUTS 3 2" xfId="8704" xr:uid="{00000000-0005-0000-0000-0000782D0000}"/>
    <cellStyle name="INPUTS 3 2 2" xfId="8705" xr:uid="{00000000-0005-0000-0000-0000792D0000}"/>
    <cellStyle name="INPUTS 3 2 2 2" xfId="31610" xr:uid="{00000000-0005-0000-0000-00007A2D0000}"/>
    <cellStyle name="INPUTS 3 2 3" xfId="8706" xr:uid="{00000000-0005-0000-0000-00007B2D0000}"/>
    <cellStyle name="INPUTS 3 2 3 2" xfId="31611" xr:uid="{00000000-0005-0000-0000-00007C2D0000}"/>
    <cellStyle name="INPUTS 3 2 4" xfId="31612" xr:uid="{00000000-0005-0000-0000-00007D2D0000}"/>
    <cellStyle name="INPUTS 3 3" xfId="8707" xr:uid="{00000000-0005-0000-0000-00007E2D0000}"/>
    <cellStyle name="INPUTS 3 3 2" xfId="8708" xr:uid="{00000000-0005-0000-0000-00007F2D0000}"/>
    <cellStyle name="INPUTS 3 3 2 2" xfId="31613" xr:uid="{00000000-0005-0000-0000-0000802D0000}"/>
    <cellStyle name="INPUTS 3 3 3" xfId="8709" xr:uid="{00000000-0005-0000-0000-0000812D0000}"/>
    <cellStyle name="INPUTS 3 3 3 2" xfId="31614" xr:uid="{00000000-0005-0000-0000-0000822D0000}"/>
    <cellStyle name="INPUTS 3 3 4" xfId="31615" xr:uid="{00000000-0005-0000-0000-0000832D0000}"/>
    <cellStyle name="INPUTS 3 4" xfId="8710" xr:uid="{00000000-0005-0000-0000-0000842D0000}"/>
    <cellStyle name="INPUTS 3 4 2" xfId="8711" xr:uid="{00000000-0005-0000-0000-0000852D0000}"/>
    <cellStyle name="INPUTS 3 4 2 2" xfId="31616" xr:uid="{00000000-0005-0000-0000-0000862D0000}"/>
    <cellStyle name="INPUTS 3 4 3" xfId="8712" xr:uid="{00000000-0005-0000-0000-0000872D0000}"/>
    <cellStyle name="INPUTS 3 4 3 2" xfId="31617" xr:uid="{00000000-0005-0000-0000-0000882D0000}"/>
    <cellStyle name="INPUTS 3 4 4" xfId="31618" xr:uid="{00000000-0005-0000-0000-0000892D0000}"/>
    <cellStyle name="INPUTS 3 5" xfId="8713" xr:uid="{00000000-0005-0000-0000-00008A2D0000}"/>
    <cellStyle name="INPUTS 3 5 2" xfId="8714" xr:uid="{00000000-0005-0000-0000-00008B2D0000}"/>
    <cellStyle name="INPUTS 3 5 2 2" xfId="31619" xr:uid="{00000000-0005-0000-0000-00008C2D0000}"/>
    <cellStyle name="INPUTS 3 5 3" xfId="8715" xr:uid="{00000000-0005-0000-0000-00008D2D0000}"/>
    <cellStyle name="INPUTS 3 5 3 2" xfId="31620" xr:uid="{00000000-0005-0000-0000-00008E2D0000}"/>
    <cellStyle name="INPUTS 3 5 4" xfId="31621" xr:uid="{00000000-0005-0000-0000-00008F2D0000}"/>
    <cellStyle name="INPUTS 3 6" xfId="8716" xr:uid="{00000000-0005-0000-0000-0000902D0000}"/>
    <cellStyle name="INPUTS 3 6 2" xfId="31622" xr:uid="{00000000-0005-0000-0000-0000912D0000}"/>
    <cellStyle name="INPUTS 3 7" xfId="8717" xr:uid="{00000000-0005-0000-0000-0000922D0000}"/>
    <cellStyle name="INPUTS 3 7 2" xfId="31623" xr:uid="{00000000-0005-0000-0000-0000932D0000}"/>
    <cellStyle name="INPUTS 3 8" xfId="31624" xr:uid="{00000000-0005-0000-0000-0000942D0000}"/>
    <cellStyle name="INPUTS 4" xfId="8718" xr:uid="{00000000-0005-0000-0000-0000952D0000}"/>
    <cellStyle name="INPUTS 4 2" xfId="8719" xr:uid="{00000000-0005-0000-0000-0000962D0000}"/>
    <cellStyle name="INPUTS 4 2 2" xfId="31625" xr:uid="{00000000-0005-0000-0000-0000972D0000}"/>
    <cellStyle name="INPUTS 4 3" xfId="8720" xr:uid="{00000000-0005-0000-0000-0000982D0000}"/>
    <cellStyle name="INPUTS 4 3 2" xfId="31626" xr:uid="{00000000-0005-0000-0000-0000992D0000}"/>
    <cellStyle name="INPUTS 4 4" xfId="31627" xr:uid="{00000000-0005-0000-0000-00009A2D0000}"/>
    <cellStyle name="INPUTS 5" xfId="8721" xr:uid="{00000000-0005-0000-0000-00009B2D0000}"/>
    <cellStyle name="INPUTS 5 2" xfId="8722" xr:uid="{00000000-0005-0000-0000-00009C2D0000}"/>
    <cellStyle name="INPUTS 5 2 2" xfId="31628" xr:uid="{00000000-0005-0000-0000-00009D2D0000}"/>
    <cellStyle name="INPUTS 5 3" xfId="8723" xr:uid="{00000000-0005-0000-0000-00009E2D0000}"/>
    <cellStyle name="INPUTS 5 3 2" xfId="31629" xr:uid="{00000000-0005-0000-0000-00009F2D0000}"/>
    <cellStyle name="INPUTS 5 4" xfId="31630" xr:uid="{00000000-0005-0000-0000-0000A02D0000}"/>
    <cellStyle name="INPUTS 6" xfId="8724" xr:uid="{00000000-0005-0000-0000-0000A12D0000}"/>
    <cellStyle name="INPUTS 6 2" xfId="8725" xr:uid="{00000000-0005-0000-0000-0000A22D0000}"/>
    <cellStyle name="INPUTS 6 2 2" xfId="31631" xr:uid="{00000000-0005-0000-0000-0000A32D0000}"/>
    <cellStyle name="INPUTS 6 3" xfId="8726" xr:uid="{00000000-0005-0000-0000-0000A42D0000}"/>
    <cellStyle name="INPUTS 6 3 2" xfId="31632" xr:uid="{00000000-0005-0000-0000-0000A52D0000}"/>
    <cellStyle name="INPUTS 6 4" xfId="31633" xr:uid="{00000000-0005-0000-0000-0000A62D0000}"/>
    <cellStyle name="INPUTS 7" xfId="8727" xr:uid="{00000000-0005-0000-0000-0000A72D0000}"/>
    <cellStyle name="INPUTS 7 2" xfId="8728" xr:uid="{00000000-0005-0000-0000-0000A82D0000}"/>
    <cellStyle name="INPUTS 7 2 2" xfId="31634" xr:uid="{00000000-0005-0000-0000-0000A92D0000}"/>
    <cellStyle name="INPUTS 7 3" xfId="8729" xr:uid="{00000000-0005-0000-0000-0000AA2D0000}"/>
    <cellStyle name="INPUTS 7 3 2" xfId="31635" xr:uid="{00000000-0005-0000-0000-0000AB2D0000}"/>
    <cellStyle name="INPUTS 7 4" xfId="31636" xr:uid="{00000000-0005-0000-0000-0000AC2D0000}"/>
    <cellStyle name="INPUTS 8" xfId="8730" xr:uid="{00000000-0005-0000-0000-0000AD2D0000}"/>
    <cellStyle name="INPUTS 8 2" xfId="31637" xr:uid="{00000000-0005-0000-0000-0000AE2D0000}"/>
    <cellStyle name="INPUTS 9" xfId="8731" xr:uid="{00000000-0005-0000-0000-0000AF2D0000}"/>
    <cellStyle name="INPUTS 9 2" xfId="31638" xr:uid="{00000000-0005-0000-0000-0000B02D0000}"/>
    <cellStyle name="INPUTS_Balance" xfId="8732" xr:uid="{00000000-0005-0000-0000-0000B12D0000}"/>
    <cellStyle name="Linked Cell" xfId="8733" xr:uid="{00000000-0005-0000-0000-0000B22D0000}"/>
    <cellStyle name="Migliaia_Debt Calculation BNDES-TSN (2004-08-02)" xfId="31639" xr:uid="{00000000-0005-0000-0000-0000B32D0000}"/>
    <cellStyle name="Millares [0,1]" xfId="8734" xr:uid="{00000000-0005-0000-0000-0000B42D0000}"/>
    <cellStyle name="Millares [0,1] 10" xfId="8735" xr:uid="{00000000-0005-0000-0000-0000B52D0000}"/>
    <cellStyle name="Millares [0,1] 10 2" xfId="8736" xr:uid="{00000000-0005-0000-0000-0000B62D0000}"/>
    <cellStyle name="Millares [0,1] 10 2 2" xfId="31640" xr:uid="{00000000-0005-0000-0000-0000B72D0000}"/>
    <cellStyle name="Millares [0,1] 10 3" xfId="8737" xr:uid="{00000000-0005-0000-0000-0000B82D0000}"/>
    <cellStyle name="Millares [0,1] 10 3 2" xfId="31641" xr:uid="{00000000-0005-0000-0000-0000B92D0000}"/>
    <cellStyle name="Millares [0,1] 10 4" xfId="31642" xr:uid="{00000000-0005-0000-0000-0000BA2D0000}"/>
    <cellStyle name="Millares [0,1] 100" xfId="8738" xr:uid="{00000000-0005-0000-0000-0000BB2D0000}"/>
    <cellStyle name="Millares [0,1] 100 2" xfId="8739" xr:uid="{00000000-0005-0000-0000-0000BC2D0000}"/>
    <cellStyle name="Millares [0,1] 100 2 2" xfId="31643" xr:uid="{00000000-0005-0000-0000-0000BD2D0000}"/>
    <cellStyle name="Millares [0,1] 100 3" xfId="8740" xr:uid="{00000000-0005-0000-0000-0000BE2D0000}"/>
    <cellStyle name="Millares [0,1] 100 3 2" xfId="31644" xr:uid="{00000000-0005-0000-0000-0000BF2D0000}"/>
    <cellStyle name="Millares [0,1] 100 4" xfId="31645" xr:uid="{00000000-0005-0000-0000-0000C02D0000}"/>
    <cellStyle name="Millares [0,1] 101" xfId="8741" xr:uid="{00000000-0005-0000-0000-0000C12D0000}"/>
    <cellStyle name="Millares [0,1] 101 2" xfId="8742" xr:uid="{00000000-0005-0000-0000-0000C22D0000}"/>
    <cellStyle name="Millares [0,1] 101 2 2" xfId="31646" xr:uid="{00000000-0005-0000-0000-0000C32D0000}"/>
    <cellStyle name="Millares [0,1] 101 3" xfId="8743" xr:uid="{00000000-0005-0000-0000-0000C42D0000}"/>
    <cellStyle name="Millares [0,1] 101 3 2" xfId="31647" xr:uid="{00000000-0005-0000-0000-0000C52D0000}"/>
    <cellStyle name="Millares [0,1] 101 4" xfId="31648" xr:uid="{00000000-0005-0000-0000-0000C62D0000}"/>
    <cellStyle name="Millares [0,1] 102" xfId="8744" xr:uid="{00000000-0005-0000-0000-0000C72D0000}"/>
    <cellStyle name="Millares [0,1] 102 2" xfId="8745" xr:uid="{00000000-0005-0000-0000-0000C82D0000}"/>
    <cellStyle name="Millares [0,1] 102 2 2" xfId="31649" xr:uid="{00000000-0005-0000-0000-0000C92D0000}"/>
    <cellStyle name="Millares [0,1] 102 3" xfId="8746" xr:uid="{00000000-0005-0000-0000-0000CA2D0000}"/>
    <cellStyle name="Millares [0,1] 102 3 2" xfId="31650" xr:uid="{00000000-0005-0000-0000-0000CB2D0000}"/>
    <cellStyle name="Millares [0,1] 102 4" xfId="31651" xr:uid="{00000000-0005-0000-0000-0000CC2D0000}"/>
    <cellStyle name="Millares [0,1] 103" xfId="8747" xr:uid="{00000000-0005-0000-0000-0000CD2D0000}"/>
    <cellStyle name="Millares [0,1] 103 2" xfId="8748" xr:uid="{00000000-0005-0000-0000-0000CE2D0000}"/>
    <cellStyle name="Millares [0,1] 103 2 2" xfId="31652" xr:uid="{00000000-0005-0000-0000-0000CF2D0000}"/>
    <cellStyle name="Millares [0,1] 103 3" xfId="8749" xr:uid="{00000000-0005-0000-0000-0000D02D0000}"/>
    <cellStyle name="Millares [0,1] 103 3 2" xfId="31653" xr:uid="{00000000-0005-0000-0000-0000D12D0000}"/>
    <cellStyle name="Millares [0,1] 103 4" xfId="31654" xr:uid="{00000000-0005-0000-0000-0000D22D0000}"/>
    <cellStyle name="Millares [0,1] 104" xfId="8750" xr:uid="{00000000-0005-0000-0000-0000D32D0000}"/>
    <cellStyle name="Millares [0,1] 104 2" xfId="8751" xr:uid="{00000000-0005-0000-0000-0000D42D0000}"/>
    <cellStyle name="Millares [0,1] 104 2 2" xfId="31655" xr:uid="{00000000-0005-0000-0000-0000D52D0000}"/>
    <cellStyle name="Millares [0,1] 104 3" xfId="8752" xr:uid="{00000000-0005-0000-0000-0000D62D0000}"/>
    <cellStyle name="Millares [0,1] 104 3 2" xfId="31656" xr:uid="{00000000-0005-0000-0000-0000D72D0000}"/>
    <cellStyle name="Millares [0,1] 104 4" xfId="31657" xr:uid="{00000000-0005-0000-0000-0000D82D0000}"/>
    <cellStyle name="Millares [0,1] 105" xfId="8753" xr:uid="{00000000-0005-0000-0000-0000D92D0000}"/>
    <cellStyle name="Millares [0,1] 105 2" xfId="8754" xr:uid="{00000000-0005-0000-0000-0000DA2D0000}"/>
    <cellStyle name="Millares [0,1] 105 2 2" xfId="31658" xr:uid="{00000000-0005-0000-0000-0000DB2D0000}"/>
    <cellStyle name="Millares [0,1] 105 3" xfId="8755" xr:uid="{00000000-0005-0000-0000-0000DC2D0000}"/>
    <cellStyle name="Millares [0,1] 105 3 2" xfId="31659" xr:uid="{00000000-0005-0000-0000-0000DD2D0000}"/>
    <cellStyle name="Millares [0,1] 105 4" xfId="31660" xr:uid="{00000000-0005-0000-0000-0000DE2D0000}"/>
    <cellStyle name="Millares [0,1] 106" xfId="8756" xr:uid="{00000000-0005-0000-0000-0000DF2D0000}"/>
    <cellStyle name="Millares [0,1] 106 2" xfId="8757" xr:uid="{00000000-0005-0000-0000-0000E02D0000}"/>
    <cellStyle name="Millares [0,1] 106 2 2" xfId="31661" xr:uid="{00000000-0005-0000-0000-0000E12D0000}"/>
    <cellStyle name="Millares [0,1] 106 3" xfId="8758" xr:uid="{00000000-0005-0000-0000-0000E22D0000}"/>
    <cellStyle name="Millares [0,1] 106 3 2" xfId="31662" xr:uid="{00000000-0005-0000-0000-0000E32D0000}"/>
    <cellStyle name="Millares [0,1] 106 4" xfId="31663" xr:uid="{00000000-0005-0000-0000-0000E42D0000}"/>
    <cellStyle name="Millares [0,1] 107" xfId="8759" xr:uid="{00000000-0005-0000-0000-0000E52D0000}"/>
    <cellStyle name="Millares [0,1] 107 2" xfId="8760" xr:uid="{00000000-0005-0000-0000-0000E62D0000}"/>
    <cellStyle name="Millares [0,1] 107 2 2" xfId="31664" xr:uid="{00000000-0005-0000-0000-0000E72D0000}"/>
    <cellStyle name="Millares [0,1] 107 3" xfId="8761" xr:uid="{00000000-0005-0000-0000-0000E82D0000}"/>
    <cellStyle name="Millares [0,1] 107 3 2" xfId="31665" xr:uid="{00000000-0005-0000-0000-0000E92D0000}"/>
    <cellStyle name="Millares [0,1] 107 4" xfId="31666" xr:uid="{00000000-0005-0000-0000-0000EA2D0000}"/>
    <cellStyle name="Millares [0,1] 108" xfId="8762" xr:uid="{00000000-0005-0000-0000-0000EB2D0000}"/>
    <cellStyle name="Millares [0,1] 108 2" xfId="8763" xr:uid="{00000000-0005-0000-0000-0000EC2D0000}"/>
    <cellStyle name="Millares [0,1] 108 2 2" xfId="31667" xr:uid="{00000000-0005-0000-0000-0000ED2D0000}"/>
    <cellStyle name="Millares [0,1] 108 3" xfId="8764" xr:uid="{00000000-0005-0000-0000-0000EE2D0000}"/>
    <cellStyle name="Millares [0,1] 108 3 2" xfId="31668" xr:uid="{00000000-0005-0000-0000-0000EF2D0000}"/>
    <cellStyle name="Millares [0,1] 108 4" xfId="31669" xr:uid="{00000000-0005-0000-0000-0000F02D0000}"/>
    <cellStyle name="Millares [0,1] 109" xfId="8765" xr:uid="{00000000-0005-0000-0000-0000F12D0000}"/>
    <cellStyle name="Millares [0,1] 109 2" xfId="31670" xr:uid="{00000000-0005-0000-0000-0000F22D0000}"/>
    <cellStyle name="Millares [0,1] 11" xfId="8766" xr:uid="{00000000-0005-0000-0000-0000F32D0000}"/>
    <cellStyle name="Millares [0,1] 11 2" xfId="8767" xr:uid="{00000000-0005-0000-0000-0000F42D0000}"/>
    <cellStyle name="Millares [0,1] 11 2 2" xfId="31671" xr:uid="{00000000-0005-0000-0000-0000F52D0000}"/>
    <cellStyle name="Millares [0,1] 11 3" xfId="8768" xr:uid="{00000000-0005-0000-0000-0000F62D0000}"/>
    <cellStyle name="Millares [0,1] 11 3 2" xfId="31672" xr:uid="{00000000-0005-0000-0000-0000F72D0000}"/>
    <cellStyle name="Millares [0,1] 11 4" xfId="31673" xr:uid="{00000000-0005-0000-0000-0000F82D0000}"/>
    <cellStyle name="Millares [0,1] 110" xfId="8769" xr:uid="{00000000-0005-0000-0000-0000F92D0000}"/>
    <cellStyle name="Millares [0,1] 110 2" xfId="31674" xr:uid="{00000000-0005-0000-0000-0000FA2D0000}"/>
    <cellStyle name="Millares [0,1] 111" xfId="31675" xr:uid="{00000000-0005-0000-0000-0000FB2D0000}"/>
    <cellStyle name="Millares [0,1] 12" xfId="8770" xr:uid="{00000000-0005-0000-0000-0000FC2D0000}"/>
    <cellStyle name="Millares [0,1] 12 2" xfId="8771" xr:uid="{00000000-0005-0000-0000-0000FD2D0000}"/>
    <cellStyle name="Millares [0,1] 12 2 2" xfId="31676" xr:uid="{00000000-0005-0000-0000-0000FE2D0000}"/>
    <cellStyle name="Millares [0,1] 12 3" xfId="8772" xr:uid="{00000000-0005-0000-0000-0000FF2D0000}"/>
    <cellStyle name="Millares [0,1] 12 3 2" xfId="31677" xr:uid="{00000000-0005-0000-0000-0000002E0000}"/>
    <cellStyle name="Millares [0,1] 12 4" xfId="31678" xr:uid="{00000000-0005-0000-0000-0000012E0000}"/>
    <cellStyle name="Millares [0,1] 13" xfId="8773" xr:uid="{00000000-0005-0000-0000-0000022E0000}"/>
    <cellStyle name="Millares [0,1] 13 2" xfId="8774" xr:uid="{00000000-0005-0000-0000-0000032E0000}"/>
    <cellStyle name="Millares [0,1] 13 2 2" xfId="31679" xr:uid="{00000000-0005-0000-0000-0000042E0000}"/>
    <cellStyle name="Millares [0,1] 13 3" xfId="8775" xr:uid="{00000000-0005-0000-0000-0000052E0000}"/>
    <cellStyle name="Millares [0,1] 13 3 2" xfId="31680" xr:uid="{00000000-0005-0000-0000-0000062E0000}"/>
    <cellStyle name="Millares [0,1] 13 4" xfId="31681" xr:uid="{00000000-0005-0000-0000-0000072E0000}"/>
    <cellStyle name="Millares [0,1] 14" xfId="8776" xr:uid="{00000000-0005-0000-0000-0000082E0000}"/>
    <cellStyle name="Millares [0,1] 14 2" xfId="8777" xr:uid="{00000000-0005-0000-0000-0000092E0000}"/>
    <cellStyle name="Millares [0,1] 14 2 2" xfId="31682" xr:uid="{00000000-0005-0000-0000-00000A2E0000}"/>
    <cellStyle name="Millares [0,1] 14 3" xfId="8778" xr:uid="{00000000-0005-0000-0000-00000B2E0000}"/>
    <cellStyle name="Millares [0,1] 14 3 2" xfId="31683" xr:uid="{00000000-0005-0000-0000-00000C2E0000}"/>
    <cellStyle name="Millares [0,1] 14 4" xfId="31684" xr:uid="{00000000-0005-0000-0000-00000D2E0000}"/>
    <cellStyle name="Millares [0,1] 15" xfId="8779" xr:uid="{00000000-0005-0000-0000-00000E2E0000}"/>
    <cellStyle name="Millares [0,1] 15 2" xfId="8780" xr:uid="{00000000-0005-0000-0000-00000F2E0000}"/>
    <cellStyle name="Millares [0,1] 15 2 2" xfId="31685" xr:uid="{00000000-0005-0000-0000-0000102E0000}"/>
    <cellStyle name="Millares [0,1] 15 3" xfId="8781" xr:uid="{00000000-0005-0000-0000-0000112E0000}"/>
    <cellStyle name="Millares [0,1] 15 3 2" xfId="31686" xr:uid="{00000000-0005-0000-0000-0000122E0000}"/>
    <cellStyle name="Millares [0,1] 15 4" xfId="31687" xr:uid="{00000000-0005-0000-0000-0000132E0000}"/>
    <cellStyle name="Millares [0,1] 16" xfId="8782" xr:uid="{00000000-0005-0000-0000-0000142E0000}"/>
    <cellStyle name="Millares [0,1] 16 2" xfId="8783" xr:uid="{00000000-0005-0000-0000-0000152E0000}"/>
    <cellStyle name="Millares [0,1] 16 2 2" xfId="31688" xr:uid="{00000000-0005-0000-0000-0000162E0000}"/>
    <cellStyle name="Millares [0,1] 16 3" xfId="8784" xr:uid="{00000000-0005-0000-0000-0000172E0000}"/>
    <cellStyle name="Millares [0,1] 16 3 2" xfId="31689" xr:uid="{00000000-0005-0000-0000-0000182E0000}"/>
    <cellStyle name="Millares [0,1] 16 4" xfId="31690" xr:uid="{00000000-0005-0000-0000-0000192E0000}"/>
    <cellStyle name="Millares [0,1] 17" xfId="8785" xr:uid="{00000000-0005-0000-0000-00001A2E0000}"/>
    <cellStyle name="Millares [0,1] 17 2" xfId="8786" xr:uid="{00000000-0005-0000-0000-00001B2E0000}"/>
    <cellStyle name="Millares [0,1] 17 2 2" xfId="31691" xr:uid="{00000000-0005-0000-0000-00001C2E0000}"/>
    <cellStyle name="Millares [0,1] 17 3" xfId="8787" xr:uid="{00000000-0005-0000-0000-00001D2E0000}"/>
    <cellStyle name="Millares [0,1] 17 3 2" xfId="31692" xr:uid="{00000000-0005-0000-0000-00001E2E0000}"/>
    <cellStyle name="Millares [0,1] 17 4" xfId="31693" xr:uid="{00000000-0005-0000-0000-00001F2E0000}"/>
    <cellStyle name="Millares [0,1] 18" xfId="8788" xr:uid="{00000000-0005-0000-0000-0000202E0000}"/>
    <cellStyle name="Millares [0,1] 18 2" xfId="8789" xr:uid="{00000000-0005-0000-0000-0000212E0000}"/>
    <cellStyle name="Millares [0,1] 18 2 2" xfId="31694" xr:uid="{00000000-0005-0000-0000-0000222E0000}"/>
    <cellStyle name="Millares [0,1] 18 3" xfId="8790" xr:uid="{00000000-0005-0000-0000-0000232E0000}"/>
    <cellStyle name="Millares [0,1] 18 3 2" xfId="31695" xr:uid="{00000000-0005-0000-0000-0000242E0000}"/>
    <cellStyle name="Millares [0,1] 18 4" xfId="31696" xr:uid="{00000000-0005-0000-0000-0000252E0000}"/>
    <cellStyle name="Millares [0,1] 19" xfId="8791" xr:uid="{00000000-0005-0000-0000-0000262E0000}"/>
    <cellStyle name="Millares [0,1] 19 2" xfId="8792" xr:uid="{00000000-0005-0000-0000-0000272E0000}"/>
    <cellStyle name="Millares [0,1] 19 2 2" xfId="31697" xr:uid="{00000000-0005-0000-0000-0000282E0000}"/>
    <cellStyle name="Millares [0,1] 19 3" xfId="8793" xr:uid="{00000000-0005-0000-0000-0000292E0000}"/>
    <cellStyle name="Millares [0,1] 19 3 2" xfId="31698" xr:uid="{00000000-0005-0000-0000-00002A2E0000}"/>
    <cellStyle name="Millares [0,1] 19 4" xfId="31699" xr:uid="{00000000-0005-0000-0000-00002B2E0000}"/>
    <cellStyle name="Millares [0,1] 2" xfId="8794" xr:uid="{00000000-0005-0000-0000-00002C2E0000}"/>
    <cellStyle name="Millares [0,1] 2 2" xfId="8795" xr:uid="{00000000-0005-0000-0000-00002D2E0000}"/>
    <cellStyle name="Millares [0,1] 2 2 2" xfId="8796" xr:uid="{00000000-0005-0000-0000-00002E2E0000}"/>
    <cellStyle name="Millares [0,1] 2 2 2 2" xfId="31700" xr:uid="{00000000-0005-0000-0000-00002F2E0000}"/>
    <cellStyle name="Millares [0,1] 2 2 3" xfId="8797" xr:uid="{00000000-0005-0000-0000-0000302E0000}"/>
    <cellStyle name="Millares [0,1] 2 2 3 2" xfId="31701" xr:uid="{00000000-0005-0000-0000-0000312E0000}"/>
    <cellStyle name="Millares [0,1] 2 2 4" xfId="31702" xr:uid="{00000000-0005-0000-0000-0000322E0000}"/>
    <cellStyle name="Millares [0,1] 2 3" xfId="8798" xr:uid="{00000000-0005-0000-0000-0000332E0000}"/>
    <cellStyle name="Millares [0,1] 2 3 2" xfId="8799" xr:uid="{00000000-0005-0000-0000-0000342E0000}"/>
    <cellStyle name="Millares [0,1] 2 3 2 2" xfId="31703" xr:uid="{00000000-0005-0000-0000-0000352E0000}"/>
    <cellStyle name="Millares [0,1] 2 3 3" xfId="8800" xr:uid="{00000000-0005-0000-0000-0000362E0000}"/>
    <cellStyle name="Millares [0,1] 2 3 3 2" xfId="31704" xr:uid="{00000000-0005-0000-0000-0000372E0000}"/>
    <cellStyle name="Millares [0,1] 2 3 4" xfId="31705" xr:uid="{00000000-0005-0000-0000-0000382E0000}"/>
    <cellStyle name="Millares [0,1] 2 4" xfId="8801" xr:uid="{00000000-0005-0000-0000-0000392E0000}"/>
    <cellStyle name="Millares [0,1] 2 4 2" xfId="8802" xr:uid="{00000000-0005-0000-0000-00003A2E0000}"/>
    <cellStyle name="Millares [0,1] 2 4 2 2" xfId="31706" xr:uid="{00000000-0005-0000-0000-00003B2E0000}"/>
    <cellStyle name="Millares [0,1] 2 4 3" xfId="8803" xr:uid="{00000000-0005-0000-0000-00003C2E0000}"/>
    <cellStyle name="Millares [0,1] 2 4 3 2" xfId="31707" xr:uid="{00000000-0005-0000-0000-00003D2E0000}"/>
    <cellStyle name="Millares [0,1] 2 4 4" xfId="31708" xr:uid="{00000000-0005-0000-0000-00003E2E0000}"/>
    <cellStyle name="Millares [0,1] 2 5" xfId="8804" xr:uid="{00000000-0005-0000-0000-00003F2E0000}"/>
    <cellStyle name="Millares [0,1] 2 5 2" xfId="8805" xr:uid="{00000000-0005-0000-0000-0000402E0000}"/>
    <cellStyle name="Millares [0,1] 2 5 2 2" xfId="31709" xr:uid="{00000000-0005-0000-0000-0000412E0000}"/>
    <cellStyle name="Millares [0,1] 2 5 3" xfId="8806" xr:uid="{00000000-0005-0000-0000-0000422E0000}"/>
    <cellStyle name="Millares [0,1] 2 5 3 2" xfId="31710" xr:uid="{00000000-0005-0000-0000-0000432E0000}"/>
    <cellStyle name="Millares [0,1] 2 5 4" xfId="31711" xr:uid="{00000000-0005-0000-0000-0000442E0000}"/>
    <cellStyle name="Millares [0,1] 2 6" xfId="8807" xr:uid="{00000000-0005-0000-0000-0000452E0000}"/>
    <cellStyle name="Millares [0,1] 2 6 2" xfId="31712" xr:uid="{00000000-0005-0000-0000-0000462E0000}"/>
    <cellStyle name="Millares [0,1] 2 7" xfId="8808" xr:uid="{00000000-0005-0000-0000-0000472E0000}"/>
    <cellStyle name="Millares [0,1] 2 7 2" xfId="31713" xr:uid="{00000000-0005-0000-0000-0000482E0000}"/>
    <cellStyle name="Millares [0,1] 2 8" xfId="31714" xr:uid="{00000000-0005-0000-0000-0000492E0000}"/>
    <cellStyle name="Millares [0,1] 20" xfId="8809" xr:uid="{00000000-0005-0000-0000-00004A2E0000}"/>
    <cellStyle name="Millares [0,1] 20 2" xfId="8810" xr:uid="{00000000-0005-0000-0000-00004B2E0000}"/>
    <cellStyle name="Millares [0,1] 20 2 2" xfId="31715" xr:uid="{00000000-0005-0000-0000-00004C2E0000}"/>
    <cellStyle name="Millares [0,1] 20 3" xfId="8811" xr:uid="{00000000-0005-0000-0000-00004D2E0000}"/>
    <cellStyle name="Millares [0,1] 20 3 2" xfId="31716" xr:uid="{00000000-0005-0000-0000-00004E2E0000}"/>
    <cellStyle name="Millares [0,1] 20 4" xfId="31717" xr:uid="{00000000-0005-0000-0000-00004F2E0000}"/>
    <cellStyle name="Millares [0,1] 21" xfId="8812" xr:uid="{00000000-0005-0000-0000-0000502E0000}"/>
    <cellStyle name="Millares [0,1] 21 2" xfId="8813" xr:uid="{00000000-0005-0000-0000-0000512E0000}"/>
    <cellStyle name="Millares [0,1] 21 2 2" xfId="31718" xr:uid="{00000000-0005-0000-0000-0000522E0000}"/>
    <cellStyle name="Millares [0,1] 21 3" xfId="8814" xr:uid="{00000000-0005-0000-0000-0000532E0000}"/>
    <cellStyle name="Millares [0,1] 21 3 2" xfId="31719" xr:uid="{00000000-0005-0000-0000-0000542E0000}"/>
    <cellStyle name="Millares [0,1] 21 4" xfId="31720" xr:uid="{00000000-0005-0000-0000-0000552E0000}"/>
    <cellStyle name="Millares [0,1] 22" xfId="8815" xr:uid="{00000000-0005-0000-0000-0000562E0000}"/>
    <cellStyle name="Millares [0,1] 22 2" xfId="8816" xr:uid="{00000000-0005-0000-0000-0000572E0000}"/>
    <cellStyle name="Millares [0,1] 22 2 2" xfId="31721" xr:uid="{00000000-0005-0000-0000-0000582E0000}"/>
    <cellStyle name="Millares [0,1] 22 3" xfId="8817" xr:uid="{00000000-0005-0000-0000-0000592E0000}"/>
    <cellStyle name="Millares [0,1] 22 3 2" xfId="31722" xr:uid="{00000000-0005-0000-0000-00005A2E0000}"/>
    <cellStyle name="Millares [0,1] 22 4" xfId="31723" xr:uid="{00000000-0005-0000-0000-00005B2E0000}"/>
    <cellStyle name="Millares [0,1] 23" xfId="8818" xr:uid="{00000000-0005-0000-0000-00005C2E0000}"/>
    <cellStyle name="Millares [0,1] 23 2" xfId="8819" xr:uid="{00000000-0005-0000-0000-00005D2E0000}"/>
    <cellStyle name="Millares [0,1] 23 2 2" xfId="31724" xr:uid="{00000000-0005-0000-0000-00005E2E0000}"/>
    <cellStyle name="Millares [0,1] 23 3" xfId="8820" xr:uid="{00000000-0005-0000-0000-00005F2E0000}"/>
    <cellStyle name="Millares [0,1] 23 3 2" xfId="31725" xr:uid="{00000000-0005-0000-0000-0000602E0000}"/>
    <cellStyle name="Millares [0,1] 23 4" xfId="31726" xr:uid="{00000000-0005-0000-0000-0000612E0000}"/>
    <cellStyle name="Millares [0,1] 24" xfId="8821" xr:uid="{00000000-0005-0000-0000-0000622E0000}"/>
    <cellStyle name="Millares [0,1] 24 2" xfId="8822" xr:uid="{00000000-0005-0000-0000-0000632E0000}"/>
    <cellStyle name="Millares [0,1] 24 2 2" xfId="31727" xr:uid="{00000000-0005-0000-0000-0000642E0000}"/>
    <cellStyle name="Millares [0,1] 24 3" xfId="8823" xr:uid="{00000000-0005-0000-0000-0000652E0000}"/>
    <cellStyle name="Millares [0,1] 24 3 2" xfId="31728" xr:uid="{00000000-0005-0000-0000-0000662E0000}"/>
    <cellStyle name="Millares [0,1] 24 4" xfId="31729" xr:uid="{00000000-0005-0000-0000-0000672E0000}"/>
    <cellStyle name="Millares [0,1] 25" xfId="8824" xr:uid="{00000000-0005-0000-0000-0000682E0000}"/>
    <cellStyle name="Millares [0,1] 25 2" xfId="8825" xr:uid="{00000000-0005-0000-0000-0000692E0000}"/>
    <cellStyle name="Millares [0,1] 25 2 2" xfId="31730" xr:uid="{00000000-0005-0000-0000-00006A2E0000}"/>
    <cellStyle name="Millares [0,1] 25 3" xfId="8826" xr:uid="{00000000-0005-0000-0000-00006B2E0000}"/>
    <cellStyle name="Millares [0,1] 25 3 2" xfId="31731" xr:uid="{00000000-0005-0000-0000-00006C2E0000}"/>
    <cellStyle name="Millares [0,1] 25 4" xfId="31732" xr:uid="{00000000-0005-0000-0000-00006D2E0000}"/>
    <cellStyle name="Millares [0,1] 26" xfId="8827" xr:uid="{00000000-0005-0000-0000-00006E2E0000}"/>
    <cellStyle name="Millares [0,1] 26 2" xfId="8828" xr:uid="{00000000-0005-0000-0000-00006F2E0000}"/>
    <cellStyle name="Millares [0,1] 26 2 2" xfId="31733" xr:uid="{00000000-0005-0000-0000-0000702E0000}"/>
    <cellStyle name="Millares [0,1] 26 3" xfId="8829" xr:uid="{00000000-0005-0000-0000-0000712E0000}"/>
    <cellStyle name="Millares [0,1] 26 3 2" xfId="31734" xr:uid="{00000000-0005-0000-0000-0000722E0000}"/>
    <cellStyle name="Millares [0,1] 26 4" xfId="31735" xr:uid="{00000000-0005-0000-0000-0000732E0000}"/>
    <cellStyle name="Millares [0,1] 27" xfId="8830" xr:uid="{00000000-0005-0000-0000-0000742E0000}"/>
    <cellStyle name="Millares [0,1] 27 2" xfId="8831" xr:uid="{00000000-0005-0000-0000-0000752E0000}"/>
    <cellStyle name="Millares [0,1] 27 2 2" xfId="31736" xr:uid="{00000000-0005-0000-0000-0000762E0000}"/>
    <cellStyle name="Millares [0,1] 27 3" xfId="8832" xr:uid="{00000000-0005-0000-0000-0000772E0000}"/>
    <cellStyle name="Millares [0,1] 27 3 2" xfId="31737" xr:uid="{00000000-0005-0000-0000-0000782E0000}"/>
    <cellStyle name="Millares [0,1] 27 4" xfId="31738" xr:uid="{00000000-0005-0000-0000-0000792E0000}"/>
    <cellStyle name="Millares [0,1] 28" xfId="8833" xr:uid="{00000000-0005-0000-0000-00007A2E0000}"/>
    <cellStyle name="Millares [0,1] 28 2" xfId="8834" xr:uid="{00000000-0005-0000-0000-00007B2E0000}"/>
    <cellStyle name="Millares [0,1] 28 2 2" xfId="31739" xr:uid="{00000000-0005-0000-0000-00007C2E0000}"/>
    <cellStyle name="Millares [0,1] 28 3" xfId="8835" xr:uid="{00000000-0005-0000-0000-00007D2E0000}"/>
    <cellStyle name="Millares [0,1] 28 3 2" xfId="31740" xr:uid="{00000000-0005-0000-0000-00007E2E0000}"/>
    <cellStyle name="Millares [0,1] 28 4" xfId="31741" xr:uid="{00000000-0005-0000-0000-00007F2E0000}"/>
    <cellStyle name="Millares [0,1] 29" xfId="8836" xr:uid="{00000000-0005-0000-0000-0000802E0000}"/>
    <cellStyle name="Millares [0,1] 29 2" xfId="8837" xr:uid="{00000000-0005-0000-0000-0000812E0000}"/>
    <cellStyle name="Millares [0,1] 29 2 2" xfId="31742" xr:uid="{00000000-0005-0000-0000-0000822E0000}"/>
    <cellStyle name="Millares [0,1] 29 3" xfId="8838" xr:uid="{00000000-0005-0000-0000-0000832E0000}"/>
    <cellStyle name="Millares [0,1] 29 3 2" xfId="31743" xr:uid="{00000000-0005-0000-0000-0000842E0000}"/>
    <cellStyle name="Millares [0,1] 29 4" xfId="31744" xr:uid="{00000000-0005-0000-0000-0000852E0000}"/>
    <cellStyle name="Millares [0,1] 3" xfId="8839" xr:uid="{00000000-0005-0000-0000-0000862E0000}"/>
    <cellStyle name="Millares [0,1] 3 2" xfId="8840" xr:uid="{00000000-0005-0000-0000-0000872E0000}"/>
    <cellStyle name="Millares [0,1] 3 2 2" xfId="8841" xr:uid="{00000000-0005-0000-0000-0000882E0000}"/>
    <cellStyle name="Millares [0,1] 3 2 2 2" xfId="31745" xr:uid="{00000000-0005-0000-0000-0000892E0000}"/>
    <cellStyle name="Millares [0,1] 3 2 3" xfId="8842" xr:uid="{00000000-0005-0000-0000-00008A2E0000}"/>
    <cellStyle name="Millares [0,1] 3 2 3 2" xfId="31746" xr:uid="{00000000-0005-0000-0000-00008B2E0000}"/>
    <cellStyle name="Millares [0,1] 3 2 4" xfId="31747" xr:uid="{00000000-0005-0000-0000-00008C2E0000}"/>
    <cellStyle name="Millares [0,1] 3 3" xfId="8843" xr:uid="{00000000-0005-0000-0000-00008D2E0000}"/>
    <cellStyle name="Millares [0,1] 3 3 2" xfId="8844" xr:uid="{00000000-0005-0000-0000-00008E2E0000}"/>
    <cellStyle name="Millares [0,1] 3 3 2 2" xfId="31748" xr:uid="{00000000-0005-0000-0000-00008F2E0000}"/>
    <cellStyle name="Millares [0,1] 3 3 3" xfId="8845" xr:uid="{00000000-0005-0000-0000-0000902E0000}"/>
    <cellStyle name="Millares [0,1] 3 3 3 2" xfId="31749" xr:uid="{00000000-0005-0000-0000-0000912E0000}"/>
    <cellStyle name="Millares [0,1] 3 3 4" xfId="31750" xr:uid="{00000000-0005-0000-0000-0000922E0000}"/>
    <cellStyle name="Millares [0,1] 3 4" xfId="8846" xr:uid="{00000000-0005-0000-0000-0000932E0000}"/>
    <cellStyle name="Millares [0,1] 3 4 2" xfId="8847" xr:uid="{00000000-0005-0000-0000-0000942E0000}"/>
    <cellStyle name="Millares [0,1] 3 4 2 2" xfId="31751" xr:uid="{00000000-0005-0000-0000-0000952E0000}"/>
    <cellStyle name="Millares [0,1] 3 4 3" xfId="8848" xr:uid="{00000000-0005-0000-0000-0000962E0000}"/>
    <cellStyle name="Millares [0,1] 3 4 3 2" xfId="31752" xr:uid="{00000000-0005-0000-0000-0000972E0000}"/>
    <cellStyle name="Millares [0,1] 3 4 4" xfId="31753" xr:uid="{00000000-0005-0000-0000-0000982E0000}"/>
    <cellStyle name="Millares [0,1] 3 5" xfId="8849" xr:uid="{00000000-0005-0000-0000-0000992E0000}"/>
    <cellStyle name="Millares [0,1] 3 5 2" xfId="8850" xr:uid="{00000000-0005-0000-0000-00009A2E0000}"/>
    <cellStyle name="Millares [0,1] 3 5 2 2" xfId="31754" xr:uid="{00000000-0005-0000-0000-00009B2E0000}"/>
    <cellStyle name="Millares [0,1] 3 5 3" xfId="8851" xr:uid="{00000000-0005-0000-0000-00009C2E0000}"/>
    <cellStyle name="Millares [0,1] 3 5 3 2" xfId="31755" xr:uid="{00000000-0005-0000-0000-00009D2E0000}"/>
    <cellStyle name="Millares [0,1] 3 5 4" xfId="31756" xr:uid="{00000000-0005-0000-0000-00009E2E0000}"/>
    <cellStyle name="Millares [0,1] 3 6" xfId="8852" xr:uid="{00000000-0005-0000-0000-00009F2E0000}"/>
    <cellStyle name="Millares [0,1] 3 6 2" xfId="31757" xr:uid="{00000000-0005-0000-0000-0000A02E0000}"/>
    <cellStyle name="Millares [0,1] 3 7" xfId="8853" xr:uid="{00000000-0005-0000-0000-0000A12E0000}"/>
    <cellStyle name="Millares [0,1] 3 7 2" xfId="31758" xr:uid="{00000000-0005-0000-0000-0000A22E0000}"/>
    <cellStyle name="Millares [0,1] 3 8" xfId="31759" xr:uid="{00000000-0005-0000-0000-0000A32E0000}"/>
    <cellStyle name="Millares [0,1] 30" xfId="8854" xr:uid="{00000000-0005-0000-0000-0000A42E0000}"/>
    <cellStyle name="Millares [0,1] 30 2" xfId="8855" xr:uid="{00000000-0005-0000-0000-0000A52E0000}"/>
    <cellStyle name="Millares [0,1] 30 2 2" xfId="31760" xr:uid="{00000000-0005-0000-0000-0000A62E0000}"/>
    <cellStyle name="Millares [0,1] 30 3" xfId="8856" xr:uid="{00000000-0005-0000-0000-0000A72E0000}"/>
    <cellStyle name="Millares [0,1] 30 3 2" xfId="31761" xr:uid="{00000000-0005-0000-0000-0000A82E0000}"/>
    <cellStyle name="Millares [0,1] 30 4" xfId="31762" xr:uid="{00000000-0005-0000-0000-0000A92E0000}"/>
    <cellStyle name="Millares [0,1] 31" xfId="8857" xr:uid="{00000000-0005-0000-0000-0000AA2E0000}"/>
    <cellStyle name="Millares [0,1] 31 2" xfId="8858" xr:uid="{00000000-0005-0000-0000-0000AB2E0000}"/>
    <cellStyle name="Millares [0,1] 31 2 2" xfId="31763" xr:uid="{00000000-0005-0000-0000-0000AC2E0000}"/>
    <cellStyle name="Millares [0,1] 31 3" xfId="8859" xr:uid="{00000000-0005-0000-0000-0000AD2E0000}"/>
    <cellStyle name="Millares [0,1] 31 3 2" xfId="31764" xr:uid="{00000000-0005-0000-0000-0000AE2E0000}"/>
    <cellStyle name="Millares [0,1] 31 4" xfId="31765" xr:uid="{00000000-0005-0000-0000-0000AF2E0000}"/>
    <cellStyle name="Millares [0,1] 32" xfId="8860" xr:uid="{00000000-0005-0000-0000-0000B02E0000}"/>
    <cellStyle name="Millares [0,1] 32 2" xfId="8861" xr:uid="{00000000-0005-0000-0000-0000B12E0000}"/>
    <cellStyle name="Millares [0,1] 32 2 2" xfId="31766" xr:uid="{00000000-0005-0000-0000-0000B22E0000}"/>
    <cellStyle name="Millares [0,1] 32 3" xfId="8862" xr:uid="{00000000-0005-0000-0000-0000B32E0000}"/>
    <cellStyle name="Millares [0,1] 32 3 2" xfId="31767" xr:uid="{00000000-0005-0000-0000-0000B42E0000}"/>
    <cellStyle name="Millares [0,1] 32 4" xfId="31768" xr:uid="{00000000-0005-0000-0000-0000B52E0000}"/>
    <cellStyle name="Millares [0,1] 33" xfId="8863" xr:uid="{00000000-0005-0000-0000-0000B62E0000}"/>
    <cellStyle name="Millares [0,1] 33 2" xfId="8864" xr:uid="{00000000-0005-0000-0000-0000B72E0000}"/>
    <cellStyle name="Millares [0,1] 33 2 2" xfId="31769" xr:uid="{00000000-0005-0000-0000-0000B82E0000}"/>
    <cellStyle name="Millares [0,1] 33 3" xfId="8865" xr:uid="{00000000-0005-0000-0000-0000B92E0000}"/>
    <cellStyle name="Millares [0,1] 33 3 2" xfId="31770" xr:uid="{00000000-0005-0000-0000-0000BA2E0000}"/>
    <cellStyle name="Millares [0,1] 33 4" xfId="31771" xr:uid="{00000000-0005-0000-0000-0000BB2E0000}"/>
    <cellStyle name="Millares [0,1] 34" xfId="8866" xr:uid="{00000000-0005-0000-0000-0000BC2E0000}"/>
    <cellStyle name="Millares [0,1] 34 2" xfId="8867" xr:uid="{00000000-0005-0000-0000-0000BD2E0000}"/>
    <cellStyle name="Millares [0,1] 34 2 2" xfId="31772" xr:uid="{00000000-0005-0000-0000-0000BE2E0000}"/>
    <cellStyle name="Millares [0,1] 34 3" xfId="8868" xr:uid="{00000000-0005-0000-0000-0000BF2E0000}"/>
    <cellStyle name="Millares [0,1] 34 3 2" xfId="31773" xr:uid="{00000000-0005-0000-0000-0000C02E0000}"/>
    <cellStyle name="Millares [0,1] 34 4" xfId="31774" xr:uid="{00000000-0005-0000-0000-0000C12E0000}"/>
    <cellStyle name="Millares [0,1] 35" xfId="8869" xr:uid="{00000000-0005-0000-0000-0000C22E0000}"/>
    <cellStyle name="Millares [0,1] 35 2" xfId="8870" xr:uid="{00000000-0005-0000-0000-0000C32E0000}"/>
    <cellStyle name="Millares [0,1] 35 2 2" xfId="31775" xr:uid="{00000000-0005-0000-0000-0000C42E0000}"/>
    <cellStyle name="Millares [0,1] 35 3" xfId="8871" xr:uid="{00000000-0005-0000-0000-0000C52E0000}"/>
    <cellStyle name="Millares [0,1] 35 3 2" xfId="31776" xr:uid="{00000000-0005-0000-0000-0000C62E0000}"/>
    <cellStyle name="Millares [0,1] 35 4" xfId="31777" xr:uid="{00000000-0005-0000-0000-0000C72E0000}"/>
    <cellStyle name="Millares [0,1] 36" xfId="8872" xr:uid="{00000000-0005-0000-0000-0000C82E0000}"/>
    <cellStyle name="Millares [0,1] 36 2" xfId="8873" xr:uid="{00000000-0005-0000-0000-0000C92E0000}"/>
    <cellStyle name="Millares [0,1] 36 2 2" xfId="31778" xr:uid="{00000000-0005-0000-0000-0000CA2E0000}"/>
    <cellStyle name="Millares [0,1] 36 3" xfId="8874" xr:uid="{00000000-0005-0000-0000-0000CB2E0000}"/>
    <cellStyle name="Millares [0,1] 36 3 2" xfId="31779" xr:uid="{00000000-0005-0000-0000-0000CC2E0000}"/>
    <cellStyle name="Millares [0,1] 36 4" xfId="31780" xr:uid="{00000000-0005-0000-0000-0000CD2E0000}"/>
    <cellStyle name="Millares [0,1] 37" xfId="8875" xr:uid="{00000000-0005-0000-0000-0000CE2E0000}"/>
    <cellStyle name="Millares [0,1] 37 2" xfId="8876" xr:uid="{00000000-0005-0000-0000-0000CF2E0000}"/>
    <cellStyle name="Millares [0,1] 37 2 2" xfId="31781" xr:uid="{00000000-0005-0000-0000-0000D02E0000}"/>
    <cellStyle name="Millares [0,1] 37 3" xfId="8877" xr:uid="{00000000-0005-0000-0000-0000D12E0000}"/>
    <cellStyle name="Millares [0,1] 37 3 2" xfId="31782" xr:uid="{00000000-0005-0000-0000-0000D22E0000}"/>
    <cellStyle name="Millares [0,1] 37 4" xfId="31783" xr:uid="{00000000-0005-0000-0000-0000D32E0000}"/>
    <cellStyle name="Millares [0,1] 38" xfId="8878" xr:uid="{00000000-0005-0000-0000-0000D42E0000}"/>
    <cellStyle name="Millares [0,1] 38 2" xfId="8879" xr:uid="{00000000-0005-0000-0000-0000D52E0000}"/>
    <cellStyle name="Millares [0,1] 38 2 2" xfId="31784" xr:uid="{00000000-0005-0000-0000-0000D62E0000}"/>
    <cellStyle name="Millares [0,1] 38 3" xfId="8880" xr:uid="{00000000-0005-0000-0000-0000D72E0000}"/>
    <cellStyle name="Millares [0,1] 38 3 2" xfId="31785" xr:uid="{00000000-0005-0000-0000-0000D82E0000}"/>
    <cellStyle name="Millares [0,1] 38 4" xfId="31786" xr:uid="{00000000-0005-0000-0000-0000D92E0000}"/>
    <cellStyle name="Millares [0,1] 39" xfId="8881" xr:uid="{00000000-0005-0000-0000-0000DA2E0000}"/>
    <cellStyle name="Millares [0,1] 39 2" xfId="8882" xr:uid="{00000000-0005-0000-0000-0000DB2E0000}"/>
    <cellStyle name="Millares [0,1] 39 2 2" xfId="31787" xr:uid="{00000000-0005-0000-0000-0000DC2E0000}"/>
    <cellStyle name="Millares [0,1] 39 3" xfId="8883" xr:uid="{00000000-0005-0000-0000-0000DD2E0000}"/>
    <cellStyle name="Millares [0,1] 39 3 2" xfId="31788" xr:uid="{00000000-0005-0000-0000-0000DE2E0000}"/>
    <cellStyle name="Millares [0,1] 39 4" xfId="31789" xr:uid="{00000000-0005-0000-0000-0000DF2E0000}"/>
    <cellStyle name="Millares [0,1] 4" xfId="8884" xr:uid="{00000000-0005-0000-0000-0000E02E0000}"/>
    <cellStyle name="Millares [0,1] 4 2" xfId="8885" xr:uid="{00000000-0005-0000-0000-0000E12E0000}"/>
    <cellStyle name="Millares [0,1] 4 2 2" xfId="8886" xr:uid="{00000000-0005-0000-0000-0000E22E0000}"/>
    <cellStyle name="Millares [0,1] 4 2 2 2" xfId="31790" xr:uid="{00000000-0005-0000-0000-0000E32E0000}"/>
    <cellStyle name="Millares [0,1] 4 2 3" xfId="8887" xr:uid="{00000000-0005-0000-0000-0000E42E0000}"/>
    <cellStyle name="Millares [0,1] 4 2 3 2" xfId="31791" xr:uid="{00000000-0005-0000-0000-0000E52E0000}"/>
    <cellStyle name="Millares [0,1] 4 2 4" xfId="31792" xr:uid="{00000000-0005-0000-0000-0000E62E0000}"/>
    <cellStyle name="Millares [0,1] 4 3" xfId="8888" xr:uid="{00000000-0005-0000-0000-0000E72E0000}"/>
    <cellStyle name="Millares [0,1] 4 3 2" xfId="8889" xr:uid="{00000000-0005-0000-0000-0000E82E0000}"/>
    <cellStyle name="Millares [0,1] 4 3 2 2" xfId="31793" xr:uid="{00000000-0005-0000-0000-0000E92E0000}"/>
    <cellStyle name="Millares [0,1] 4 3 3" xfId="8890" xr:uid="{00000000-0005-0000-0000-0000EA2E0000}"/>
    <cellStyle name="Millares [0,1] 4 3 3 2" xfId="31794" xr:uid="{00000000-0005-0000-0000-0000EB2E0000}"/>
    <cellStyle name="Millares [0,1] 4 3 4" xfId="31795" xr:uid="{00000000-0005-0000-0000-0000EC2E0000}"/>
    <cellStyle name="Millares [0,1] 4 4" xfId="8891" xr:uid="{00000000-0005-0000-0000-0000ED2E0000}"/>
    <cellStyle name="Millares [0,1] 4 4 2" xfId="8892" xr:uid="{00000000-0005-0000-0000-0000EE2E0000}"/>
    <cellStyle name="Millares [0,1] 4 4 2 2" xfId="31796" xr:uid="{00000000-0005-0000-0000-0000EF2E0000}"/>
    <cellStyle name="Millares [0,1] 4 4 3" xfId="8893" xr:uid="{00000000-0005-0000-0000-0000F02E0000}"/>
    <cellStyle name="Millares [0,1] 4 4 3 2" xfId="31797" xr:uid="{00000000-0005-0000-0000-0000F12E0000}"/>
    <cellStyle name="Millares [0,1] 4 4 4" xfId="31798" xr:uid="{00000000-0005-0000-0000-0000F22E0000}"/>
    <cellStyle name="Millares [0,1] 4 5" xfId="8894" xr:uid="{00000000-0005-0000-0000-0000F32E0000}"/>
    <cellStyle name="Millares [0,1] 4 5 2" xfId="8895" xr:uid="{00000000-0005-0000-0000-0000F42E0000}"/>
    <cellStyle name="Millares [0,1] 4 5 2 2" xfId="31799" xr:uid="{00000000-0005-0000-0000-0000F52E0000}"/>
    <cellStyle name="Millares [0,1] 4 5 3" xfId="8896" xr:uid="{00000000-0005-0000-0000-0000F62E0000}"/>
    <cellStyle name="Millares [0,1] 4 5 3 2" xfId="31800" xr:uid="{00000000-0005-0000-0000-0000F72E0000}"/>
    <cellStyle name="Millares [0,1] 4 5 4" xfId="31801" xr:uid="{00000000-0005-0000-0000-0000F82E0000}"/>
    <cellStyle name="Millares [0,1] 4 6" xfId="8897" xr:uid="{00000000-0005-0000-0000-0000F92E0000}"/>
    <cellStyle name="Millares [0,1] 4 6 2" xfId="31802" xr:uid="{00000000-0005-0000-0000-0000FA2E0000}"/>
    <cellStyle name="Millares [0,1] 4 7" xfId="8898" xr:uid="{00000000-0005-0000-0000-0000FB2E0000}"/>
    <cellStyle name="Millares [0,1] 4 7 2" xfId="31803" xr:uid="{00000000-0005-0000-0000-0000FC2E0000}"/>
    <cellStyle name="Millares [0,1] 4 8" xfId="31804" xr:uid="{00000000-0005-0000-0000-0000FD2E0000}"/>
    <cellStyle name="Millares [0,1] 40" xfId="8899" xr:uid="{00000000-0005-0000-0000-0000FE2E0000}"/>
    <cellStyle name="Millares [0,1] 40 2" xfId="8900" xr:uid="{00000000-0005-0000-0000-0000FF2E0000}"/>
    <cellStyle name="Millares [0,1] 40 2 2" xfId="31805" xr:uid="{00000000-0005-0000-0000-0000002F0000}"/>
    <cellStyle name="Millares [0,1] 40 3" xfId="8901" xr:uid="{00000000-0005-0000-0000-0000012F0000}"/>
    <cellStyle name="Millares [0,1] 40 3 2" xfId="31806" xr:uid="{00000000-0005-0000-0000-0000022F0000}"/>
    <cellStyle name="Millares [0,1] 40 4" xfId="31807" xr:uid="{00000000-0005-0000-0000-0000032F0000}"/>
    <cellStyle name="Millares [0,1] 41" xfId="8902" xr:uid="{00000000-0005-0000-0000-0000042F0000}"/>
    <cellStyle name="Millares [0,1] 41 2" xfId="8903" xr:uid="{00000000-0005-0000-0000-0000052F0000}"/>
    <cellStyle name="Millares [0,1] 41 2 2" xfId="31808" xr:uid="{00000000-0005-0000-0000-0000062F0000}"/>
    <cellStyle name="Millares [0,1] 41 3" xfId="8904" xr:uid="{00000000-0005-0000-0000-0000072F0000}"/>
    <cellStyle name="Millares [0,1] 41 3 2" xfId="31809" xr:uid="{00000000-0005-0000-0000-0000082F0000}"/>
    <cellStyle name="Millares [0,1] 41 4" xfId="31810" xr:uid="{00000000-0005-0000-0000-0000092F0000}"/>
    <cellStyle name="Millares [0,1] 42" xfId="8905" xr:uid="{00000000-0005-0000-0000-00000A2F0000}"/>
    <cellStyle name="Millares [0,1] 42 2" xfId="8906" xr:uid="{00000000-0005-0000-0000-00000B2F0000}"/>
    <cellStyle name="Millares [0,1] 42 2 2" xfId="31811" xr:uid="{00000000-0005-0000-0000-00000C2F0000}"/>
    <cellStyle name="Millares [0,1] 42 3" xfId="8907" xr:uid="{00000000-0005-0000-0000-00000D2F0000}"/>
    <cellStyle name="Millares [0,1] 42 3 2" xfId="31812" xr:uid="{00000000-0005-0000-0000-00000E2F0000}"/>
    <cellStyle name="Millares [0,1] 42 4" xfId="31813" xr:uid="{00000000-0005-0000-0000-00000F2F0000}"/>
    <cellStyle name="Millares [0,1] 43" xfId="8908" xr:uid="{00000000-0005-0000-0000-0000102F0000}"/>
    <cellStyle name="Millares [0,1] 43 2" xfId="8909" xr:uid="{00000000-0005-0000-0000-0000112F0000}"/>
    <cellStyle name="Millares [0,1] 43 2 2" xfId="31814" xr:uid="{00000000-0005-0000-0000-0000122F0000}"/>
    <cellStyle name="Millares [0,1] 43 3" xfId="8910" xr:uid="{00000000-0005-0000-0000-0000132F0000}"/>
    <cellStyle name="Millares [0,1] 43 3 2" xfId="31815" xr:uid="{00000000-0005-0000-0000-0000142F0000}"/>
    <cellStyle name="Millares [0,1] 43 4" xfId="31816" xr:uid="{00000000-0005-0000-0000-0000152F0000}"/>
    <cellStyle name="Millares [0,1] 44" xfId="8911" xr:uid="{00000000-0005-0000-0000-0000162F0000}"/>
    <cellStyle name="Millares [0,1] 44 2" xfId="8912" xr:uid="{00000000-0005-0000-0000-0000172F0000}"/>
    <cellStyle name="Millares [0,1] 44 2 2" xfId="31817" xr:uid="{00000000-0005-0000-0000-0000182F0000}"/>
    <cellStyle name="Millares [0,1] 44 3" xfId="8913" xr:uid="{00000000-0005-0000-0000-0000192F0000}"/>
    <cellStyle name="Millares [0,1] 44 3 2" xfId="31818" xr:uid="{00000000-0005-0000-0000-00001A2F0000}"/>
    <cellStyle name="Millares [0,1] 44 4" xfId="31819" xr:uid="{00000000-0005-0000-0000-00001B2F0000}"/>
    <cellStyle name="Millares [0,1] 45" xfId="8914" xr:uid="{00000000-0005-0000-0000-00001C2F0000}"/>
    <cellStyle name="Millares [0,1] 45 2" xfId="8915" xr:uid="{00000000-0005-0000-0000-00001D2F0000}"/>
    <cellStyle name="Millares [0,1] 45 2 2" xfId="31820" xr:uid="{00000000-0005-0000-0000-00001E2F0000}"/>
    <cellStyle name="Millares [0,1] 45 3" xfId="8916" xr:uid="{00000000-0005-0000-0000-00001F2F0000}"/>
    <cellStyle name="Millares [0,1] 45 3 2" xfId="31821" xr:uid="{00000000-0005-0000-0000-0000202F0000}"/>
    <cellStyle name="Millares [0,1] 45 4" xfId="31822" xr:uid="{00000000-0005-0000-0000-0000212F0000}"/>
    <cellStyle name="Millares [0,1] 46" xfId="8917" xr:uid="{00000000-0005-0000-0000-0000222F0000}"/>
    <cellStyle name="Millares [0,1] 46 2" xfId="8918" xr:uid="{00000000-0005-0000-0000-0000232F0000}"/>
    <cellStyle name="Millares [0,1] 46 2 2" xfId="31823" xr:uid="{00000000-0005-0000-0000-0000242F0000}"/>
    <cellStyle name="Millares [0,1] 46 3" xfId="8919" xr:uid="{00000000-0005-0000-0000-0000252F0000}"/>
    <cellStyle name="Millares [0,1] 46 3 2" xfId="31824" xr:uid="{00000000-0005-0000-0000-0000262F0000}"/>
    <cellStyle name="Millares [0,1] 46 4" xfId="31825" xr:uid="{00000000-0005-0000-0000-0000272F0000}"/>
    <cellStyle name="Millares [0,1] 47" xfId="8920" xr:uid="{00000000-0005-0000-0000-0000282F0000}"/>
    <cellStyle name="Millares [0,1] 47 2" xfId="8921" xr:uid="{00000000-0005-0000-0000-0000292F0000}"/>
    <cellStyle name="Millares [0,1] 47 2 2" xfId="31826" xr:uid="{00000000-0005-0000-0000-00002A2F0000}"/>
    <cellStyle name="Millares [0,1] 47 3" xfId="8922" xr:uid="{00000000-0005-0000-0000-00002B2F0000}"/>
    <cellStyle name="Millares [0,1] 47 3 2" xfId="31827" xr:uid="{00000000-0005-0000-0000-00002C2F0000}"/>
    <cellStyle name="Millares [0,1] 47 4" xfId="31828" xr:uid="{00000000-0005-0000-0000-00002D2F0000}"/>
    <cellStyle name="Millares [0,1] 48" xfId="8923" xr:uid="{00000000-0005-0000-0000-00002E2F0000}"/>
    <cellStyle name="Millares [0,1] 48 2" xfId="8924" xr:uid="{00000000-0005-0000-0000-00002F2F0000}"/>
    <cellStyle name="Millares [0,1] 48 2 2" xfId="31829" xr:uid="{00000000-0005-0000-0000-0000302F0000}"/>
    <cellStyle name="Millares [0,1] 48 3" xfId="8925" xr:uid="{00000000-0005-0000-0000-0000312F0000}"/>
    <cellStyle name="Millares [0,1] 48 3 2" xfId="31830" xr:uid="{00000000-0005-0000-0000-0000322F0000}"/>
    <cellStyle name="Millares [0,1] 48 4" xfId="31831" xr:uid="{00000000-0005-0000-0000-0000332F0000}"/>
    <cellStyle name="Millares [0,1] 49" xfId="8926" xr:uid="{00000000-0005-0000-0000-0000342F0000}"/>
    <cellStyle name="Millares [0,1] 49 2" xfId="8927" xr:uid="{00000000-0005-0000-0000-0000352F0000}"/>
    <cellStyle name="Millares [0,1] 49 2 2" xfId="31832" xr:uid="{00000000-0005-0000-0000-0000362F0000}"/>
    <cellStyle name="Millares [0,1] 49 3" xfId="8928" xr:uid="{00000000-0005-0000-0000-0000372F0000}"/>
    <cellStyle name="Millares [0,1] 49 3 2" xfId="31833" xr:uid="{00000000-0005-0000-0000-0000382F0000}"/>
    <cellStyle name="Millares [0,1] 49 4" xfId="31834" xr:uid="{00000000-0005-0000-0000-0000392F0000}"/>
    <cellStyle name="Millares [0,1] 5" xfId="8929" xr:uid="{00000000-0005-0000-0000-00003A2F0000}"/>
    <cellStyle name="Millares [0,1] 5 2" xfId="8930" xr:uid="{00000000-0005-0000-0000-00003B2F0000}"/>
    <cellStyle name="Millares [0,1] 5 2 2" xfId="31835" xr:uid="{00000000-0005-0000-0000-00003C2F0000}"/>
    <cellStyle name="Millares [0,1] 5 3" xfId="8931" xr:uid="{00000000-0005-0000-0000-00003D2F0000}"/>
    <cellStyle name="Millares [0,1] 5 3 2" xfId="31836" xr:uid="{00000000-0005-0000-0000-00003E2F0000}"/>
    <cellStyle name="Millares [0,1] 5 4" xfId="31837" xr:uid="{00000000-0005-0000-0000-00003F2F0000}"/>
    <cellStyle name="Millares [0,1] 50" xfId="8932" xr:uid="{00000000-0005-0000-0000-0000402F0000}"/>
    <cellStyle name="Millares [0,1] 50 2" xfId="8933" xr:uid="{00000000-0005-0000-0000-0000412F0000}"/>
    <cellStyle name="Millares [0,1] 50 2 2" xfId="31838" xr:uid="{00000000-0005-0000-0000-0000422F0000}"/>
    <cellStyle name="Millares [0,1] 50 3" xfId="8934" xr:uid="{00000000-0005-0000-0000-0000432F0000}"/>
    <cellStyle name="Millares [0,1] 50 3 2" xfId="31839" xr:uid="{00000000-0005-0000-0000-0000442F0000}"/>
    <cellStyle name="Millares [0,1] 50 4" xfId="31840" xr:uid="{00000000-0005-0000-0000-0000452F0000}"/>
    <cellStyle name="Millares [0,1] 51" xfId="8935" xr:uid="{00000000-0005-0000-0000-0000462F0000}"/>
    <cellStyle name="Millares [0,1] 51 2" xfId="8936" xr:uid="{00000000-0005-0000-0000-0000472F0000}"/>
    <cellStyle name="Millares [0,1] 51 2 2" xfId="31841" xr:uid="{00000000-0005-0000-0000-0000482F0000}"/>
    <cellStyle name="Millares [0,1] 51 3" xfId="8937" xr:uid="{00000000-0005-0000-0000-0000492F0000}"/>
    <cellStyle name="Millares [0,1] 51 3 2" xfId="31842" xr:uid="{00000000-0005-0000-0000-00004A2F0000}"/>
    <cellStyle name="Millares [0,1] 51 4" xfId="31843" xr:uid="{00000000-0005-0000-0000-00004B2F0000}"/>
    <cellStyle name="Millares [0,1] 52" xfId="8938" xr:uid="{00000000-0005-0000-0000-00004C2F0000}"/>
    <cellStyle name="Millares [0,1] 52 2" xfId="8939" xr:uid="{00000000-0005-0000-0000-00004D2F0000}"/>
    <cellStyle name="Millares [0,1] 52 2 2" xfId="31844" xr:uid="{00000000-0005-0000-0000-00004E2F0000}"/>
    <cellStyle name="Millares [0,1] 52 3" xfId="8940" xr:uid="{00000000-0005-0000-0000-00004F2F0000}"/>
    <cellStyle name="Millares [0,1] 52 3 2" xfId="31845" xr:uid="{00000000-0005-0000-0000-0000502F0000}"/>
    <cellStyle name="Millares [0,1] 52 4" xfId="31846" xr:uid="{00000000-0005-0000-0000-0000512F0000}"/>
    <cellStyle name="Millares [0,1] 53" xfId="8941" xr:uid="{00000000-0005-0000-0000-0000522F0000}"/>
    <cellStyle name="Millares [0,1] 53 2" xfId="8942" xr:uid="{00000000-0005-0000-0000-0000532F0000}"/>
    <cellStyle name="Millares [0,1] 53 2 2" xfId="31847" xr:uid="{00000000-0005-0000-0000-0000542F0000}"/>
    <cellStyle name="Millares [0,1] 53 3" xfId="8943" xr:uid="{00000000-0005-0000-0000-0000552F0000}"/>
    <cellStyle name="Millares [0,1] 53 3 2" xfId="31848" xr:uid="{00000000-0005-0000-0000-0000562F0000}"/>
    <cellStyle name="Millares [0,1] 53 4" xfId="31849" xr:uid="{00000000-0005-0000-0000-0000572F0000}"/>
    <cellStyle name="Millares [0,1] 54" xfId="8944" xr:uid="{00000000-0005-0000-0000-0000582F0000}"/>
    <cellStyle name="Millares [0,1] 54 2" xfId="8945" xr:uid="{00000000-0005-0000-0000-0000592F0000}"/>
    <cellStyle name="Millares [0,1] 54 2 2" xfId="31850" xr:uid="{00000000-0005-0000-0000-00005A2F0000}"/>
    <cellStyle name="Millares [0,1] 54 3" xfId="8946" xr:uid="{00000000-0005-0000-0000-00005B2F0000}"/>
    <cellStyle name="Millares [0,1] 54 3 2" xfId="31851" xr:uid="{00000000-0005-0000-0000-00005C2F0000}"/>
    <cellStyle name="Millares [0,1] 54 4" xfId="31852" xr:uid="{00000000-0005-0000-0000-00005D2F0000}"/>
    <cellStyle name="Millares [0,1] 55" xfId="8947" xr:uid="{00000000-0005-0000-0000-00005E2F0000}"/>
    <cellStyle name="Millares [0,1] 55 2" xfId="8948" xr:uid="{00000000-0005-0000-0000-00005F2F0000}"/>
    <cellStyle name="Millares [0,1] 55 2 2" xfId="31853" xr:uid="{00000000-0005-0000-0000-0000602F0000}"/>
    <cellStyle name="Millares [0,1] 55 3" xfId="8949" xr:uid="{00000000-0005-0000-0000-0000612F0000}"/>
    <cellStyle name="Millares [0,1] 55 3 2" xfId="31854" xr:uid="{00000000-0005-0000-0000-0000622F0000}"/>
    <cellStyle name="Millares [0,1] 55 4" xfId="31855" xr:uid="{00000000-0005-0000-0000-0000632F0000}"/>
    <cellStyle name="Millares [0,1] 56" xfId="8950" xr:uid="{00000000-0005-0000-0000-0000642F0000}"/>
    <cellStyle name="Millares [0,1] 56 2" xfId="8951" xr:uid="{00000000-0005-0000-0000-0000652F0000}"/>
    <cellStyle name="Millares [0,1] 56 2 2" xfId="31856" xr:uid="{00000000-0005-0000-0000-0000662F0000}"/>
    <cellStyle name="Millares [0,1] 56 3" xfId="8952" xr:uid="{00000000-0005-0000-0000-0000672F0000}"/>
    <cellStyle name="Millares [0,1] 56 3 2" xfId="31857" xr:uid="{00000000-0005-0000-0000-0000682F0000}"/>
    <cellStyle name="Millares [0,1] 56 4" xfId="31858" xr:uid="{00000000-0005-0000-0000-0000692F0000}"/>
    <cellStyle name="Millares [0,1] 57" xfId="8953" xr:uid="{00000000-0005-0000-0000-00006A2F0000}"/>
    <cellStyle name="Millares [0,1] 57 2" xfId="8954" xr:uid="{00000000-0005-0000-0000-00006B2F0000}"/>
    <cellStyle name="Millares [0,1] 57 2 2" xfId="31859" xr:uid="{00000000-0005-0000-0000-00006C2F0000}"/>
    <cellStyle name="Millares [0,1] 57 3" xfId="8955" xr:uid="{00000000-0005-0000-0000-00006D2F0000}"/>
    <cellStyle name="Millares [0,1] 57 3 2" xfId="31860" xr:uid="{00000000-0005-0000-0000-00006E2F0000}"/>
    <cellStyle name="Millares [0,1] 57 4" xfId="31861" xr:uid="{00000000-0005-0000-0000-00006F2F0000}"/>
    <cellStyle name="Millares [0,1] 58" xfId="8956" xr:uid="{00000000-0005-0000-0000-0000702F0000}"/>
    <cellStyle name="Millares [0,1] 58 2" xfId="8957" xr:uid="{00000000-0005-0000-0000-0000712F0000}"/>
    <cellStyle name="Millares [0,1] 58 2 2" xfId="31862" xr:uid="{00000000-0005-0000-0000-0000722F0000}"/>
    <cellStyle name="Millares [0,1] 58 3" xfId="8958" xr:uid="{00000000-0005-0000-0000-0000732F0000}"/>
    <cellStyle name="Millares [0,1] 58 3 2" xfId="31863" xr:uid="{00000000-0005-0000-0000-0000742F0000}"/>
    <cellStyle name="Millares [0,1] 58 4" xfId="31864" xr:uid="{00000000-0005-0000-0000-0000752F0000}"/>
    <cellStyle name="Millares [0,1] 59" xfId="8959" xr:uid="{00000000-0005-0000-0000-0000762F0000}"/>
    <cellStyle name="Millares [0,1] 59 2" xfId="8960" xr:uid="{00000000-0005-0000-0000-0000772F0000}"/>
    <cellStyle name="Millares [0,1] 59 2 2" xfId="31865" xr:uid="{00000000-0005-0000-0000-0000782F0000}"/>
    <cellStyle name="Millares [0,1] 59 3" xfId="8961" xr:uid="{00000000-0005-0000-0000-0000792F0000}"/>
    <cellStyle name="Millares [0,1] 59 3 2" xfId="31866" xr:uid="{00000000-0005-0000-0000-00007A2F0000}"/>
    <cellStyle name="Millares [0,1] 59 4" xfId="31867" xr:uid="{00000000-0005-0000-0000-00007B2F0000}"/>
    <cellStyle name="Millares [0,1] 6" xfId="8962" xr:uid="{00000000-0005-0000-0000-00007C2F0000}"/>
    <cellStyle name="Millares [0,1] 6 2" xfId="8963" xr:uid="{00000000-0005-0000-0000-00007D2F0000}"/>
    <cellStyle name="Millares [0,1] 6 2 2" xfId="31868" xr:uid="{00000000-0005-0000-0000-00007E2F0000}"/>
    <cellStyle name="Millares [0,1] 6 3" xfId="8964" xr:uid="{00000000-0005-0000-0000-00007F2F0000}"/>
    <cellStyle name="Millares [0,1] 6 3 2" xfId="31869" xr:uid="{00000000-0005-0000-0000-0000802F0000}"/>
    <cellStyle name="Millares [0,1] 6 4" xfId="31870" xr:uid="{00000000-0005-0000-0000-0000812F0000}"/>
    <cellStyle name="Millares [0,1] 60" xfId="8965" xr:uid="{00000000-0005-0000-0000-0000822F0000}"/>
    <cellStyle name="Millares [0,1] 60 2" xfId="8966" xr:uid="{00000000-0005-0000-0000-0000832F0000}"/>
    <cellStyle name="Millares [0,1] 60 2 2" xfId="31871" xr:uid="{00000000-0005-0000-0000-0000842F0000}"/>
    <cellStyle name="Millares [0,1] 60 3" xfId="8967" xr:uid="{00000000-0005-0000-0000-0000852F0000}"/>
    <cellStyle name="Millares [0,1] 60 3 2" xfId="31872" xr:uid="{00000000-0005-0000-0000-0000862F0000}"/>
    <cellStyle name="Millares [0,1] 60 4" xfId="31873" xr:uid="{00000000-0005-0000-0000-0000872F0000}"/>
    <cellStyle name="Millares [0,1] 61" xfId="8968" xr:uid="{00000000-0005-0000-0000-0000882F0000}"/>
    <cellStyle name="Millares [0,1] 61 2" xfId="8969" xr:uid="{00000000-0005-0000-0000-0000892F0000}"/>
    <cellStyle name="Millares [0,1] 61 2 2" xfId="31874" xr:uid="{00000000-0005-0000-0000-00008A2F0000}"/>
    <cellStyle name="Millares [0,1] 61 3" xfId="8970" xr:uid="{00000000-0005-0000-0000-00008B2F0000}"/>
    <cellStyle name="Millares [0,1] 61 3 2" xfId="31875" xr:uid="{00000000-0005-0000-0000-00008C2F0000}"/>
    <cellStyle name="Millares [0,1] 61 4" xfId="31876" xr:uid="{00000000-0005-0000-0000-00008D2F0000}"/>
    <cellStyle name="Millares [0,1] 62" xfId="8971" xr:uid="{00000000-0005-0000-0000-00008E2F0000}"/>
    <cellStyle name="Millares [0,1] 62 2" xfId="8972" xr:uid="{00000000-0005-0000-0000-00008F2F0000}"/>
    <cellStyle name="Millares [0,1] 62 2 2" xfId="31877" xr:uid="{00000000-0005-0000-0000-0000902F0000}"/>
    <cellStyle name="Millares [0,1] 62 3" xfId="8973" xr:uid="{00000000-0005-0000-0000-0000912F0000}"/>
    <cellStyle name="Millares [0,1] 62 3 2" xfId="31878" xr:uid="{00000000-0005-0000-0000-0000922F0000}"/>
    <cellStyle name="Millares [0,1] 62 4" xfId="31879" xr:uid="{00000000-0005-0000-0000-0000932F0000}"/>
    <cellStyle name="Millares [0,1] 63" xfId="8974" xr:uid="{00000000-0005-0000-0000-0000942F0000}"/>
    <cellStyle name="Millares [0,1] 63 2" xfId="8975" xr:uid="{00000000-0005-0000-0000-0000952F0000}"/>
    <cellStyle name="Millares [0,1] 63 2 2" xfId="31880" xr:uid="{00000000-0005-0000-0000-0000962F0000}"/>
    <cellStyle name="Millares [0,1] 63 3" xfId="8976" xr:uid="{00000000-0005-0000-0000-0000972F0000}"/>
    <cellStyle name="Millares [0,1] 63 3 2" xfId="31881" xr:uid="{00000000-0005-0000-0000-0000982F0000}"/>
    <cellStyle name="Millares [0,1] 63 4" xfId="31882" xr:uid="{00000000-0005-0000-0000-0000992F0000}"/>
    <cellStyle name="Millares [0,1] 64" xfId="8977" xr:uid="{00000000-0005-0000-0000-00009A2F0000}"/>
    <cellStyle name="Millares [0,1] 64 2" xfId="8978" xr:uid="{00000000-0005-0000-0000-00009B2F0000}"/>
    <cellStyle name="Millares [0,1] 64 2 2" xfId="31883" xr:uid="{00000000-0005-0000-0000-00009C2F0000}"/>
    <cellStyle name="Millares [0,1] 64 3" xfId="8979" xr:uid="{00000000-0005-0000-0000-00009D2F0000}"/>
    <cellStyle name="Millares [0,1] 64 3 2" xfId="31884" xr:uid="{00000000-0005-0000-0000-00009E2F0000}"/>
    <cellStyle name="Millares [0,1] 64 4" xfId="31885" xr:uid="{00000000-0005-0000-0000-00009F2F0000}"/>
    <cellStyle name="Millares [0,1] 65" xfId="8980" xr:uid="{00000000-0005-0000-0000-0000A02F0000}"/>
    <cellStyle name="Millares [0,1] 65 2" xfId="8981" xr:uid="{00000000-0005-0000-0000-0000A12F0000}"/>
    <cellStyle name="Millares [0,1] 65 2 2" xfId="31886" xr:uid="{00000000-0005-0000-0000-0000A22F0000}"/>
    <cellStyle name="Millares [0,1] 65 3" xfId="8982" xr:uid="{00000000-0005-0000-0000-0000A32F0000}"/>
    <cellStyle name="Millares [0,1] 65 3 2" xfId="31887" xr:uid="{00000000-0005-0000-0000-0000A42F0000}"/>
    <cellStyle name="Millares [0,1] 65 4" xfId="31888" xr:uid="{00000000-0005-0000-0000-0000A52F0000}"/>
    <cellStyle name="Millares [0,1] 66" xfId="8983" xr:uid="{00000000-0005-0000-0000-0000A62F0000}"/>
    <cellStyle name="Millares [0,1] 66 2" xfId="8984" xr:uid="{00000000-0005-0000-0000-0000A72F0000}"/>
    <cellStyle name="Millares [0,1] 66 2 2" xfId="31889" xr:uid="{00000000-0005-0000-0000-0000A82F0000}"/>
    <cellStyle name="Millares [0,1] 66 3" xfId="8985" xr:uid="{00000000-0005-0000-0000-0000A92F0000}"/>
    <cellStyle name="Millares [0,1] 66 3 2" xfId="31890" xr:uid="{00000000-0005-0000-0000-0000AA2F0000}"/>
    <cellStyle name="Millares [0,1] 66 4" xfId="31891" xr:uid="{00000000-0005-0000-0000-0000AB2F0000}"/>
    <cellStyle name="Millares [0,1] 67" xfId="8986" xr:uid="{00000000-0005-0000-0000-0000AC2F0000}"/>
    <cellStyle name="Millares [0,1] 67 2" xfId="8987" xr:uid="{00000000-0005-0000-0000-0000AD2F0000}"/>
    <cellStyle name="Millares [0,1] 67 2 2" xfId="31892" xr:uid="{00000000-0005-0000-0000-0000AE2F0000}"/>
    <cellStyle name="Millares [0,1] 67 3" xfId="8988" xr:uid="{00000000-0005-0000-0000-0000AF2F0000}"/>
    <cellStyle name="Millares [0,1] 67 3 2" xfId="31893" xr:uid="{00000000-0005-0000-0000-0000B02F0000}"/>
    <cellStyle name="Millares [0,1] 67 4" xfId="31894" xr:uid="{00000000-0005-0000-0000-0000B12F0000}"/>
    <cellStyle name="Millares [0,1] 68" xfId="8989" xr:uid="{00000000-0005-0000-0000-0000B22F0000}"/>
    <cellStyle name="Millares [0,1] 68 2" xfId="8990" xr:uid="{00000000-0005-0000-0000-0000B32F0000}"/>
    <cellStyle name="Millares [0,1] 68 2 2" xfId="31895" xr:uid="{00000000-0005-0000-0000-0000B42F0000}"/>
    <cellStyle name="Millares [0,1] 68 3" xfId="8991" xr:uid="{00000000-0005-0000-0000-0000B52F0000}"/>
    <cellStyle name="Millares [0,1] 68 3 2" xfId="31896" xr:uid="{00000000-0005-0000-0000-0000B62F0000}"/>
    <cellStyle name="Millares [0,1] 68 4" xfId="31897" xr:uid="{00000000-0005-0000-0000-0000B72F0000}"/>
    <cellStyle name="Millares [0,1] 69" xfId="8992" xr:uid="{00000000-0005-0000-0000-0000B82F0000}"/>
    <cellStyle name="Millares [0,1] 69 2" xfId="8993" xr:uid="{00000000-0005-0000-0000-0000B92F0000}"/>
    <cellStyle name="Millares [0,1] 69 2 2" xfId="31898" xr:uid="{00000000-0005-0000-0000-0000BA2F0000}"/>
    <cellStyle name="Millares [0,1] 69 3" xfId="8994" xr:uid="{00000000-0005-0000-0000-0000BB2F0000}"/>
    <cellStyle name="Millares [0,1] 69 3 2" xfId="31899" xr:uid="{00000000-0005-0000-0000-0000BC2F0000}"/>
    <cellStyle name="Millares [0,1] 69 4" xfId="31900" xr:uid="{00000000-0005-0000-0000-0000BD2F0000}"/>
    <cellStyle name="Millares [0,1] 7" xfId="8995" xr:uid="{00000000-0005-0000-0000-0000BE2F0000}"/>
    <cellStyle name="Millares [0,1] 7 2" xfId="8996" xr:uid="{00000000-0005-0000-0000-0000BF2F0000}"/>
    <cellStyle name="Millares [0,1] 7 2 2" xfId="31901" xr:uid="{00000000-0005-0000-0000-0000C02F0000}"/>
    <cellStyle name="Millares [0,1] 7 3" xfId="8997" xr:uid="{00000000-0005-0000-0000-0000C12F0000}"/>
    <cellStyle name="Millares [0,1] 7 3 2" xfId="31902" xr:uid="{00000000-0005-0000-0000-0000C22F0000}"/>
    <cellStyle name="Millares [0,1] 7 4" xfId="31903" xr:uid="{00000000-0005-0000-0000-0000C32F0000}"/>
    <cellStyle name="Millares [0,1] 70" xfId="8998" xr:uid="{00000000-0005-0000-0000-0000C42F0000}"/>
    <cellStyle name="Millares [0,1] 70 2" xfId="8999" xr:uid="{00000000-0005-0000-0000-0000C52F0000}"/>
    <cellStyle name="Millares [0,1] 70 2 2" xfId="31904" xr:uid="{00000000-0005-0000-0000-0000C62F0000}"/>
    <cellStyle name="Millares [0,1] 70 3" xfId="9000" xr:uid="{00000000-0005-0000-0000-0000C72F0000}"/>
    <cellStyle name="Millares [0,1] 70 3 2" xfId="31905" xr:uid="{00000000-0005-0000-0000-0000C82F0000}"/>
    <cellStyle name="Millares [0,1] 70 4" xfId="31906" xr:uid="{00000000-0005-0000-0000-0000C92F0000}"/>
    <cellStyle name="Millares [0,1] 71" xfId="9001" xr:uid="{00000000-0005-0000-0000-0000CA2F0000}"/>
    <cellStyle name="Millares [0,1] 71 2" xfId="9002" xr:uid="{00000000-0005-0000-0000-0000CB2F0000}"/>
    <cellStyle name="Millares [0,1] 71 2 2" xfId="31907" xr:uid="{00000000-0005-0000-0000-0000CC2F0000}"/>
    <cellStyle name="Millares [0,1] 71 3" xfId="9003" xr:uid="{00000000-0005-0000-0000-0000CD2F0000}"/>
    <cellStyle name="Millares [0,1] 71 3 2" xfId="31908" xr:uid="{00000000-0005-0000-0000-0000CE2F0000}"/>
    <cellStyle name="Millares [0,1] 71 4" xfId="31909" xr:uid="{00000000-0005-0000-0000-0000CF2F0000}"/>
    <cellStyle name="Millares [0,1] 72" xfId="9004" xr:uid="{00000000-0005-0000-0000-0000D02F0000}"/>
    <cellStyle name="Millares [0,1] 72 2" xfId="9005" xr:uid="{00000000-0005-0000-0000-0000D12F0000}"/>
    <cellStyle name="Millares [0,1] 72 2 2" xfId="31910" xr:uid="{00000000-0005-0000-0000-0000D22F0000}"/>
    <cellStyle name="Millares [0,1] 72 3" xfId="9006" xr:uid="{00000000-0005-0000-0000-0000D32F0000}"/>
    <cellStyle name="Millares [0,1] 72 3 2" xfId="31911" xr:uid="{00000000-0005-0000-0000-0000D42F0000}"/>
    <cellStyle name="Millares [0,1] 72 4" xfId="31912" xr:uid="{00000000-0005-0000-0000-0000D52F0000}"/>
    <cellStyle name="Millares [0,1] 73" xfId="9007" xr:uid="{00000000-0005-0000-0000-0000D62F0000}"/>
    <cellStyle name="Millares [0,1] 73 2" xfId="9008" xr:uid="{00000000-0005-0000-0000-0000D72F0000}"/>
    <cellStyle name="Millares [0,1] 73 2 2" xfId="31913" xr:uid="{00000000-0005-0000-0000-0000D82F0000}"/>
    <cellStyle name="Millares [0,1] 73 3" xfId="9009" xr:uid="{00000000-0005-0000-0000-0000D92F0000}"/>
    <cellStyle name="Millares [0,1] 73 3 2" xfId="31914" xr:uid="{00000000-0005-0000-0000-0000DA2F0000}"/>
    <cellStyle name="Millares [0,1] 73 4" xfId="31915" xr:uid="{00000000-0005-0000-0000-0000DB2F0000}"/>
    <cellStyle name="Millares [0,1] 74" xfId="9010" xr:uid="{00000000-0005-0000-0000-0000DC2F0000}"/>
    <cellStyle name="Millares [0,1] 74 2" xfId="9011" xr:uid="{00000000-0005-0000-0000-0000DD2F0000}"/>
    <cellStyle name="Millares [0,1] 74 2 2" xfId="31916" xr:uid="{00000000-0005-0000-0000-0000DE2F0000}"/>
    <cellStyle name="Millares [0,1] 74 3" xfId="9012" xr:uid="{00000000-0005-0000-0000-0000DF2F0000}"/>
    <cellStyle name="Millares [0,1] 74 3 2" xfId="31917" xr:uid="{00000000-0005-0000-0000-0000E02F0000}"/>
    <cellStyle name="Millares [0,1] 74 4" xfId="31918" xr:uid="{00000000-0005-0000-0000-0000E12F0000}"/>
    <cellStyle name="Millares [0,1] 75" xfId="9013" xr:uid="{00000000-0005-0000-0000-0000E22F0000}"/>
    <cellStyle name="Millares [0,1] 75 2" xfId="9014" xr:uid="{00000000-0005-0000-0000-0000E32F0000}"/>
    <cellStyle name="Millares [0,1] 75 2 2" xfId="31919" xr:uid="{00000000-0005-0000-0000-0000E42F0000}"/>
    <cellStyle name="Millares [0,1] 75 3" xfId="9015" xr:uid="{00000000-0005-0000-0000-0000E52F0000}"/>
    <cellStyle name="Millares [0,1] 75 3 2" xfId="31920" xr:uid="{00000000-0005-0000-0000-0000E62F0000}"/>
    <cellStyle name="Millares [0,1] 75 4" xfId="31921" xr:uid="{00000000-0005-0000-0000-0000E72F0000}"/>
    <cellStyle name="Millares [0,1] 76" xfId="9016" xr:uid="{00000000-0005-0000-0000-0000E82F0000}"/>
    <cellStyle name="Millares [0,1] 76 2" xfId="9017" xr:uid="{00000000-0005-0000-0000-0000E92F0000}"/>
    <cellStyle name="Millares [0,1] 76 2 2" xfId="31922" xr:uid="{00000000-0005-0000-0000-0000EA2F0000}"/>
    <cellStyle name="Millares [0,1] 76 3" xfId="9018" xr:uid="{00000000-0005-0000-0000-0000EB2F0000}"/>
    <cellStyle name="Millares [0,1] 76 3 2" xfId="31923" xr:uid="{00000000-0005-0000-0000-0000EC2F0000}"/>
    <cellStyle name="Millares [0,1] 76 4" xfId="31924" xr:uid="{00000000-0005-0000-0000-0000ED2F0000}"/>
    <cellStyle name="Millares [0,1] 77" xfId="9019" xr:uid="{00000000-0005-0000-0000-0000EE2F0000}"/>
    <cellStyle name="Millares [0,1] 77 2" xfId="9020" xr:uid="{00000000-0005-0000-0000-0000EF2F0000}"/>
    <cellStyle name="Millares [0,1] 77 2 2" xfId="31925" xr:uid="{00000000-0005-0000-0000-0000F02F0000}"/>
    <cellStyle name="Millares [0,1] 77 3" xfId="9021" xr:uid="{00000000-0005-0000-0000-0000F12F0000}"/>
    <cellStyle name="Millares [0,1] 77 3 2" xfId="31926" xr:uid="{00000000-0005-0000-0000-0000F22F0000}"/>
    <cellStyle name="Millares [0,1] 77 4" xfId="31927" xr:uid="{00000000-0005-0000-0000-0000F32F0000}"/>
    <cellStyle name="Millares [0,1] 78" xfId="9022" xr:uid="{00000000-0005-0000-0000-0000F42F0000}"/>
    <cellStyle name="Millares [0,1] 78 2" xfId="9023" xr:uid="{00000000-0005-0000-0000-0000F52F0000}"/>
    <cellStyle name="Millares [0,1] 78 2 2" xfId="31928" xr:uid="{00000000-0005-0000-0000-0000F62F0000}"/>
    <cellStyle name="Millares [0,1] 78 3" xfId="9024" xr:uid="{00000000-0005-0000-0000-0000F72F0000}"/>
    <cellStyle name="Millares [0,1] 78 3 2" xfId="31929" xr:uid="{00000000-0005-0000-0000-0000F82F0000}"/>
    <cellStyle name="Millares [0,1] 78 4" xfId="31930" xr:uid="{00000000-0005-0000-0000-0000F92F0000}"/>
    <cellStyle name="Millares [0,1] 79" xfId="9025" xr:uid="{00000000-0005-0000-0000-0000FA2F0000}"/>
    <cellStyle name="Millares [0,1] 79 2" xfId="9026" xr:uid="{00000000-0005-0000-0000-0000FB2F0000}"/>
    <cellStyle name="Millares [0,1] 79 2 2" xfId="31931" xr:uid="{00000000-0005-0000-0000-0000FC2F0000}"/>
    <cellStyle name="Millares [0,1] 79 3" xfId="9027" xr:uid="{00000000-0005-0000-0000-0000FD2F0000}"/>
    <cellStyle name="Millares [0,1] 79 3 2" xfId="31932" xr:uid="{00000000-0005-0000-0000-0000FE2F0000}"/>
    <cellStyle name="Millares [0,1] 79 4" xfId="31933" xr:uid="{00000000-0005-0000-0000-0000FF2F0000}"/>
    <cellStyle name="Millares [0,1] 8" xfId="9028" xr:uid="{00000000-0005-0000-0000-000000300000}"/>
    <cellStyle name="Millares [0,1] 8 2" xfId="9029" xr:uid="{00000000-0005-0000-0000-000001300000}"/>
    <cellStyle name="Millares [0,1] 8 2 2" xfId="31934" xr:uid="{00000000-0005-0000-0000-000002300000}"/>
    <cellStyle name="Millares [0,1] 8 3" xfId="9030" xr:uid="{00000000-0005-0000-0000-000003300000}"/>
    <cellStyle name="Millares [0,1] 8 3 2" xfId="31935" xr:uid="{00000000-0005-0000-0000-000004300000}"/>
    <cellStyle name="Millares [0,1] 8 4" xfId="31936" xr:uid="{00000000-0005-0000-0000-000005300000}"/>
    <cellStyle name="Millares [0,1] 80" xfId="9031" xr:uid="{00000000-0005-0000-0000-000006300000}"/>
    <cellStyle name="Millares [0,1] 80 2" xfId="9032" xr:uid="{00000000-0005-0000-0000-000007300000}"/>
    <cellStyle name="Millares [0,1] 80 2 2" xfId="31937" xr:uid="{00000000-0005-0000-0000-000008300000}"/>
    <cellStyle name="Millares [0,1] 80 3" xfId="9033" xr:uid="{00000000-0005-0000-0000-000009300000}"/>
    <cellStyle name="Millares [0,1] 80 3 2" xfId="31938" xr:uid="{00000000-0005-0000-0000-00000A300000}"/>
    <cellStyle name="Millares [0,1] 80 4" xfId="31939" xr:uid="{00000000-0005-0000-0000-00000B300000}"/>
    <cellStyle name="Millares [0,1] 81" xfId="9034" xr:uid="{00000000-0005-0000-0000-00000C300000}"/>
    <cellStyle name="Millares [0,1] 81 2" xfId="9035" xr:uid="{00000000-0005-0000-0000-00000D300000}"/>
    <cellStyle name="Millares [0,1] 81 2 2" xfId="31940" xr:uid="{00000000-0005-0000-0000-00000E300000}"/>
    <cellStyle name="Millares [0,1] 81 3" xfId="9036" xr:uid="{00000000-0005-0000-0000-00000F300000}"/>
    <cellStyle name="Millares [0,1] 81 3 2" xfId="31941" xr:uid="{00000000-0005-0000-0000-000010300000}"/>
    <cellStyle name="Millares [0,1] 81 4" xfId="31942" xr:uid="{00000000-0005-0000-0000-000011300000}"/>
    <cellStyle name="Millares [0,1] 82" xfId="9037" xr:uid="{00000000-0005-0000-0000-000012300000}"/>
    <cellStyle name="Millares [0,1] 82 2" xfId="9038" xr:uid="{00000000-0005-0000-0000-000013300000}"/>
    <cellStyle name="Millares [0,1] 82 2 2" xfId="31943" xr:uid="{00000000-0005-0000-0000-000014300000}"/>
    <cellStyle name="Millares [0,1] 82 3" xfId="9039" xr:uid="{00000000-0005-0000-0000-000015300000}"/>
    <cellStyle name="Millares [0,1] 82 3 2" xfId="31944" xr:uid="{00000000-0005-0000-0000-000016300000}"/>
    <cellStyle name="Millares [0,1] 82 4" xfId="31945" xr:uid="{00000000-0005-0000-0000-000017300000}"/>
    <cellStyle name="Millares [0,1] 83" xfId="9040" xr:uid="{00000000-0005-0000-0000-000018300000}"/>
    <cellStyle name="Millares [0,1] 83 2" xfId="9041" xr:uid="{00000000-0005-0000-0000-000019300000}"/>
    <cellStyle name="Millares [0,1] 83 2 2" xfId="31946" xr:uid="{00000000-0005-0000-0000-00001A300000}"/>
    <cellStyle name="Millares [0,1] 83 3" xfId="9042" xr:uid="{00000000-0005-0000-0000-00001B300000}"/>
    <cellStyle name="Millares [0,1] 83 3 2" xfId="31947" xr:uid="{00000000-0005-0000-0000-00001C300000}"/>
    <cellStyle name="Millares [0,1] 83 4" xfId="31948" xr:uid="{00000000-0005-0000-0000-00001D300000}"/>
    <cellStyle name="Millares [0,1] 84" xfId="9043" xr:uid="{00000000-0005-0000-0000-00001E300000}"/>
    <cellStyle name="Millares [0,1] 84 2" xfId="9044" xr:uid="{00000000-0005-0000-0000-00001F300000}"/>
    <cellStyle name="Millares [0,1] 84 2 2" xfId="31949" xr:uid="{00000000-0005-0000-0000-000020300000}"/>
    <cellStyle name="Millares [0,1] 84 3" xfId="9045" xr:uid="{00000000-0005-0000-0000-000021300000}"/>
    <cellStyle name="Millares [0,1] 84 3 2" xfId="31950" xr:uid="{00000000-0005-0000-0000-000022300000}"/>
    <cellStyle name="Millares [0,1] 84 4" xfId="31951" xr:uid="{00000000-0005-0000-0000-000023300000}"/>
    <cellStyle name="Millares [0,1] 85" xfId="9046" xr:uid="{00000000-0005-0000-0000-000024300000}"/>
    <cellStyle name="Millares [0,1] 85 2" xfId="9047" xr:uid="{00000000-0005-0000-0000-000025300000}"/>
    <cellStyle name="Millares [0,1] 85 2 2" xfId="31952" xr:uid="{00000000-0005-0000-0000-000026300000}"/>
    <cellStyle name="Millares [0,1] 85 3" xfId="9048" xr:uid="{00000000-0005-0000-0000-000027300000}"/>
    <cellStyle name="Millares [0,1] 85 3 2" xfId="31953" xr:uid="{00000000-0005-0000-0000-000028300000}"/>
    <cellStyle name="Millares [0,1] 85 4" xfId="31954" xr:uid="{00000000-0005-0000-0000-000029300000}"/>
    <cellStyle name="Millares [0,1] 86" xfId="9049" xr:uid="{00000000-0005-0000-0000-00002A300000}"/>
    <cellStyle name="Millares [0,1] 86 2" xfId="9050" xr:uid="{00000000-0005-0000-0000-00002B300000}"/>
    <cellStyle name="Millares [0,1] 86 2 2" xfId="31955" xr:uid="{00000000-0005-0000-0000-00002C300000}"/>
    <cellStyle name="Millares [0,1] 86 3" xfId="9051" xr:uid="{00000000-0005-0000-0000-00002D300000}"/>
    <cellStyle name="Millares [0,1] 86 3 2" xfId="31956" xr:uid="{00000000-0005-0000-0000-00002E300000}"/>
    <cellStyle name="Millares [0,1] 86 4" xfId="31957" xr:uid="{00000000-0005-0000-0000-00002F300000}"/>
    <cellStyle name="Millares [0,1] 87" xfId="9052" xr:uid="{00000000-0005-0000-0000-000030300000}"/>
    <cellStyle name="Millares [0,1] 87 2" xfId="9053" xr:uid="{00000000-0005-0000-0000-000031300000}"/>
    <cellStyle name="Millares [0,1] 87 2 2" xfId="31958" xr:uid="{00000000-0005-0000-0000-000032300000}"/>
    <cellStyle name="Millares [0,1] 87 3" xfId="9054" xr:uid="{00000000-0005-0000-0000-000033300000}"/>
    <cellStyle name="Millares [0,1] 87 3 2" xfId="31959" xr:uid="{00000000-0005-0000-0000-000034300000}"/>
    <cellStyle name="Millares [0,1] 87 4" xfId="31960" xr:uid="{00000000-0005-0000-0000-000035300000}"/>
    <cellStyle name="Millares [0,1] 88" xfId="9055" xr:uid="{00000000-0005-0000-0000-000036300000}"/>
    <cellStyle name="Millares [0,1] 88 2" xfId="9056" xr:uid="{00000000-0005-0000-0000-000037300000}"/>
    <cellStyle name="Millares [0,1] 88 2 2" xfId="31961" xr:uid="{00000000-0005-0000-0000-000038300000}"/>
    <cellStyle name="Millares [0,1] 88 3" xfId="9057" xr:uid="{00000000-0005-0000-0000-000039300000}"/>
    <cellStyle name="Millares [0,1] 88 3 2" xfId="31962" xr:uid="{00000000-0005-0000-0000-00003A300000}"/>
    <cellStyle name="Millares [0,1] 88 4" xfId="31963" xr:uid="{00000000-0005-0000-0000-00003B300000}"/>
    <cellStyle name="Millares [0,1] 89" xfId="9058" xr:uid="{00000000-0005-0000-0000-00003C300000}"/>
    <cellStyle name="Millares [0,1] 89 2" xfId="9059" xr:uid="{00000000-0005-0000-0000-00003D300000}"/>
    <cellStyle name="Millares [0,1] 89 2 2" xfId="31964" xr:uid="{00000000-0005-0000-0000-00003E300000}"/>
    <cellStyle name="Millares [0,1] 89 3" xfId="9060" xr:uid="{00000000-0005-0000-0000-00003F300000}"/>
    <cellStyle name="Millares [0,1] 89 3 2" xfId="31965" xr:uid="{00000000-0005-0000-0000-000040300000}"/>
    <cellStyle name="Millares [0,1] 89 4" xfId="31966" xr:uid="{00000000-0005-0000-0000-000041300000}"/>
    <cellStyle name="Millares [0,1] 9" xfId="9061" xr:uid="{00000000-0005-0000-0000-000042300000}"/>
    <cellStyle name="Millares [0,1] 9 2" xfId="9062" xr:uid="{00000000-0005-0000-0000-000043300000}"/>
    <cellStyle name="Millares [0,1] 9 2 2" xfId="31967" xr:uid="{00000000-0005-0000-0000-000044300000}"/>
    <cellStyle name="Millares [0,1] 9 3" xfId="9063" xr:uid="{00000000-0005-0000-0000-000045300000}"/>
    <cellStyle name="Millares [0,1] 9 3 2" xfId="31968" xr:uid="{00000000-0005-0000-0000-000046300000}"/>
    <cellStyle name="Millares [0,1] 9 4" xfId="31969" xr:uid="{00000000-0005-0000-0000-000047300000}"/>
    <cellStyle name="Millares [0,1] 90" xfId="9064" xr:uid="{00000000-0005-0000-0000-000048300000}"/>
    <cellStyle name="Millares [0,1] 90 2" xfId="9065" xr:uid="{00000000-0005-0000-0000-000049300000}"/>
    <cellStyle name="Millares [0,1] 90 2 2" xfId="31970" xr:uid="{00000000-0005-0000-0000-00004A300000}"/>
    <cellStyle name="Millares [0,1] 90 3" xfId="9066" xr:uid="{00000000-0005-0000-0000-00004B300000}"/>
    <cellStyle name="Millares [0,1] 90 3 2" xfId="31971" xr:uid="{00000000-0005-0000-0000-00004C300000}"/>
    <cellStyle name="Millares [0,1] 90 4" xfId="31972" xr:uid="{00000000-0005-0000-0000-00004D300000}"/>
    <cellStyle name="Millares [0,1] 91" xfId="9067" xr:uid="{00000000-0005-0000-0000-00004E300000}"/>
    <cellStyle name="Millares [0,1] 91 2" xfId="9068" xr:uid="{00000000-0005-0000-0000-00004F300000}"/>
    <cellStyle name="Millares [0,1] 91 2 2" xfId="31973" xr:uid="{00000000-0005-0000-0000-000050300000}"/>
    <cellStyle name="Millares [0,1] 91 3" xfId="9069" xr:uid="{00000000-0005-0000-0000-000051300000}"/>
    <cellStyle name="Millares [0,1] 91 3 2" xfId="31974" xr:uid="{00000000-0005-0000-0000-000052300000}"/>
    <cellStyle name="Millares [0,1] 91 4" xfId="31975" xr:uid="{00000000-0005-0000-0000-000053300000}"/>
    <cellStyle name="Millares [0,1] 92" xfId="9070" xr:uid="{00000000-0005-0000-0000-000054300000}"/>
    <cellStyle name="Millares [0,1] 92 2" xfId="9071" xr:uid="{00000000-0005-0000-0000-000055300000}"/>
    <cellStyle name="Millares [0,1] 92 2 2" xfId="31976" xr:uid="{00000000-0005-0000-0000-000056300000}"/>
    <cellStyle name="Millares [0,1] 92 3" xfId="9072" xr:uid="{00000000-0005-0000-0000-000057300000}"/>
    <cellStyle name="Millares [0,1] 92 3 2" xfId="31977" xr:uid="{00000000-0005-0000-0000-000058300000}"/>
    <cellStyle name="Millares [0,1] 92 4" xfId="31978" xr:uid="{00000000-0005-0000-0000-000059300000}"/>
    <cellStyle name="Millares [0,1] 93" xfId="9073" xr:uid="{00000000-0005-0000-0000-00005A300000}"/>
    <cellStyle name="Millares [0,1] 93 2" xfId="9074" xr:uid="{00000000-0005-0000-0000-00005B300000}"/>
    <cellStyle name="Millares [0,1] 93 2 2" xfId="31979" xr:uid="{00000000-0005-0000-0000-00005C300000}"/>
    <cellStyle name="Millares [0,1] 93 3" xfId="9075" xr:uid="{00000000-0005-0000-0000-00005D300000}"/>
    <cellStyle name="Millares [0,1] 93 3 2" xfId="31980" xr:uid="{00000000-0005-0000-0000-00005E300000}"/>
    <cellStyle name="Millares [0,1] 93 4" xfId="31981" xr:uid="{00000000-0005-0000-0000-00005F300000}"/>
    <cellStyle name="Millares [0,1] 94" xfId="9076" xr:uid="{00000000-0005-0000-0000-000060300000}"/>
    <cellStyle name="Millares [0,1] 94 2" xfId="9077" xr:uid="{00000000-0005-0000-0000-000061300000}"/>
    <cellStyle name="Millares [0,1] 94 2 2" xfId="31982" xr:uid="{00000000-0005-0000-0000-000062300000}"/>
    <cellStyle name="Millares [0,1] 94 3" xfId="9078" xr:uid="{00000000-0005-0000-0000-000063300000}"/>
    <cellStyle name="Millares [0,1] 94 3 2" xfId="31983" xr:uid="{00000000-0005-0000-0000-000064300000}"/>
    <cellStyle name="Millares [0,1] 94 4" xfId="31984" xr:uid="{00000000-0005-0000-0000-000065300000}"/>
    <cellStyle name="Millares [0,1] 95" xfId="9079" xr:uid="{00000000-0005-0000-0000-000066300000}"/>
    <cellStyle name="Millares [0,1] 95 2" xfId="9080" xr:uid="{00000000-0005-0000-0000-000067300000}"/>
    <cellStyle name="Millares [0,1] 95 2 2" xfId="31985" xr:uid="{00000000-0005-0000-0000-000068300000}"/>
    <cellStyle name="Millares [0,1] 95 3" xfId="9081" xr:uid="{00000000-0005-0000-0000-000069300000}"/>
    <cellStyle name="Millares [0,1] 95 3 2" xfId="31986" xr:uid="{00000000-0005-0000-0000-00006A300000}"/>
    <cellStyle name="Millares [0,1] 95 4" xfId="31987" xr:uid="{00000000-0005-0000-0000-00006B300000}"/>
    <cellStyle name="Millares [0,1] 96" xfId="9082" xr:uid="{00000000-0005-0000-0000-00006C300000}"/>
    <cellStyle name="Millares [0,1] 96 2" xfId="9083" xr:uid="{00000000-0005-0000-0000-00006D300000}"/>
    <cellStyle name="Millares [0,1] 96 2 2" xfId="31988" xr:uid="{00000000-0005-0000-0000-00006E300000}"/>
    <cellStyle name="Millares [0,1] 96 3" xfId="9084" xr:uid="{00000000-0005-0000-0000-00006F300000}"/>
    <cellStyle name="Millares [0,1] 96 3 2" xfId="31989" xr:uid="{00000000-0005-0000-0000-000070300000}"/>
    <cellStyle name="Millares [0,1] 96 4" xfId="31990" xr:uid="{00000000-0005-0000-0000-000071300000}"/>
    <cellStyle name="Millares [0,1] 97" xfId="9085" xr:uid="{00000000-0005-0000-0000-000072300000}"/>
    <cellStyle name="Millares [0,1] 97 2" xfId="9086" xr:uid="{00000000-0005-0000-0000-000073300000}"/>
    <cellStyle name="Millares [0,1] 97 2 2" xfId="31991" xr:uid="{00000000-0005-0000-0000-000074300000}"/>
    <cellStyle name="Millares [0,1] 97 3" xfId="9087" xr:uid="{00000000-0005-0000-0000-000075300000}"/>
    <cellStyle name="Millares [0,1] 97 3 2" xfId="31992" xr:uid="{00000000-0005-0000-0000-000076300000}"/>
    <cellStyle name="Millares [0,1] 97 4" xfId="31993" xr:uid="{00000000-0005-0000-0000-000077300000}"/>
    <cellStyle name="Millares [0,1] 98" xfId="9088" xr:uid="{00000000-0005-0000-0000-000078300000}"/>
    <cellStyle name="Millares [0,1] 98 2" xfId="9089" xr:uid="{00000000-0005-0000-0000-000079300000}"/>
    <cellStyle name="Millares [0,1] 98 2 2" xfId="31994" xr:uid="{00000000-0005-0000-0000-00007A300000}"/>
    <cellStyle name="Millares [0,1] 98 3" xfId="9090" xr:uid="{00000000-0005-0000-0000-00007B300000}"/>
    <cellStyle name="Millares [0,1] 98 3 2" xfId="31995" xr:uid="{00000000-0005-0000-0000-00007C300000}"/>
    <cellStyle name="Millares [0,1] 98 4" xfId="31996" xr:uid="{00000000-0005-0000-0000-00007D300000}"/>
    <cellStyle name="Millares [0,1] 99" xfId="9091" xr:uid="{00000000-0005-0000-0000-00007E300000}"/>
    <cellStyle name="Millares [0,1] 99 2" xfId="9092" xr:uid="{00000000-0005-0000-0000-00007F300000}"/>
    <cellStyle name="Millares [0,1] 99 2 2" xfId="31997" xr:uid="{00000000-0005-0000-0000-000080300000}"/>
    <cellStyle name="Millares [0,1] 99 3" xfId="9093" xr:uid="{00000000-0005-0000-0000-000081300000}"/>
    <cellStyle name="Millares [0,1] 99 3 2" xfId="31998" xr:uid="{00000000-0005-0000-0000-000082300000}"/>
    <cellStyle name="Millares [0,1] 99 4" xfId="31999" xr:uid="{00000000-0005-0000-0000-000083300000}"/>
    <cellStyle name="Millares [0,1]_Balance" xfId="9094" xr:uid="{00000000-0005-0000-0000-000084300000}"/>
    <cellStyle name="Millares [0.0]" xfId="9095" xr:uid="{00000000-0005-0000-0000-000085300000}"/>
    <cellStyle name="Millares [0.0] 10" xfId="9096" xr:uid="{00000000-0005-0000-0000-000086300000}"/>
    <cellStyle name="Millares [0.0] 10 2" xfId="9097" xr:uid="{00000000-0005-0000-0000-000087300000}"/>
    <cellStyle name="Millares [0.0] 10 2 2" xfId="32000" xr:uid="{00000000-0005-0000-0000-000088300000}"/>
    <cellStyle name="Millares [0.0] 10 3" xfId="9098" xr:uid="{00000000-0005-0000-0000-000089300000}"/>
    <cellStyle name="Millares [0.0] 10 3 2" xfId="32001" xr:uid="{00000000-0005-0000-0000-00008A300000}"/>
    <cellStyle name="Millares [0.0] 10 4" xfId="32002" xr:uid="{00000000-0005-0000-0000-00008B300000}"/>
    <cellStyle name="Millares [0.0] 100" xfId="9099" xr:uid="{00000000-0005-0000-0000-00008C300000}"/>
    <cellStyle name="Millares [0.0] 100 2" xfId="9100" xr:uid="{00000000-0005-0000-0000-00008D300000}"/>
    <cellStyle name="Millares [0.0] 100 2 2" xfId="32003" xr:uid="{00000000-0005-0000-0000-00008E300000}"/>
    <cellStyle name="Millares [0.0] 100 3" xfId="9101" xr:uid="{00000000-0005-0000-0000-00008F300000}"/>
    <cellStyle name="Millares [0.0] 100 3 2" xfId="32004" xr:uid="{00000000-0005-0000-0000-000090300000}"/>
    <cellStyle name="Millares [0.0] 100 4" xfId="32005" xr:uid="{00000000-0005-0000-0000-000091300000}"/>
    <cellStyle name="Millares [0.0] 101" xfId="9102" xr:uid="{00000000-0005-0000-0000-000092300000}"/>
    <cellStyle name="Millares [0.0] 101 2" xfId="9103" xr:uid="{00000000-0005-0000-0000-000093300000}"/>
    <cellStyle name="Millares [0.0] 101 2 2" xfId="32006" xr:uid="{00000000-0005-0000-0000-000094300000}"/>
    <cellStyle name="Millares [0.0] 101 3" xfId="9104" xr:uid="{00000000-0005-0000-0000-000095300000}"/>
    <cellStyle name="Millares [0.0] 101 3 2" xfId="32007" xr:uid="{00000000-0005-0000-0000-000096300000}"/>
    <cellStyle name="Millares [0.0] 101 4" xfId="32008" xr:uid="{00000000-0005-0000-0000-000097300000}"/>
    <cellStyle name="Millares [0.0] 102" xfId="9105" xr:uid="{00000000-0005-0000-0000-000098300000}"/>
    <cellStyle name="Millares [0.0] 102 2" xfId="9106" xr:uid="{00000000-0005-0000-0000-000099300000}"/>
    <cellStyle name="Millares [0.0] 102 2 2" xfId="32009" xr:uid="{00000000-0005-0000-0000-00009A300000}"/>
    <cellStyle name="Millares [0.0] 102 3" xfId="9107" xr:uid="{00000000-0005-0000-0000-00009B300000}"/>
    <cellStyle name="Millares [0.0] 102 3 2" xfId="32010" xr:uid="{00000000-0005-0000-0000-00009C300000}"/>
    <cellStyle name="Millares [0.0] 102 4" xfId="32011" xr:uid="{00000000-0005-0000-0000-00009D300000}"/>
    <cellStyle name="Millares [0.0] 103" xfId="9108" xr:uid="{00000000-0005-0000-0000-00009E300000}"/>
    <cellStyle name="Millares [0.0] 103 2" xfId="9109" xr:uid="{00000000-0005-0000-0000-00009F300000}"/>
    <cellStyle name="Millares [0.0] 103 2 2" xfId="32012" xr:uid="{00000000-0005-0000-0000-0000A0300000}"/>
    <cellStyle name="Millares [0.0] 103 3" xfId="9110" xr:uid="{00000000-0005-0000-0000-0000A1300000}"/>
    <cellStyle name="Millares [0.0] 103 3 2" xfId="32013" xr:uid="{00000000-0005-0000-0000-0000A2300000}"/>
    <cellStyle name="Millares [0.0] 103 4" xfId="32014" xr:uid="{00000000-0005-0000-0000-0000A3300000}"/>
    <cellStyle name="Millares [0.0] 104" xfId="9111" xr:uid="{00000000-0005-0000-0000-0000A4300000}"/>
    <cellStyle name="Millares [0.0] 104 2" xfId="9112" xr:uid="{00000000-0005-0000-0000-0000A5300000}"/>
    <cellStyle name="Millares [0.0] 104 2 2" xfId="32015" xr:uid="{00000000-0005-0000-0000-0000A6300000}"/>
    <cellStyle name="Millares [0.0] 104 3" xfId="9113" xr:uid="{00000000-0005-0000-0000-0000A7300000}"/>
    <cellStyle name="Millares [0.0] 104 3 2" xfId="32016" xr:uid="{00000000-0005-0000-0000-0000A8300000}"/>
    <cellStyle name="Millares [0.0] 104 4" xfId="32017" xr:uid="{00000000-0005-0000-0000-0000A9300000}"/>
    <cellStyle name="Millares [0.0] 105" xfId="9114" xr:uid="{00000000-0005-0000-0000-0000AA300000}"/>
    <cellStyle name="Millares [0.0] 105 2" xfId="9115" xr:uid="{00000000-0005-0000-0000-0000AB300000}"/>
    <cellStyle name="Millares [0.0] 105 2 2" xfId="32018" xr:uid="{00000000-0005-0000-0000-0000AC300000}"/>
    <cellStyle name="Millares [0.0] 105 3" xfId="9116" xr:uid="{00000000-0005-0000-0000-0000AD300000}"/>
    <cellStyle name="Millares [0.0] 105 3 2" xfId="32019" xr:uid="{00000000-0005-0000-0000-0000AE300000}"/>
    <cellStyle name="Millares [0.0] 105 4" xfId="32020" xr:uid="{00000000-0005-0000-0000-0000AF300000}"/>
    <cellStyle name="Millares [0.0] 106" xfId="9117" xr:uid="{00000000-0005-0000-0000-0000B0300000}"/>
    <cellStyle name="Millares [0.0] 106 2" xfId="9118" xr:uid="{00000000-0005-0000-0000-0000B1300000}"/>
    <cellStyle name="Millares [0.0] 106 2 2" xfId="32021" xr:uid="{00000000-0005-0000-0000-0000B2300000}"/>
    <cellStyle name="Millares [0.0] 106 3" xfId="9119" xr:uid="{00000000-0005-0000-0000-0000B3300000}"/>
    <cellStyle name="Millares [0.0] 106 3 2" xfId="32022" xr:uid="{00000000-0005-0000-0000-0000B4300000}"/>
    <cellStyle name="Millares [0.0] 106 4" xfId="32023" xr:uid="{00000000-0005-0000-0000-0000B5300000}"/>
    <cellStyle name="Millares [0.0] 107" xfId="9120" xr:uid="{00000000-0005-0000-0000-0000B6300000}"/>
    <cellStyle name="Millares [0.0] 107 2" xfId="9121" xr:uid="{00000000-0005-0000-0000-0000B7300000}"/>
    <cellStyle name="Millares [0.0] 107 2 2" xfId="32024" xr:uid="{00000000-0005-0000-0000-0000B8300000}"/>
    <cellStyle name="Millares [0.0] 107 3" xfId="9122" xr:uid="{00000000-0005-0000-0000-0000B9300000}"/>
    <cellStyle name="Millares [0.0] 107 3 2" xfId="32025" xr:uid="{00000000-0005-0000-0000-0000BA300000}"/>
    <cellStyle name="Millares [0.0] 107 4" xfId="32026" xr:uid="{00000000-0005-0000-0000-0000BB300000}"/>
    <cellStyle name="Millares [0.0] 108" xfId="9123" xr:uid="{00000000-0005-0000-0000-0000BC300000}"/>
    <cellStyle name="Millares [0.0] 108 2" xfId="9124" xr:uid="{00000000-0005-0000-0000-0000BD300000}"/>
    <cellStyle name="Millares [0.0] 108 2 2" xfId="32027" xr:uid="{00000000-0005-0000-0000-0000BE300000}"/>
    <cellStyle name="Millares [0.0] 108 3" xfId="9125" xr:uid="{00000000-0005-0000-0000-0000BF300000}"/>
    <cellStyle name="Millares [0.0] 108 3 2" xfId="32028" xr:uid="{00000000-0005-0000-0000-0000C0300000}"/>
    <cellStyle name="Millares [0.0] 108 4" xfId="32029" xr:uid="{00000000-0005-0000-0000-0000C1300000}"/>
    <cellStyle name="Millares [0.0] 109" xfId="9126" xr:uid="{00000000-0005-0000-0000-0000C2300000}"/>
    <cellStyle name="Millares [0.0] 109 2" xfId="32030" xr:uid="{00000000-0005-0000-0000-0000C3300000}"/>
    <cellStyle name="Millares [0.0] 11" xfId="9127" xr:uid="{00000000-0005-0000-0000-0000C4300000}"/>
    <cellStyle name="Millares [0.0] 11 2" xfId="9128" xr:uid="{00000000-0005-0000-0000-0000C5300000}"/>
    <cellStyle name="Millares [0.0] 11 2 2" xfId="32031" xr:uid="{00000000-0005-0000-0000-0000C6300000}"/>
    <cellStyle name="Millares [0.0] 11 3" xfId="9129" xr:uid="{00000000-0005-0000-0000-0000C7300000}"/>
    <cellStyle name="Millares [0.0] 11 3 2" xfId="32032" xr:uid="{00000000-0005-0000-0000-0000C8300000}"/>
    <cellStyle name="Millares [0.0] 11 4" xfId="32033" xr:uid="{00000000-0005-0000-0000-0000C9300000}"/>
    <cellStyle name="Millares [0.0] 110" xfId="9130" xr:uid="{00000000-0005-0000-0000-0000CA300000}"/>
    <cellStyle name="Millares [0.0] 110 2" xfId="32034" xr:uid="{00000000-0005-0000-0000-0000CB300000}"/>
    <cellStyle name="Millares [0.0] 111" xfId="32035" xr:uid="{00000000-0005-0000-0000-0000CC300000}"/>
    <cellStyle name="Millares [0.0] 12" xfId="9131" xr:uid="{00000000-0005-0000-0000-0000CD300000}"/>
    <cellStyle name="Millares [0.0] 12 2" xfId="9132" xr:uid="{00000000-0005-0000-0000-0000CE300000}"/>
    <cellStyle name="Millares [0.0] 12 2 2" xfId="32036" xr:uid="{00000000-0005-0000-0000-0000CF300000}"/>
    <cellStyle name="Millares [0.0] 12 3" xfId="9133" xr:uid="{00000000-0005-0000-0000-0000D0300000}"/>
    <cellStyle name="Millares [0.0] 12 3 2" xfId="32037" xr:uid="{00000000-0005-0000-0000-0000D1300000}"/>
    <cellStyle name="Millares [0.0] 12 4" xfId="32038" xr:uid="{00000000-0005-0000-0000-0000D2300000}"/>
    <cellStyle name="Millares [0.0] 13" xfId="9134" xr:uid="{00000000-0005-0000-0000-0000D3300000}"/>
    <cellStyle name="Millares [0.0] 13 2" xfId="9135" xr:uid="{00000000-0005-0000-0000-0000D4300000}"/>
    <cellStyle name="Millares [0.0] 13 2 2" xfId="32039" xr:uid="{00000000-0005-0000-0000-0000D5300000}"/>
    <cellStyle name="Millares [0.0] 13 3" xfId="9136" xr:uid="{00000000-0005-0000-0000-0000D6300000}"/>
    <cellStyle name="Millares [0.0] 13 3 2" xfId="32040" xr:uid="{00000000-0005-0000-0000-0000D7300000}"/>
    <cellStyle name="Millares [0.0] 13 4" xfId="32041" xr:uid="{00000000-0005-0000-0000-0000D8300000}"/>
    <cellStyle name="Millares [0.0] 14" xfId="9137" xr:uid="{00000000-0005-0000-0000-0000D9300000}"/>
    <cellStyle name="Millares [0.0] 14 2" xfId="9138" xr:uid="{00000000-0005-0000-0000-0000DA300000}"/>
    <cellStyle name="Millares [0.0] 14 2 2" xfId="32042" xr:uid="{00000000-0005-0000-0000-0000DB300000}"/>
    <cellStyle name="Millares [0.0] 14 3" xfId="9139" xr:uid="{00000000-0005-0000-0000-0000DC300000}"/>
    <cellStyle name="Millares [0.0] 14 3 2" xfId="32043" xr:uid="{00000000-0005-0000-0000-0000DD300000}"/>
    <cellStyle name="Millares [0.0] 14 4" xfId="32044" xr:uid="{00000000-0005-0000-0000-0000DE300000}"/>
    <cellStyle name="Millares [0.0] 15" xfId="9140" xr:uid="{00000000-0005-0000-0000-0000DF300000}"/>
    <cellStyle name="Millares [0.0] 15 2" xfId="9141" xr:uid="{00000000-0005-0000-0000-0000E0300000}"/>
    <cellStyle name="Millares [0.0] 15 2 2" xfId="32045" xr:uid="{00000000-0005-0000-0000-0000E1300000}"/>
    <cellStyle name="Millares [0.0] 15 3" xfId="9142" xr:uid="{00000000-0005-0000-0000-0000E2300000}"/>
    <cellStyle name="Millares [0.0] 15 3 2" xfId="32046" xr:uid="{00000000-0005-0000-0000-0000E3300000}"/>
    <cellStyle name="Millares [0.0] 15 4" xfId="32047" xr:uid="{00000000-0005-0000-0000-0000E4300000}"/>
    <cellStyle name="Millares [0.0] 16" xfId="9143" xr:uid="{00000000-0005-0000-0000-0000E5300000}"/>
    <cellStyle name="Millares [0.0] 16 2" xfId="9144" xr:uid="{00000000-0005-0000-0000-0000E6300000}"/>
    <cellStyle name="Millares [0.0] 16 2 2" xfId="32048" xr:uid="{00000000-0005-0000-0000-0000E7300000}"/>
    <cellStyle name="Millares [0.0] 16 3" xfId="9145" xr:uid="{00000000-0005-0000-0000-0000E8300000}"/>
    <cellStyle name="Millares [0.0] 16 3 2" xfId="32049" xr:uid="{00000000-0005-0000-0000-0000E9300000}"/>
    <cellStyle name="Millares [0.0] 16 4" xfId="32050" xr:uid="{00000000-0005-0000-0000-0000EA300000}"/>
    <cellStyle name="Millares [0.0] 17" xfId="9146" xr:uid="{00000000-0005-0000-0000-0000EB300000}"/>
    <cellStyle name="Millares [0.0] 17 2" xfId="9147" xr:uid="{00000000-0005-0000-0000-0000EC300000}"/>
    <cellStyle name="Millares [0.0] 17 2 2" xfId="32051" xr:uid="{00000000-0005-0000-0000-0000ED300000}"/>
    <cellStyle name="Millares [0.0] 17 3" xfId="9148" xr:uid="{00000000-0005-0000-0000-0000EE300000}"/>
    <cellStyle name="Millares [0.0] 17 3 2" xfId="32052" xr:uid="{00000000-0005-0000-0000-0000EF300000}"/>
    <cellStyle name="Millares [0.0] 17 4" xfId="32053" xr:uid="{00000000-0005-0000-0000-0000F0300000}"/>
    <cellStyle name="Millares [0.0] 18" xfId="9149" xr:uid="{00000000-0005-0000-0000-0000F1300000}"/>
    <cellStyle name="Millares [0.0] 18 2" xfId="9150" xr:uid="{00000000-0005-0000-0000-0000F2300000}"/>
    <cellStyle name="Millares [0.0] 18 2 2" xfId="32054" xr:uid="{00000000-0005-0000-0000-0000F3300000}"/>
    <cellStyle name="Millares [0.0] 18 3" xfId="9151" xr:uid="{00000000-0005-0000-0000-0000F4300000}"/>
    <cellStyle name="Millares [0.0] 18 3 2" xfId="32055" xr:uid="{00000000-0005-0000-0000-0000F5300000}"/>
    <cellStyle name="Millares [0.0] 18 4" xfId="32056" xr:uid="{00000000-0005-0000-0000-0000F6300000}"/>
    <cellStyle name="Millares [0.0] 19" xfId="9152" xr:uid="{00000000-0005-0000-0000-0000F7300000}"/>
    <cellStyle name="Millares [0.0] 19 2" xfId="9153" xr:uid="{00000000-0005-0000-0000-0000F8300000}"/>
    <cellStyle name="Millares [0.0] 19 2 2" xfId="32057" xr:uid="{00000000-0005-0000-0000-0000F9300000}"/>
    <cellStyle name="Millares [0.0] 19 3" xfId="9154" xr:uid="{00000000-0005-0000-0000-0000FA300000}"/>
    <cellStyle name="Millares [0.0] 19 3 2" xfId="32058" xr:uid="{00000000-0005-0000-0000-0000FB300000}"/>
    <cellStyle name="Millares [0.0] 19 4" xfId="32059" xr:uid="{00000000-0005-0000-0000-0000FC300000}"/>
    <cellStyle name="Millares [0.0] 2" xfId="9155" xr:uid="{00000000-0005-0000-0000-0000FD300000}"/>
    <cellStyle name="Millares [0.0] 2 2" xfId="9156" xr:uid="{00000000-0005-0000-0000-0000FE300000}"/>
    <cellStyle name="Millares [0.0] 2 2 2" xfId="9157" xr:uid="{00000000-0005-0000-0000-0000FF300000}"/>
    <cellStyle name="Millares [0.0] 2 2 2 2" xfId="32060" xr:uid="{00000000-0005-0000-0000-000000310000}"/>
    <cellStyle name="Millares [0.0] 2 2 3" xfId="9158" xr:uid="{00000000-0005-0000-0000-000001310000}"/>
    <cellStyle name="Millares [0.0] 2 2 3 2" xfId="32061" xr:uid="{00000000-0005-0000-0000-000002310000}"/>
    <cellStyle name="Millares [0.0] 2 2 4" xfId="32062" xr:uid="{00000000-0005-0000-0000-000003310000}"/>
    <cellStyle name="Millares [0.0] 2 3" xfId="9159" xr:uid="{00000000-0005-0000-0000-000004310000}"/>
    <cellStyle name="Millares [0.0] 2 3 2" xfId="9160" xr:uid="{00000000-0005-0000-0000-000005310000}"/>
    <cellStyle name="Millares [0.0] 2 3 2 2" xfId="32063" xr:uid="{00000000-0005-0000-0000-000006310000}"/>
    <cellStyle name="Millares [0.0] 2 3 3" xfId="9161" xr:uid="{00000000-0005-0000-0000-000007310000}"/>
    <cellStyle name="Millares [0.0] 2 3 3 2" xfId="32064" xr:uid="{00000000-0005-0000-0000-000008310000}"/>
    <cellStyle name="Millares [0.0] 2 3 4" xfId="32065" xr:uid="{00000000-0005-0000-0000-000009310000}"/>
    <cellStyle name="Millares [0.0] 2 4" xfId="9162" xr:uid="{00000000-0005-0000-0000-00000A310000}"/>
    <cellStyle name="Millares [0.0] 2 4 2" xfId="9163" xr:uid="{00000000-0005-0000-0000-00000B310000}"/>
    <cellStyle name="Millares [0.0] 2 4 2 2" xfId="32066" xr:uid="{00000000-0005-0000-0000-00000C310000}"/>
    <cellStyle name="Millares [0.0] 2 4 3" xfId="9164" xr:uid="{00000000-0005-0000-0000-00000D310000}"/>
    <cellStyle name="Millares [0.0] 2 4 3 2" xfId="32067" xr:uid="{00000000-0005-0000-0000-00000E310000}"/>
    <cellStyle name="Millares [0.0] 2 4 4" xfId="32068" xr:uid="{00000000-0005-0000-0000-00000F310000}"/>
    <cellStyle name="Millares [0.0] 2 5" xfId="9165" xr:uid="{00000000-0005-0000-0000-000010310000}"/>
    <cellStyle name="Millares [0.0] 2 5 2" xfId="9166" xr:uid="{00000000-0005-0000-0000-000011310000}"/>
    <cellStyle name="Millares [0.0] 2 5 2 2" xfId="32069" xr:uid="{00000000-0005-0000-0000-000012310000}"/>
    <cellStyle name="Millares [0.0] 2 5 3" xfId="9167" xr:uid="{00000000-0005-0000-0000-000013310000}"/>
    <cellStyle name="Millares [0.0] 2 5 3 2" xfId="32070" xr:uid="{00000000-0005-0000-0000-000014310000}"/>
    <cellStyle name="Millares [0.0] 2 5 4" xfId="32071" xr:uid="{00000000-0005-0000-0000-000015310000}"/>
    <cellStyle name="Millares [0.0] 2 6" xfId="9168" xr:uid="{00000000-0005-0000-0000-000016310000}"/>
    <cellStyle name="Millares [0.0] 2 6 2" xfId="32072" xr:uid="{00000000-0005-0000-0000-000017310000}"/>
    <cellStyle name="Millares [0.0] 2 7" xfId="9169" xr:uid="{00000000-0005-0000-0000-000018310000}"/>
    <cellStyle name="Millares [0.0] 2 7 2" xfId="32073" xr:uid="{00000000-0005-0000-0000-000019310000}"/>
    <cellStyle name="Millares [0.0] 2 8" xfId="32074" xr:uid="{00000000-0005-0000-0000-00001A310000}"/>
    <cellStyle name="Millares [0.0] 20" xfId="9170" xr:uid="{00000000-0005-0000-0000-00001B310000}"/>
    <cellStyle name="Millares [0.0] 20 2" xfId="9171" xr:uid="{00000000-0005-0000-0000-00001C310000}"/>
    <cellStyle name="Millares [0.0] 20 2 2" xfId="32075" xr:uid="{00000000-0005-0000-0000-00001D310000}"/>
    <cellStyle name="Millares [0.0] 20 3" xfId="9172" xr:uid="{00000000-0005-0000-0000-00001E310000}"/>
    <cellStyle name="Millares [0.0] 20 3 2" xfId="32076" xr:uid="{00000000-0005-0000-0000-00001F310000}"/>
    <cellStyle name="Millares [0.0] 20 4" xfId="32077" xr:uid="{00000000-0005-0000-0000-000020310000}"/>
    <cellStyle name="Millares [0.0] 21" xfId="9173" xr:uid="{00000000-0005-0000-0000-000021310000}"/>
    <cellStyle name="Millares [0.0] 21 2" xfId="9174" xr:uid="{00000000-0005-0000-0000-000022310000}"/>
    <cellStyle name="Millares [0.0] 21 2 2" xfId="32078" xr:uid="{00000000-0005-0000-0000-000023310000}"/>
    <cellStyle name="Millares [0.0] 21 3" xfId="9175" xr:uid="{00000000-0005-0000-0000-000024310000}"/>
    <cellStyle name="Millares [0.0] 21 3 2" xfId="32079" xr:uid="{00000000-0005-0000-0000-000025310000}"/>
    <cellStyle name="Millares [0.0] 21 4" xfId="32080" xr:uid="{00000000-0005-0000-0000-000026310000}"/>
    <cellStyle name="Millares [0.0] 22" xfId="9176" xr:uid="{00000000-0005-0000-0000-000027310000}"/>
    <cellStyle name="Millares [0.0] 22 2" xfId="9177" xr:uid="{00000000-0005-0000-0000-000028310000}"/>
    <cellStyle name="Millares [0.0] 22 2 2" xfId="32081" xr:uid="{00000000-0005-0000-0000-000029310000}"/>
    <cellStyle name="Millares [0.0] 22 3" xfId="9178" xr:uid="{00000000-0005-0000-0000-00002A310000}"/>
    <cellStyle name="Millares [0.0] 22 3 2" xfId="32082" xr:uid="{00000000-0005-0000-0000-00002B310000}"/>
    <cellStyle name="Millares [0.0] 22 4" xfId="32083" xr:uid="{00000000-0005-0000-0000-00002C310000}"/>
    <cellStyle name="Millares [0.0] 23" xfId="9179" xr:uid="{00000000-0005-0000-0000-00002D310000}"/>
    <cellStyle name="Millares [0.0] 23 2" xfId="9180" xr:uid="{00000000-0005-0000-0000-00002E310000}"/>
    <cellStyle name="Millares [0.0] 23 2 2" xfId="32084" xr:uid="{00000000-0005-0000-0000-00002F310000}"/>
    <cellStyle name="Millares [0.0] 23 3" xfId="9181" xr:uid="{00000000-0005-0000-0000-000030310000}"/>
    <cellStyle name="Millares [0.0] 23 3 2" xfId="32085" xr:uid="{00000000-0005-0000-0000-000031310000}"/>
    <cellStyle name="Millares [0.0] 23 4" xfId="32086" xr:uid="{00000000-0005-0000-0000-000032310000}"/>
    <cellStyle name="Millares [0.0] 24" xfId="9182" xr:uid="{00000000-0005-0000-0000-000033310000}"/>
    <cellStyle name="Millares [0.0] 24 2" xfId="9183" xr:uid="{00000000-0005-0000-0000-000034310000}"/>
    <cellStyle name="Millares [0.0] 24 2 2" xfId="32087" xr:uid="{00000000-0005-0000-0000-000035310000}"/>
    <cellStyle name="Millares [0.0] 24 3" xfId="9184" xr:uid="{00000000-0005-0000-0000-000036310000}"/>
    <cellStyle name="Millares [0.0] 24 3 2" xfId="32088" xr:uid="{00000000-0005-0000-0000-000037310000}"/>
    <cellStyle name="Millares [0.0] 24 4" xfId="32089" xr:uid="{00000000-0005-0000-0000-000038310000}"/>
    <cellStyle name="Millares [0.0] 25" xfId="9185" xr:uid="{00000000-0005-0000-0000-000039310000}"/>
    <cellStyle name="Millares [0.0] 25 2" xfId="9186" xr:uid="{00000000-0005-0000-0000-00003A310000}"/>
    <cellStyle name="Millares [0.0] 25 2 2" xfId="32090" xr:uid="{00000000-0005-0000-0000-00003B310000}"/>
    <cellStyle name="Millares [0.0] 25 3" xfId="9187" xr:uid="{00000000-0005-0000-0000-00003C310000}"/>
    <cellStyle name="Millares [0.0] 25 3 2" xfId="32091" xr:uid="{00000000-0005-0000-0000-00003D310000}"/>
    <cellStyle name="Millares [0.0] 25 4" xfId="32092" xr:uid="{00000000-0005-0000-0000-00003E310000}"/>
    <cellStyle name="Millares [0.0] 26" xfId="9188" xr:uid="{00000000-0005-0000-0000-00003F310000}"/>
    <cellStyle name="Millares [0.0] 26 2" xfId="9189" xr:uid="{00000000-0005-0000-0000-000040310000}"/>
    <cellStyle name="Millares [0.0] 26 2 2" xfId="32093" xr:uid="{00000000-0005-0000-0000-000041310000}"/>
    <cellStyle name="Millares [0.0] 26 3" xfId="9190" xr:uid="{00000000-0005-0000-0000-000042310000}"/>
    <cellStyle name="Millares [0.0] 26 3 2" xfId="32094" xr:uid="{00000000-0005-0000-0000-000043310000}"/>
    <cellStyle name="Millares [0.0] 26 4" xfId="32095" xr:uid="{00000000-0005-0000-0000-000044310000}"/>
    <cellStyle name="Millares [0.0] 27" xfId="9191" xr:uid="{00000000-0005-0000-0000-000045310000}"/>
    <cellStyle name="Millares [0.0] 27 2" xfId="9192" xr:uid="{00000000-0005-0000-0000-000046310000}"/>
    <cellStyle name="Millares [0.0] 27 2 2" xfId="32096" xr:uid="{00000000-0005-0000-0000-000047310000}"/>
    <cellStyle name="Millares [0.0] 27 3" xfId="9193" xr:uid="{00000000-0005-0000-0000-000048310000}"/>
    <cellStyle name="Millares [0.0] 27 3 2" xfId="32097" xr:uid="{00000000-0005-0000-0000-000049310000}"/>
    <cellStyle name="Millares [0.0] 27 4" xfId="32098" xr:uid="{00000000-0005-0000-0000-00004A310000}"/>
    <cellStyle name="Millares [0.0] 28" xfId="9194" xr:uid="{00000000-0005-0000-0000-00004B310000}"/>
    <cellStyle name="Millares [0.0] 28 2" xfId="9195" xr:uid="{00000000-0005-0000-0000-00004C310000}"/>
    <cellStyle name="Millares [0.0] 28 2 2" xfId="32099" xr:uid="{00000000-0005-0000-0000-00004D310000}"/>
    <cellStyle name="Millares [0.0] 28 3" xfId="9196" xr:uid="{00000000-0005-0000-0000-00004E310000}"/>
    <cellStyle name="Millares [0.0] 28 3 2" xfId="32100" xr:uid="{00000000-0005-0000-0000-00004F310000}"/>
    <cellStyle name="Millares [0.0] 28 4" xfId="32101" xr:uid="{00000000-0005-0000-0000-000050310000}"/>
    <cellStyle name="Millares [0.0] 29" xfId="9197" xr:uid="{00000000-0005-0000-0000-000051310000}"/>
    <cellStyle name="Millares [0.0] 29 2" xfId="9198" xr:uid="{00000000-0005-0000-0000-000052310000}"/>
    <cellStyle name="Millares [0.0] 29 2 2" xfId="32102" xr:uid="{00000000-0005-0000-0000-000053310000}"/>
    <cellStyle name="Millares [0.0] 29 3" xfId="9199" xr:uid="{00000000-0005-0000-0000-000054310000}"/>
    <cellStyle name="Millares [0.0] 29 3 2" xfId="32103" xr:uid="{00000000-0005-0000-0000-000055310000}"/>
    <cellStyle name="Millares [0.0] 29 4" xfId="32104" xr:uid="{00000000-0005-0000-0000-000056310000}"/>
    <cellStyle name="Millares [0.0] 3" xfId="9200" xr:uid="{00000000-0005-0000-0000-000057310000}"/>
    <cellStyle name="Millares [0.0] 3 2" xfId="9201" xr:uid="{00000000-0005-0000-0000-000058310000}"/>
    <cellStyle name="Millares [0.0] 3 2 2" xfId="9202" xr:uid="{00000000-0005-0000-0000-000059310000}"/>
    <cellStyle name="Millares [0.0] 3 2 2 2" xfId="32105" xr:uid="{00000000-0005-0000-0000-00005A310000}"/>
    <cellStyle name="Millares [0.0] 3 2 3" xfId="9203" xr:uid="{00000000-0005-0000-0000-00005B310000}"/>
    <cellStyle name="Millares [0.0] 3 2 3 2" xfId="32106" xr:uid="{00000000-0005-0000-0000-00005C310000}"/>
    <cellStyle name="Millares [0.0] 3 2 4" xfId="32107" xr:uid="{00000000-0005-0000-0000-00005D310000}"/>
    <cellStyle name="Millares [0.0] 3 3" xfId="9204" xr:uid="{00000000-0005-0000-0000-00005E310000}"/>
    <cellStyle name="Millares [0.0] 3 3 2" xfId="9205" xr:uid="{00000000-0005-0000-0000-00005F310000}"/>
    <cellStyle name="Millares [0.0] 3 3 2 2" xfId="32108" xr:uid="{00000000-0005-0000-0000-000060310000}"/>
    <cellStyle name="Millares [0.0] 3 3 3" xfId="9206" xr:uid="{00000000-0005-0000-0000-000061310000}"/>
    <cellStyle name="Millares [0.0] 3 3 3 2" xfId="32109" xr:uid="{00000000-0005-0000-0000-000062310000}"/>
    <cellStyle name="Millares [0.0] 3 3 4" xfId="32110" xr:uid="{00000000-0005-0000-0000-000063310000}"/>
    <cellStyle name="Millares [0.0] 3 4" xfId="9207" xr:uid="{00000000-0005-0000-0000-000064310000}"/>
    <cellStyle name="Millares [0.0] 3 4 2" xfId="9208" xr:uid="{00000000-0005-0000-0000-000065310000}"/>
    <cellStyle name="Millares [0.0] 3 4 2 2" xfId="32111" xr:uid="{00000000-0005-0000-0000-000066310000}"/>
    <cellStyle name="Millares [0.0] 3 4 3" xfId="9209" xr:uid="{00000000-0005-0000-0000-000067310000}"/>
    <cellStyle name="Millares [0.0] 3 4 3 2" xfId="32112" xr:uid="{00000000-0005-0000-0000-000068310000}"/>
    <cellStyle name="Millares [0.0] 3 4 4" xfId="32113" xr:uid="{00000000-0005-0000-0000-000069310000}"/>
    <cellStyle name="Millares [0.0] 3 5" xfId="9210" xr:uid="{00000000-0005-0000-0000-00006A310000}"/>
    <cellStyle name="Millares [0.0] 3 5 2" xfId="9211" xr:uid="{00000000-0005-0000-0000-00006B310000}"/>
    <cellStyle name="Millares [0.0] 3 5 2 2" xfId="32114" xr:uid="{00000000-0005-0000-0000-00006C310000}"/>
    <cellStyle name="Millares [0.0] 3 5 3" xfId="9212" xr:uid="{00000000-0005-0000-0000-00006D310000}"/>
    <cellStyle name="Millares [0.0] 3 5 3 2" xfId="32115" xr:uid="{00000000-0005-0000-0000-00006E310000}"/>
    <cellStyle name="Millares [0.0] 3 5 4" xfId="32116" xr:uid="{00000000-0005-0000-0000-00006F310000}"/>
    <cellStyle name="Millares [0.0] 3 6" xfId="9213" xr:uid="{00000000-0005-0000-0000-000070310000}"/>
    <cellStyle name="Millares [0.0] 3 6 2" xfId="32117" xr:uid="{00000000-0005-0000-0000-000071310000}"/>
    <cellStyle name="Millares [0.0] 3 7" xfId="9214" xr:uid="{00000000-0005-0000-0000-000072310000}"/>
    <cellStyle name="Millares [0.0] 3 7 2" xfId="32118" xr:uid="{00000000-0005-0000-0000-000073310000}"/>
    <cellStyle name="Millares [0.0] 3 8" xfId="32119" xr:uid="{00000000-0005-0000-0000-000074310000}"/>
    <cellStyle name="Millares [0.0] 30" xfId="9215" xr:uid="{00000000-0005-0000-0000-000075310000}"/>
    <cellStyle name="Millares [0.0] 30 2" xfId="9216" xr:uid="{00000000-0005-0000-0000-000076310000}"/>
    <cellStyle name="Millares [0.0] 30 2 2" xfId="32120" xr:uid="{00000000-0005-0000-0000-000077310000}"/>
    <cellStyle name="Millares [0.0] 30 3" xfId="9217" xr:uid="{00000000-0005-0000-0000-000078310000}"/>
    <cellStyle name="Millares [0.0] 30 3 2" xfId="32121" xr:uid="{00000000-0005-0000-0000-000079310000}"/>
    <cellStyle name="Millares [0.0] 30 4" xfId="32122" xr:uid="{00000000-0005-0000-0000-00007A310000}"/>
    <cellStyle name="Millares [0.0] 31" xfId="9218" xr:uid="{00000000-0005-0000-0000-00007B310000}"/>
    <cellStyle name="Millares [0.0] 31 2" xfId="9219" xr:uid="{00000000-0005-0000-0000-00007C310000}"/>
    <cellStyle name="Millares [0.0] 31 2 2" xfId="32123" xr:uid="{00000000-0005-0000-0000-00007D310000}"/>
    <cellStyle name="Millares [0.0] 31 3" xfId="9220" xr:uid="{00000000-0005-0000-0000-00007E310000}"/>
    <cellStyle name="Millares [0.0] 31 3 2" xfId="32124" xr:uid="{00000000-0005-0000-0000-00007F310000}"/>
    <cellStyle name="Millares [0.0] 31 4" xfId="32125" xr:uid="{00000000-0005-0000-0000-000080310000}"/>
    <cellStyle name="Millares [0.0] 32" xfId="9221" xr:uid="{00000000-0005-0000-0000-000081310000}"/>
    <cellStyle name="Millares [0.0] 32 2" xfId="9222" xr:uid="{00000000-0005-0000-0000-000082310000}"/>
    <cellStyle name="Millares [0.0] 32 2 2" xfId="32126" xr:uid="{00000000-0005-0000-0000-000083310000}"/>
    <cellStyle name="Millares [0.0] 32 3" xfId="9223" xr:uid="{00000000-0005-0000-0000-000084310000}"/>
    <cellStyle name="Millares [0.0] 32 3 2" xfId="32127" xr:uid="{00000000-0005-0000-0000-000085310000}"/>
    <cellStyle name="Millares [0.0] 32 4" xfId="32128" xr:uid="{00000000-0005-0000-0000-000086310000}"/>
    <cellStyle name="Millares [0.0] 33" xfId="9224" xr:uid="{00000000-0005-0000-0000-000087310000}"/>
    <cellStyle name="Millares [0.0] 33 2" xfId="9225" xr:uid="{00000000-0005-0000-0000-000088310000}"/>
    <cellStyle name="Millares [0.0] 33 2 2" xfId="32129" xr:uid="{00000000-0005-0000-0000-000089310000}"/>
    <cellStyle name="Millares [0.0] 33 3" xfId="9226" xr:uid="{00000000-0005-0000-0000-00008A310000}"/>
    <cellStyle name="Millares [0.0] 33 3 2" xfId="32130" xr:uid="{00000000-0005-0000-0000-00008B310000}"/>
    <cellStyle name="Millares [0.0] 33 4" xfId="32131" xr:uid="{00000000-0005-0000-0000-00008C310000}"/>
    <cellStyle name="Millares [0.0] 34" xfId="9227" xr:uid="{00000000-0005-0000-0000-00008D310000}"/>
    <cellStyle name="Millares [0.0] 34 2" xfId="9228" xr:uid="{00000000-0005-0000-0000-00008E310000}"/>
    <cellStyle name="Millares [0.0] 34 2 2" xfId="32132" xr:uid="{00000000-0005-0000-0000-00008F310000}"/>
    <cellStyle name="Millares [0.0] 34 3" xfId="9229" xr:uid="{00000000-0005-0000-0000-000090310000}"/>
    <cellStyle name="Millares [0.0] 34 3 2" xfId="32133" xr:uid="{00000000-0005-0000-0000-000091310000}"/>
    <cellStyle name="Millares [0.0] 34 4" xfId="32134" xr:uid="{00000000-0005-0000-0000-000092310000}"/>
    <cellStyle name="Millares [0.0] 35" xfId="9230" xr:uid="{00000000-0005-0000-0000-000093310000}"/>
    <cellStyle name="Millares [0.0] 35 2" xfId="9231" xr:uid="{00000000-0005-0000-0000-000094310000}"/>
    <cellStyle name="Millares [0.0] 35 2 2" xfId="32135" xr:uid="{00000000-0005-0000-0000-000095310000}"/>
    <cellStyle name="Millares [0.0] 35 3" xfId="9232" xr:uid="{00000000-0005-0000-0000-000096310000}"/>
    <cellStyle name="Millares [0.0] 35 3 2" xfId="32136" xr:uid="{00000000-0005-0000-0000-000097310000}"/>
    <cellStyle name="Millares [0.0] 35 4" xfId="32137" xr:uid="{00000000-0005-0000-0000-000098310000}"/>
    <cellStyle name="Millares [0.0] 36" xfId="9233" xr:uid="{00000000-0005-0000-0000-000099310000}"/>
    <cellStyle name="Millares [0.0] 36 2" xfId="9234" xr:uid="{00000000-0005-0000-0000-00009A310000}"/>
    <cellStyle name="Millares [0.0] 36 2 2" xfId="32138" xr:uid="{00000000-0005-0000-0000-00009B310000}"/>
    <cellStyle name="Millares [0.0] 36 3" xfId="9235" xr:uid="{00000000-0005-0000-0000-00009C310000}"/>
    <cellStyle name="Millares [0.0] 36 3 2" xfId="32139" xr:uid="{00000000-0005-0000-0000-00009D310000}"/>
    <cellStyle name="Millares [0.0] 36 4" xfId="32140" xr:uid="{00000000-0005-0000-0000-00009E310000}"/>
    <cellStyle name="Millares [0.0] 37" xfId="9236" xr:uid="{00000000-0005-0000-0000-00009F310000}"/>
    <cellStyle name="Millares [0.0] 37 2" xfId="9237" xr:uid="{00000000-0005-0000-0000-0000A0310000}"/>
    <cellStyle name="Millares [0.0] 37 2 2" xfId="32141" xr:uid="{00000000-0005-0000-0000-0000A1310000}"/>
    <cellStyle name="Millares [0.0] 37 3" xfId="9238" xr:uid="{00000000-0005-0000-0000-0000A2310000}"/>
    <cellStyle name="Millares [0.0] 37 3 2" xfId="32142" xr:uid="{00000000-0005-0000-0000-0000A3310000}"/>
    <cellStyle name="Millares [0.0] 37 4" xfId="32143" xr:uid="{00000000-0005-0000-0000-0000A4310000}"/>
    <cellStyle name="Millares [0.0] 38" xfId="9239" xr:uid="{00000000-0005-0000-0000-0000A5310000}"/>
    <cellStyle name="Millares [0.0] 38 2" xfId="9240" xr:uid="{00000000-0005-0000-0000-0000A6310000}"/>
    <cellStyle name="Millares [0.0] 38 2 2" xfId="32144" xr:uid="{00000000-0005-0000-0000-0000A7310000}"/>
    <cellStyle name="Millares [0.0] 38 3" xfId="9241" xr:uid="{00000000-0005-0000-0000-0000A8310000}"/>
    <cellStyle name="Millares [0.0] 38 3 2" xfId="32145" xr:uid="{00000000-0005-0000-0000-0000A9310000}"/>
    <cellStyle name="Millares [0.0] 38 4" xfId="32146" xr:uid="{00000000-0005-0000-0000-0000AA310000}"/>
    <cellStyle name="Millares [0.0] 39" xfId="9242" xr:uid="{00000000-0005-0000-0000-0000AB310000}"/>
    <cellStyle name="Millares [0.0] 39 2" xfId="9243" xr:uid="{00000000-0005-0000-0000-0000AC310000}"/>
    <cellStyle name="Millares [0.0] 39 2 2" xfId="32147" xr:uid="{00000000-0005-0000-0000-0000AD310000}"/>
    <cellStyle name="Millares [0.0] 39 3" xfId="9244" xr:uid="{00000000-0005-0000-0000-0000AE310000}"/>
    <cellStyle name="Millares [0.0] 39 3 2" xfId="32148" xr:uid="{00000000-0005-0000-0000-0000AF310000}"/>
    <cellStyle name="Millares [0.0] 39 4" xfId="32149" xr:uid="{00000000-0005-0000-0000-0000B0310000}"/>
    <cellStyle name="Millares [0.0] 4" xfId="9245" xr:uid="{00000000-0005-0000-0000-0000B1310000}"/>
    <cellStyle name="Millares [0.0] 4 2" xfId="9246" xr:uid="{00000000-0005-0000-0000-0000B2310000}"/>
    <cellStyle name="Millares [0.0] 4 2 2" xfId="9247" xr:uid="{00000000-0005-0000-0000-0000B3310000}"/>
    <cellStyle name="Millares [0.0] 4 2 2 2" xfId="32150" xr:uid="{00000000-0005-0000-0000-0000B4310000}"/>
    <cellStyle name="Millares [0.0] 4 2 3" xfId="9248" xr:uid="{00000000-0005-0000-0000-0000B5310000}"/>
    <cellStyle name="Millares [0.0] 4 2 3 2" xfId="32151" xr:uid="{00000000-0005-0000-0000-0000B6310000}"/>
    <cellStyle name="Millares [0.0] 4 2 4" xfId="32152" xr:uid="{00000000-0005-0000-0000-0000B7310000}"/>
    <cellStyle name="Millares [0.0] 4 3" xfId="9249" xr:uid="{00000000-0005-0000-0000-0000B8310000}"/>
    <cellStyle name="Millares [0.0] 4 3 2" xfId="9250" xr:uid="{00000000-0005-0000-0000-0000B9310000}"/>
    <cellStyle name="Millares [0.0] 4 3 2 2" xfId="32153" xr:uid="{00000000-0005-0000-0000-0000BA310000}"/>
    <cellStyle name="Millares [0.0] 4 3 3" xfId="9251" xr:uid="{00000000-0005-0000-0000-0000BB310000}"/>
    <cellStyle name="Millares [0.0] 4 3 3 2" xfId="32154" xr:uid="{00000000-0005-0000-0000-0000BC310000}"/>
    <cellStyle name="Millares [0.0] 4 3 4" xfId="32155" xr:uid="{00000000-0005-0000-0000-0000BD310000}"/>
    <cellStyle name="Millares [0.0] 4 4" xfId="9252" xr:uid="{00000000-0005-0000-0000-0000BE310000}"/>
    <cellStyle name="Millares [0.0] 4 4 2" xfId="9253" xr:uid="{00000000-0005-0000-0000-0000BF310000}"/>
    <cellStyle name="Millares [0.0] 4 4 2 2" xfId="32156" xr:uid="{00000000-0005-0000-0000-0000C0310000}"/>
    <cellStyle name="Millares [0.0] 4 4 3" xfId="9254" xr:uid="{00000000-0005-0000-0000-0000C1310000}"/>
    <cellStyle name="Millares [0.0] 4 4 3 2" xfId="32157" xr:uid="{00000000-0005-0000-0000-0000C2310000}"/>
    <cellStyle name="Millares [0.0] 4 4 4" xfId="32158" xr:uid="{00000000-0005-0000-0000-0000C3310000}"/>
    <cellStyle name="Millares [0.0] 4 5" xfId="9255" xr:uid="{00000000-0005-0000-0000-0000C4310000}"/>
    <cellStyle name="Millares [0.0] 4 5 2" xfId="9256" xr:uid="{00000000-0005-0000-0000-0000C5310000}"/>
    <cellStyle name="Millares [0.0] 4 5 2 2" xfId="32159" xr:uid="{00000000-0005-0000-0000-0000C6310000}"/>
    <cellStyle name="Millares [0.0] 4 5 3" xfId="9257" xr:uid="{00000000-0005-0000-0000-0000C7310000}"/>
    <cellStyle name="Millares [0.0] 4 5 3 2" xfId="32160" xr:uid="{00000000-0005-0000-0000-0000C8310000}"/>
    <cellStyle name="Millares [0.0] 4 5 4" xfId="32161" xr:uid="{00000000-0005-0000-0000-0000C9310000}"/>
    <cellStyle name="Millares [0.0] 4 6" xfId="9258" xr:uid="{00000000-0005-0000-0000-0000CA310000}"/>
    <cellStyle name="Millares [0.0] 4 6 2" xfId="32162" xr:uid="{00000000-0005-0000-0000-0000CB310000}"/>
    <cellStyle name="Millares [0.0] 4 7" xfId="9259" xr:uid="{00000000-0005-0000-0000-0000CC310000}"/>
    <cellStyle name="Millares [0.0] 4 7 2" xfId="32163" xr:uid="{00000000-0005-0000-0000-0000CD310000}"/>
    <cellStyle name="Millares [0.0] 4 8" xfId="32164" xr:uid="{00000000-0005-0000-0000-0000CE310000}"/>
    <cellStyle name="Millares [0.0] 40" xfId="9260" xr:uid="{00000000-0005-0000-0000-0000CF310000}"/>
    <cellStyle name="Millares [0.0] 40 2" xfId="9261" xr:uid="{00000000-0005-0000-0000-0000D0310000}"/>
    <cellStyle name="Millares [0.0] 40 2 2" xfId="32165" xr:uid="{00000000-0005-0000-0000-0000D1310000}"/>
    <cellStyle name="Millares [0.0] 40 3" xfId="9262" xr:uid="{00000000-0005-0000-0000-0000D2310000}"/>
    <cellStyle name="Millares [0.0] 40 3 2" xfId="32166" xr:uid="{00000000-0005-0000-0000-0000D3310000}"/>
    <cellStyle name="Millares [0.0] 40 4" xfId="32167" xr:uid="{00000000-0005-0000-0000-0000D4310000}"/>
    <cellStyle name="Millares [0.0] 41" xfId="9263" xr:uid="{00000000-0005-0000-0000-0000D5310000}"/>
    <cellStyle name="Millares [0.0] 41 2" xfId="9264" xr:uid="{00000000-0005-0000-0000-0000D6310000}"/>
    <cellStyle name="Millares [0.0] 41 2 2" xfId="32168" xr:uid="{00000000-0005-0000-0000-0000D7310000}"/>
    <cellStyle name="Millares [0.0] 41 3" xfId="9265" xr:uid="{00000000-0005-0000-0000-0000D8310000}"/>
    <cellStyle name="Millares [0.0] 41 3 2" xfId="32169" xr:uid="{00000000-0005-0000-0000-0000D9310000}"/>
    <cellStyle name="Millares [0.0] 41 4" xfId="32170" xr:uid="{00000000-0005-0000-0000-0000DA310000}"/>
    <cellStyle name="Millares [0.0] 42" xfId="9266" xr:uid="{00000000-0005-0000-0000-0000DB310000}"/>
    <cellStyle name="Millares [0.0] 42 2" xfId="9267" xr:uid="{00000000-0005-0000-0000-0000DC310000}"/>
    <cellStyle name="Millares [0.0] 42 2 2" xfId="32171" xr:uid="{00000000-0005-0000-0000-0000DD310000}"/>
    <cellStyle name="Millares [0.0] 42 3" xfId="9268" xr:uid="{00000000-0005-0000-0000-0000DE310000}"/>
    <cellStyle name="Millares [0.0] 42 3 2" xfId="32172" xr:uid="{00000000-0005-0000-0000-0000DF310000}"/>
    <cellStyle name="Millares [0.0] 42 4" xfId="32173" xr:uid="{00000000-0005-0000-0000-0000E0310000}"/>
    <cellStyle name="Millares [0.0] 43" xfId="9269" xr:uid="{00000000-0005-0000-0000-0000E1310000}"/>
    <cellStyle name="Millares [0.0] 43 2" xfId="9270" xr:uid="{00000000-0005-0000-0000-0000E2310000}"/>
    <cellStyle name="Millares [0.0] 43 2 2" xfId="32174" xr:uid="{00000000-0005-0000-0000-0000E3310000}"/>
    <cellStyle name="Millares [0.0] 43 3" xfId="9271" xr:uid="{00000000-0005-0000-0000-0000E4310000}"/>
    <cellStyle name="Millares [0.0] 43 3 2" xfId="32175" xr:uid="{00000000-0005-0000-0000-0000E5310000}"/>
    <cellStyle name="Millares [0.0] 43 4" xfId="32176" xr:uid="{00000000-0005-0000-0000-0000E6310000}"/>
    <cellStyle name="Millares [0.0] 44" xfId="9272" xr:uid="{00000000-0005-0000-0000-0000E7310000}"/>
    <cellStyle name="Millares [0.0] 44 2" xfId="9273" xr:uid="{00000000-0005-0000-0000-0000E8310000}"/>
    <cellStyle name="Millares [0.0] 44 2 2" xfId="32177" xr:uid="{00000000-0005-0000-0000-0000E9310000}"/>
    <cellStyle name="Millares [0.0] 44 3" xfId="9274" xr:uid="{00000000-0005-0000-0000-0000EA310000}"/>
    <cellStyle name="Millares [0.0] 44 3 2" xfId="32178" xr:uid="{00000000-0005-0000-0000-0000EB310000}"/>
    <cellStyle name="Millares [0.0] 44 4" xfId="32179" xr:uid="{00000000-0005-0000-0000-0000EC310000}"/>
    <cellStyle name="Millares [0.0] 45" xfId="9275" xr:uid="{00000000-0005-0000-0000-0000ED310000}"/>
    <cellStyle name="Millares [0.0] 45 2" xfId="9276" xr:uid="{00000000-0005-0000-0000-0000EE310000}"/>
    <cellStyle name="Millares [0.0] 45 2 2" xfId="32180" xr:uid="{00000000-0005-0000-0000-0000EF310000}"/>
    <cellStyle name="Millares [0.0] 45 3" xfId="9277" xr:uid="{00000000-0005-0000-0000-0000F0310000}"/>
    <cellStyle name="Millares [0.0] 45 3 2" xfId="32181" xr:uid="{00000000-0005-0000-0000-0000F1310000}"/>
    <cellStyle name="Millares [0.0] 45 4" xfId="32182" xr:uid="{00000000-0005-0000-0000-0000F2310000}"/>
    <cellStyle name="Millares [0.0] 46" xfId="9278" xr:uid="{00000000-0005-0000-0000-0000F3310000}"/>
    <cellStyle name="Millares [0.0] 46 2" xfId="9279" xr:uid="{00000000-0005-0000-0000-0000F4310000}"/>
    <cellStyle name="Millares [0.0] 46 2 2" xfId="32183" xr:uid="{00000000-0005-0000-0000-0000F5310000}"/>
    <cellStyle name="Millares [0.0] 46 3" xfId="9280" xr:uid="{00000000-0005-0000-0000-0000F6310000}"/>
    <cellStyle name="Millares [0.0] 46 3 2" xfId="32184" xr:uid="{00000000-0005-0000-0000-0000F7310000}"/>
    <cellStyle name="Millares [0.0] 46 4" xfId="32185" xr:uid="{00000000-0005-0000-0000-0000F8310000}"/>
    <cellStyle name="Millares [0.0] 47" xfId="9281" xr:uid="{00000000-0005-0000-0000-0000F9310000}"/>
    <cellStyle name="Millares [0.0] 47 2" xfId="9282" xr:uid="{00000000-0005-0000-0000-0000FA310000}"/>
    <cellStyle name="Millares [0.0] 47 2 2" xfId="32186" xr:uid="{00000000-0005-0000-0000-0000FB310000}"/>
    <cellStyle name="Millares [0.0] 47 3" xfId="9283" xr:uid="{00000000-0005-0000-0000-0000FC310000}"/>
    <cellStyle name="Millares [0.0] 47 3 2" xfId="32187" xr:uid="{00000000-0005-0000-0000-0000FD310000}"/>
    <cellStyle name="Millares [0.0] 47 4" xfId="32188" xr:uid="{00000000-0005-0000-0000-0000FE310000}"/>
    <cellStyle name="Millares [0.0] 48" xfId="9284" xr:uid="{00000000-0005-0000-0000-0000FF310000}"/>
    <cellStyle name="Millares [0.0] 48 2" xfId="9285" xr:uid="{00000000-0005-0000-0000-000000320000}"/>
    <cellStyle name="Millares [0.0] 48 2 2" xfId="32189" xr:uid="{00000000-0005-0000-0000-000001320000}"/>
    <cellStyle name="Millares [0.0] 48 3" xfId="9286" xr:uid="{00000000-0005-0000-0000-000002320000}"/>
    <cellStyle name="Millares [0.0] 48 3 2" xfId="32190" xr:uid="{00000000-0005-0000-0000-000003320000}"/>
    <cellStyle name="Millares [0.0] 48 4" xfId="32191" xr:uid="{00000000-0005-0000-0000-000004320000}"/>
    <cellStyle name="Millares [0.0] 49" xfId="9287" xr:uid="{00000000-0005-0000-0000-000005320000}"/>
    <cellStyle name="Millares [0.0] 49 2" xfId="9288" xr:uid="{00000000-0005-0000-0000-000006320000}"/>
    <cellStyle name="Millares [0.0] 49 2 2" xfId="32192" xr:uid="{00000000-0005-0000-0000-000007320000}"/>
    <cellStyle name="Millares [0.0] 49 3" xfId="9289" xr:uid="{00000000-0005-0000-0000-000008320000}"/>
    <cellStyle name="Millares [0.0] 49 3 2" xfId="32193" xr:uid="{00000000-0005-0000-0000-000009320000}"/>
    <cellStyle name="Millares [0.0] 49 4" xfId="32194" xr:uid="{00000000-0005-0000-0000-00000A320000}"/>
    <cellStyle name="Millares [0.0] 5" xfId="9290" xr:uid="{00000000-0005-0000-0000-00000B320000}"/>
    <cellStyle name="Millares [0.0] 5 2" xfId="9291" xr:uid="{00000000-0005-0000-0000-00000C320000}"/>
    <cellStyle name="Millares [0.0] 5 2 2" xfId="32195" xr:uid="{00000000-0005-0000-0000-00000D320000}"/>
    <cellStyle name="Millares [0.0] 5 3" xfId="9292" xr:uid="{00000000-0005-0000-0000-00000E320000}"/>
    <cellStyle name="Millares [0.0] 5 3 2" xfId="32196" xr:uid="{00000000-0005-0000-0000-00000F320000}"/>
    <cellStyle name="Millares [0.0] 5 4" xfId="32197" xr:uid="{00000000-0005-0000-0000-000010320000}"/>
    <cellStyle name="Millares [0.0] 50" xfId="9293" xr:uid="{00000000-0005-0000-0000-000011320000}"/>
    <cellStyle name="Millares [0.0] 50 2" xfId="9294" xr:uid="{00000000-0005-0000-0000-000012320000}"/>
    <cellStyle name="Millares [0.0] 50 2 2" xfId="32198" xr:uid="{00000000-0005-0000-0000-000013320000}"/>
    <cellStyle name="Millares [0.0] 50 3" xfId="9295" xr:uid="{00000000-0005-0000-0000-000014320000}"/>
    <cellStyle name="Millares [0.0] 50 3 2" xfId="32199" xr:uid="{00000000-0005-0000-0000-000015320000}"/>
    <cellStyle name="Millares [0.0] 50 4" xfId="32200" xr:uid="{00000000-0005-0000-0000-000016320000}"/>
    <cellStyle name="Millares [0.0] 51" xfId="9296" xr:uid="{00000000-0005-0000-0000-000017320000}"/>
    <cellStyle name="Millares [0.0] 51 2" xfId="9297" xr:uid="{00000000-0005-0000-0000-000018320000}"/>
    <cellStyle name="Millares [0.0] 51 2 2" xfId="32201" xr:uid="{00000000-0005-0000-0000-000019320000}"/>
    <cellStyle name="Millares [0.0] 51 3" xfId="9298" xr:uid="{00000000-0005-0000-0000-00001A320000}"/>
    <cellStyle name="Millares [0.0] 51 3 2" xfId="32202" xr:uid="{00000000-0005-0000-0000-00001B320000}"/>
    <cellStyle name="Millares [0.0] 51 4" xfId="32203" xr:uid="{00000000-0005-0000-0000-00001C320000}"/>
    <cellStyle name="Millares [0.0] 52" xfId="9299" xr:uid="{00000000-0005-0000-0000-00001D320000}"/>
    <cellStyle name="Millares [0.0] 52 2" xfId="9300" xr:uid="{00000000-0005-0000-0000-00001E320000}"/>
    <cellStyle name="Millares [0.0] 52 2 2" xfId="32204" xr:uid="{00000000-0005-0000-0000-00001F320000}"/>
    <cellStyle name="Millares [0.0] 52 3" xfId="9301" xr:uid="{00000000-0005-0000-0000-000020320000}"/>
    <cellStyle name="Millares [0.0] 52 3 2" xfId="32205" xr:uid="{00000000-0005-0000-0000-000021320000}"/>
    <cellStyle name="Millares [0.0] 52 4" xfId="32206" xr:uid="{00000000-0005-0000-0000-000022320000}"/>
    <cellStyle name="Millares [0.0] 53" xfId="9302" xr:uid="{00000000-0005-0000-0000-000023320000}"/>
    <cellStyle name="Millares [0.0] 53 2" xfId="9303" xr:uid="{00000000-0005-0000-0000-000024320000}"/>
    <cellStyle name="Millares [0.0] 53 2 2" xfId="32207" xr:uid="{00000000-0005-0000-0000-000025320000}"/>
    <cellStyle name="Millares [0.0] 53 3" xfId="9304" xr:uid="{00000000-0005-0000-0000-000026320000}"/>
    <cellStyle name="Millares [0.0] 53 3 2" xfId="32208" xr:uid="{00000000-0005-0000-0000-000027320000}"/>
    <cellStyle name="Millares [0.0] 53 4" xfId="32209" xr:uid="{00000000-0005-0000-0000-000028320000}"/>
    <cellStyle name="Millares [0.0] 54" xfId="9305" xr:uid="{00000000-0005-0000-0000-000029320000}"/>
    <cellStyle name="Millares [0.0] 54 2" xfId="9306" xr:uid="{00000000-0005-0000-0000-00002A320000}"/>
    <cellStyle name="Millares [0.0] 54 2 2" xfId="32210" xr:uid="{00000000-0005-0000-0000-00002B320000}"/>
    <cellStyle name="Millares [0.0] 54 3" xfId="9307" xr:uid="{00000000-0005-0000-0000-00002C320000}"/>
    <cellStyle name="Millares [0.0] 54 3 2" xfId="32211" xr:uid="{00000000-0005-0000-0000-00002D320000}"/>
    <cellStyle name="Millares [0.0] 54 4" xfId="32212" xr:uid="{00000000-0005-0000-0000-00002E320000}"/>
    <cellStyle name="Millares [0.0] 55" xfId="9308" xr:uid="{00000000-0005-0000-0000-00002F320000}"/>
    <cellStyle name="Millares [0.0] 55 2" xfId="9309" xr:uid="{00000000-0005-0000-0000-000030320000}"/>
    <cellStyle name="Millares [0.0] 55 2 2" xfId="32213" xr:uid="{00000000-0005-0000-0000-000031320000}"/>
    <cellStyle name="Millares [0.0] 55 3" xfId="9310" xr:uid="{00000000-0005-0000-0000-000032320000}"/>
    <cellStyle name="Millares [0.0] 55 3 2" xfId="32214" xr:uid="{00000000-0005-0000-0000-000033320000}"/>
    <cellStyle name="Millares [0.0] 55 4" xfId="32215" xr:uid="{00000000-0005-0000-0000-000034320000}"/>
    <cellStyle name="Millares [0.0] 56" xfId="9311" xr:uid="{00000000-0005-0000-0000-000035320000}"/>
    <cellStyle name="Millares [0.0] 56 2" xfId="9312" xr:uid="{00000000-0005-0000-0000-000036320000}"/>
    <cellStyle name="Millares [0.0] 56 2 2" xfId="32216" xr:uid="{00000000-0005-0000-0000-000037320000}"/>
    <cellStyle name="Millares [0.0] 56 3" xfId="9313" xr:uid="{00000000-0005-0000-0000-000038320000}"/>
    <cellStyle name="Millares [0.0] 56 3 2" xfId="32217" xr:uid="{00000000-0005-0000-0000-000039320000}"/>
    <cellStyle name="Millares [0.0] 56 4" xfId="32218" xr:uid="{00000000-0005-0000-0000-00003A320000}"/>
    <cellStyle name="Millares [0.0] 57" xfId="9314" xr:uid="{00000000-0005-0000-0000-00003B320000}"/>
    <cellStyle name="Millares [0.0] 57 2" xfId="9315" xr:uid="{00000000-0005-0000-0000-00003C320000}"/>
    <cellStyle name="Millares [0.0] 57 2 2" xfId="32219" xr:uid="{00000000-0005-0000-0000-00003D320000}"/>
    <cellStyle name="Millares [0.0] 57 3" xfId="9316" xr:uid="{00000000-0005-0000-0000-00003E320000}"/>
    <cellStyle name="Millares [0.0] 57 3 2" xfId="32220" xr:uid="{00000000-0005-0000-0000-00003F320000}"/>
    <cellStyle name="Millares [0.0] 57 4" xfId="32221" xr:uid="{00000000-0005-0000-0000-000040320000}"/>
    <cellStyle name="Millares [0.0] 58" xfId="9317" xr:uid="{00000000-0005-0000-0000-000041320000}"/>
    <cellStyle name="Millares [0.0] 58 2" xfId="9318" xr:uid="{00000000-0005-0000-0000-000042320000}"/>
    <cellStyle name="Millares [0.0] 58 2 2" xfId="32222" xr:uid="{00000000-0005-0000-0000-000043320000}"/>
    <cellStyle name="Millares [0.0] 58 3" xfId="9319" xr:uid="{00000000-0005-0000-0000-000044320000}"/>
    <cellStyle name="Millares [0.0] 58 3 2" xfId="32223" xr:uid="{00000000-0005-0000-0000-000045320000}"/>
    <cellStyle name="Millares [0.0] 58 4" xfId="32224" xr:uid="{00000000-0005-0000-0000-000046320000}"/>
    <cellStyle name="Millares [0.0] 59" xfId="9320" xr:uid="{00000000-0005-0000-0000-000047320000}"/>
    <cellStyle name="Millares [0.0] 59 2" xfId="9321" xr:uid="{00000000-0005-0000-0000-000048320000}"/>
    <cellStyle name="Millares [0.0] 59 2 2" xfId="32225" xr:uid="{00000000-0005-0000-0000-000049320000}"/>
    <cellStyle name="Millares [0.0] 59 3" xfId="9322" xr:uid="{00000000-0005-0000-0000-00004A320000}"/>
    <cellStyle name="Millares [0.0] 59 3 2" xfId="32226" xr:uid="{00000000-0005-0000-0000-00004B320000}"/>
    <cellStyle name="Millares [0.0] 59 4" xfId="32227" xr:uid="{00000000-0005-0000-0000-00004C320000}"/>
    <cellStyle name="Millares [0.0] 6" xfId="9323" xr:uid="{00000000-0005-0000-0000-00004D320000}"/>
    <cellStyle name="Millares [0.0] 6 2" xfId="9324" xr:uid="{00000000-0005-0000-0000-00004E320000}"/>
    <cellStyle name="Millares [0.0] 6 2 2" xfId="32228" xr:uid="{00000000-0005-0000-0000-00004F320000}"/>
    <cellStyle name="Millares [0.0] 6 3" xfId="9325" xr:uid="{00000000-0005-0000-0000-000050320000}"/>
    <cellStyle name="Millares [0.0] 6 3 2" xfId="32229" xr:uid="{00000000-0005-0000-0000-000051320000}"/>
    <cellStyle name="Millares [0.0] 6 4" xfId="32230" xr:uid="{00000000-0005-0000-0000-000052320000}"/>
    <cellStyle name="Millares [0.0] 60" xfId="9326" xr:uid="{00000000-0005-0000-0000-000053320000}"/>
    <cellStyle name="Millares [0.0] 60 2" xfId="9327" xr:uid="{00000000-0005-0000-0000-000054320000}"/>
    <cellStyle name="Millares [0.0] 60 2 2" xfId="32231" xr:uid="{00000000-0005-0000-0000-000055320000}"/>
    <cellStyle name="Millares [0.0] 60 3" xfId="9328" xr:uid="{00000000-0005-0000-0000-000056320000}"/>
    <cellStyle name="Millares [0.0] 60 3 2" xfId="32232" xr:uid="{00000000-0005-0000-0000-000057320000}"/>
    <cellStyle name="Millares [0.0] 60 4" xfId="32233" xr:uid="{00000000-0005-0000-0000-000058320000}"/>
    <cellStyle name="Millares [0.0] 61" xfId="9329" xr:uid="{00000000-0005-0000-0000-000059320000}"/>
    <cellStyle name="Millares [0.0] 61 2" xfId="9330" xr:uid="{00000000-0005-0000-0000-00005A320000}"/>
    <cellStyle name="Millares [0.0] 61 2 2" xfId="32234" xr:uid="{00000000-0005-0000-0000-00005B320000}"/>
    <cellStyle name="Millares [0.0] 61 3" xfId="9331" xr:uid="{00000000-0005-0000-0000-00005C320000}"/>
    <cellStyle name="Millares [0.0] 61 3 2" xfId="32235" xr:uid="{00000000-0005-0000-0000-00005D320000}"/>
    <cellStyle name="Millares [0.0] 61 4" xfId="32236" xr:uid="{00000000-0005-0000-0000-00005E320000}"/>
    <cellStyle name="Millares [0.0] 62" xfId="9332" xr:uid="{00000000-0005-0000-0000-00005F320000}"/>
    <cellStyle name="Millares [0.0] 62 2" xfId="9333" xr:uid="{00000000-0005-0000-0000-000060320000}"/>
    <cellStyle name="Millares [0.0] 62 2 2" xfId="32237" xr:uid="{00000000-0005-0000-0000-000061320000}"/>
    <cellStyle name="Millares [0.0] 62 3" xfId="9334" xr:uid="{00000000-0005-0000-0000-000062320000}"/>
    <cellStyle name="Millares [0.0] 62 3 2" xfId="32238" xr:uid="{00000000-0005-0000-0000-000063320000}"/>
    <cellStyle name="Millares [0.0] 62 4" xfId="32239" xr:uid="{00000000-0005-0000-0000-000064320000}"/>
    <cellStyle name="Millares [0.0] 63" xfId="9335" xr:uid="{00000000-0005-0000-0000-000065320000}"/>
    <cellStyle name="Millares [0.0] 63 2" xfId="9336" xr:uid="{00000000-0005-0000-0000-000066320000}"/>
    <cellStyle name="Millares [0.0] 63 2 2" xfId="32240" xr:uid="{00000000-0005-0000-0000-000067320000}"/>
    <cellStyle name="Millares [0.0] 63 3" xfId="9337" xr:uid="{00000000-0005-0000-0000-000068320000}"/>
    <cellStyle name="Millares [0.0] 63 3 2" xfId="32241" xr:uid="{00000000-0005-0000-0000-000069320000}"/>
    <cellStyle name="Millares [0.0] 63 4" xfId="32242" xr:uid="{00000000-0005-0000-0000-00006A320000}"/>
    <cellStyle name="Millares [0.0] 64" xfId="9338" xr:uid="{00000000-0005-0000-0000-00006B320000}"/>
    <cellStyle name="Millares [0.0] 64 2" xfId="9339" xr:uid="{00000000-0005-0000-0000-00006C320000}"/>
    <cellStyle name="Millares [0.0] 64 2 2" xfId="32243" xr:uid="{00000000-0005-0000-0000-00006D320000}"/>
    <cellStyle name="Millares [0.0] 64 3" xfId="9340" xr:uid="{00000000-0005-0000-0000-00006E320000}"/>
    <cellStyle name="Millares [0.0] 64 3 2" xfId="32244" xr:uid="{00000000-0005-0000-0000-00006F320000}"/>
    <cellStyle name="Millares [0.0] 64 4" xfId="32245" xr:uid="{00000000-0005-0000-0000-000070320000}"/>
    <cellStyle name="Millares [0.0] 65" xfId="9341" xr:uid="{00000000-0005-0000-0000-000071320000}"/>
    <cellStyle name="Millares [0.0] 65 2" xfId="9342" xr:uid="{00000000-0005-0000-0000-000072320000}"/>
    <cellStyle name="Millares [0.0] 65 2 2" xfId="32246" xr:uid="{00000000-0005-0000-0000-000073320000}"/>
    <cellStyle name="Millares [0.0] 65 3" xfId="9343" xr:uid="{00000000-0005-0000-0000-000074320000}"/>
    <cellStyle name="Millares [0.0] 65 3 2" xfId="32247" xr:uid="{00000000-0005-0000-0000-000075320000}"/>
    <cellStyle name="Millares [0.0] 65 4" xfId="32248" xr:uid="{00000000-0005-0000-0000-000076320000}"/>
    <cellStyle name="Millares [0.0] 66" xfId="9344" xr:uid="{00000000-0005-0000-0000-000077320000}"/>
    <cellStyle name="Millares [0.0] 66 2" xfId="9345" xr:uid="{00000000-0005-0000-0000-000078320000}"/>
    <cellStyle name="Millares [0.0] 66 2 2" xfId="32249" xr:uid="{00000000-0005-0000-0000-000079320000}"/>
    <cellStyle name="Millares [0.0] 66 3" xfId="9346" xr:uid="{00000000-0005-0000-0000-00007A320000}"/>
    <cellStyle name="Millares [0.0] 66 3 2" xfId="32250" xr:uid="{00000000-0005-0000-0000-00007B320000}"/>
    <cellStyle name="Millares [0.0] 66 4" xfId="32251" xr:uid="{00000000-0005-0000-0000-00007C320000}"/>
    <cellStyle name="Millares [0.0] 67" xfId="9347" xr:uid="{00000000-0005-0000-0000-00007D320000}"/>
    <cellStyle name="Millares [0.0] 67 2" xfId="9348" xr:uid="{00000000-0005-0000-0000-00007E320000}"/>
    <cellStyle name="Millares [0.0] 67 2 2" xfId="32252" xr:uid="{00000000-0005-0000-0000-00007F320000}"/>
    <cellStyle name="Millares [0.0] 67 3" xfId="9349" xr:uid="{00000000-0005-0000-0000-000080320000}"/>
    <cellStyle name="Millares [0.0] 67 3 2" xfId="32253" xr:uid="{00000000-0005-0000-0000-000081320000}"/>
    <cellStyle name="Millares [0.0] 67 4" xfId="32254" xr:uid="{00000000-0005-0000-0000-000082320000}"/>
    <cellStyle name="Millares [0.0] 68" xfId="9350" xr:uid="{00000000-0005-0000-0000-000083320000}"/>
    <cellStyle name="Millares [0.0] 68 2" xfId="9351" xr:uid="{00000000-0005-0000-0000-000084320000}"/>
    <cellStyle name="Millares [0.0] 68 2 2" xfId="32255" xr:uid="{00000000-0005-0000-0000-000085320000}"/>
    <cellStyle name="Millares [0.0] 68 3" xfId="9352" xr:uid="{00000000-0005-0000-0000-000086320000}"/>
    <cellStyle name="Millares [0.0] 68 3 2" xfId="32256" xr:uid="{00000000-0005-0000-0000-000087320000}"/>
    <cellStyle name="Millares [0.0] 68 4" xfId="32257" xr:uid="{00000000-0005-0000-0000-000088320000}"/>
    <cellStyle name="Millares [0.0] 69" xfId="9353" xr:uid="{00000000-0005-0000-0000-000089320000}"/>
    <cellStyle name="Millares [0.0] 69 2" xfId="9354" xr:uid="{00000000-0005-0000-0000-00008A320000}"/>
    <cellStyle name="Millares [0.0] 69 2 2" xfId="32258" xr:uid="{00000000-0005-0000-0000-00008B320000}"/>
    <cellStyle name="Millares [0.0] 69 3" xfId="9355" xr:uid="{00000000-0005-0000-0000-00008C320000}"/>
    <cellStyle name="Millares [0.0] 69 3 2" xfId="32259" xr:uid="{00000000-0005-0000-0000-00008D320000}"/>
    <cellStyle name="Millares [0.0] 69 4" xfId="32260" xr:uid="{00000000-0005-0000-0000-00008E320000}"/>
    <cellStyle name="Millares [0.0] 7" xfId="9356" xr:uid="{00000000-0005-0000-0000-00008F320000}"/>
    <cellStyle name="Millares [0.0] 7 2" xfId="9357" xr:uid="{00000000-0005-0000-0000-000090320000}"/>
    <cellStyle name="Millares [0.0] 7 2 2" xfId="32261" xr:uid="{00000000-0005-0000-0000-000091320000}"/>
    <cellStyle name="Millares [0.0] 7 3" xfId="9358" xr:uid="{00000000-0005-0000-0000-000092320000}"/>
    <cellStyle name="Millares [0.0] 7 3 2" xfId="32262" xr:uid="{00000000-0005-0000-0000-000093320000}"/>
    <cellStyle name="Millares [0.0] 7 4" xfId="32263" xr:uid="{00000000-0005-0000-0000-000094320000}"/>
    <cellStyle name="Millares [0.0] 70" xfId="9359" xr:uid="{00000000-0005-0000-0000-000095320000}"/>
    <cellStyle name="Millares [0.0] 70 2" xfId="9360" xr:uid="{00000000-0005-0000-0000-000096320000}"/>
    <cellStyle name="Millares [0.0] 70 2 2" xfId="32264" xr:uid="{00000000-0005-0000-0000-000097320000}"/>
    <cellStyle name="Millares [0.0] 70 3" xfId="9361" xr:uid="{00000000-0005-0000-0000-000098320000}"/>
    <cellStyle name="Millares [0.0] 70 3 2" xfId="32265" xr:uid="{00000000-0005-0000-0000-000099320000}"/>
    <cellStyle name="Millares [0.0] 70 4" xfId="32266" xr:uid="{00000000-0005-0000-0000-00009A320000}"/>
    <cellStyle name="Millares [0.0] 71" xfId="9362" xr:uid="{00000000-0005-0000-0000-00009B320000}"/>
    <cellStyle name="Millares [0.0] 71 2" xfId="9363" xr:uid="{00000000-0005-0000-0000-00009C320000}"/>
    <cellStyle name="Millares [0.0] 71 2 2" xfId="32267" xr:uid="{00000000-0005-0000-0000-00009D320000}"/>
    <cellStyle name="Millares [0.0] 71 3" xfId="9364" xr:uid="{00000000-0005-0000-0000-00009E320000}"/>
    <cellStyle name="Millares [0.0] 71 3 2" xfId="32268" xr:uid="{00000000-0005-0000-0000-00009F320000}"/>
    <cellStyle name="Millares [0.0] 71 4" xfId="32269" xr:uid="{00000000-0005-0000-0000-0000A0320000}"/>
    <cellStyle name="Millares [0.0] 72" xfId="9365" xr:uid="{00000000-0005-0000-0000-0000A1320000}"/>
    <cellStyle name="Millares [0.0] 72 2" xfId="9366" xr:uid="{00000000-0005-0000-0000-0000A2320000}"/>
    <cellStyle name="Millares [0.0] 72 2 2" xfId="32270" xr:uid="{00000000-0005-0000-0000-0000A3320000}"/>
    <cellStyle name="Millares [0.0] 72 3" xfId="9367" xr:uid="{00000000-0005-0000-0000-0000A4320000}"/>
    <cellStyle name="Millares [0.0] 72 3 2" xfId="32271" xr:uid="{00000000-0005-0000-0000-0000A5320000}"/>
    <cellStyle name="Millares [0.0] 72 4" xfId="32272" xr:uid="{00000000-0005-0000-0000-0000A6320000}"/>
    <cellStyle name="Millares [0.0] 73" xfId="9368" xr:uid="{00000000-0005-0000-0000-0000A7320000}"/>
    <cellStyle name="Millares [0.0] 73 2" xfId="9369" xr:uid="{00000000-0005-0000-0000-0000A8320000}"/>
    <cellStyle name="Millares [0.0] 73 2 2" xfId="32273" xr:uid="{00000000-0005-0000-0000-0000A9320000}"/>
    <cellStyle name="Millares [0.0] 73 3" xfId="9370" xr:uid="{00000000-0005-0000-0000-0000AA320000}"/>
    <cellStyle name="Millares [0.0] 73 3 2" xfId="32274" xr:uid="{00000000-0005-0000-0000-0000AB320000}"/>
    <cellStyle name="Millares [0.0] 73 4" xfId="32275" xr:uid="{00000000-0005-0000-0000-0000AC320000}"/>
    <cellStyle name="Millares [0.0] 74" xfId="9371" xr:uid="{00000000-0005-0000-0000-0000AD320000}"/>
    <cellStyle name="Millares [0.0] 74 2" xfId="9372" xr:uid="{00000000-0005-0000-0000-0000AE320000}"/>
    <cellStyle name="Millares [0.0] 74 2 2" xfId="32276" xr:uid="{00000000-0005-0000-0000-0000AF320000}"/>
    <cellStyle name="Millares [0.0] 74 3" xfId="9373" xr:uid="{00000000-0005-0000-0000-0000B0320000}"/>
    <cellStyle name="Millares [0.0] 74 3 2" xfId="32277" xr:uid="{00000000-0005-0000-0000-0000B1320000}"/>
    <cellStyle name="Millares [0.0] 74 4" xfId="32278" xr:uid="{00000000-0005-0000-0000-0000B2320000}"/>
    <cellStyle name="Millares [0.0] 75" xfId="9374" xr:uid="{00000000-0005-0000-0000-0000B3320000}"/>
    <cellStyle name="Millares [0.0] 75 2" xfId="9375" xr:uid="{00000000-0005-0000-0000-0000B4320000}"/>
    <cellStyle name="Millares [0.0] 75 2 2" xfId="32279" xr:uid="{00000000-0005-0000-0000-0000B5320000}"/>
    <cellStyle name="Millares [0.0] 75 3" xfId="9376" xr:uid="{00000000-0005-0000-0000-0000B6320000}"/>
    <cellStyle name="Millares [0.0] 75 3 2" xfId="32280" xr:uid="{00000000-0005-0000-0000-0000B7320000}"/>
    <cellStyle name="Millares [0.0] 75 4" xfId="32281" xr:uid="{00000000-0005-0000-0000-0000B8320000}"/>
    <cellStyle name="Millares [0.0] 76" xfId="9377" xr:uid="{00000000-0005-0000-0000-0000B9320000}"/>
    <cellStyle name="Millares [0.0] 76 2" xfId="9378" xr:uid="{00000000-0005-0000-0000-0000BA320000}"/>
    <cellStyle name="Millares [0.0] 76 2 2" xfId="32282" xr:uid="{00000000-0005-0000-0000-0000BB320000}"/>
    <cellStyle name="Millares [0.0] 76 3" xfId="9379" xr:uid="{00000000-0005-0000-0000-0000BC320000}"/>
    <cellStyle name="Millares [0.0] 76 3 2" xfId="32283" xr:uid="{00000000-0005-0000-0000-0000BD320000}"/>
    <cellStyle name="Millares [0.0] 76 4" xfId="32284" xr:uid="{00000000-0005-0000-0000-0000BE320000}"/>
    <cellStyle name="Millares [0.0] 77" xfId="9380" xr:uid="{00000000-0005-0000-0000-0000BF320000}"/>
    <cellStyle name="Millares [0.0] 77 2" xfId="9381" xr:uid="{00000000-0005-0000-0000-0000C0320000}"/>
    <cellStyle name="Millares [0.0] 77 2 2" xfId="32285" xr:uid="{00000000-0005-0000-0000-0000C1320000}"/>
    <cellStyle name="Millares [0.0] 77 3" xfId="9382" xr:uid="{00000000-0005-0000-0000-0000C2320000}"/>
    <cellStyle name="Millares [0.0] 77 3 2" xfId="32286" xr:uid="{00000000-0005-0000-0000-0000C3320000}"/>
    <cellStyle name="Millares [0.0] 77 4" xfId="32287" xr:uid="{00000000-0005-0000-0000-0000C4320000}"/>
    <cellStyle name="Millares [0.0] 78" xfId="9383" xr:uid="{00000000-0005-0000-0000-0000C5320000}"/>
    <cellStyle name="Millares [0.0] 78 2" xfId="9384" xr:uid="{00000000-0005-0000-0000-0000C6320000}"/>
    <cellStyle name="Millares [0.0] 78 2 2" xfId="32288" xr:uid="{00000000-0005-0000-0000-0000C7320000}"/>
    <cellStyle name="Millares [0.0] 78 3" xfId="9385" xr:uid="{00000000-0005-0000-0000-0000C8320000}"/>
    <cellStyle name="Millares [0.0] 78 3 2" xfId="32289" xr:uid="{00000000-0005-0000-0000-0000C9320000}"/>
    <cellStyle name="Millares [0.0] 78 4" xfId="32290" xr:uid="{00000000-0005-0000-0000-0000CA320000}"/>
    <cellStyle name="Millares [0.0] 79" xfId="9386" xr:uid="{00000000-0005-0000-0000-0000CB320000}"/>
    <cellStyle name="Millares [0.0] 79 2" xfId="9387" xr:uid="{00000000-0005-0000-0000-0000CC320000}"/>
    <cellStyle name="Millares [0.0] 79 2 2" xfId="32291" xr:uid="{00000000-0005-0000-0000-0000CD320000}"/>
    <cellStyle name="Millares [0.0] 79 3" xfId="9388" xr:uid="{00000000-0005-0000-0000-0000CE320000}"/>
    <cellStyle name="Millares [0.0] 79 3 2" xfId="32292" xr:uid="{00000000-0005-0000-0000-0000CF320000}"/>
    <cellStyle name="Millares [0.0] 79 4" xfId="32293" xr:uid="{00000000-0005-0000-0000-0000D0320000}"/>
    <cellStyle name="Millares [0.0] 8" xfId="9389" xr:uid="{00000000-0005-0000-0000-0000D1320000}"/>
    <cellStyle name="Millares [0.0] 8 2" xfId="9390" xr:uid="{00000000-0005-0000-0000-0000D2320000}"/>
    <cellStyle name="Millares [0.0] 8 2 2" xfId="32294" xr:uid="{00000000-0005-0000-0000-0000D3320000}"/>
    <cellStyle name="Millares [0.0] 8 3" xfId="9391" xr:uid="{00000000-0005-0000-0000-0000D4320000}"/>
    <cellStyle name="Millares [0.0] 8 3 2" xfId="32295" xr:uid="{00000000-0005-0000-0000-0000D5320000}"/>
    <cellStyle name="Millares [0.0] 8 4" xfId="32296" xr:uid="{00000000-0005-0000-0000-0000D6320000}"/>
    <cellStyle name="Millares [0.0] 80" xfId="9392" xr:uid="{00000000-0005-0000-0000-0000D7320000}"/>
    <cellStyle name="Millares [0.0] 80 2" xfId="9393" xr:uid="{00000000-0005-0000-0000-0000D8320000}"/>
    <cellStyle name="Millares [0.0] 80 2 2" xfId="32297" xr:uid="{00000000-0005-0000-0000-0000D9320000}"/>
    <cellStyle name="Millares [0.0] 80 3" xfId="9394" xr:uid="{00000000-0005-0000-0000-0000DA320000}"/>
    <cellStyle name="Millares [0.0] 80 3 2" xfId="32298" xr:uid="{00000000-0005-0000-0000-0000DB320000}"/>
    <cellStyle name="Millares [0.0] 80 4" xfId="32299" xr:uid="{00000000-0005-0000-0000-0000DC320000}"/>
    <cellStyle name="Millares [0.0] 81" xfId="9395" xr:uid="{00000000-0005-0000-0000-0000DD320000}"/>
    <cellStyle name="Millares [0.0] 81 2" xfId="9396" xr:uid="{00000000-0005-0000-0000-0000DE320000}"/>
    <cellStyle name="Millares [0.0] 81 2 2" xfId="32300" xr:uid="{00000000-0005-0000-0000-0000DF320000}"/>
    <cellStyle name="Millares [0.0] 81 3" xfId="9397" xr:uid="{00000000-0005-0000-0000-0000E0320000}"/>
    <cellStyle name="Millares [0.0] 81 3 2" xfId="32301" xr:uid="{00000000-0005-0000-0000-0000E1320000}"/>
    <cellStyle name="Millares [0.0] 81 4" xfId="32302" xr:uid="{00000000-0005-0000-0000-0000E2320000}"/>
    <cellStyle name="Millares [0.0] 82" xfId="9398" xr:uid="{00000000-0005-0000-0000-0000E3320000}"/>
    <cellStyle name="Millares [0.0] 82 2" xfId="9399" xr:uid="{00000000-0005-0000-0000-0000E4320000}"/>
    <cellStyle name="Millares [0.0] 82 2 2" xfId="32303" xr:uid="{00000000-0005-0000-0000-0000E5320000}"/>
    <cellStyle name="Millares [0.0] 82 3" xfId="9400" xr:uid="{00000000-0005-0000-0000-0000E6320000}"/>
    <cellStyle name="Millares [0.0] 82 3 2" xfId="32304" xr:uid="{00000000-0005-0000-0000-0000E7320000}"/>
    <cellStyle name="Millares [0.0] 82 4" xfId="32305" xr:uid="{00000000-0005-0000-0000-0000E8320000}"/>
    <cellStyle name="Millares [0.0] 83" xfId="9401" xr:uid="{00000000-0005-0000-0000-0000E9320000}"/>
    <cellStyle name="Millares [0.0] 83 2" xfId="9402" xr:uid="{00000000-0005-0000-0000-0000EA320000}"/>
    <cellStyle name="Millares [0.0] 83 2 2" xfId="32306" xr:uid="{00000000-0005-0000-0000-0000EB320000}"/>
    <cellStyle name="Millares [0.0] 83 3" xfId="9403" xr:uid="{00000000-0005-0000-0000-0000EC320000}"/>
    <cellStyle name="Millares [0.0] 83 3 2" xfId="32307" xr:uid="{00000000-0005-0000-0000-0000ED320000}"/>
    <cellStyle name="Millares [0.0] 83 4" xfId="32308" xr:uid="{00000000-0005-0000-0000-0000EE320000}"/>
    <cellStyle name="Millares [0.0] 84" xfId="9404" xr:uid="{00000000-0005-0000-0000-0000EF320000}"/>
    <cellStyle name="Millares [0.0] 84 2" xfId="9405" xr:uid="{00000000-0005-0000-0000-0000F0320000}"/>
    <cellStyle name="Millares [0.0] 84 2 2" xfId="32309" xr:uid="{00000000-0005-0000-0000-0000F1320000}"/>
    <cellStyle name="Millares [0.0] 84 3" xfId="9406" xr:uid="{00000000-0005-0000-0000-0000F2320000}"/>
    <cellStyle name="Millares [0.0] 84 3 2" xfId="32310" xr:uid="{00000000-0005-0000-0000-0000F3320000}"/>
    <cellStyle name="Millares [0.0] 84 4" xfId="32311" xr:uid="{00000000-0005-0000-0000-0000F4320000}"/>
    <cellStyle name="Millares [0.0] 85" xfId="9407" xr:uid="{00000000-0005-0000-0000-0000F5320000}"/>
    <cellStyle name="Millares [0.0] 85 2" xfId="9408" xr:uid="{00000000-0005-0000-0000-0000F6320000}"/>
    <cellStyle name="Millares [0.0] 85 2 2" xfId="32312" xr:uid="{00000000-0005-0000-0000-0000F7320000}"/>
    <cellStyle name="Millares [0.0] 85 3" xfId="9409" xr:uid="{00000000-0005-0000-0000-0000F8320000}"/>
    <cellStyle name="Millares [0.0] 85 3 2" xfId="32313" xr:uid="{00000000-0005-0000-0000-0000F9320000}"/>
    <cellStyle name="Millares [0.0] 85 4" xfId="32314" xr:uid="{00000000-0005-0000-0000-0000FA320000}"/>
    <cellStyle name="Millares [0.0] 86" xfId="9410" xr:uid="{00000000-0005-0000-0000-0000FB320000}"/>
    <cellStyle name="Millares [0.0] 86 2" xfId="9411" xr:uid="{00000000-0005-0000-0000-0000FC320000}"/>
    <cellStyle name="Millares [0.0] 86 2 2" xfId="32315" xr:uid="{00000000-0005-0000-0000-0000FD320000}"/>
    <cellStyle name="Millares [0.0] 86 3" xfId="9412" xr:uid="{00000000-0005-0000-0000-0000FE320000}"/>
    <cellStyle name="Millares [0.0] 86 3 2" xfId="32316" xr:uid="{00000000-0005-0000-0000-0000FF320000}"/>
    <cellStyle name="Millares [0.0] 86 4" xfId="32317" xr:uid="{00000000-0005-0000-0000-000000330000}"/>
    <cellStyle name="Millares [0.0] 87" xfId="9413" xr:uid="{00000000-0005-0000-0000-000001330000}"/>
    <cellStyle name="Millares [0.0] 87 2" xfId="9414" xr:uid="{00000000-0005-0000-0000-000002330000}"/>
    <cellStyle name="Millares [0.0] 87 2 2" xfId="32318" xr:uid="{00000000-0005-0000-0000-000003330000}"/>
    <cellStyle name="Millares [0.0] 87 3" xfId="9415" xr:uid="{00000000-0005-0000-0000-000004330000}"/>
    <cellStyle name="Millares [0.0] 87 3 2" xfId="32319" xr:uid="{00000000-0005-0000-0000-000005330000}"/>
    <cellStyle name="Millares [0.0] 87 4" xfId="32320" xr:uid="{00000000-0005-0000-0000-000006330000}"/>
    <cellStyle name="Millares [0.0] 88" xfId="9416" xr:uid="{00000000-0005-0000-0000-000007330000}"/>
    <cellStyle name="Millares [0.0] 88 2" xfId="9417" xr:uid="{00000000-0005-0000-0000-000008330000}"/>
    <cellStyle name="Millares [0.0] 88 2 2" xfId="32321" xr:uid="{00000000-0005-0000-0000-000009330000}"/>
    <cellStyle name="Millares [0.0] 88 3" xfId="9418" xr:uid="{00000000-0005-0000-0000-00000A330000}"/>
    <cellStyle name="Millares [0.0] 88 3 2" xfId="32322" xr:uid="{00000000-0005-0000-0000-00000B330000}"/>
    <cellStyle name="Millares [0.0] 88 4" xfId="32323" xr:uid="{00000000-0005-0000-0000-00000C330000}"/>
    <cellStyle name="Millares [0.0] 89" xfId="9419" xr:uid="{00000000-0005-0000-0000-00000D330000}"/>
    <cellStyle name="Millares [0.0] 89 2" xfId="9420" xr:uid="{00000000-0005-0000-0000-00000E330000}"/>
    <cellStyle name="Millares [0.0] 89 2 2" xfId="32324" xr:uid="{00000000-0005-0000-0000-00000F330000}"/>
    <cellStyle name="Millares [0.0] 89 3" xfId="9421" xr:uid="{00000000-0005-0000-0000-000010330000}"/>
    <cellStyle name="Millares [0.0] 89 3 2" xfId="32325" xr:uid="{00000000-0005-0000-0000-000011330000}"/>
    <cellStyle name="Millares [0.0] 89 4" xfId="32326" xr:uid="{00000000-0005-0000-0000-000012330000}"/>
    <cellStyle name="Millares [0.0] 9" xfId="9422" xr:uid="{00000000-0005-0000-0000-000013330000}"/>
    <cellStyle name="Millares [0.0] 9 2" xfId="9423" xr:uid="{00000000-0005-0000-0000-000014330000}"/>
    <cellStyle name="Millares [0.0] 9 2 2" xfId="32327" xr:uid="{00000000-0005-0000-0000-000015330000}"/>
    <cellStyle name="Millares [0.0] 9 3" xfId="9424" xr:uid="{00000000-0005-0000-0000-000016330000}"/>
    <cellStyle name="Millares [0.0] 9 3 2" xfId="32328" xr:uid="{00000000-0005-0000-0000-000017330000}"/>
    <cellStyle name="Millares [0.0] 9 4" xfId="32329" xr:uid="{00000000-0005-0000-0000-000018330000}"/>
    <cellStyle name="Millares [0.0] 90" xfId="9425" xr:uid="{00000000-0005-0000-0000-000019330000}"/>
    <cellStyle name="Millares [0.0] 90 2" xfId="9426" xr:uid="{00000000-0005-0000-0000-00001A330000}"/>
    <cellStyle name="Millares [0.0] 90 2 2" xfId="32330" xr:uid="{00000000-0005-0000-0000-00001B330000}"/>
    <cellStyle name="Millares [0.0] 90 3" xfId="9427" xr:uid="{00000000-0005-0000-0000-00001C330000}"/>
    <cellStyle name="Millares [0.0] 90 3 2" xfId="32331" xr:uid="{00000000-0005-0000-0000-00001D330000}"/>
    <cellStyle name="Millares [0.0] 90 4" xfId="32332" xr:uid="{00000000-0005-0000-0000-00001E330000}"/>
    <cellStyle name="Millares [0.0] 91" xfId="9428" xr:uid="{00000000-0005-0000-0000-00001F330000}"/>
    <cellStyle name="Millares [0.0] 91 2" xfId="9429" xr:uid="{00000000-0005-0000-0000-000020330000}"/>
    <cellStyle name="Millares [0.0] 91 2 2" xfId="32333" xr:uid="{00000000-0005-0000-0000-000021330000}"/>
    <cellStyle name="Millares [0.0] 91 3" xfId="9430" xr:uid="{00000000-0005-0000-0000-000022330000}"/>
    <cellStyle name="Millares [0.0] 91 3 2" xfId="32334" xr:uid="{00000000-0005-0000-0000-000023330000}"/>
    <cellStyle name="Millares [0.0] 91 4" xfId="32335" xr:uid="{00000000-0005-0000-0000-000024330000}"/>
    <cellStyle name="Millares [0.0] 92" xfId="9431" xr:uid="{00000000-0005-0000-0000-000025330000}"/>
    <cellStyle name="Millares [0.0] 92 2" xfId="9432" xr:uid="{00000000-0005-0000-0000-000026330000}"/>
    <cellStyle name="Millares [0.0] 92 2 2" xfId="32336" xr:uid="{00000000-0005-0000-0000-000027330000}"/>
    <cellStyle name="Millares [0.0] 92 3" xfId="9433" xr:uid="{00000000-0005-0000-0000-000028330000}"/>
    <cellStyle name="Millares [0.0] 92 3 2" xfId="32337" xr:uid="{00000000-0005-0000-0000-000029330000}"/>
    <cellStyle name="Millares [0.0] 92 4" xfId="32338" xr:uid="{00000000-0005-0000-0000-00002A330000}"/>
    <cellStyle name="Millares [0.0] 93" xfId="9434" xr:uid="{00000000-0005-0000-0000-00002B330000}"/>
    <cellStyle name="Millares [0.0] 93 2" xfId="9435" xr:uid="{00000000-0005-0000-0000-00002C330000}"/>
    <cellStyle name="Millares [0.0] 93 2 2" xfId="32339" xr:uid="{00000000-0005-0000-0000-00002D330000}"/>
    <cellStyle name="Millares [0.0] 93 3" xfId="9436" xr:uid="{00000000-0005-0000-0000-00002E330000}"/>
    <cellStyle name="Millares [0.0] 93 3 2" xfId="32340" xr:uid="{00000000-0005-0000-0000-00002F330000}"/>
    <cellStyle name="Millares [0.0] 93 4" xfId="32341" xr:uid="{00000000-0005-0000-0000-000030330000}"/>
    <cellStyle name="Millares [0.0] 94" xfId="9437" xr:uid="{00000000-0005-0000-0000-000031330000}"/>
    <cellStyle name="Millares [0.0] 94 2" xfId="9438" xr:uid="{00000000-0005-0000-0000-000032330000}"/>
    <cellStyle name="Millares [0.0] 94 2 2" xfId="32342" xr:uid="{00000000-0005-0000-0000-000033330000}"/>
    <cellStyle name="Millares [0.0] 94 3" xfId="9439" xr:uid="{00000000-0005-0000-0000-000034330000}"/>
    <cellStyle name="Millares [0.0] 94 3 2" xfId="32343" xr:uid="{00000000-0005-0000-0000-000035330000}"/>
    <cellStyle name="Millares [0.0] 94 4" xfId="32344" xr:uid="{00000000-0005-0000-0000-000036330000}"/>
    <cellStyle name="Millares [0.0] 95" xfId="9440" xr:uid="{00000000-0005-0000-0000-000037330000}"/>
    <cellStyle name="Millares [0.0] 95 2" xfId="9441" xr:uid="{00000000-0005-0000-0000-000038330000}"/>
    <cellStyle name="Millares [0.0] 95 2 2" xfId="32345" xr:uid="{00000000-0005-0000-0000-000039330000}"/>
    <cellStyle name="Millares [0.0] 95 3" xfId="9442" xr:uid="{00000000-0005-0000-0000-00003A330000}"/>
    <cellStyle name="Millares [0.0] 95 3 2" xfId="32346" xr:uid="{00000000-0005-0000-0000-00003B330000}"/>
    <cellStyle name="Millares [0.0] 95 4" xfId="32347" xr:uid="{00000000-0005-0000-0000-00003C330000}"/>
    <cellStyle name="Millares [0.0] 96" xfId="9443" xr:uid="{00000000-0005-0000-0000-00003D330000}"/>
    <cellStyle name="Millares [0.0] 96 2" xfId="9444" xr:uid="{00000000-0005-0000-0000-00003E330000}"/>
    <cellStyle name="Millares [0.0] 96 2 2" xfId="32348" xr:uid="{00000000-0005-0000-0000-00003F330000}"/>
    <cellStyle name="Millares [0.0] 96 3" xfId="9445" xr:uid="{00000000-0005-0000-0000-000040330000}"/>
    <cellStyle name="Millares [0.0] 96 3 2" xfId="32349" xr:uid="{00000000-0005-0000-0000-000041330000}"/>
    <cellStyle name="Millares [0.0] 96 4" xfId="32350" xr:uid="{00000000-0005-0000-0000-000042330000}"/>
    <cellStyle name="Millares [0.0] 97" xfId="9446" xr:uid="{00000000-0005-0000-0000-000043330000}"/>
    <cellStyle name="Millares [0.0] 97 2" xfId="9447" xr:uid="{00000000-0005-0000-0000-000044330000}"/>
    <cellStyle name="Millares [0.0] 97 2 2" xfId="32351" xr:uid="{00000000-0005-0000-0000-000045330000}"/>
    <cellStyle name="Millares [0.0] 97 3" xfId="9448" xr:uid="{00000000-0005-0000-0000-000046330000}"/>
    <cellStyle name="Millares [0.0] 97 3 2" xfId="32352" xr:uid="{00000000-0005-0000-0000-000047330000}"/>
    <cellStyle name="Millares [0.0] 97 4" xfId="32353" xr:uid="{00000000-0005-0000-0000-000048330000}"/>
    <cellStyle name="Millares [0.0] 98" xfId="9449" xr:uid="{00000000-0005-0000-0000-000049330000}"/>
    <cellStyle name="Millares [0.0] 98 2" xfId="9450" xr:uid="{00000000-0005-0000-0000-00004A330000}"/>
    <cellStyle name="Millares [0.0] 98 2 2" xfId="32354" xr:uid="{00000000-0005-0000-0000-00004B330000}"/>
    <cellStyle name="Millares [0.0] 98 3" xfId="9451" xr:uid="{00000000-0005-0000-0000-00004C330000}"/>
    <cellStyle name="Millares [0.0] 98 3 2" xfId="32355" xr:uid="{00000000-0005-0000-0000-00004D330000}"/>
    <cellStyle name="Millares [0.0] 98 4" xfId="32356" xr:uid="{00000000-0005-0000-0000-00004E330000}"/>
    <cellStyle name="Millares [0.0] 99" xfId="9452" xr:uid="{00000000-0005-0000-0000-00004F330000}"/>
    <cellStyle name="Millares [0.0] 99 2" xfId="9453" xr:uid="{00000000-0005-0000-0000-000050330000}"/>
    <cellStyle name="Millares [0.0] 99 2 2" xfId="32357" xr:uid="{00000000-0005-0000-0000-000051330000}"/>
    <cellStyle name="Millares [0.0] 99 3" xfId="9454" xr:uid="{00000000-0005-0000-0000-000052330000}"/>
    <cellStyle name="Millares [0.0] 99 3 2" xfId="32358" xr:uid="{00000000-0005-0000-0000-000053330000}"/>
    <cellStyle name="Millares [0.0] 99 4" xfId="32359" xr:uid="{00000000-0005-0000-0000-000054330000}"/>
    <cellStyle name="Millares [0.0]_Balance" xfId="9455" xr:uid="{00000000-0005-0000-0000-000055330000}"/>
    <cellStyle name="Millares [0.1]" xfId="9456" xr:uid="{00000000-0005-0000-0000-000056330000}"/>
    <cellStyle name="Millares [0.1] 10" xfId="9457" xr:uid="{00000000-0005-0000-0000-000057330000}"/>
    <cellStyle name="Millares [0.1] 10 2" xfId="9458" xr:uid="{00000000-0005-0000-0000-000058330000}"/>
    <cellStyle name="Millares [0.1] 10 2 2" xfId="32360" xr:uid="{00000000-0005-0000-0000-000059330000}"/>
    <cellStyle name="Millares [0.1] 10 3" xfId="9459" xr:uid="{00000000-0005-0000-0000-00005A330000}"/>
    <cellStyle name="Millares [0.1] 10 3 2" xfId="32361" xr:uid="{00000000-0005-0000-0000-00005B330000}"/>
    <cellStyle name="Millares [0.1] 10 4" xfId="32362" xr:uid="{00000000-0005-0000-0000-00005C330000}"/>
    <cellStyle name="Millares [0.1] 100" xfId="9460" xr:uid="{00000000-0005-0000-0000-00005D330000}"/>
    <cellStyle name="Millares [0.1] 100 2" xfId="9461" xr:uid="{00000000-0005-0000-0000-00005E330000}"/>
    <cellStyle name="Millares [0.1] 100 2 2" xfId="32363" xr:uid="{00000000-0005-0000-0000-00005F330000}"/>
    <cellStyle name="Millares [0.1] 100 3" xfId="9462" xr:uid="{00000000-0005-0000-0000-000060330000}"/>
    <cellStyle name="Millares [0.1] 100 3 2" xfId="32364" xr:uid="{00000000-0005-0000-0000-000061330000}"/>
    <cellStyle name="Millares [0.1] 100 4" xfId="32365" xr:uid="{00000000-0005-0000-0000-000062330000}"/>
    <cellStyle name="Millares [0.1] 101" xfId="9463" xr:uid="{00000000-0005-0000-0000-000063330000}"/>
    <cellStyle name="Millares [0.1] 101 2" xfId="9464" xr:uid="{00000000-0005-0000-0000-000064330000}"/>
    <cellStyle name="Millares [0.1] 101 2 2" xfId="32366" xr:uid="{00000000-0005-0000-0000-000065330000}"/>
    <cellStyle name="Millares [0.1] 101 3" xfId="9465" xr:uid="{00000000-0005-0000-0000-000066330000}"/>
    <cellStyle name="Millares [0.1] 101 3 2" xfId="32367" xr:uid="{00000000-0005-0000-0000-000067330000}"/>
    <cellStyle name="Millares [0.1] 101 4" xfId="32368" xr:uid="{00000000-0005-0000-0000-000068330000}"/>
    <cellStyle name="Millares [0.1] 102" xfId="9466" xr:uid="{00000000-0005-0000-0000-000069330000}"/>
    <cellStyle name="Millares [0.1] 102 2" xfId="9467" xr:uid="{00000000-0005-0000-0000-00006A330000}"/>
    <cellStyle name="Millares [0.1] 102 2 2" xfId="32369" xr:uid="{00000000-0005-0000-0000-00006B330000}"/>
    <cellStyle name="Millares [0.1] 102 3" xfId="9468" xr:uid="{00000000-0005-0000-0000-00006C330000}"/>
    <cellStyle name="Millares [0.1] 102 3 2" xfId="32370" xr:uid="{00000000-0005-0000-0000-00006D330000}"/>
    <cellStyle name="Millares [0.1] 102 4" xfId="32371" xr:uid="{00000000-0005-0000-0000-00006E330000}"/>
    <cellStyle name="Millares [0.1] 103" xfId="9469" xr:uid="{00000000-0005-0000-0000-00006F330000}"/>
    <cellStyle name="Millares [0.1] 103 2" xfId="9470" xr:uid="{00000000-0005-0000-0000-000070330000}"/>
    <cellStyle name="Millares [0.1] 103 2 2" xfId="32372" xr:uid="{00000000-0005-0000-0000-000071330000}"/>
    <cellStyle name="Millares [0.1] 103 3" xfId="9471" xr:uid="{00000000-0005-0000-0000-000072330000}"/>
    <cellStyle name="Millares [0.1] 103 3 2" xfId="32373" xr:uid="{00000000-0005-0000-0000-000073330000}"/>
    <cellStyle name="Millares [0.1] 103 4" xfId="32374" xr:uid="{00000000-0005-0000-0000-000074330000}"/>
    <cellStyle name="Millares [0.1] 104" xfId="9472" xr:uid="{00000000-0005-0000-0000-000075330000}"/>
    <cellStyle name="Millares [0.1] 104 2" xfId="9473" xr:uid="{00000000-0005-0000-0000-000076330000}"/>
    <cellStyle name="Millares [0.1] 104 2 2" xfId="32375" xr:uid="{00000000-0005-0000-0000-000077330000}"/>
    <cellStyle name="Millares [0.1] 104 3" xfId="9474" xr:uid="{00000000-0005-0000-0000-000078330000}"/>
    <cellStyle name="Millares [0.1] 104 3 2" xfId="32376" xr:uid="{00000000-0005-0000-0000-000079330000}"/>
    <cellStyle name="Millares [0.1] 104 4" xfId="32377" xr:uid="{00000000-0005-0000-0000-00007A330000}"/>
    <cellStyle name="Millares [0.1] 105" xfId="9475" xr:uid="{00000000-0005-0000-0000-00007B330000}"/>
    <cellStyle name="Millares [0.1] 105 2" xfId="9476" xr:uid="{00000000-0005-0000-0000-00007C330000}"/>
    <cellStyle name="Millares [0.1] 105 2 2" xfId="32378" xr:uid="{00000000-0005-0000-0000-00007D330000}"/>
    <cellStyle name="Millares [0.1] 105 3" xfId="9477" xr:uid="{00000000-0005-0000-0000-00007E330000}"/>
    <cellStyle name="Millares [0.1] 105 3 2" xfId="32379" xr:uid="{00000000-0005-0000-0000-00007F330000}"/>
    <cellStyle name="Millares [0.1] 105 4" xfId="32380" xr:uid="{00000000-0005-0000-0000-000080330000}"/>
    <cellStyle name="Millares [0.1] 106" xfId="9478" xr:uid="{00000000-0005-0000-0000-000081330000}"/>
    <cellStyle name="Millares [0.1] 106 2" xfId="9479" xr:uid="{00000000-0005-0000-0000-000082330000}"/>
    <cellStyle name="Millares [0.1] 106 2 2" xfId="32381" xr:uid="{00000000-0005-0000-0000-000083330000}"/>
    <cellStyle name="Millares [0.1] 106 3" xfId="9480" xr:uid="{00000000-0005-0000-0000-000084330000}"/>
    <cellStyle name="Millares [0.1] 106 3 2" xfId="32382" xr:uid="{00000000-0005-0000-0000-000085330000}"/>
    <cellStyle name="Millares [0.1] 106 4" xfId="32383" xr:uid="{00000000-0005-0000-0000-000086330000}"/>
    <cellStyle name="Millares [0.1] 107" xfId="9481" xr:uid="{00000000-0005-0000-0000-000087330000}"/>
    <cellStyle name="Millares [0.1] 107 2" xfId="9482" xr:uid="{00000000-0005-0000-0000-000088330000}"/>
    <cellStyle name="Millares [0.1] 107 2 2" xfId="32384" xr:uid="{00000000-0005-0000-0000-000089330000}"/>
    <cellStyle name="Millares [0.1] 107 3" xfId="9483" xr:uid="{00000000-0005-0000-0000-00008A330000}"/>
    <cellStyle name="Millares [0.1] 107 3 2" xfId="32385" xr:uid="{00000000-0005-0000-0000-00008B330000}"/>
    <cellStyle name="Millares [0.1] 107 4" xfId="32386" xr:uid="{00000000-0005-0000-0000-00008C330000}"/>
    <cellStyle name="Millares [0.1] 108" xfId="9484" xr:uid="{00000000-0005-0000-0000-00008D330000}"/>
    <cellStyle name="Millares [0.1] 108 2" xfId="9485" xr:uid="{00000000-0005-0000-0000-00008E330000}"/>
    <cellStyle name="Millares [0.1] 108 2 2" xfId="32387" xr:uid="{00000000-0005-0000-0000-00008F330000}"/>
    <cellStyle name="Millares [0.1] 108 3" xfId="9486" xr:uid="{00000000-0005-0000-0000-000090330000}"/>
    <cellStyle name="Millares [0.1] 108 3 2" xfId="32388" xr:uid="{00000000-0005-0000-0000-000091330000}"/>
    <cellStyle name="Millares [0.1] 108 4" xfId="32389" xr:uid="{00000000-0005-0000-0000-000092330000}"/>
    <cellStyle name="Millares [0.1] 109" xfId="9487" xr:uid="{00000000-0005-0000-0000-000093330000}"/>
    <cellStyle name="Millares [0.1] 109 2" xfId="32390" xr:uid="{00000000-0005-0000-0000-000094330000}"/>
    <cellStyle name="Millares [0.1] 11" xfId="9488" xr:uid="{00000000-0005-0000-0000-000095330000}"/>
    <cellStyle name="Millares [0.1] 11 2" xfId="9489" xr:uid="{00000000-0005-0000-0000-000096330000}"/>
    <cellStyle name="Millares [0.1] 11 2 2" xfId="32391" xr:uid="{00000000-0005-0000-0000-000097330000}"/>
    <cellStyle name="Millares [0.1] 11 3" xfId="9490" xr:uid="{00000000-0005-0000-0000-000098330000}"/>
    <cellStyle name="Millares [0.1] 11 3 2" xfId="32392" xr:uid="{00000000-0005-0000-0000-000099330000}"/>
    <cellStyle name="Millares [0.1] 11 4" xfId="32393" xr:uid="{00000000-0005-0000-0000-00009A330000}"/>
    <cellStyle name="Millares [0.1] 110" xfId="9491" xr:uid="{00000000-0005-0000-0000-00009B330000}"/>
    <cellStyle name="Millares [0.1] 110 2" xfId="32394" xr:uid="{00000000-0005-0000-0000-00009C330000}"/>
    <cellStyle name="Millares [0.1] 111" xfId="32395" xr:uid="{00000000-0005-0000-0000-00009D330000}"/>
    <cellStyle name="Millares [0.1] 12" xfId="9492" xr:uid="{00000000-0005-0000-0000-00009E330000}"/>
    <cellStyle name="Millares [0.1] 12 2" xfId="9493" xr:uid="{00000000-0005-0000-0000-00009F330000}"/>
    <cellStyle name="Millares [0.1] 12 2 2" xfId="32396" xr:uid="{00000000-0005-0000-0000-0000A0330000}"/>
    <cellStyle name="Millares [0.1] 12 3" xfId="9494" xr:uid="{00000000-0005-0000-0000-0000A1330000}"/>
    <cellStyle name="Millares [0.1] 12 3 2" xfId="32397" xr:uid="{00000000-0005-0000-0000-0000A2330000}"/>
    <cellStyle name="Millares [0.1] 12 4" xfId="32398" xr:uid="{00000000-0005-0000-0000-0000A3330000}"/>
    <cellStyle name="Millares [0.1] 13" xfId="9495" xr:uid="{00000000-0005-0000-0000-0000A4330000}"/>
    <cellStyle name="Millares [0.1] 13 2" xfId="9496" xr:uid="{00000000-0005-0000-0000-0000A5330000}"/>
    <cellStyle name="Millares [0.1] 13 2 2" xfId="32399" xr:uid="{00000000-0005-0000-0000-0000A6330000}"/>
    <cellStyle name="Millares [0.1] 13 3" xfId="9497" xr:uid="{00000000-0005-0000-0000-0000A7330000}"/>
    <cellStyle name="Millares [0.1] 13 3 2" xfId="32400" xr:uid="{00000000-0005-0000-0000-0000A8330000}"/>
    <cellStyle name="Millares [0.1] 13 4" xfId="32401" xr:uid="{00000000-0005-0000-0000-0000A9330000}"/>
    <cellStyle name="Millares [0.1] 14" xfId="9498" xr:uid="{00000000-0005-0000-0000-0000AA330000}"/>
    <cellStyle name="Millares [0.1] 14 2" xfId="9499" xr:uid="{00000000-0005-0000-0000-0000AB330000}"/>
    <cellStyle name="Millares [0.1] 14 2 2" xfId="32402" xr:uid="{00000000-0005-0000-0000-0000AC330000}"/>
    <cellStyle name="Millares [0.1] 14 3" xfId="9500" xr:uid="{00000000-0005-0000-0000-0000AD330000}"/>
    <cellStyle name="Millares [0.1] 14 3 2" xfId="32403" xr:uid="{00000000-0005-0000-0000-0000AE330000}"/>
    <cellStyle name="Millares [0.1] 14 4" xfId="32404" xr:uid="{00000000-0005-0000-0000-0000AF330000}"/>
    <cellStyle name="Millares [0.1] 15" xfId="9501" xr:uid="{00000000-0005-0000-0000-0000B0330000}"/>
    <cellStyle name="Millares [0.1] 15 2" xfId="9502" xr:uid="{00000000-0005-0000-0000-0000B1330000}"/>
    <cellStyle name="Millares [0.1] 15 2 2" xfId="32405" xr:uid="{00000000-0005-0000-0000-0000B2330000}"/>
    <cellStyle name="Millares [0.1] 15 3" xfId="9503" xr:uid="{00000000-0005-0000-0000-0000B3330000}"/>
    <cellStyle name="Millares [0.1] 15 3 2" xfId="32406" xr:uid="{00000000-0005-0000-0000-0000B4330000}"/>
    <cellStyle name="Millares [0.1] 15 4" xfId="32407" xr:uid="{00000000-0005-0000-0000-0000B5330000}"/>
    <cellStyle name="Millares [0.1] 16" xfId="9504" xr:uid="{00000000-0005-0000-0000-0000B6330000}"/>
    <cellStyle name="Millares [0.1] 16 2" xfId="9505" xr:uid="{00000000-0005-0000-0000-0000B7330000}"/>
    <cellStyle name="Millares [0.1] 16 2 2" xfId="32408" xr:uid="{00000000-0005-0000-0000-0000B8330000}"/>
    <cellStyle name="Millares [0.1] 16 3" xfId="9506" xr:uid="{00000000-0005-0000-0000-0000B9330000}"/>
    <cellStyle name="Millares [0.1] 16 3 2" xfId="32409" xr:uid="{00000000-0005-0000-0000-0000BA330000}"/>
    <cellStyle name="Millares [0.1] 16 4" xfId="32410" xr:uid="{00000000-0005-0000-0000-0000BB330000}"/>
    <cellStyle name="Millares [0.1] 17" xfId="9507" xr:uid="{00000000-0005-0000-0000-0000BC330000}"/>
    <cellStyle name="Millares [0.1] 17 2" xfId="9508" xr:uid="{00000000-0005-0000-0000-0000BD330000}"/>
    <cellStyle name="Millares [0.1] 17 2 2" xfId="32411" xr:uid="{00000000-0005-0000-0000-0000BE330000}"/>
    <cellStyle name="Millares [0.1] 17 3" xfId="9509" xr:uid="{00000000-0005-0000-0000-0000BF330000}"/>
    <cellStyle name="Millares [0.1] 17 3 2" xfId="32412" xr:uid="{00000000-0005-0000-0000-0000C0330000}"/>
    <cellStyle name="Millares [0.1] 17 4" xfId="32413" xr:uid="{00000000-0005-0000-0000-0000C1330000}"/>
    <cellStyle name="Millares [0.1] 18" xfId="9510" xr:uid="{00000000-0005-0000-0000-0000C2330000}"/>
    <cellStyle name="Millares [0.1] 18 2" xfId="9511" xr:uid="{00000000-0005-0000-0000-0000C3330000}"/>
    <cellStyle name="Millares [0.1] 18 2 2" xfId="32414" xr:uid="{00000000-0005-0000-0000-0000C4330000}"/>
    <cellStyle name="Millares [0.1] 18 3" xfId="9512" xr:uid="{00000000-0005-0000-0000-0000C5330000}"/>
    <cellStyle name="Millares [0.1] 18 3 2" xfId="32415" xr:uid="{00000000-0005-0000-0000-0000C6330000}"/>
    <cellStyle name="Millares [0.1] 18 4" xfId="32416" xr:uid="{00000000-0005-0000-0000-0000C7330000}"/>
    <cellStyle name="Millares [0.1] 19" xfId="9513" xr:uid="{00000000-0005-0000-0000-0000C8330000}"/>
    <cellStyle name="Millares [0.1] 19 2" xfId="9514" xr:uid="{00000000-0005-0000-0000-0000C9330000}"/>
    <cellStyle name="Millares [0.1] 19 2 2" xfId="32417" xr:uid="{00000000-0005-0000-0000-0000CA330000}"/>
    <cellStyle name="Millares [0.1] 19 3" xfId="9515" xr:uid="{00000000-0005-0000-0000-0000CB330000}"/>
    <cellStyle name="Millares [0.1] 19 3 2" xfId="32418" xr:uid="{00000000-0005-0000-0000-0000CC330000}"/>
    <cellStyle name="Millares [0.1] 19 4" xfId="32419" xr:uid="{00000000-0005-0000-0000-0000CD330000}"/>
    <cellStyle name="Millares [0.1] 2" xfId="9516" xr:uid="{00000000-0005-0000-0000-0000CE330000}"/>
    <cellStyle name="Millares [0.1] 2 2" xfId="9517" xr:uid="{00000000-0005-0000-0000-0000CF330000}"/>
    <cellStyle name="Millares [0.1] 2 2 2" xfId="9518" xr:uid="{00000000-0005-0000-0000-0000D0330000}"/>
    <cellStyle name="Millares [0.1] 2 2 2 2" xfId="32420" xr:uid="{00000000-0005-0000-0000-0000D1330000}"/>
    <cellStyle name="Millares [0.1] 2 2 3" xfId="9519" xr:uid="{00000000-0005-0000-0000-0000D2330000}"/>
    <cellStyle name="Millares [0.1] 2 2 3 2" xfId="32421" xr:uid="{00000000-0005-0000-0000-0000D3330000}"/>
    <cellStyle name="Millares [0.1] 2 2 4" xfId="32422" xr:uid="{00000000-0005-0000-0000-0000D4330000}"/>
    <cellStyle name="Millares [0.1] 2 3" xfId="9520" xr:uid="{00000000-0005-0000-0000-0000D5330000}"/>
    <cellStyle name="Millares [0.1] 2 3 2" xfId="9521" xr:uid="{00000000-0005-0000-0000-0000D6330000}"/>
    <cellStyle name="Millares [0.1] 2 3 2 2" xfId="32423" xr:uid="{00000000-0005-0000-0000-0000D7330000}"/>
    <cellStyle name="Millares [0.1] 2 3 3" xfId="9522" xr:uid="{00000000-0005-0000-0000-0000D8330000}"/>
    <cellStyle name="Millares [0.1] 2 3 3 2" xfId="32424" xr:uid="{00000000-0005-0000-0000-0000D9330000}"/>
    <cellStyle name="Millares [0.1] 2 3 4" xfId="32425" xr:uid="{00000000-0005-0000-0000-0000DA330000}"/>
    <cellStyle name="Millares [0.1] 2 4" xfId="9523" xr:uid="{00000000-0005-0000-0000-0000DB330000}"/>
    <cellStyle name="Millares [0.1] 2 4 2" xfId="9524" xr:uid="{00000000-0005-0000-0000-0000DC330000}"/>
    <cellStyle name="Millares [0.1] 2 4 2 2" xfId="32426" xr:uid="{00000000-0005-0000-0000-0000DD330000}"/>
    <cellStyle name="Millares [0.1] 2 4 3" xfId="9525" xr:uid="{00000000-0005-0000-0000-0000DE330000}"/>
    <cellStyle name="Millares [0.1] 2 4 3 2" xfId="32427" xr:uid="{00000000-0005-0000-0000-0000DF330000}"/>
    <cellStyle name="Millares [0.1] 2 4 4" xfId="32428" xr:uid="{00000000-0005-0000-0000-0000E0330000}"/>
    <cellStyle name="Millares [0.1] 2 5" xfId="9526" xr:uid="{00000000-0005-0000-0000-0000E1330000}"/>
    <cellStyle name="Millares [0.1] 2 5 2" xfId="9527" xr:uid="{00000000-0005-0000-0000-0000E2330000}"/>
    <cellStyle name="Millares [0.1] 2 5 2 2" xfId="32429" xr:uid="{00000000-0005-0000-0000-0000E3330000}"/>
    <cellStyle name="Millares [0.1] 2 5 3" xfId="9528" xr:uid="{00000000-0005-0000-0000-0000E4330000}"/>
    <cellStyle name="Millares [0.1] 2 5 3 2" xfId="32430" xr:uid="{00000000-0005-0000-0000-0000E5330000}"/>
    <cellStyle name="Millares [0.1] 2 5 4" xfId="32431" xr:uid="{00000000-0005-0000-0000-0000E6330000}"/>
    <cellStyle name="Millares [0.1] 2 6" xfId="9529" xr:uid="{00000000-0005-0000-0000-0000E7330000}"/>
    <cellStyle name="Millares [0.1] 2 6 2" xfId="32432" xr:uid="{00000000-0005-0000-0000-0000E8330000}"/>
    <cellStyle name="Millares [0.1] 2 7" xfId="9530" xr:uid="{00000000-0005-0000-0000-0000E9330000}"/>
    <cellStyle name="Millares [0.1] 2 7 2" xfId="32433" xr:uid="{00000000-0005-0000-0000-0000EA330000}"/>
    <cellStyle name="Millares [0.1] 2 8" xfId="32434" xr:uid="{00000000-0005-0000-0000-0000EB330000}"/>
    <cellStyle name="Millares [0.1] 20" xfId="9531" xr:uid="{00000000-0005-0000-0000-0000EC330000}"/>
    <cellStyle name="Millares [0.1] 20 2" xfId="9532" xr:uid="{00000000-0005-0000-0000-0000ED330000}"/>
    <cellStyle name="Millares [0.1] 20 2 2" xfId="32435" xr:uid="{00000000-0005-0000-0000-0000EE330000}"/>
    <cellStyle name="Millares [0.1] 20 3" xfId="9533" xr:uid="{00000000-0005-0000-0000-0000EF330000}"/>
    <cellStyle name="Millares [0.1] 20 3 2" xfId="32436" xr:uid="{00000000-0005-0000-0000-0000F0330000}"/>
    <cellStyle name="Millares [0.1] 20 4" xfId="32437" xr:uid="{00000000-0005-0000-0000-0000F1330000}"/>
    <cellStyle name="Millares [0.1] 21" xfId="9534" xr:uid="{00000000-0005-0000-0000-0000F2330000}"/>
    <cellStyle name="Millares [0.1] 21 2" xfId="9535" xr:uid="{00000000-0005-0000-0000-0000F3330000}"/>
    <cellStyle name="Millares [0.1] 21 2 2" xfId="32438" xr:uid="{00000000-0005-0000-0000-0000F4330000}"/>
    <cellStyle name="Millares [0.1] 21 3" xfId="9536" xr:uid="{00000000-0005-0000-0000-0000F5330000}"/>
    <cellStyle name="Millares [0.1] 21 3 2" xfId="32439" xr:uid="{00000000-0005-0000-0000-0000F6330000}"/>
    <cellStyle name="Millares [0.1] 21 4" xfId="32440" xr:uid="{00000000-0005-0000-0000-0000F7330000}"/>
    <cellStyle name="Millares [0.1] 22" xfId="9537" xr:uid="{00000000-0005-0000-0000-0000F8330000}"/>
    <cellStyle name="Millares [0.1] 22 2" xfId="9538" xr:uid="{00000000-0005-0000-0000-0000F9330000}"/>
    <cellStyle name="Millares [0.1] 22 2 2" xfId="32441" xr:uid="{00000000-0005-0000-0000-0000FA330000}"/>
    <cellStyle name="Millares [0.1] 22 3" xfId="9539" xr:uid="{00000000-0005-0000-0000-0000FB330000}"/>
    <cellStyle name="Millares [0.1] 22 3 2" xfId="32442" xr:uid="{00000000-0005-0000-0000-0000FC330000}"/>
    <cellStyle name="Millares [0.1] 22 4" xfId="32443" xr:uid="{00000000-0005-0000-0000-0000FD330000}"/>
    <cellStyle name="Millares [0.1] 23" xfId="9540" xr:uid="{00000000-0005-0000-0000-0000FE330000}"/>
    <cellStyle name="Millares [0.1] 23 2" xfId="9541" xr:uid="{00000000-0005-0000-0000-0000FF330000}"/>
    <cellStyle name="Millares [0.1] 23 2 2" xfId="32444" xr:uid="{00000000-0005-0000-0000-000000340000}"/>
    <cellStyle name="Millares [0.1] 23 3" xfId="9542" xr:uid="{00000000-0005-0000-0000-000001340000}"/>
    <cellStyle name="Millares [0.1] 23 3 2" xfId="32445" xr:uid="{00000000-0005-0000-0000-000002340000}"/>
    <cellStyle name="Millares [0.1] 23 4" xfId="32446" xr:uid="{00000000-0005-0000-0000-000003340000}"/>
    <cellStyle name="Millares [0.1] 24" xfId="9543" xr:uid="{00000000-0005-0000-0000-000004340000}"/>
    <cellStyle name="Millares [0.1] 24 2" xfId="9544" xr:uid="{00000000-0005-0000-0000-000005340000}"/>
    <cellStyle name="Millares [0.1] 24 2 2" xfId="32447" xr:uid="{00000000-0005-0000-0000-000006340000}"/>
    <cellStyle name="Millares [0.1] 24 3" xfId="9545" xr:uid="{00000000-0005-0000-0000-000007340000}"/>
    <cellStyle name="Millares [0.1] 24 3 2" xfId="32448" xr:uid="{00000000-0005-0000-0000-000008340000}"/>
    <cellStyle name="Millares [0.1] 24 4" xfId="32449" xr:uid="{00000000-0005-0000-0000-000009340000}"/>
    <cellStyle name="Millares [0.1] 25" xfId="9546" xr:uid="{00000000-0005-0000-0000-00000A340000}"/>
    <cellStyle name="Millares [0.1] 25 2" xfId="9547" xr:uid="{00000000-0005-0000-0000-00000B340000}"/>
    <cellStyle name="Millares [0.1] 25 2 2" xfId="32450" xr:uid="{00000000-0005-0000-0000-00000C340000}"/>
    <cellStyle name="Millares [0.1] 25 3" xfId="9548" xr:uid="{00000000-0005-0000-0000-00000D340000}"/>
    <cellStyle name="Millares [0.1] 25 3 2" xfId="32451" xr:uid="{00000000-0005-0000-0000-00000E340000}"/>
    <cellStyle name="Millares [0.1] 25 4" xfId="32452" xr:uid="{00000000-0005-0000-0000-00000F340000}"/>
    <cellStyle name="Millares [0.1] 26" xfId="9549" xr:uid="{00000000-0005-0000-0000-000010340000}"/>
    <cellStyle name="Millares [0.1] 26 2" xfId="9550" xr:uid="{00000000-0005-0000-0000-000011340000}"/>
    <cellStyle name="Millares [0.1] 26 2 2" xfId="32453" xr:uid="{00000000-0005-0000-0000-000012340000}"/>
    <cellStyle name="Millares [0.1] 26 3" xfId="9551" xr:uid="{00000000-0005-0000-0000-000013340000}"/>
    <cellStyle name="Millares [0.1] 26 3 2" xfId="32454" xr:uid="{00000000-0005-0000-0000-000014340000}"/>
    <cellStyle name="Millares [0.1] 26 4" xfId="32455" xr:uid="{00000000-0005-0000-0000-000015340000}"/>
    <cellStyle name="Millares [0.1] 27" xfId="9552" xr:uid="{00000000-0005-0000-0000-000016340000}"/>
    <cellStyle name="Millares [0.1] 27 2" xfId="9553" xr:uid="{00000000-0005-0000-0000-000017340000}"/>
    <cellStyle name="Millares [0.1] 27 2 2" xfId="32456" xr:uid="{00000000-0005-0000-0000-000018340000}"/>
    <cellStyle name="Millares [0.1] 27 3" xfId="9554" xr:uid="{00000000-0005-0000-0000-000019340000}"/>
    <cellStyle name="Millares [0.1] 27 3 2" xfId="32457" xr:uid="{00000000-0005-0000-0000-00001A340000}"/>
    <cellStyle name="Millares [0.1] 27 4" xfId="32458" xr:uid="{00000000-0005-0000-0000-00001B340000}"/>
    <cellStyle name="Millares [0.1] 28" xfId="9555" xr:uid="{00000000-0005-0000-0000-00001C340000}"/>
    <cellStyle name="Millares [0.1] 28 2" xfId="9556" xr:uid="{00000000-0005-0000-0000-00001D340000}"/>
    <cellStyle name="Millares [0.1] 28 2 2" xfId="32459" xr:uid="{00000000-0005-0000-0000-00001E340000}"/>
    <cellStyle name="Millares [0.1] 28 3" xfId="9557" xr:uid="{00000000-0005-0000-0000-00001F340000}"/>
    <cellStyle name="Millares [0.1] 28 3 2" xfId="32460" xr:uid="{00000000-0005-0000-0000-000020340000}"/>
    <cellStyle name="Millares [0.1] 28 4" xfId="32461" xr:uid="{00000000-0005-0000-0000-000021340000}"/>
    <cellStyle name="Millares [0.1] 29" xfId="9558" xr:uid="{00000000-0005-0000-0000-000022340000}"/>
    <cellStyle name="Millares [0.1] 29 2" xfId="9559" xr:uid="{00000000-0005-0000-0000-000023340000}"/>
    <cellStyle name="Millares [0.1] 29 2 2" xfId="32462" xr:uid="{00000000-0005-0000-0000-000024340000}"/>
    <cellStyle name="Millares [0.1] 29 3" xfId="9560" xr:uid="{00000000-0005-0000-0000-000025340000}"/>
    <cellStyle name="Millares [0.1] 29 3 2" xfId="32463" xr:uid="{00000000-0005-0000-0000-000026340000}"/>
    <cellStyle name="Millares [0.1] 29 4" xfId="32464" xr:uid="{00000000-0005-0000-0000-000027340000}"/>
    <cellStyle name="Millares [0.1] 3" xfId="9561" xr:uid="{00000000-0005-0000-0000-000028340000}"/>
    <cellStyle name="Millares [0.1] 3 2" xfId="9562" xr:uid="{00000000-0005-0000-0000-000029340000}"/>
    <cellStyle name="Millares [0.1] 3 2 2" xfId="9563" xr:uid="{00000000-0005-0000-0000-00002A340000}"/>
    <cellStyle name="Millares [0.1] 3 2 2 2" xfId="32465" xr:uid="{00000000-0005-0000-0000-00002B340000}"/>
    <cellStyle name="Millares [0.1] 3 2 3" xfId="9564" xr:uid="{00000000-0005-0000-0000-00002C340000}"/>
    <cellStyle name="Millares [0.1] 3 2 3 2" xfId="32466" xr:uid="{00000000-0005-0000-0000-00002D340000}"/>
    <cellStyle name="Millares [0.1] 3 2 4" xfId="32467" xr:uid="{00000000-0005-0000-0000-00002E340000}"/>
    <cellStyle name="Millares [0.1] 3 3" xfId="9565" xr:uid="{00000000-0005-0000-0000-00002F340000}"/>
    <cellStyle name="Millares [0.1] 3 3 2" xfId="9566" xr:uid="{00000000-0005-0000-0000-000030340000}"/>
    <cellStyle name="Millares [0.1] 3 3 2 2" xfId="32468" xr:uid="{00000000-0005-0000-0000-000031340000}"/>
    <cellStyle name="Millares [0.1] 3 3 3" xfId="9567" xr:uid="{00000000-0005-0000-0000-000032340000}"/>
    <cellStyle name="Millares [0.1] 3 3 3 2" xfId="32469" xr:uid="{00000000-0005-0000-0000-000033340000}"/>
    <cellStyle name="Millares [0.1] 3 3 4" xfId="32470" xr:uid="{00000000-0005-0000-0000-000034340000}"/>
    <cellStyle name="Millares [0.1] 3 4" xfId="9568" xr:uid="{00000000-0005-0000-0000-000035340000}"/>
    <cellStyle name="Millares [0.1] 3 4 2" xfId="9569" xr:uid="{00000000-0005-0000-0000-000036340000}"/>
    <cellStyle name="Millares [0.1] 3 4 2 2" xfId="32471" xr:uid="{00000000-0005-0000-0000-000037340000}"/>
    <cellStyle name="Millares [0.1] 3 4 3" xfId="9570" xr:uid="{00000000-0005-0000-0000-000038340000}"/>
    <cellStyle name="Millares [0.1] 3 4 3 2" xfId="32472" xr:uid="{00000000-0005-0000-0000-000039340000}"/>
    <cellStyle name="Millares [0.1] 3 4 4" xfId="32473" xr:uid="{00000000-0005-0000-0000-00003A340000}"/>
    <cellStyle name="Millares [0.1] 3 5" xfId="9571" xr:uid="{00000000-0005-0000-0000-00003B340000}"/>
    <cellStyle name="Millares [0.1] 3 5 2" xfId="9572" xr:uid="{00000000-0005-0000-0000-00003C340000}"/>
    <cellStyle name="Millares [0.1] 3 5 2 2" xfId="32474" xr:uid="{00000000-0005-0000-0000-00003D340000}"/>
    <cellStyle name="Millares [0.1] 3 5 3" xfId="9573" xr:uid="{00000000-0005-0000-0000-00003E340000}"/>
    <cellStyle name="Millares [0.1] 3 5 3 2" xfId="32475" xr:uid="{00000000-0005-0000-0000-00003F340000}"/>
    <cellStyle name="Millares [0.1] 3 5 4" xfId="32476" xr:uid="{00000000-0005-0000-0000-000040340000}"/>
    <cellStyle name="Millares [0.1] 3 6" xfId="9574" xr:uid="{00000000-0005-0000-0000-000041340000}"/>
    <cellStyle name="Millares [0.1] 3 6 2" xfId="32477" xr:uid="{00000000-0005-0000-0000-000042340000}"/>
    <cellStyle name="Millares [0.1] 3 7" xfId="9575" xr:uid="{00000000-0005-0000-0000-000043340000}"/>
    <cellStyle name="Millares [0.1] 3 7 2" xfId="32478" xr:uid="{00000000-0005-0000-0000-000044340000}"/>
    <cellStyle name="Millares [0.1] 3 8" xfId="32479" xr:uid="{00000000-0005-0000-0000-000045340000}"/>
    <cellStyle name="Millares [0.1] 30" xfId="9576" xr:uid="{00000000-0005-0000-0000-000046340000}"/>
    <cellStyle name="Millares [0.1] 30 2" xfId="9577" xr:uid="{00000000-0005-0000-0000-000047340000}"/>
    <cellStyle name="Millares [0.1] 30 2 2" xfId="32480" xr:uid="{00000000-0005-0000-0000-000048340000}"/>
    <cellStyle name="Millares [0.1] 30 3" xfId="9578" xr:uid="{00000000-0005-0000-0000-000049340000}"/>
    <cellStyle name="Millares [0.1] 30 3 2" xfId="32481" xr:uid="{00000000-0005-0000-0000-00004A340000}"/>
    <cellStyle name="Millares [0.1] 30 4" xfId="32482" xr:uid="{00000000-0005-0000-0000-00004B340000}"/>
    <cellStyle name="Millares [0.1] 31" xfId="9579" xr:uid="{00000000-0005-0000-0000-00004C340000}"/>
    <cellStyle name="Millares [0.1] 31 2" xfId="9580" xr:uid="{00000000-0005-0000-0000-00004D340000}"/>
    <cellStyle name="Millares [0.1] 31 2 2" xfId="32483" xr:uid="{00000000-0005-0000-0000-00004E340000}"/>
    <cellStyle name="Millares [0.1] 31 3" xfId="9581" xr:uid="{00000000-0005-0000-0000-00004F340000}"/>
    <cellStyle name="Millares [0.1] 31 3 2" xfId="32484" xr:uid="{00000000-0005-0000-0000-000050340000}"/>
    <cellStyle name="Millares [0.1] 31 4" xfId="32485" xr:uid="{00000000-0005-0000-0000-000051340000}"/>
    <cellStyle name="Millares [0.1] 32" xfId="9582" xr:uid="{00000000-0005-0000-0000-000052340000}"/>
    <cellStyle name="Millares [0.1] 32 2" xfId="9583" xr:uid="{00000000-0005-0000-0000-000053340000}"/>
    <cellStyle name="Millares [0.1] 32 2 2" xfId="32486" xr:uid="{00000000-0005-0000-0000-000054340000}"/>
    <cellStyle name="Millares [0.1] 32 3" xfId="9584" xr:uid="{00000000-0005-0000-0000-000055340000}"/>
    <cellStyle name="Millares [0.1] 32 3 2" xfId="32487" xr:uid="{00000000-0005-0000-0000-000056340000}"/>
    <cellStyle name="Millares [0.1] 32 4" xfId="32488" xr:uid="{00000000-0005-0000-0000-000057340000}"/>
    <cellStyle name="Millares [0.1] 33" xfId="9585" xr:uid="{00000000-0005-0000-0000-000058340000}"/>
    <cellStyle name="Millares [0.1] 33 2" xfId="9586" xr:uid="{00000000-0005-0000-0000-000059340000}"/>
    <cellStyle name="Millares [0.1] 33 2 2" xfId="32489" xr:uid="{00000000-0005-0000-0000-00005A340000}"/>
    <cellStyle name="Millares [0.1] 33 3" xfId="9587" xr:uid="{00000000-0005-0000-0000-00005B340000}"/>
    <cellStyle name="Millares [0.1] 33 3 2" xfId="32490" xr:uid="{00000000-0005-0000-0000-00005C340000}"/>
    <cellStyle name="Millares [0.1] 33 4" xfId="32491" xr:uid="{00000000-0005-0000-0000-00005D340000}"/>
    <cellStyle name="Millares [0.1] 34" xfId="9588" xr:uid="{00000000-0005-0000-0000-00005E340000}"/>
    <cellStyle name="Millares [0.1] 34 2" xfId="9589" xr:uid="{00000000-0005-0000-0000-00005F340000}"/>
    <cellStyle name="Millares [0.1] 34 2 2" xfId="32492" xr:uid="{00000000-0005-0000-0000-000060340000}"/>
    <cellStyle name="Millares [0.1] 34 3" xfId="9590" xr:uid="{00000000-0005-0000-0000-000061340000}"/>
    <cellStyle name="Millares [0.1] 34 3 2" xfId="32493" xr:uid="{00000000-0005-0000-0000-000062340000}"/>
    <cellStyle name="Millares [0.1] 34 4" xfId="32494" xr:uid="{00000000-0005-0000-0000-000063340000}"/>
    <cellStyle name="Millares [0.1] 35" xfId="9591" xr:uid="{00000000-0005-0000-0000-000064340000}"/>
    <cellStyle name="Millares [0.1] 35 2" xfId="9592" xr:uid="{00000000-0005-0000-0000-000065340000}"/>
    <cellStyle name="Millares [0.1] 35 2 2" xfId="32495" xr:uid="{00000000-0005-0000-0000-000066340000}"/>
    <cellStyle name="Millares [0.1] 35 3" xfId="9593" xr:uid="{00000000-0005-0000-0000-000067340000}"/>
    <cellStyle name="Millares [0.1] 35 3 2" xfId="32496" xr:uid="{00000000-0005-0000-0000-000068340000}"/>
    <cellStyle name="Millares [0.1] 35 4" xfId="32497" xr:uid="{00000000-0005-0000-0000-000069340000}"/>
    <cellStyle name="Millares [0.1] 36" xfId="9594" xr:uid="{00000000-0005-0000-0000-00006A340000}"/>
    <cellStyle name="Millares [0.1] 36 2" xfId="9595" xr:uid="{00000000-0005-0000-0000-00006B340000}"/>
    <cellStyle name="Millares [0.1] 36 2 2" xfId="32498" xr:uid="{00000000-0005-0000-0000-00006C340000}"/>
    <cellStyle name="Millares [0.1] 36 3" xfId="9596" xr:uid="{00000000-0005-0000-0000-00006D340000}"/>
    <cellStyle name="Millares [0.1] 36 3 2" xfId="32499" xr:uid="{00000000-0005-0000-0000-00006E340000}"/>
    <cellStyle name="Millares [0.1] 36 4" xfId="32500" xr:uid="{00000000-0005-0000-0000-00006F340000}"/>
    <cellStyle name="Millares [0.1] 37" xfId="9597" xr:uid="{00000000-0005-0000-0000-000070340000}"/>
    <cellStyle name="Millares [0.1] 37 2" xfId="9598" xr:uid="{00000000-0005-0000-0000-000071340000}"/>
    <cellStyle name="Millares [0.1] 37 2 2" xfId="32501" xr:uid="{00000000-0005-0000-0000-000072340000}"/>
    <cellStyle name="Millares [0.1] 37 3" xfId="9599" xr:uid="{00000000-0005-0000-0000-000073340000}"/>
    <cellStyle name="Millares [0.1] 37 3 2" xfId="32502" xr:uid="{00000000-0005-0000-0000-000074340000}"/>
    <cellStyle name="Millares [0.1] 37 4" xfId="32503" xr:uid="{00000000-0005-0000-0000-000075340000}"/>
    <cellStyle name="Millares [0.1] 38" xfId="9600" xr:uid="{00000000-0005-0000-0000-000076340000}"/>
    <cellStyle name="Millares [0.1] 38 2" xfId="9601" xr:uid="{00000000-0005-0000-0000-000077340000}"/>
    <cellStyle name="Millares [0.1] 38 2 2" xfId="32504" xr:uid="{00000000-0005-0000-0000-000078340000}"/>
    <cellStyle name="Millares [0.1] 38 3" xfId="9602" xr:uid="{00000000-0005-0000-0000-000079340000}"/>
    <cellStyle name="Millares [0.1] 38 3 2" xfId="32505" xr:uid="{00000000-0005-0000-0000-00007A340000}"/>
    <cellStyle name="Millares [0.1] 38 4" xfId="32506" xr:uid="{00000000-0005-0000-0000-00007B340000}"/>
    <cellStyle name="Millares [0.1] 39" xfId="9603" xr:uid="{00000000-0005-0000-0000-00007C340000}"/>
    <cellStyle name="Millares [0.1] 39 2" xfId="9604" xr:uid="{00000000-0005-0000-0000-00007D340000}"/>
    <cellStyle name="Millares [0.1] 39 2 2" xfId="32507" xr:uid="{00000000-0005-0000-0000-00007E340000}"/>
    <cellStyle name="Millares [0.1] 39 3" xfId="9605" xr:uid="{00000000-0005-0000-0000-00007F340000}"/>
    <cellStyle name="Millares [0.1] 39 3 2" xfId="32508" xr:uid="{00000000-0005-0000-0000-000080340000}"/>
    <cellStyle name="Millares [0.1] 39 4" xfId="32509" xr:uid="{00000000-0005-0000-0000-000081340000}"/>
    <cellStyle name="Millares [0.1] 4" xfId="9606" xr:uid="{00000000-0005-0000-0000-000082340000}"/>
    <cellStyle name="Millares [0.1] 4 2" xfId="9607" xr:uid="{00000000-0005-0000-0000-000083340000}"/>
    <cellStyle name="Millares [0.1] 4 2 2" xfId="9608" xr:uid="{00000000-0005-0000-0000-000084340000}"/>
    <cellStyle name="Millares [0.1] 4 2 2 2" xfId="32510" xr:uid="{00000000-0005-0000-0000-000085340000}"/>
    <cellStyle name="Millares [0.1] 4 2 3" xfId="9609" xr:uid="{00000000-0005-0000-0000-000086340000}"/>
    <cellStyle name="Millares [0.1] 4 2 3 2" xfId="32511" xr:uid="{00000000-0005-0000-0000-000087340000}"/>
    <cellStyle name="Millares [0.1] 4 2 4" xfId="32512" xr:uid="{00000000-0005-0000-0000-000088340000}"/>
    <cellStyle name="Millares [0.1] 4 3" xfId="9610" xr:uid="{00000000-0005-0000-0000-000089340000}"/>
    <cellStyle name="Millares [0.1] 4 3 2" xfId="9611" xr:uid="{00000000-0005-0000-0000-00008A340000}"/>
    <cellStyle name="Millares [0.1] 4 3 2 2" xfId="32513" xr:uid="{00000000-0005-0000-0000-00008B340000}"/>
    <cellStyle name="Millares [0.1] 4 3 3" xfId="9612" xr:uid="{00000000-0005-0000-0000-00008C340000}"/>
    <cellStyle name="Millares [0.1] 4 3 3 2" xfId="32514" xr:uid="{00000000-0005-0000-0000-00008D340000}"/>
    <cellStyle name="Millares [0.1] 4 3 4" xfId="32515" xr:uid="{00000000-0005-0000-0000-00008E340000}"/>
    <cellStyle name="Millares [0.1] 4 4" xfId="9613" xr:uid="{00000000-0005-0000-0000-00008F340000}"/>
    <cellStyle name="Millares [0.1] 4 4 2" xfId="9614" xr:uid="{00000000-0005-0000-0000-000090340000}"/>
    <cellStyle name="Millares [0.1] 4 4 2 2" xfId="32516" xr:uid="{00000000-0005-0000-0000-000091340000}"/>
    <cellStyle name="Millares [0.1] 4 4 3" xfId="9615" xr:uid="{00000000-0005-0000-0000-000092340000}"/>
    <cellStyle name="Millares [0.1] 4 4 3 2" xfId="32517" xr:uid="{00000000-0005-0000-0000-000093340000}"/>
    <cellStyle name="Millares [0.1] 4 4 4" xfId="32518" xr:uid="{00000000-0005-0000-0000-000094340000}"/>
    <cellStyle name="Millares [0.1] 4 5" xfId="9616" xr:uid="{00000000-0005-0000-0000-000095340000}"/>
    <cellStyle name="Millares [0.1] 4 5 2" xfId="9617" xr:uid="{00000000-0005-0000-0000-000096340000}"/>
    <cellStyle name="Millares [0.1] 4 5 2 2" xfId="32519" xr:uid="{00000000-0005-0000-0000-000097340000}"/>
    <cellStyle name="Millares [0.1] 4 5 3" xfId="9618" xr:uid="{00000000-0005-0000-0000-000098340000}"/>
    <cellStyle name="Millares [0.1] 4 5 3 2" xfId="32520" xr:uid="{00000000-0005-0000-0000-000099340000}"/>
    <cellStyle name="Millares [0.1] 4 5 4" xfId="32521" xr:uid="{00000000-0005-0000-0000-00009A340000}"/>
    <cellStyle name="Millares [0.1] 4 6" xfId="9619" xr:uid="{00000000-0005-0000-0000-00009B340000}"/>
    <cellStyle name="Millares [0.1] 4 6 2" xfId="32522" xr:uid="{00000000-0005-0000-0000-00009C340000}"/>
    <cellStyle name="Millares [0.1] 4 7" xfId="9620" xr:uid="{00000000-0005-0000-0000-00009D340000}"/>
    <cellStyle name="Millares [0.1] 4 7 2" xfId="32523" xr:uid="{00000000-0005-0000-0000-00009E340000}"/>
    <cellStyle name="Millares [0.1] 4 8" xfId="32524" xr:uid="{00000000-0005-0000-0000-00009F340000}"/>
    <cellStyle name="Millares [0.1] 40" xfId="9621" xr:uid="{00000000-0005-0000-0000-0000A0340000}"/>
    <cellStyle name="Millares [0.1] 40 2" xfId="9622" xr:uid="{00000000-0005-0000-0000-0000A1340000}"/>
    <cellStyle name="Millares [0.1] 40 2 2" xfId="32525" xr:uid="{00000000-0005-0000-0000-0000A2340000}"/>
    <cellStyle name="Millares [0.1] 40 3" xfId="9623" xr:uid="{00000000-0005-0000-0000-0000A3340000}"/>
    <cellStyle name="Millares [0.1] 40 3 2" xfId="32526" xr:uid="{00000000-0005-0000-0000-0000A4340000}"/>
    <cellStyle name="Millares [0.1] 40 4" xfId="32527" xr:uid="{00000000-0005-0000-0000-0000A5340000}"/>
    <cellStyle name="Millares [0.1] 41" xfId="9624" xr:uid="{00000000-0005-0000-0000-0000A6340000}"/>
    <cellStyle name="Millares [0.1] 41 2" xfId="9625" xr:uid="{00000000-0005-0000-0000-0000A7340000}"/>
    <cellStyle name="Millares [0.1] 41 2 2" xfId="32528" xr:uid="{00000000-0005-0000-0000-0000A8340000}"/>
    <cellStyle name="Millares [0.1] 41 3" xfId="9626" xr:uid="{00000000-0005-0000-0000-0000A9340000}"/>
    <cellStyle name="Millares [0.1] 41 3 2" xfId="32529" xr:uid="{00000000-0005-0000-0000-0000AA340000}"/>
    <cellStyle name="Millares [0.1] 41 4" xfId="32530" xr:uid="{00000000-0005-0000-0000-0000AB340000}"/>
    <cellStyle name="Millares [0.1] 42" xfId="9627" xr:uid="{00000000-0005-0000-0000-0000AC340000}"/>
    <cellStyle name="Millares [0.1] 42 2" xfId="9628" xr:uid="{00000000-0005-0000-0000-0000AD340000}"/>
    <cellStyle name="Millares [0.1] 42 2 2" xfId="32531" xr:uid="{00000000-0005-0000-0000-0000AE340000}"/>
    <cellStyle name="Millares [0.1] 42 3" xfId="9629" xr:uid="{00000000-0005-0000-0000-0000AF340000}"/>
    <cellStyle name="Millares [0.1] 42 3 2" xfId="32532" xr:uid="{00000000-0005-0000-0000-0000B0340000}"/>
    <cellStyle name="Millares [0.1] 42 4" xfId="32533" xr:uid="{00000000-0005-0000-0000-0000B1340000}"/>
    <cellStyle name="Millares [0.1] 43" xfId="9630" xr:uid="{00000000-0005-0000-0000-0000B2340000}"/>
    <cellStyle name="Millares [0.1] 43 2" xfId="9631" xr:uid="{00000000-0005-0000-0000-0000B3340000}"/>
    <cellStyle name="Millares [0.1] 43 2 2" xfId="32534" xr:uid="{00000000-0005-0000-0000-0000B4340000}"/>
    <cellStyle name="Millares [0.1] 43 3" xfId="9632" xr:uid="{00000000-0005-0000-0000-0000B5340000}"/>
    <cellStyle name="Millares [0.1] 43 3 2" xfId="32535" xr:uid="{00000000-0005-0000-0000-0000B6340000}"/>
    <cellStyle name="Millares [0.1] 43 4" xfId="32536" xr:uid="{00000000-0005-0000-0000-0000B7340000}"/>
    <cellStyle name="Millares [0.1] 44" xfId="9633" xr:uid="{00000000-0005-0000-0000-0000B8340000}"/>
    <cellStyle name="Millares [0.1] 44 2" xfId="9634" xr:uid="{00000000-0005-0000-0000-0000B9340000}"/>
    <cellStyle name="Millares [0.1] 44 2 2" xfId="32537" xr:uid="{00000000-0005-0000-0000-0000BA340000}"/>
    <cellStyle name="Millares [0.1] 44 3" xfId="9635" xr:uid="{00000000-0005-0000-0000-0000BB340000}"/>
    <cellStyle name="Millares [0.1] 44 3 2" xfId="32538" xr:uid="{00000000-0005-0000-0000-0000BC340000}"/>
    <cellStyle name="Millares [0.1] 44 4" xfId="32539" xr:uid="{00000000-0005-0000-0000-0000BD340000}"/>
    <cellStyle name="Millares [0.1] 45" xfId="9636" xr:uid="{00000000-0005-0000-0000-0000BE340000}"/>
    <cellStyle name="Millares [0.1] 45 2" xfId="9637" xr:uid="{00000000-0005-0000-0000-0000BF340000}"/>
    <cellStyle name="Millares [0.1] 45 2 2" xfId="32540" xr:uid="{00000000-0005-0000-0000-0000C0340000}"/>
    <cellStyle name="Millares [0.1] 45 3" xfId="9638" xr:uid="{00000000-0005-0000-0000-0000C1340000}"/>
    <cellStyle name="Millares [0.1] 45 3 2" xfId="32541" xr:uid="{00000000-0005-0000-0000-0000C2340000}"/>
    <cellStyle name="Millares [0.1] 45 4" xfId="32542" xr:uid="{00000000-0005-0000-0000-0000C3340000}"/>
    <cellStyle name="Millares [0.1] 46" xfId="9639" xr:uid="{00000000-0005-0000-0000-0000C4340000}"/>
    <cellStyle name="Millares [0.1] 46 2" xfId="9640" xr:uid="{00000000-0005-0000-0000-0000C5340000}"/>
    <cellStyle name="Millares [0.1] 46 2 2" xfId="32543" xr:uid="{00000000-0005-0000-0000-0000C6340000}"/>
    <cellStyle name="Millares [0.1] 46 3" xfId="9641" xr:uid="{00000000-0005-0000-0000-0000C7340000}"/>
    <cellStyle name="Millares [0.1] 46 3 2" xfId="32544" xr:uid="{00000000-0005-0000-0000-0000C8340000}"/>
    <cellStyle name="Millares [0.1] 46 4" xfId="32545" xr:uid="{00000000-0005-0000-0000-0000C9340000}"/>
    <cellStyle name="Millares [0.1] 47" xfId="9642" xr:uid="{00000000-0005-0000-0000-0000CA340000}"/>
    <cellStyle name="Millares [0.1] 47 2" xfId="9643" xr:uid="{00000000-0005-0000-0000-0000CB340000}"/>
    <cellStyle name="Millares [0.1] 47 2 2" xfId="32546" xr:uid="{00000000-0005-0000-0000-0000CC340000}"/>
    <cellStyle name="Millares [0.1] 47 3" xfId="9644" xr:uid="{00000000-0005-0000-0000-0000CD340000}"/>
    <cellStyle name="Millares [0.1] 47 3 2" xfId="32547" xr:uid="{00000000-0005-0000-0000-0000CE340000}"/>
    <cellStyle name="Millares [0.1] 47 4" xfId="32548" xr:uid="{00000000-0005-0000-0000-0000CF340000}"/>
    <cellStyle name="Millares [0.1] 48" xfId="9645" xr:uid="{00000000-0005-0000-0000-0000D0340000}"/>
    <cellStyle name="Millares [0.1] 48 2" xfId="9646" xr:uid="{00000000-0005-0000-0000-0000D1340000}"/>
    <cellStyle name="Millares [0.1] 48 2 2" xfId="32549" xr:uid="{00000000-0005-0000-0000-0000D2340000}"/>
    <cellStyle name="Millares [0.1] 48 3" xfId="9647" xr:uid="{00000000-0005-0000-0000-0000D3340000}"/>
    <cellStyle name="Millares [0.1] 48 3 2" xfId="32550" xr:uid="{00000000-0005-0000-0000-0000D4340000}"/>
    <cellStyle name="Millares [0.1] 48 4" xfId="32551" xr:uid="{00000000-0005-0000-0000-0000D5340000}"/>
    <cellStyle name="Millares [0.1] 49" xfId="9648" xr:uid="{00000000-0005-0000-0000-0000D6340000}"/>
    <cellStyle name="Millares [0.1] 49 2" xfId="9649" xr:uid="{00000000-0005-0000-0000-0000D7340000}"/>
    <cellStyle name="Millares [0.1] 49 2 2" xfId="32552" xr:uid="{00000000-0005-0000-0000-0000D8340000}"/>
    <cellStyle name="Millares [0.1] 49 3" xfId="9650" xr:uid="{00000000-0005-0000-0000-0000D9340000}"/>
    <cellStyle name="Millares [0.1] 49 3 2" xfId="32553" xr:uid="{00000000-0005-0000-0000-0000DA340000}"/>
    <cellStyle name="Millares [0.1] 49 4" xfId="32554" xr:uid="{00000000-0005-0000-0000-0000DB340000}"/>
    <cellStyle name="Millares [0.1] 5" xfId="9651" xr:uid="{00000000-0005-0000-0000-0000DC340000}"/>
    <cellStyle name="Millares [0.1] 5 2" xfId="9652" xr:uid="{00000000-0005-0000-0000-0000DD340000}"/>
    <cellStyle name="Millares [0.1] 5 2 2" xfId="32555" xr:uid="{00000000-0005-0000-0000-0000DE340000}"/>
    <cellStyle name="Millares [0.1] 5 3" xfId="9653" xr:uid="{00000000-0005-0000-0000-0000DF340000}"/>
    <cellStyle name="Millares [0.1] 5 3 2" xfId="32556" xr:uid="{00000000-0005-0000-0000-0000E0340000}"/>
    <cellStyle name="Millares [0.1] 5 4" xfId="32557" xr:uid="{00000000-0005-0000-0000-0000E1340000}"/>
    <cellStyle name="Millares [0.1] 50" xfId="9654" xr:uid="{00000000-0005-0000-0000-0000E2340000}"/>
    <cellStyle name="Millares [0.1] 50 2" xfId="9655" xr:uid="{00000000-0005-0000-0000-0000E3340000}"/>
    <cellStyle name="Millares [0.1] 50 2 2" xfId="32558" xr:uid="{00000000-0005-0000-0000-0000E4340000}"/>
    <cellStyle name="Millares [0.1] 50 3" xfId="9656" xr:uid="{00000000-0005-0000-0000-0000E5340000}"/>
    <cellStyle name="Millares [0.1] 50 3 2" xfId="32559" xr:uid="{00000000-0005-0000-0000-0000E6340000}"/>
    <cellStyle name="Millares [0.1] 50 4" xfId="32560" xr:uid="{00000000-0005-0000-0000-0000E7340000}"/>
    <cellStyle name="Millares [0.1] 51" xfId="9657" xr:uid="{00000000-0005-0000-0000-0000E8340000}"/>
    <cellStyle name="Millares [0.1] 51 2" xfId="9658" xr:uid="{00000000-0005-0000-0000-0000E9340000}"/>
    <cellStyle name="Millares [0.1] 51 2 2" xfId="32561" xr:uid="{00000000-0005-0000-0000-0000EA340000}"/>
    <cellStyle name="Millares [0.1] 51 3" xfId="9659" xr:uid="{00000000-0005-0000-0000-0000EB340000}"/>
    <cellStyle name="Millares [0.1] 51 3 2" xfId="32562" xr:uid="{00000000-0005-0000-0000-0000EC340000}"/>
    <cellStyle name="Millares [0.1] 51 4" xfId="32563" xr:uid="{00000000-0005-0000-0000-0000ED340000}"/>
    <cellStyle name="Millares [0.1] 52" xfId="9660" xr:uid="{00000000-0005-0000-0000-0000EE340000}"/>
    <cellStyle name="Millares [0.1] 52 2" xfId="9661" xr:uid="{00000000-0005-0000-0000-0000EF340000}"/>
    <cellStyle name="Millares [0.1] 52 2 2" xfId="32564" xr:uid="{00000000-0005-0000-0000-0000F0340000}"/>
    <cellStyle name="Millares [0.1] 52 3" xfId="9662" xr:uid="{00000000-0005-0000-0000-0000F1340000}"/>
    <cellStyle name="Millares [0.1] 52 3 2" xfId="32565" xr:uid="{00000000-0005-0000-0000-0000F2340000}"/>
    <cellStyle name="Millares [0.1] 52 4" xfId="32566" xr:uid="{00000000-0005-0000-0000-0000F3340000}"/>
    <cellStyle name="Millares [0.1] 53" xfId="9663" xr:uid="{00000000-0005-0000-0000-0000F4340000}"/>
    <cellStyle name="Millares [0.1] 53 2" xfId="9664" xr:uid="{00000000-0005-0000-0000-0000F5340000}"/>
    <cellStyle name="Millares [0.1] 53 2 2" xfId="32567" xr:uid="{00000000-0005-0000-0000-0000F6340000}"/>
    <cellStyle name="Millares [0.1] 53 3" xfId="9665" xr:uid="{00000000-0005-0000-0000-0000F7340000}"/>
    <cellStyle name="Millares [0.1] 53 3 2" xfId="32568" xr:uid="{00000000-0005-0000-0000-0000F8340000}"/>
    <cellStyle name="Millares [0.1] 53 4" xfId="32569" xr:uid="{00000000-0005-0000-0000-0000F9340000}"/>
    <cellStyle name="Millares [0.1] 54" xfId="9666" xr:uid="{00000000-0005-0000-0000-0000FA340000}"/>
    <cellStyle name="Millares [0.1] 54 2" xfId="9667" xr:uid="{00000000-0005-0000-0000-0000FB340000}"/>
    <cellStyle name="Millares [0.1] 54 2 2" xfId="32570" xr:uid="{00000000-0005-0000-0000-0000FC340000}"/>
    <cellStyle name="Millares [0.1] 54 3" xfId="9668" xr:uid="{00000000-0005-0000-0000-0000FD340000}"/>
    <cellStyle name="Millares [0.1] 54 3 2" xfId="32571" xr:uid="{00000000-0005-0000-0000-0000FE340000}"/>
    <cellStyle name="Millares [0.1] 54 4" xfId="32572" xr:uid="{00000000-0005-0000-0000-0000FF340000}"/>
    <cellStyle name="Millares [0.1] 55" xfId="9669" xr:uid="{00000000-0005-0000-0000-000000350000}"/>
    <cellStyle name="Millares [0.1] 55 2" xfId="9670" xr:uid="{00000000-0005-0000-0000-000001350000}"/>
    <cellStyle name="Millares [0.1] 55 2 2" xfId="32573" xr:uid="{00000000-0005-0000-0000-000002350000}"/>
    <cellStyle name="Millares [0.1] 55 3" xfId="9671" xr:uid="{00000000-0005-0000-0000-000003350000}"/>
    <cellStyle name="Millares [0.1] 55 3 2" xfId="32574" xr:uid="{00000000-0005-0000-0000-000004350000}"/>
    <cellStyle name="Millares [0.1] 55 4" xfId="32575" xr:uid="{00000000-0005-0000-0000-000005350000}"/>
    <cellStyle name="Millares [0.1] 56" xfId="9672" xr:uid="{00000000-0005-0000-0000-000006350000}"/>
    <cellStyle name="Millares [0.1] 56 2" xfId="9673" xr:uid="{00000000-0005-0000-0000-000007350000}"/>
    <cellStyle name="Millares [0.1] 56 2 2" xfId="32576" xr:uid="{00000000-0005-0000-0000-000008350000}"/>
    <cellStyle name="Millares [0.1] 56 3" xfId="9674" xr:uid="{00000000-0005-0000-0000-000009350000}"/>
    <cellStyle name="Millares [0.1] 56 3 2" xfId="32577" xr:uid="{00000000-0005-0000-0000-00000A350000}"/>
    <cellStyle name="Millares [0.1] 56 4" xfId="32578" xr:uid="{00000000-0005-0000-0000-00000B350000}"/>
    <cellStyle name="Millares [0.1] 57" xfId="9675" xr:uid="{00000000-0005-0000-0000-00000C350000}"/>
    <cellStyle name="Millares [0.1] 57 2" xfId="9676" xr:uid="{00000000-0005-0000-0000-00000D350000}"/>
    <cellStyle name="Millares [0.1] 57 2 2" xfId="32579" xr:uid="{00000000-0005-0000-0000-00000E350000}"/>
    <cellStyle name="Millares [0.1] 57 3" xfId="9677" xr:uid="{00000000-0005-0000-0000-00000F350000}"/>
    <cellStyle name="Millares [0.1] 57 3 2" xfId="32580" xr:uid="{00000000-0005-0000-0000-000010350000}"/>
    <cellStyle name="Millares [0.1] 57 4" xfId="32581" xr:uid="{00000000-0005-0000-0000-000011350000}"/>
    <cellStyle name="Millares [0.1] 58" xfId="9678" xr:uid="{00000000-0005-0000-0000-000012350000}"/>
    <cellStyle name="Millares [0.1] 58 2" xfId="9679" xr:uid="{00000000-0005-0000-0000-000013350000}"/>
    <cellStyle name="Millares [0.1] 58 2 2" xfId="32582" xr:uid="{00000000-0005-0000-0000-000014350000}"/>
    <cellStyle name="Millares [0.1] 58 3" xfId="9680" xr:uid="{00000000-0005-0000-0000-000015350000}"/>
    <cellStyle name="Millares [0.1] 58 3 2" xfId="32583" xr:uid="{00000000-0005-0000-0000-000016350000}"/>
    <cellStyle name="Millares [0.1] 58 4" xfId="32584" xr:uid="{00000000-0005-0000-0000-000017350000}"/>
    <cellStyle name="Millares [0.1] 59" xfId="9681" xr:uid="{00000000-0005-0000-0000-000018350000}"/>
    <cellStyle name="Millares [0.1] 59 2" xfId="9682" xr:uid="{00000000-0005-0000-0000-000019350000}"/>
    <cellStyle name="Millares [0.1] 59 2 2" xfId="32585" xr:uid="{00000000-0005-0000-0000-00001A350000}"/>
    <cellStyle name="Millares [0.1] 59 3" xfId="9683" xr:uid="{00000000-0005-0000-0000-00001B350000}"/>
    <cellStyle name="Millares [0.1] 59 3 2" xfId="32586" xr:uid="{00000000-0005-0000-0000-00001C350000}"/>
    <cellStyle name="Millares [0.1] 59 4" xfId="32587" xr:uid="{00000000-0005-0000-0000-00001D350000}"/>
    <cellStyle name="Millares [0.1] 6" xfId="9684" xr:uid="{00000000-0005-0000-0000-00001E350000}"/>
    <cellStyle name="Millares [0.1] 6 2" xfId="9685" xr:uid="{00000000-0005-0000-0000-00001F350000}"/>
    <cellStyle name="Millares [0.1] 6 2 2" xfId="32588" xr:uid="{00000000-0005-0000-0000-000020350000}"/>
    <cellStyle name="Millares [0.1] 6 3" xfId="9686" xr:uid="{00000000-0005-0000-0000-000021350000}"/>
    <cellStyle name="Millares [0.1] 6 3 2" xfId="32589" xr:uid="{00000000-0005-0000-0000-000022350000}"/>
    <cellStyle name="Millares [0.1] 6 4" xfId="32590" xr:uid="{00000000-0005-0000-0000-000023350000}"/>
    <cellStyle name="Millares [0.1] 60" xfId="9687" xr:uid="{00000000-0005-0000-0000-000024350000}"/>
    <cellStyle name="Millares [0.1] 60 2" xfId="9688" xr:uid="{00000000-0005-0000-0000-000025350000}"/>
    <cellStyle name="Millares [0.1] 60 2 2" xfId="32591" xr:uid="{00000000-0005-0000-0000-000026350000}"/>
    <cellStyle name="Millares [0.1] 60 3" xfId="9689" xr:uid="{00000000-0005-0000-0000-000027350000}"/>
    <cellStyle name="Millares [0.1] 60 3 2" xfId="32592" xr:uid="{00000000-0005-0000-0000-000028350000}"/>
    <cellStyle name="Millares [0.1] 60 4" xfId="32593" xr:uid="{00000000-0005-0000-0000-000029350000}"/>
    <cellStyle name="Millares [0.1] 61" xfId="9690" xr:uid="{00000000-0005-0000-0000-00002A350000}"/>
    <cellStyle name="Millares [0.1] 61 2" xfId="9691" xr:uid="{00000000-0005-0000-0000-00002B350000}"/>
    <cellStyle name="Millares [0.1] 61 2 2" xfId="32594" xr:uid="{00000000-0005-0000-0000-00002C350000}"/>
    <cellStyle name="Millares [0.1] 61 3" xfId="9692" xr:uid="{00000000-0005-0000-0000-00002D350000}"/>
    <cellStyle name="Millares [0.1] 61 3 2" xfId="32595" xr:uid="{00000000-0005-0000-0000-00002E350000}"/>
    <cellStyle name="Millares [0.1] 61 4" xfId="32596" xr:uid="{00000000-0005-0000-0000-00002F350000}"/>
    <cellStyle name="Millares [0.1] 62" xfId="9693" xr:uid="{00000000-0005-0000-0000-000030350000}"/>
    <cellStyle name="Millares [0.1] 62 2" xfId="9694" xr:uid="{00000000-0005-0000-0000-000031350000}"/>
    <cellStyle name="Millares [0.1] 62 2 2" xfId="32597" xr:uid="{00000000-0005-0000-0000-000032350000}"/>
    <cellStyle name="Millares [0.1] 62 3" xfId="9695" xr:uid="{00000000-0005-0000-0000-000033350000}"/>
    <cellStyle name="Millares [0.1] 62 3 2" xfId="32598" xr:uid="{00000000-0005-0000-0000-000034350000}"/>
    <cellStyle name="Millares [0.1] 62 4" xfId="32599" xr:uid="{00000000-0005-0000-0000-000035350000}"/>
    <cellStyle name="Millares [0.1] 63" xfId="9696" xr:uid="{00000000-0005-0000-0000-000036350000}"/>
    <cellStyle name="Millares [0.1] 63 2" xfId="9697" xr:uid="{00000000-0005-0000-0000-000037350000}"/>
    <cellStyle name="Millares [0.1] 63 2 2" xfId="32600" xr:uid="{00000000-0005-0000-0000-000038350000}"/>
    <cellStyle name="Millares [0.1] 63 3" xfId="9698" xr:uid="{00000000-0005-0000-0000-000039350000}"/>
    <cellStyle name="Millares [0.1] 63 3 2" xfId="32601" xr:uid="{00000000-0005-0000-0000-00003A350000}"/>
    <cellStyle name="Millares [0.1] 63 4" xfId="32602" xr:uid="{00000000-0005-0000-0000-00003B350000}"/>
    <cellStyle name="Millares [0.1] 64" xfId="9699" xr:uid="{00000000-0005-0000-0000-00003C350000}"/>
    <cellStyle name="Millares [0.1] 64 2" xfId="9700" xr:uid="{00000000-0005-0000-0000-00003D350000}"/>
    <cellStyle name="Millares [0.1] 64 2 2" xfId="32603" xr:uid="{00000000-0005-0000-0000-00003E350000}"/>
    <cellStyle name="Millares [0.1] 64 3" xfId="9701" xr:uid="{00000000-0005-0000-0000-00003F350000}"/>
    <cellStyle name="Millares [0.1] 64 3 2" xfId="32604" xr:uid="{00000000-0005-0000-0000-000040350000}"/>
    <cellStyle name="Millares [0.1] 64 4" xfId="32605" xr:uid="{00000000-0005-0000-0000-000041350000}"/>
    <cellStyle name="Millares [0.1] 65" xfId="9702" xr:uid="{00000000-0005-0000-0000-000042350000}"/>
    <cellStyle name="Millares [0.1] 65 2" xfId="9703" xr:uid="{00000000-0005-0000-0000-000043350000}"/>
    <cellStyle name="Millares [0.1] 65 2 2" xfId="32606" xr:uid="{00000000-0005-0000-0000-000044350000}"/>
    <cellStyle name="Millares [0.1] 65 3" xfId="9704" xr:uid="{00000000-0005-0000-0000-000045350000}"/>
    <cellStyle name="Millares [0.1] 65 3 2" xfId="32607" xr:uid="{00000000-0005-0000-0000-000046350000}"/>
    <cellStyle name="Millares [0.1] 65 4" xfId="32608" xr:uid="{00000000-0005-0000-0000-000047350000}"/>
    <cellStyle name="Millares [0.1] 66" xfId="9705" xr:uid="{00000000-0005-0000-0000-000048350000}"/>
    <cellStyle name="Millares [0.1] 66 2" xfId="9706" xr:uid="{00000000-0005-0000-0000-000049350000}"/>
    <cellStyle name="Millares [0.1] 66 2 2" xfId="32609" xr:uid="{00000000-0005-0000-0000-00004A350000}"/>
    <cellStyle name="Millares [0.1] 66 3" xfId="9707" xr:uid="{00000000-0005-0000-0000-00004B350000}"/>
    <cellStyle name="Millares [0.1] 66 3 2" xfId="32610" xr:uid="{00000000-0005-0000-0000-00004C350000}"/>
    <cellStyle name="Millares [0.1] 66 4" xfId="32611" xr:uid="{00000000-0005-0000-0000-00004D350000}"/>
    <cellStyle name="Millares [0.1] 67" xfId="9708" xr:uid="{00000000-0005-0000-0000-00004E350000}"/>
    <cellStyle name="Millares [0.1] 67 2" xfId="9709" xr:uid="{00000000-0005-0000-0000-00004F350000}"/>
    <cellStyle name="Millares [0.1] 67 2 2" xfId="32612" xr:uid="{00000000-0005-0000-0000-000050350000}"/>
    <cellStyle name="Millares [0.1] 67 3" xfId="9710" xr:uid="{00000000-0005-0000-0000-000051350000}"/>
    <cellStyle name="Millares [0.1] 67 3 2" xfId="32613" xr:uid="{00000000-0005-0000-0000-000052350000}"/>
    <cellStyle name="Millares [0.1] 67 4" xfId="32614" xr:uid="{00000000-0005-0000-0000-000053350000}"/>
    <cellStyle name="Millares [0.1] 68" xfId="9711" xr:uid="{00000000-0005-0000-0000-000054350000}"/>
    <cellStyle name="Millares [0.1] 68 2" xfId="9712" xr:uid="{00000000-0005-0000-0000-000055350000}"/>
    <cellStyle name="Millares [0.1] 68 2 2" xfId="32615" xr:uid="{00000000-0005-0000-0000-000056350000}"/>
    <cellStyle name="Millares [0.1] 68 3" xfId="9713" xr:uid="{00000000-0005-0000-0000-000057350000}"/>
    <cellStyle name="Millares [0.1] 68 3 2" xfId="32616" xr:uid="{00000000-0005-0000-0000-000058350000}"/>
    <cellStyle name="Millares [0.1] 68 4" xfId="32617" xr:uid="{00000000-0005-0000-0000-000059350000}"/>
    <cellStyle name="Millares [0.1] 69" xfId="9714" xr:uid="{00000000-0005-0000-0000-00005A350000}"/>
    <cellStyle name="Millares [0.1] 69 2" xfId="9715" xr:uid="{00000000-0005-0000-0000-00005B350000}"/>
    <cellStyle name="Millares [0.1] 69 2 2" xfId="32618" xr:uid="{00000000-0005-0000-0000-00005C350000}"/>
    <cellStyle name="Millares [0.1] 69 3" xfId="9716" xr:uid="{00000000-0005-0000-0000-00005D350000}"/>
    <cellStyle name="Millares [0.1] 69 3 2" xfId="32619" xr:uid="{00000000-0005-0000-0000-00005E350000}"/>
    <cellStyle name="Millares [0.1] 69 4" xfId="32620" xr:uid="{00000000-0005-0000-0000-00005F350000}"/>
    <cellStyle name="Millares [0.1] 7" xfId="9717" xr:uid="{00000000-0005-0000-0000-000060350000}"/>
    <cellStyle name="Millares [0.1] 7 2" xfId="9718" xr:uid="{00000000-0005-0000-0000-000061350000}"/>
    <cellStyle name="Millares [0.1] 7 2 2" xfId="32621" xr:uid="{00000000-0005-0000-0000-000062350000}"/>
    <cellStyle name="Millares [0.1] 7 3" xfId="9719" xr:uid="{00000000-0005-0000-0000-000063350000}"/>
    <cellStyle name="Millares [0.1] 7 3 2" xfId="32622" xr:uid="{00000000-0005-0000-0000-000064350000}"/>
    <cellStyle name="Millares [0.1] 7 4" xfId="32623" xr:uid="{00000000-0005-0000-0000-000065350000}"/>
    <cellStyle name="Millares [0.1] 70" xfId="9720" xr:uid="{00000000-0005-0000-0000-000066350000}"/>
    <cellStyle name="Millares [0.1] 70 2" xfId="9721" xr:uid="{00000000-0005-0000-0000-000067350000}"/>
    <cellStyle name="Millares [0.1] 70 2 2" xfId="32624" xr:uid="{00000000-0005-0000-0000-000068350000}"/>
    <cellStyle name="Millares [0.1] 70 3" xfId="9722" xr:uid="{00000000-0005-0000-0000-000069350000}"/>
    <cellStyle name="Millares [0.1] 70 3 2" xfId="32625" xr:uid="{00000000-0005-0000-0000-00006A350000}"/>
    <cellStyle name="Millares [0.1] 70 4" xfId="32626" xr:uid="{00000000-0005-0000-0000-00006B350000}"/>
    <cellStyle name="Millares [0.1] 71" xfId="9723" xr:uid="{00000000-0005-0000-0000-00006C350000}"/>
    <cellStyle name="Millares [0.1] 71 2" xfId="9724" xr:uid="{00000000-0005-0000-0000-00006D350000}"/>
    <cellStyle name="Millares [0.1] 71 2 2" xfId="32627" xr:uid="{00000000-0005-0000-0000-00006E350000}"/>
    <cellStyle name="Millares [0.1] 71 3" xfId="9725" xr:uid="{00000000-0005-0000-0000-00006F350000}"/>
    <cellStyle name="Millares [0.1] 71 3 2" xfId="32628" xr:uid="{00000000-0005-0000-0000-000070350000}"/>
    <cellStyle name="Millares [0.1] 71 4" xfId="32629" xr:uid="{00000000-0005-0000-0000-000071350000}"/>
    <cellStyle name="Millares [0.1] 72" xfId="9726" xr:uid="{00000000-0005-0000-0000-000072350000}"/>
    <cellStyle name="Millares [0.1] 72 2" xfId="9727" xr:uid="{00000000-0005-0000-0000-000073350000}"/>
    <cellStyle name="Millares [0.1] 72 2 2" xfId="32630" xr:uid="{00000000-0005-0000-0000-000074350000}"/>
    <cellStyle name="Millares [0.1] 72 3" xfId="9728" xr:uid="{00000000-0005-0000-0000-000075350000}"/>
    <cellStyle name="Millares [0.1] 72 3 2" xfId="32631" xr:uid="{00000000-0005-0000-0000-000076350000}"/>
    <cellStyle name="Millares [0.1] 72 4" xfId="32632" xr:uid="{00000000-0005-0000-0000-000077350000}"/>
    <cellStyle name="Millares [0.1] 73" xfId="9729" xr:uid="{00000000-0005-0000-0000-000078350000}"/>
    <cellStyle name="Millares [0.1] 73 2" xfId="9730" xr:uid="{00000000-0005-0000-0000-000079350000}"/>
    <cellStyle name="Millares [0.1] 73 2 2" xfId="32633" xr:uid="{00000000-0005-0000-0000-00007A350000}"/>
    <cellStyle name="Millares [0.1] 73 3" xfId="9731" xr:uid="{00000000-0005-0000-0000-00007B350000}"/>
    <cellStyle name="Millares [0.1] 73 3 2" xfId="32634" xr:uid="{00000000-0005-0000-0000-00007C350000}"/>
    <cellStyle name="Millares [0.1] 73 4" xfId="32635" xr:uid="{00000000-0005-0000-0000-00007D350000}"/>
    <cellStyle name="Millares [0.1] 74" xfId="9732" xr:uid="{00000000-0005-0000-0000-00007E350000}"/>
    <cellStyle name="Millares [0.1] 74 2" xfId="9733" xr:uid="{00000000-0005-0000-0000-00007F350000}"/>
    <cellStyle name="Millares [0.1] 74 2 2" xfId="32636" xr:uid="{00000000-0005-0000-0000-000080350000}"/>
    <cellStyle name="Millares [0.1] 74 3" xfId="9734" xr:uid="{00000000-0005-0000-0000-000081350000}"/>
    <cellStyle name="Millares [0.1] 74 3 2" xfId="32637" xr:uid="{00000000-0005-0000-0000-000082350000}"/>
    <cellStyle name="Millares [0.1] 74 4" xfId="32638" xr:uid="{00000000-0005-0000-0000-000083350000}"/>
    <cellStyle name="Millares [0.1] 75" xfId="9735" xr:uid="{00000000-0005-0000-0000-000084350000}"/>
    <cellStyle name="Millares [0.1] 75 2" xfId="9736" xr:uid="{00000000-0005-0000-0000-000085350000}"/>
    <cellStyle name="Millares [0.1] 75 2 2" xfId="32639" xr:uid="{00000000-0005-0000-0000-000086350000}"/>
    <cellStyle name="Millares [0.1] 75 3" xfId="9737" xr:uid="{00000000-0005-0000-0000-000087350000}"/>
    <cellStyle name="Millares [0.1] 75 3 2" xfId="32640" xr:uid="{00000000-0005-0000-0000-000088350000}"/>
    <cellStyle name="Millares [0.1] 75 4" xfId="32641" xr:uid="{00000000-0005-0000-0000-000089350000}"/>
    <cellStyle name="Millares [0.1] 76" xfId="9738" xr:uid="{00000000-0005-0000-0000-00008A350000}"/>
    <cellStyle name="Millares [0.1] 76 2" xfId="9739" xr:uid="{00000000-0005-0000-0000-00008B350000}"/>
    <cellStyle name="Millares [0.1] 76 2 2" xfId="32642" xr:uid="{00000000-0005-0000-0000-00008C350000}"/>
    <cellStyle name="Millares [0.1] 76 3" xfId="9740" xr:uid="{00000000-0005-0000-0000-00008D350000}"/>
    <cellStyle name="Millares [0.1] 76 3 2" xfId="32643" xr:uid="{00000000-0005-0000-0000-00008E350000}"/>
    <cellStyle name="Millares [0.1] 76 4" xfId="32644" xr:uid="{00000000-0005-0000-0000-00008F350000}"/>
    <cellStyle name="Millares [0.1] 77" xfId="9741" xr:uid="{00000000-0005-0000-0000-000090350000}"/>
    <cellStyle name="Millares [0.1] 77 2" xfId="9742" xr:uid="{00000000-0005-0000-0000-000091350000}"/>
    <cellStyle name="Millares [0.1] 77 2 2" xfId="32645" xr:uid="{00000000-0005-0000-0000-000092350000}"/>
    <cellStyle name="Millares [0.1] 77 3" xfId="9743" xr:uid="{00000000-0005-0000-0000-000093350000}"/>
    <cellStyle name="Millares [0.1] 77 3 2" xfId="32646" xr:uid="{00000000-0005-0000-0000-000094350000}"/>
    <cellStyle name="Millares [0.1] 77 4" xfId="32647" xr:uid="{00000000-0005-0000-0000-000095350000}"/>
    <cellStyle name="Millares [0.1] 78" xfId="9744" xr:uid="{00000000-0005-0000-0000-000096350000}"/>
    <cellStyle name="Millares [0.1] 78 2" xfId="9745" xr:uid="{00000000-0005-0000-0000-000097350000}"/>
    <cellStyle name="Millares [0.1] 78 2 2" xfId="32648" xr:uid="{00000000-0005-0000-0000-000098350000}"/>
    <cellStyle name="Millares [0.1] 78 3" xfId="9746" xr:uid="{00000000-0005-0000-0000-000099350000}"/>
    <cellStyle name="Millares [0.1] 78 3 2" xfId="32649" xr:uid="{00000000-0005-0000-0000-00009A350000}"/>
    <cellStyle name="Millares [0.1] 78 4" xfId="32650" xr:uid="{00000000-0005-0000-0000-00009B350000}"/>
    <cellStyle name="Millares [0.1] 79" xfId="9747" xr:uid="{00000000-0005-0000-0000-00009C350000}"/>
    <cellStyle name="Millares [0.1] 79 2" xfId="9748" xr:uid="{00000000-0005-0000-0000-00009D350000}"/>
    <cellStyle name="Millares [0.1] 79 2 2" xfId="32651" xr:uid="{00000000-0005-0000-0000-00009E350000}"/>
    <cellStyle name="Millares [0.1] 79 3" xfId="9749" xr:uid="{00000000-0005-0000-0000-00009F350000}"/>
    <cellStyle name="Millares [0.1] 79 3 2" xfId="32652" xr:uid="{00000000-0005-0000-0000-0000A0350000}"/>
    <cellStyle name="Millares [0.1] 79 4" xfId="32653" xr:uid="{00000000-0005-0000-0000-0000A1350000}"/>
    <cellStyle name="Millares [0.1] 8" xfId="9750" xr:uid="{00000000-0005-0000-0000-0000A2350000}"/>
    <cellStyle name="Millares [0.1] 8 2" xfId="9751" xr:uid="{00000000-0005-0000-0000-0000A3350000}"/>
    <cellStyle name="Millares [0.1] 8 2 2" xfId="32654" xr:uid="{00000000-0005-0000-0000-0000A4350000}"/>
    <cellStyle name="Millares [0.1] 8 3" xfId="9752" xr:uid="{00000000-0005-0000-0000-0000A5350000}"/>
    <cellStyle name="Millares [0.1] 8 3 2" xfId="32655" xr:uid="{00000000-0005-0000-0000-0000A6350000}"/>
    <cellStyle name="Millares [0.1] 8 4" xfId="32656" xr:uid="{00000000-0005-0000-0000-0000A7350000}"/>
    <cellStyle name="Millares [0.1] 80" xfId="9753" xr:uid="{00000000-0005-0000-0000-0000A8350000}"/>
    <cellStyle name="Millares [0.1] 80 2" xfId="9754" xr:uid="{00000000-0005-0000-0000-0000A9350000}"/>
    <cellStyle name="Millares [0.1] 80 2 2" xfId="32657" xr:uid="{00000000-0005-0000-0000-0000AA350000}"/>
    <cellStyle name="Millares [0.1] 80 3" xfId="9755" xr:uid="{00000000-0005-0000-0000-0000AB350000}"/>
    <cellStyle name="Millares [0.1] 80 3 2" xfId="32658" xr:uid="{00000000-0005-0000-0000-0000AC350000}"/>
    <cellStyle name="Millares [0.1] 80 4" xfId="32659" xr:uid="{00000000-0005-0000-0000-0000AD350000}"/>
    <cellStyle name="Millares [0.1] 81" xfId="9756" xr:uid="{00000000-0005-0000-0000-0000AE350000}"/>
    <cellStyle name="Millares [0.1] 81 2" xfId="9757" xr:uid="{00000000-0005-0000-0000-0000AF350000}"/>
    <cellStyle name="Millares [0.1] 81 2 2" xfId="32660" xr:uid="{00000000-0005-0000-0000-0000B0350000}"/>
    <cellStyle name="Millares [0.1] 81 3" xfId="9758" xr:uid="{00000000-0005-0000-0000-0000B1350000}"/>
    <cellStyle name="Millares [0.1] 81 3 2" xfId="32661" xr:uid="{00000000-0005-0000-0000-0000B2350000}"/>
    <cellStyle name="Millares [0.1] 81 4" xfId="32662" xr:uid="{00000000-0005-0000-0000-0000B3350000}"/>
    <cellStyle name="Millares [0.1] 82" xfId="9759" xr:uid="{00000000-0005-0000-0000-0000B4350000}"/>
    <cellStyle name="Millares [0.1] 82 2" xfId="9760" xr:uid="{00000000-0005-0000-0000-0000B5350000}"/>
    <cellStyle name="Millares [0.1] 82 2 2" xfId="32663" xr:uid="{00000000-0005-0000-0000-0000B6350000}"/>
    <cellStyle name="Millares [0.1] 82 3" xfId="9761" xr:uid="{00000000-0005-0000-0000-0000B7350000}"/>
    <cellStyle name="Millares [0.1] 82 3 2" xfId="32664" xr:uid="{00000000-0005-0000-0000-0000B8350000}"/>
    <cellStyle name="Millares [0.1] 82 4" xfId="32665" xr:uid="{00000000-0005-0000-0000-0000B9350000}"/>
    <cellStyle name="Millares [0.1] 83" xfId="9762" xr:uid="{00000000-0005-0000-0000-0000BA350000}"/>
    <cellStyle name="Millares [0.1] 83 2" xfId="9763" xr:uid="{00000000-0005-0000-0000-0000BB350000}"/>
    <cellStyle name="Millares [0.1] 83 2 2" xfId="32666" xr:uid="{00000000-0005-0000-0000-0000BC350000}"/>
    <cellStyle name="Millares [0.1] 83 3" xfId="9764" xr:uid="{00000000-0005-0000-0000-0000BD350000}"/>
    <cellStyle name="Millares [0.1] 83 3 2" xfId="32667" xr:uid="{00000000-0005-0000-0000-0000BE350000}"/>
    <cellStyle name="Millares [0.1] 83 4" xfId="32668" xr:uid="{00000000-0005-0000-0000-0000BF350000}"/>
    <cellStyle name="Millares [0.1] 84" xfId="9765" xr:uid="{00000000-0005-0000-0000-0000C0350000}"/>
    <cellStyle name="Millares [0.1] 84 2" xfId="9766" xr:uid="{00000000-0005-0000-0000-0000C1350000}"/>
    <cellStyle name="Millares [0.1] 84 2 2" xfId="32669" xr:uid="{00000000-0005-0000-0000-0000C2350000}"/>
    <cellStyle name="Millares [0.1] 84 3" xfId="9767" xr:uid="{00000000-0005-0000-0000-0000C3350000}"/>
    <cellStyle name="Millares [0.1] 84 3 2" xfId="32670" xr:uid="{00000000-0005-0000-0000-0000C4350000}"/>
    <cellStyle name="Millares [0.1] 84 4" xfId="32671" xr:uid="{00000000-0005-0000-0000-0000C5350000}"/>
    <cellStyle name="Millares [0.1] 85" xfId="9768" xr:uid="{00000000-0005-0000-0000-0000C6350000}"/>
    <cellStyle name="Millares [0.1] 85 2" xfId="9769" xr:uid="{00000000-0005-0000-0000-0000C7350000}"/>
    <cellStyle name="Millares [0.1] 85 2 2" xfId="32672" xr:uid="{00000000-0005-0000-0000-0000C8350000}"/>
    <cellStyle name="Millares [0.1] 85 3" xfId="9770" xr:uid="{00000000-0005-0000-0000-0000C9350000}"/>
    <cellStyle name="Millares [0.1] 85 3 2" xfId="32673" xr:uid="{00000000-0005-0000-0000-0000CA350000}"/>
    <cellStyle name="Millares [0.1] 85 4" xfId="32674" xr:uid="{00000000-0005-0000-0000-0000CB350000}"/>
    <cellStyle name="Millares [0.1] 86" xfId="9771" xr:uid="{00000000-0005-0000-0000-0000CC350000}"/>
    <cellStyle name="Millares [0.1] 86 2" xfId="9772" xr:uid="{00000000-0005-0000-0000-0000CD350000}"/>
    <cellStyle name="Millares [0.1] 86 2 2" xfId="32675" xr:uid="{00000000-0005-0000-0000-0000CE350000}"/>
    <cellStyle name="Millares [0.1] 86 3" xfId="9773" xr:uid="{00000000-0005-0000-0000-0000CF350000}"/>
    <cellStyle name="Millares [0.1] 86 3 2" xfId="32676" xr:uid="{00000000-0005-0000-0000-0000D0350000}"/>
    <cellStyle name="Millares [0.1] 86 4" xfId="32677" xr:uid="{00000000-0005-0000-0000-0000D1350000}"/>
    <cellStyle name="Millares [0.1] 87" xfId="9774" xr:uid="{00000000-0005-0000-0000-0000D2350000}"/>
    <cellStyle name="Millares [0.1] 87 2" xfId="9775" xr:uid="{00000000-0005-0000-0000-0000D3350000}"/>
    <cellStyle name="Millares [0.1] 87 2 2" xfId="32678" xr:uid="{00000000-0005-0000-0000-0000D4350000}"/>
    <cellStyle name="Millares [0.1] 87 3" xfId="9776" xr:uid="{00000000-0005-0000-0000-0000D5350000}"/>
    <cellStyle name="Millares [0.1] 87 3 2" xfId="32679" xr:uid="{00000000-0005-0000-0000-0000D6350000}"/>
    <cellStyle name="Millares [0.1] 87 4" xfId="32680" xr:uid="{00000000-0005-0000-0000-0000D7350000}"/>
    <cellStyle name="Millares [0.1] 88" xfId="9777" xr:uid="{00000000-0005-0000-0000-0000D8350000}"/>
    <cellStyle name="Millares [0.1] 88 2" xfId="9778" xr:uid="{00000000-0005-0000-0000-0000D9350000}"/>
    <cellStyle name="Millares [0.1] 88 2 2" xfId="32681" xr:uid="{00000000-0005-0000-0000-0000DA350000}"/>
    <cellStyle name="Millares [0.1] 88 3" xfId="9779" xr:uid="{00000000-0005-0000-0000-0000DB350000}"/>
    <cellStyle name="Millares [0.1] 88 3 2" xfId="32682" xr:uid="{00000000-0005-0000-0000-0000DC350000}"/>
    <cellStyle name="Millares [0.1] 88 4" xfId="32683" xr:uid="{00000000-0005-0000-0000-0000DD350000}"/>
    <cellStyle name="Millares [0.1] 89" xfId="9780" xr:uid="{00000000-0005-0000-0000-0000DE350000}"/>
    <cellStyle name="Millares [0.1] 89 2" xfId="9781" xr:uid="{00000000-0005-0000-0000-0000DF350000}"/>
    <cellStyle name="Millares [0.1] 89 2 2" xfId="32684" xr:uid="{00000000-0005-0000-0000-0000E0350000}"/>
    <cellStyle name="Millares [0.1] 89 3" xfId="9782" xr:uid="{00000000-0005-0000-0000-0000E1350000}"/>
    <cellStyle name="Millares [0.1] 89 3 2" xfId="32685" xr:uid="{00000000-0005-0000-0000-0000E2350000}"/>
    <cellStyle name="Millares [0.1] 89 4" xfId="32686" xr:uid="{00000000-0005-0000-0000-0000E3350000}"/>
    <cellStyle name="Millares [0.1] 9" xfId="9783" xr:uid="{00000000-0005-0000-0000-0000E4350000}"/>
    <cellStyle name="Millares [0.1] 9 2" xfId="9784" xr:uid="{00000000-0005-0000-0000-0000E5350000}"/>
    <cellStyle name="Millares [0.1] 9 2 2" xfId="32687" xr:uid="{00000000-0005-0000-0000-0000E6350000}"/>
    <cellStyle name="Millares [0.1] 9 3" xfId="9785" xr:uid="{00000000-0005-0000-0000-0000E7350000}"/>
    <cellStyle name="Millares [0.1] 9 3 2" xfId="32688" xr:uid="{00000000-0005-0000-0000-0000E8350000}"/>
    <cellStyle name="Millares [0.1] 9 4" xfId="32689" xr:uid="{00000000-0005-0000-0000-0000E9350000}"/>
    <cellStyle name="Millares [0.1] 90" xfId="9786" xr:uid="{00000000-0005-0000-0000-0000EA350000}"/>
    <cellStyle name="Millares [0.1] 90 2" xfId="9787" xr:uid="{00000000-0005-0000-0000-0000EB350000}"/>
    <cellStyle name="Millares [0.1] 90 2 2" xfId="32690" xr:uid="{00000000-0005-0000-0000-0000EC350000}"/>
    <cellStyle name="Millares [0.1] 90 3" xfId="9788" xr:uid="{00000000-0005-0000-0000-0000ED350000}"/>
    <cellStyle name="Millares [0.1] 90 3 2" xfId="32691" xr:uid="{00000000-0005-0000-0000-0000EE350000}"/>
    <cellStyle name="Millares [0.1] 90 4" xfId="32692" xr:uid="{00000000-0005-0000-0000-0000EF350000}"/>
    <cellStyle name="Millares [0.1] 91" xfId="9789" xr:uid="{00000000-0005-0000-0000-0000F0350000}"/>
    <cellStyle name="Millares [0.1] 91 2" xfId="9790" xr:uid="{00000000-0005-0000-0000-0000F1350000}"/>
    <cellStyle name="Millares [0.1] 91 2 2" xfId="32693" xr:uid="{00000000-0005-0000-0000-0000F2350000}"/>
    <cellStyle name="Millares [0.1] 91 3" xfId="9791" xr:uid="{00000000-0005-0000-0000-0000F3350000}"/>
    <cellStyle name="Millares [0.1] 91 3 2" xfId="32694" xr:uid="{00000000-0005-0000-0000-0000F4350000}"/>
    <cellStyle name="Millares [0.1] 91 4" xfId="32695" xr:uid="{00000000-0005-0000-0000-0000F5350000}"/>
    <cellStyle name="Millares [0.1] 92" xfId="9792" xr:uid="{00000000-0005-0000-0000-0000F6350000}"/>
    <cellStyle name="Millares [0.1] 92 2" xfId="9793" xr:uid="{00000000-0005-0000-0000-0000F7350000}"/>
    <cellStyle name="Millares [0.1] 92 2 2" xfId="32696" xr:uid="{00000000-0005-0000-0000-0000F8350000}"/>
    <cellStyle name="Millares [0.1] 92 3" xfId="9794" xr:uid="{00000000-0005-0000-0000-0000F9350000}"/>
    <cellStyle name="Millares [0.1] 92 3 2" xfId="32697" xr:uid="{00000000-0005-0000-0000-0000FA350000}"/>
    <cellStyle name="Millares [0.1] 92 4" xfId="32698" xr:uid="{00000000-0005-0000-0000-0000FB350000}"/>
    <cellStyle name="Millares [0.1] 93" xfId="9795" xr:uid="{00000000-0005-0000-0000-0000FC350000}"/>
    <cellStyle name="Millares [0.1] 93 2" xfId="9796" xr:uid="{00000000-0005-0000-0000-0000FD350000}"/>
    <cellStyle name="Millares [0.1] 93 2 2" xfId="32699" xr:uid="{00000000-0005-0000-0000-0000FE350000}"/>
    <cellStyle name="Millares [0.1] 93 3" xfId="9797" xr:uid="{00000000-0005-0000-0000-0000FF350000}"/>
    <cellStyle name="Millares [0.1] 93 3 2" xfId="32700" xr:uid="{00000000-0005-0000-0000-000000360000}"/>
    <cellStyle name="Millares [0.1] 93 4" xfId="32701" xr:uid="{00000000-0005-0000-0000-000001360000}"/>
    <cellStyle name="Millares [0.1] 94" xfId="9798" xr:uid="{00000000-0005-0000-0000-000002360000}"/>
    <cellStyle name="Millares [0.1] 94 2" xfId="9799" xr:uid="{00000000-0005-0000-0000-000003360000}"/>
    <cellStyle name="Millares [0.1] 94 2 2" xfId="32702" xr:uid="{00000000-0005-0000-0000-000004360000}"/>
    <cellStyle name="Millares [0.1] 94 3" xfId="9800" xr:uid="{00000000-0005-0000-0000-000005360000}"/>
    <cellStyle name="Millares [0.1] 94 3 2" xfId="32703" xr:uid="{00000000-0005-0000-0000-000006360000}"/>
    <cellStyle name="Millares [0.1] 94 4" xfId="32704" xr:uid="{00000000-0005-0000-0000-000007360000}"/>
    <cellStyle name="Millares [0.1] 95" xfId="9801" xr:uid="{00000000-0005-0000-0000-000008360000}"/>
    <cellStyle name="Millares [0.1] 95 2" xfId="9802" xr:uid="{00000000-0005-0000-0000-000009360000}"/>
    <cellStyle name="Millares [0.1] 95 2 2" xfId="32705" xr:uid="{00000000-0005-0000-0000-00000A360000}"/>
    <cellStyle name="Millares [0.1] 95 3" xfId="9803" xr:uid="{00000000-0005-0000-0000-00000B360000}"/>
    <cellStyle name="Millares [0.1] 95 3 2" xfId="32706" xr:uid="{00000000-0005-0000-0000-00000C360000}"/>
    <cellStyle name="Millares [0.1] 95 4" xfId="32707" xr:uid="{00000000-0005-0000-0000-00000D360000}"/>
    <cellStyle name="Millares [0.1] 96" xfId="9804" xr:uid="{00000000-0005-0000-0000-00000E360000}"/>
    <cellStyle name="Millares [0.1] 96 2" xfId="9805" xr:uid="{00000000-0005-0000-0000-00000F360000}"/>
    <cellStyle name="Millares [0.1] 96 2 2" xfId="32708" xr:uid="{00000000-0005-0000-0000-000010360000}"/>
    <cellStyle name="Millares [0.1] 96 3" xfId="9806" xr:uid="{00000000-0005-0000-0000-000011360000}"/>
    <cellStyle name="Millares [0.1] 96 3 2" xfId="32709" xr:uid="{00000000-0005-0000-0000-000012360000}"/>
    <cellStyle name="Millares [0.1] 96 4" xfId="32710" xr:uid="{00000000-0005-0000-0000-000013360000}"/>
    <cellStyle name="Millares [0.1] 97" xfId="9807" xr:uid="{00000000-0005-0000-0000-000014360000}"/>
    <cellStyle name="Millares [0.1] 97 2" xfId="9808" xr:uid="{00000000-0005-0000-0000-000015360000}"/>
    <cellStyle name="Millares [0.1] 97 2 2" xfId="32711" xr:uid="{00000000-0005-0000-0000-000016360000}"/>
    <cellStyle name="Millares [0.1] 97 3" xfId="9809" xr:uid="{00000000-0005-0000-0000-000017360000}"/>
    <cellStyle name="Millares [0.1] 97 3 2" xfId="32712" xr:uid="{00000000-0005-0000-0000-000018360000}"/>
    <cellStyle name="Millares [0.1] 97 4" xfId="32713" xr:uid="{00000000-0005-0000-0000-000019360000}"/>
    <cellStyle name="Millares [0.1] 98" xfId="9810" xr:uid="{00000000-0005-0000-0000-00001A360000}"/>
    <cellStyle name="Millares [0.1] 98 2" xfId="9811" xr:uid="{00000000-0005-0000-0000-00001B360000}"/>
    <cellStyle name="Millares [0.1] 98 2 2" xfId="32714" xr:uid="{00000000-0005-0000-0000-00001C360000}"/>
    <cellStyle name="Millares [0.1] 98 3" xfId="9812" xr:uid="{00000000-0005-0000-0000-00001D360000}"/>
    <cellStyle name="Millares [0.1] 98 3 2" xfId="32715" xr:uid="{00000000-0005-0000-0000-00001E360000}"/>
    <cellStyle name="Millares [0.1] 98 4" xfId="32716" xr:uid="{00000000-0005-0000-0000-00001F360000}"/>
    <cellStyle name="Millares [0.1] 99" xfId="9813" xr:uid="{00000000-0005-0000-0000-000020360000}"/>
    <cellStyle name="Millares [0.1] 99 2" xfId="9814" xr:uid="{00000000-0005-0000-0000-000021360000}"/>
    <cellStyle name="Millares [0.1] 99 2 2" xfId="32717" xr:uid="{00000000-0005-0000-0000-000022360000}"/>
    <cellStyle name="Millares [0.1] 99 3" xfId="9815" xr:uid="{00000000-0005-0000-0000-000023360000}"/>
    <cellStyle name="Millares [0.1] 99 3 2" xfId="32718" xr:uid="{00000000-0005-0000-0000-000024360000}"/>
    <cellStyle name="Millares [0.1] 99 4" xfId="32719" xr:uid="{00000000-0005-0000-0000-000025360000}"/>
    <cellStyle name="Millares [0.1]_Balance" xfId="9816" xr:uid="{00000000-0005-0000-0000-000026360000}"/>
    <cellStyle name="Millares [1]" xfId="9817" xr:uid="{00000000-0005-0000-0000-000027360000}"/>
    <cellStyle name="Millares [1] 10" xfId="9818" xr:uid="{00000000-0005-0000-0000-000028360000}"/>
    <cellStyle name="Millares [1] 10 2" xfId="9819" xr:uid="{00000000-0005-0000-0000-000029360000}"/>
    <cellStyle name="Millares [1] 10 2 2" xfId="32720" xr:uid="{00000000-0005-0000-0000-00002A360000}"/>
    <cellStyle name="Millares [1] 10 3" xfId="9820" xr:uid="{00000000-0005-0000-0000-00002B360000}"/>
    <cellStyle name="Millares [1] 10 3 2" xfId="32721" xr:uid="{00000000-0005-0000-0000-00002C360000}"/>
    <cellStyle name="Millares [1] 10 4" xfId="32722" xr:uid="{00000000-0005-0000-0000-00002D360000}"/>
    <cellStyle name="Millares [1] 100" xfId="9821" xr:uid="{00000000-0005-0000-0000-00002E360000}"/>
    <cellStyle name="Millares [1] 100 2" xfId="9822" xr:uid="{00000000-0005-0000-0000-00002F360000}"/>
    <cellStyle name="Millares [1] 100 2 2" xfId="32723" xr:uid="{00000000-0005-0000-0000-000030360000}"/>
    <cellStyle name="Millares [1] 100 3" xfId="9823" xr:uid="{00000000-0005-0000-0000-000031360000}"/>
    <cellStyle name="Millares [1] 100 3 2" xfId="32724" xr:uid="{00000000-0005-0000-0000-000032360000}"/>
    <cellStyle name="Millares [1] 100 4" xfId="32725" xr:uid="{00000000-0005-0000-0000-000033360000}"/>
    <cellStyle name="Millares [1] 101" xfId="9824" xr:uid="{00000000-0005-0000-0000-000034360000}"/>
    <cellStyle name="Millares [1] 101 2" xfId="9825" xr:uid="{00000000-0005-0000-0000-000035360000}"/>
    <cellStyle name="Millares [1] 101 2 2" xfId="32726" xr:uid="{00000000-0005-0000-0000-000036360000}"/>
    <cellStyle name="Millares [1] 101 3" xfId="9826" xr:uid="{00000000-0005-0000-0000-000037360000}"/>
    <cellStyle name="Millares [1] 101 3 2" xfId="32727" xr:uid="{00000000-0005-0000-0000-000038360000}"/>
    <cellStyle name="Millares [1] 101 4" xfId="32728" xr:uid="{00000000-0005-0000-0000-000039360000}"/>
    <cellStyle name="Millares [1] 102" xfId="9827" xr:uid="{00000000-0005-0000-0000-00003A360000}"/>
    <cellStyle name="Millares [1] 102 2" xfId="9828" xr:uid="{00000000-0005-0000-0000-00003B360000}"/>
    <cellStyle name="Millares [1] 102 2 2" xfId="32729" xr:uid="{00000000-0005-0000-0000-00003C360000}"/>
    <cellStyle name="Millares [1] 102 3" xfId="9829" xr:uid="{00000000-0005-0000-0000-00003D360000}"/>
    <cellStyle name="Millares [1] 102 3 2" xfId="32730" xr:uid="{00000000-0005-0000-0000-00003E360000}"/>
    <cellStyle name="Millares [1] 102 4" xfId="32731" xr:uid="{00000000-0005-0000-0000-00003F360000}"/>
    <cellStyle name="Millares [1] 103" xfId="9830" xr:uid="{00000000-0005-0000-0000-000040360000}"/>
    <cellStyle name="Millares [1] 103 2" xfId="9831" xr:uid="{00000000-0005-0000-0000-000041360000}"/>
    <cellStyle name="Millares [1] 103 2 2" xfId="32732" xr:uid="{00000000-0005-0000-0000-000042360000}"/>
    <cellStyle name="Millares [1] 103 3" xfId="9832" xr:uid="{00000000-0005-0000-0000-000043360000}"/>
    <cellStyle name="Millares [1] 103 3 2" xfId="32733" xr:uid="{00000000-0005-0000-0000-000044360000}"/>
    <cellStyle name="Millares [1] 103 4" xfId="32734" xr:uid="{00000000-0005-0000-0000-000045360000}"/>
    <cellStyle name="Millares [1] 104" xfId="9833" xr:uid="{00000000-0005-0000-0000-000046360000}"/>
    <cellStyle name="Millares [1] 104 2" xfId="9834" xr:uid="{00000000-0005-0000-0000-000047360000}"/>
    <cellStyle name="Millares [1] 104 2 2" xfId="32735" xr:uid="{00000000-0005-0000-0000-000048360000}"/>
    <cellStyle name="Millares [1] 104 3" xfId="9835" xr:uid="{00000000-0005-0000-0000-000049360000}"/>
    <cellStyle name="Millares [1] 104 3 2" xfId="32736" xr:uid="{00000000-0005-0000-0000-00004A360000}"/>
    <cellStyle name="Millares [1] 104 4" xfId="32737" xr:uid="{00000000-0005-0000-0000-00004B360000}"/>
    <cellStyle name="Millares [1] 105" xfId="9836" xr:uid="{00000000-0005-0000-0000-00004C360000}"/>
    <cellStyle name="Millares [1] 105 2" xfId="9837" xr:uid="{00000000-0005-0000-0000-00004D360000}"/>
    <cellStyle name="Millares [1] 105 2 2" xfId="32738" xr:uid="{00000000-0005-0000-0000-00004E360000}"/>
    <cellStyle name="Millares [1] 105 3" xfId="9838" xr:uid="{00000000-0005-0000-0000-00004F360000}"/>
    <cellStyle name="Millares [1] 105 3 2" xfId="32739" xr:uid="{00000000-0005-0000-0000-000050360000}"/>
    <cellStyle name="Millares [1] 105 4" xfId="32740" xr:uid="{00000000-0005-0000-0000-000051360000}"/>
    <cellStyle name="Millares [1] 106" xfId="9839" xr:uid="{00000000-0005-0000-0000-000052360000}"/>
    <cellStyle name="Millares [1] 106 2" xfId="9840" xr:uid="{00000000-0005-0000-0000-000053360000}"/>
    <cellStyle name="Millares [1] 106 2 2" xfId="32741" xr:uid="{00000000-0005-0000-0000-000054360000}"/>
    <cellStyle name="Millares [1] 106 3" xfId="9841" xr:uid="{00000000-0005-0000-0000-000055360000}"/>
    <cellStyle name="Millares [1] 106 3 2" xfId="32742" xr:uid="{00000000-0005-0000-0000-000056360000}"/>
    <cellStyle name="Millares [1] 106 4" xfId="32743" xr:uid="{00000000-0005-0000-0000-000057360000}"/>
    <cellStyle name="Millares [1] 107" xfId="9842" xr:uid="{00000000-0005-0000-0000-000058360000}"/>
    <cellStyle name="Millares [1] 107 2" xfId="9843" xr:uid="{00000000-0005-0000-0000-000059360000}"/>
    <cellStyle name="Millares [1] 107 2 2" xfId="32744" xr:uid="{00000000-0005-0000-0000-00005A360000}"/>
    <cellStyle name="Millares [1] 107 3" xfId="9844" xr:uid="{00000000-0005-0000-0000-00005B360000}"/>
    <cellStyle name="Millares [1] 107 3 2" xfId="32745" xr:uid="{00000000-0005-0000-0000-00005C360000}"/>
    <cellStyle name="Millares [1] 107 4" xfId="32746" xr:uid="{00000000-0005-0000-0000-00005D360000}"/>
    <cellStyle name="Millares [1] 108" xfId="9845" xr:uid="{00000000-0005-0000-0000-00005E360000}"/>
    <cellStyle name="Millares [1] 108 2" xfId="9846" xr:uid="{00000000-0005-0000-0000-00005F360000}"/>
    <cellStyle name="Millares [1] 108 2 2" xfId="32747" xr:uid="{00000000-0005-0000-0000-000060360000}"/>
    <cellStyle name="Millares [1] 108 3" xfId="9847" xr:uid="{00000000-0005-0000-0000-000061360000}"/>
    <cellStyle name="Millares [1] 108 3 2" xfId="32748" xr:uid="{00000000-0005-0000-0000-000062360000}"/>
    <cellStyle name="Millares [1] 108 4" xfId="32749" xr:uid="{00000000-0005-0000-0000-000063360000}"/>
    <cellStyle name="Millares [1] 109" xfId="9848" xr:uid="{00000000-0005-0000-0000-000064360000}"/>
    <cellStyle name="Millares [1] 109 2" xfId="32750" xr:uid="{00000000-0005-0000-0000-000065360000}"/>
    <cellStyle name="Millares [1] 11" xfId="9849" xr:uid="{00000000-0005-0000-0000-000066360000}"/>
    <cellStyle name="Millares [1] 11 2" xfId="9850" xr:uid="{00000000-0005-0000-0000-000067360000}"/>
    <cellStyle name="Millares [1] 11 2 2" xfId="32751" xr:uid="{00000000-0005-0000-0000-000068360000}"/>
    <cellStyle name="Millares [1] 11 3" xfId="9851" xr:uid="{00000000-0005-0000-0000-000069360000}"/>
    <cellStyle name="Millares [1] 11 3 2" xfId="32752" xr:uid="{00000000-0005-0000-0000-00006A360000}"/>
    <cellStyle name="Millares [1] 11 4" xfId="32753" xr:uid="{00000000-0005-0000-0000-00006B360000}"/>
    <cellStyle name="Millares [1] 110" xfId="9852" xr:uid="{00000000-0005-0000-0000-00006C360000}"/>
    <cellStyle name="Millares [1] 110 2" xfId="32754" xr:uid="{00000000-0005-0000-0000-00006D360000}"/>
    <cellStyle name="Millares [1] 111" xfId="32755" xr:uid="{00000000-0005-0000-0000-00006E360000}"/>
    <cellStyle name="Millares [1] 12" xfId="9853" xr:uid="{00000000-0005-0000-0000-00006F360000}"/>
    <cellStyle name="Millares [1] 12 2" xfId="9854" xr:uid="{00000000-0005-0000-0000-000070360000}"/>
    <cellStyle name="Millares [1] 12 2 2" xfId="32756" xr:uid="{00000000-0005-0000-0000-000071360000}"/>
    <cellStyle name="Millares [1] 12 3" xfId="9855" xr:uid="{00000000-0005-0000-0000-000072360000}"/>
    <cellStyle name="Millares [1] 12 3 2" xfId="32757" xr:uid="{00000000-0005-0000-0000-000073360000}"/>
    <cellStyle name="Millares [1] 12 4" xfId="32758" xr:uid="{00000000-0005-0000-0000-000074360000}"/>
    <cellStyle name="Millares [1] 13" xfId="9856" xr:uid="{00000000-0005-0000-0000-000075360000}"/>
    <cellStyle name="Millares [1] 13 2" xfId="9857" xr:uid="{00000000-0005-0000-0000-000076360000}"/>
    <cellStyle name="Millares [1] 13 2 2" xfId="32759" xr:uid="{00000000-0005-0000-0000-000077360000}"/>
    <cellStyle name="Millares [1] 13 3" xfId="9858" xr:uid="{00000000-0005-0000-0000-000078360000}"/>
    <cellStyle name="Millares [1] 13 3 2" xfId="32760" xr:uid="{00000000-0005-0000-0000-000079360000}"/>
    <cellStyle name="Millares [1] 13 4" xfId="32761" xr:uid="{00000000-0005-0000-0000-00007A360000}"/>
    <cellStyle name="Millares [1] 14" xfId="9859" xr:uid="{00000000-0005-0000-0000-00007B360000}"/>
    <cellStyle name="Millares [1] 14 2" xfId="9860" xr:uid="{00000000-0005-0000-0000-00007C360000}"/>
    <cellStyle name="Millares [1] 14 2 2" xfId="32762" xr:uid="{00000000-0005-0000-0000-00007D360000}"/>
    <cellStyle name="Millares [1] 14 3" xfId="9861" xr:uid="{00000000-0005-0000-0000-00007E360000}"/>
    <cellStyle name="Millares [1] 14 3 2" xfId="32763" xr:uid="{00000000-0005-0000-0000-00007F360000}"/>
    <cellStyle name="Millares [1] 14 4" xfId="32764" xr:uid="{00000000-0005-0000-0000-000080360000}"/>
    <cellStyle name="Millares [1] 15" xfId="9862" xr:uid="{00000000-0005-0000-0000-000081360000}"/>
    <cellStyle name="Millares [1] 15 2" xfId="9863" xr:uid="{00000000-0005-0000-0000-000082360000}"/>
    <cellStyle name="Millares [1] 15 2 2" xfId="32765" xr:uid="{00000000-0005-0000-0000-000083360000}"/>
    <cellStyle name="Millares [1] 15 3" xfId="9864" xr:uid="{00000000-0005-0000-0000-000084360000}"/>
    <cellStyle name="Millares [1] 15 3 2" xfId="32766" xr:uid="{00000000-0005-0000-0000-000085360000}"/>
    <cellStyle name="Millares [1] 15 4" xfId="32767" xr:uid="{00000000-0005-0000-0000-000086360000}"/>
    <cellStyle name="Millares [1] 16" xfId="9865" xr:uid="{00000000-0005-0000-0000-000087360000}"/>
    <cellStyle name="Millares [1] 16 2" xfId="9866" xr:uid="{00000000-0005-0000-0000-000088360000}"/>
    <cellStyle name="Millares [1] 16 2 2" xfId="32768" xr:uid="{00000000-0005-0000-0000-000089360000}"/>
    <cellStyle name="Millares [1] 16 3" xfId="9867" xr:uid="{00000000-0005-0000-0000-00008A360000}"/>
    <cellStyle name="Millares [1] 16 3 2" xfId="32769" xr:uid="{00000000-0005-0000-0000-00008B360000}"/>
    <cellStyle name="Millares [1] 16 4" xfId="32770" xr:uid="{00000000-0005-0000-0000-00008C360000}"/>
    <cellStyle name="Millares [1] 17" xfId="9868" xr:uid="{00000000-0005-0000-0000-00008D360000}"/>
    <cellStyle name="Millares [1] 17 2" xfId="9869" xr:uid="{00000000-0005-0000-0000-00008E360000}"/>
    <cellStyle name="Millares [1] 17 2 2" xfId="32771" xr:uid="{00000000-0005-0000-0000-00008F360000}"/>
    <cellStyle name="Millares [1] 17 3" xfId="9870" xr:uid="{00000000-0005-0000-0000-000090360000}"/>
    <cellStyle name="Millares [1] 17 3 2" xfId="32772" xr:uid="{00000000-0005-0000-0000-000091360000}"/>
    <cellStyle name="Millares [1] 17 4" xfId="32773" xr:uid="{00000000-0005-0000-0000-000092360000}"/>
    <cellStyle name="Millares [1] 18" xfId="9871" xr:uid="{00000000-0005-0000-0000-000093360000}"/>
    <cellStyle name="Millares [1] 18 2" xfId="9872" xr:uid="{00000000-0005-0000-0000-000094360000}"/>
    <cellStyle name="Millares [1] 18 2 2" xfId="32774" xr:uid="{00000000-0005-0000-0000-000095360000}"/>
    <cellStyle name="Millares [1] 18 3" xfId="9873" xr:uid="{00000000-0005-0000-0000-000096360000}"/>
    <cellStyle name="Millares [1] 18 3 2" xfId="32775" xr:uid="{00000000-0005-0000-0000-000097360000}"/>
    <cellStyle name="Millares [1] 18 4" xfId="32776" xr:uid="{00000000-0005-0000-0000-000098360000}"/>
    <cellStyle name="Millares [1] 19" xfId="9874" xr:uid="{00000000-0005-0000-0000-000099360000}"/>
    <cellStyle name="Millares [1] 19 2" xfId="9875" xr:uid="{00000000-0005-0000-0000-00009A360000}"/>
    <cellStyle name="Millares [1] 19 2 2" xfId="32777" xr:uid="{00000000-0005-0000-0000-00009B360000}"/>
    <cellStyle name="Millares [1] 19 3" xfId="9876" xr:uid="{00000000-0005-0000-0000-00009C360000}"/>
    <cellStyle name="Millares [1] 19 3 2" xfId="32778" xr:uid="{00000000-0005-0000-0000-00009D360000}"/>
    <cellStyle name="Millares [1] 19 4" xfId="32779" xr:uid="{00000000-0005-0000-0000-00009E360000}"/>
    <cellStyle name="Millares [1] 2" xfId="9877" xr:uid="{00000000-0005-0000-0000-00009F360000}"/>
    <cellStyle name="Millares [1] 2 2" xfId="9878" xr:uid="{00000000-0005-0000-0000-0000A0360000}"/>
    <cellStyle name="Millares [1] 2 2 2" xfId="9879" xr:uid="{00000000-0005-0000-0000-0000A1360000}"/>
    <cellStyle name="Millares [1] 2 2 2 2" xfId="32780" xr:uid="{00000000-0005-0000-0000-0000A2360000}"/>
    <cellStyle name="Millares [1] 2 2 3" xfId="9880" xr:uid="{00000000-0005-0000-0000-0000A3360000}"/>
    <cellStyle name="Millares [1] 2 2 3 2" xfId="32781" xr:uid="{00000000-0005-0000-0000-0000A4360000}"/>
    <cellStyle name="Millares [1] 2 2 4" xfId="32782" xr:uid="{00000000-0005-0000-0000-0000A5360000}"/>
    <cellStyle name="Millares [1] 2 3" xfId="9881" xr:uid="{00000000-0005-0000-0000-0000A6360000}"/>
    <cellStyle name="Millares [1] 2 3 2" xfId="9882" xr:uid="{00000000-0005-0000-0000-0000A7360000}"/>
    <cellStyle name="Millares [1] 2 3 2 2" xfId="32783" xr:uid="{00000000-0005-0000-0000-0000A8360000}"/>
    <cellStyle name="Millares [1] 2 3 3" xfId="9883" xr:uid="{00000000-0005-0000-0000-0000A9360000}"/>
    <cellStyle name="Millares [1] 2 3 3 2" xfId="32784" xr:uid="{00000000-0005-0000-0000-0000AA360000}"/>
    <cellStyle name="Millares [1] 2 3 4" xfId="32785" xr:uid="{00000000-0005-0000-0000-0000AB360000}"/>
    <cellStyle name="Millares [1] 2 4" xfId="9884" xr:uid="{00000000-0005-0000-0000-0000AC360000}"/>
    <cellStyle name="Millares [1] 2 4 2" xfId="9885" xr:uid="{00000000-0005-0000-0000-0000AD360000}"/>
    <cellStyle name="Millares [1] 2 4 2 2" xfId="32786" xr:uid="{00000000-0005-0000-0000-0000AE360000}"/>
    <cellStyle name="Millares [1] 2 4 3" xfId="9886" xr:uid="{00000000-0005-0000-0000-0000AF360000}"/>
    <cellStyle name="Millares [1] 2 4 3 2" xfId="32787" xr:uid="{00000000-0005-0000-0000-0000B0360000}"/>
    <cellStyle name="Millares [1] 2 4 4" xfId="32788" xr:uid="{00000000-0005-0000-0000-0000B1360000}"/>
    <cellStyle name="Millares [1] 2 5" xfId="9887" xr:uid="{00000000-0005-0000-0000-0000B2360000}"/>
    <cellStyle name="Millares [1] 2 5 2" xfId="9888" xr:uid="{00000000-0005-0000-0000-0000B3360000}"/>
    <cellStyle name="Millares [1] 2 5 2 2" xfId="32789" xr:uid="{00000000-0005-0000-0000-0000B4360000}"/>
    <cellStyle name="Millares [1] 2 5 3" xfId="9889" xr:uid="{00000000-0005-0000-0000-0000B5360000}"/>
    <cellStyle name="Millares [1] 2 5 3 2" xfId="32790" xr:uid="{00000000-0005-0000-0000-0000B6360000}"/>
    <cellStyle name="Millares [1] 2 5 4" xfId="32791" xr:uid="{00000000-0005-0000-0000-0000B7360000}"/>
    <cellStyle name="Millares [1] 2 6" xfId="9890" xr:uid="{00000000-0005-0000-0000-0000B8360000}"/>
    <cellStyle name="Millares [1] 2 6 2" xfId="32792" xr:uid="{00000000-0005-0000-0000-0000B9360000}"/>
    <cellStyle name="Millares [1] 2 7" xfId="9891" xr:uid="{00000000-0005-0000-0000-0000BA360000}"/>
    <cellStyle name="Millares [1] 2 7 2" xfId="32793" xr:uid="{00000000-0005-0000-0000-0000BB360000}"/>
    <cellStyle name="Millares [1] 2 8" xfId="32794" xr:uid="{00000000-0005-0000-0000-0000BC360000}"/>
    <cellStyle name="Millares [1] 20" xfId="9892" xr:uid="{00000000-0005-0000-0000-0000BD360000}"/>
    <cellStyle name="Millares [1] 20 2" xfId="9893" xr:uid="{00000000-0005-0000-0000-0000BE360000}"/>
    <cellStyle name="Millares [1] 20 2 2" xfId="32795" xr:uid="{00000000-0005-0000-0000-0000BF360000}"/>
    <cellStyle name="Millares [1] 20 3" xfId="9894" xr:uid="{00000000-0005-0000-0000-0000C0360000}"/>
    <cellStyle name="Millares [1] 20 3 2" xfId="32796" xr:uid="{00000000-0005-0000-0000-0000C1360000}"/>
    <cellStyle name="Millares [1] 20 4" xfId="32797" xr:uid="{00000000-0005-0000-0000-0000C2360000}"/>
    <cellStyle name="Millares [1] 21" xfId="9895" xr:uid="{00000000-0005-0000-0000-0000C3360000}"/>
    <cellStyle name="Millares [1] 21 2" xfId="9896" xr:uid="{00000000-0005-0000-0000-0000C4360000}"/>
    <cellStyle name="Millares [1] 21 2 2" xfId="32798" xr:uid="{00000000-0005-0000-0000-0000C5360000}"/>
    <cellStyle name="Millares [1] 21 3" xfId="9897" xr:uid="{00000000-0005-0000-0000-0000C6360000}"/>
    <cellStyle name="Millares [1] 21 3 2" xfId="32799" xr:uid="{00000000-0005-0000-0000-0000C7360000}"/>
    <cellStyle name="Millares [1] 21 4" xfId="32800" xr:uid="{00000000-0005-0000-0000-0000C8360000}"/>
    <cellStyle name="Millares [1] 22" xfId="9898" xr:uid="{00000000-0005-0000-0000-0000C9360000}"/>
    <cellStyle name="Millares [1] 22 2" xfId="9899" xr:uid="{00000000-0005-0000-0000-0000CA360000}"/>
    <cellStyle name="Millares [1] 22 2 2" xfId="32801" xr:uid="{00000000-0005-0000-0000-0000CB360000}"/>
    <cellStyle name="Millares [1] 22 3" xfId="9900" xr:uid="{00000000-0005-0000-0000-0000CC360000}"/>
    <cellStyle name="Millares [1] 22 3 2" xfId="32802" xr:uid="{00000000-0005-0000-0000-0000CD360000}"/>
    <cellStyle name="Millares [1] 22 4" xfId="32803" xr:uid="{00000000-0005-0000-0000-0000CE360000}"/>
    <cellStyle name="Millares [1] 23" xfId="9901" xr:uid="{00000000-0005-0000-0000-0000CF360000}"/>
    <cellStyle name="Millares [1] 23 2" xfId="9902" xr:uid="{00000000-0005-0000-0000-0000D0360000}"/>
    <cellStyle name="Millares [1] 23 2 2" xfId="32804" xr:uid="{00000000-0005-0000-0000-0000D1360000}"/>
    <cellStyle name="Millares [1] 23 3" xfId="9903" xr:uid="{00000000-0005-0000-0000-0000D2360000}"/>
    <cellStyle name="Millares [1] 23 3 2" xfId="32805" xr:uid="{00000000-0005-0000-0000-0000D3360000}"/>
    <cellStyle name="Millares [1] 23 4" xfId="32806" xr:uid="{00000000-0005-0000-0000-0000D4360000}"/>
    <cellStyle name="Millares [1] 24" xfId="9904" xr:uid="{00000000-0005-0000-0000-0000D5360000}"/>
    <cellStyle name="Millares [1] 24 2" xfId="9905" xr:uid="{00000000-0005-0000-0000-0000D6360000}"/>
    <cellStyle name="Millares [1] 24 2 2" xfId="32807" xr:uid="{00000000-0005-0000-0000-0000D7360000}"/>
    <cellStyle name="Millares [1] 24 3" xfId="9906" xr:uid="{00000000-0005-0000-0000-0000D8360000}"/>
    <cellStyle name="Millares [1] 24 3 2" xfId="32808" xr:uid="{00000000-0005-0000-0000-0000D9360000}"/>
    <cellStyle name="Millares [1] 24 4" xfId="32809" xr:uid="{00000000-0005-0000-0000-0000DA360000}"/>
    <cellStyle name="Millares [1] 25" xfId="9907" xr:uid="{00000000-0005-0000-0000-0000DB360000}"/>
    <cellStyle name="Millares [1] 25 2" xfId="9908" xr:uid="{00000000-0005-0000-0000-0000DC360000}"/>
    <cellStyle name="Millares [1] 25 2 2" xfId="32810" xr:uid="{00000000-0005-0000-0000-0000DD360000}"/>
    <cellStyle name="Millares [1] 25 3" xfId="9909" xr:uid="{00000000-0005-0000-0000-0000DE360000}"/>
    <cellStyle name="Millares [1] 25 3 2" xfId="32811" xr:uid="{00000000-0005-0000-0000-0000DF360000}"/>
    <cellStyle name="Millares [1] 25 4" xfId="32812" xr:uid="{00000000-0005-0000-0000-0000E0360000}"/>
    <cellStyle name="Millares [1] 26" xfId="9910" xr:uid="{00000000-0005-0000-0000-0000E1360000}"/>
    <cellStyle name="Millares [1] 26 2" xfId="9911" xr:uid="{00000000-0005-0000-0000-0000E2360000}"/>
    <cellStyle name="Millares [1] 26 2 2" xfId="32813" xr:uid="{00000000-0005-0000-0000-0000E3360000}"/>
    <cellStyle name="Millares [1] 26 3" xfId="9912" xr:uid="{00000000-0005-0000-0000-0000E4360000}"/>
    <cellStyle name="Millares [1] 26 3 2" xfId="32814" xr:uid="{00000000-0005-0000-0000-0000E5360000}"/>
    <cellStyle name="Millares [1] 26 4" xfId="32815" xr:uid="{00000000-0005-0000-0000-0000E6360000}"/>
    <cellStyle name="Millares [1] 27" xfId="9913" xr:uid="{00000000-0005-0000-0000-0000E7360000}"/>
    <cellStyle name="Millares [1] 27 2" xfId="9914" xr:uid="{00000000-0005-0000-0000-0000E8360000}"/>
    <cellStyle name="Millares [1] 27 2 2" xfId="32816" xr:uid="{00000000-0005-0000-0000-0000E9360000}"/>
    <cellStyle name="Millares [1] 27 3" xfId="9915" xr:uid="{00000000-0005-0000-0000-0000EA360000}"/>
    <cellStyle name="Millares [1] 27 3 2" xfId="32817" xr:uid="{00000000-0005-0000-0000-0000EB360000}"/>
    <cellStyle name="Millares [1] 27 4" xfId="32818" xr:uid="{00000000-0005-0000-0000-0000EC360000}"/>
    <cellStyle name="Millares [1] 28" xfId="9916" xr:uid="{00000000-0005-0000-0000-0000ED360000}"/>
    <cellStyle name="Millares [1] 28 2" xfId="9917" xr:uid="{00000000-0005-0000-0000-0000EE360000}"/>
    <cellStyle name="Millares [1] 28 2 2" xfId="32819" xr:uid="{00000000-0005-0000-0000-0000EF360000}"/>
    <cellStyle name="Millares [1] 28 3" xfId="9918" xr:uid="{00000000-0005-0000-0000-0000F0360000}"/>
    <cellStyle name="Millares [1] 28 3 2" xfId="32820" xr:uid="{00000000-0005-0000-0000-0000F1360000}"/>
    <cellStyle name="Millares [1] 28 4" xfId="32821" xr:uid="{00000000-0005-0000-0000-0000F2360000}"/>
    <cellStyle name="Millares [1] 29" xfId="9919" xr:uid="{00000000-0005-0000-0000-0000F3360000}"/>
    <cellStyle name="Millares [1] 29 2" xfId="9920" xr:uid="{00000000-0005-0000-0000-0000F4360000}"/>
    <cellStyle name="Millares [1] 29 2 2" xfId="32822" xr:uid="{00000000-0005-0000-0000-0000F5360000}"/>
    <cellStyle name="Millares [1] 29 3" xfId="9921" xr:uid="{00000000-0005-0000-0000-0000F6360000}"/>
    <cellStyle name="Millares [1] 29 3 2" xfId="32823" xr:uid="{00000000-0005-0000-0000-0000F7360000}"/>
    <cellStyle name="Millares [1] 29 4" xfId="32824" xr:uid="{00000000-0005-0000-0000-0000F8360000}"/>
    <cellStyle name="Millares [1] 3" xfId="9922" xr:uid="{00000000-0005-0000-0000-0000F9360000}"/>
    <cellStyle name="Millares [1] 3 2" xfId="9923" xr:uid="{00000000-0005-0000-0000-0000FA360000}"/>
    <cellStyle name="Millares [1] 3 2 2" xfId="9924" xr:uid="{00000000-0005-0000-0000-0000FB360000}"/>
    <cellStyle name="Millares [1] 3 2 2 2" xfId="32825" xr:uid="{00000000-0005-0000-0000-0000FC360000}"/>
    <cellStyle name="Millares [1] 3 2 3" xfId="9925" xr:uid="{00000000-0005-0000-0000-0000FD360000}"/>
    <cellStyle name="Millares [1] 3 2 3 2" xfId="32826" xr:uid="{00000000-0005-0000-0000-0000FE360000}"/>
    <cellStyle name="Millares [1] 3 2 4" xfId="32827" xr:uid="{00000000-0005-0000-0000-0000FF360000}"/>
    <cellStyle name="Millares [1] 3 3" xfId="9926" xr:uid="{00000000-0005-0000-0000-000000370000}"/>
    <cellStyle name="Millares [1] 3 3 2" xfId="9927" xr:uid="{00000000-0005-0000-0000-000001370000}"/>
    <cellStyle name="Millares [1] 3 3 2 2" xfId="32828" xr:uid="{00000000-0005-0000-0000-000002370000}"/>
    <cellStyle name="Millares [1] 3 3 3" xfId="9928" xr:uid="{00000000-0005-0000-0000-000003370000}"/>
    <cellStyle name="Millares [1] 3 3 3 2" xfId="32829" xr:uid="{00000000-0005-0000-0000-000004370000}"/>
    <cellStyle name="Millares [1] 3 3 4" xfId="32830" xr:uid="{00000000-0005-0000-0000-000005370000}"/>
    <cellStyle name="Millares [1] 3 4" xfId="9929" xr:uid="{00000000-0005-0000-0000-000006370000}"/>
    <cellStyle name="Millares [1] 3 4 2" xfId="9930" xr:uid="{00000000-0005-0000-0000-000007370000}"/>
    <cellStyle name="Millares [1] 3 4 2 2" xfId="32831" xr:uid="{00000000-0005-0000-0000-000008370000}"/>
    <cellStyle name="Millares [1] 3 4 3" xfId="9931" xr:uid="{00000000-0005-0000-0000-000009370000}"/>
    <cellStyle name="Millares [1] 3 4 3 2" xfId="32832" xr:uid="{00000000-0005-0000-0000-00000A370000}"/>
    <cellStyle name="Millares [1] 3 4 4" xfId="32833" xr:uid="{00000000-0005-0000-0000-00000B370000}"/>
    <cellStyle name="Millares [1] 3 5" xfId="9932" xr:uid="{00000000-0005-0000-0000-00000C370000}"/>
    <cellStyle name="Millares [1] 3 5 2" xfId="9933" xr:uid="{00000000-0005-0000-0000-00000D370000}"/>
    <cellStyle name="Millares [1] 3 5 2 2" xfId="32834" xr:uid="{00000000-0005-0000-0000-00000E370000}"/>
    <cellStyle name="Millares [1] 3 5 3" xfId="9934" xr:uid="{00000000-0005-0000-0000-00000F370000}"/>
    <cellStyle name="Millares [1] 3 5 3 2" xfId="32835" xr:uid="{00000000-0005-0000-0000-000010370000}"/>
    <cellStyle name="Millares [1] 3 5 4" xfId="32836" xr:uid="{00000000-0005-0000-0000-000011370000}"/>
    <cellStyle name="Millares [1] 3 6" xfId="9935" xr:uid="{00000000-0005-0000-0000-000012370000}"/>
    <cellStyle name="Millares [1] 3 6 2" xfId="32837" xr:uid="{00000000-0005-0000-0000-000013370000}"/>
    <cellStyle name="Millares [1] 3 7" xfId="9936" xr:uid="{00000000-0005-0000-0000-000014370000}"/>
    <cellStyle name="Millares [1] 3 7 2" xfId="32838" xr:uid="{00000000-0005-0000-0000-000015370000}"/>
    <cellStyle name="Millares [1] 3 8" xfId="32839" xr:uid="{00000000-0005-0000-0000-000016370000}"/>
    <cellStyle name="Millares [1] 30" xfId="9937" xr:uid="{00000000-0005-0000-0000-000017370000}"/>
    <cellStyle name="Millares [1] 30 2" xfId="9938" xr:uid="{00000000-0005-0000-0000-000018370000}"/>
    <cellStyle name="Millares [1] 30 2 2" xfId="32840" xr:uid="{00000000-0005-0000-0000-000019370000}"/>
    <cellStyle name="Millares [1] 30 3" xfId="9939" xr:uid="{00000000-0005-0000-0000-00001A370000}"/>
    <cellStyle name="Millares [1] 30 3 2" xfId="32841" xr:uid="{00000000-0005-0000-0000-00001B370000}"/>
    <cellStyle name="Millares [1] 30 4" xfId="32842" xr:uid="{00000000-0005-0000-0000-00001C370000}"/>
    <cellStyle name="Millares [1] 31" xfId="9940" xr:uid="{00000000-0005-0000-0000-00001D370000}"/>
    <cellStyle name="Millares [1] 31 2" xfId="9941" xr:uid="{00000000-0005-0000-0000-00001E370000}"/>
    <cellStyle name="Millares [1] 31 2 2" xfId="32843" xr:uid="{00000000-0005-0000-0000-00001F370000}"/>
    <cellStyle name="Millares [1] 31 3" xfId="9942" xr:uid="{00000000-0005-0000-0000-000020370000}"/>
    <cellStyle name="Millares [1] 31 3 2" xfId="32844" xr:uid="{00000000-0005-0000-0000-000021370000}"/>
    <cellStyle name="Millares [1] 31 4" xfId="32845" xr:uid="{00000000-0005-0000-0000-000022370000}"/>
    <cellStyle name="Millares [1] 32" xfId="9943" xr:uid="{00000000-0005-0000-0000-000023370000}"/>
    <cellStyle name="Millares [1] 32 2" xfId="9944" xr:uid="{00000000-0005-0000-0000-000024370000}"/>
    <cellStyle name="Millares [1] 32 2 2" xfId="32846" xr:uid="{00000000-0005-0000-0000-000025370000}"/>
    <cellStyle name="Millares [1] 32 3" xfId="9945" xr:uid="{00000000-0005-0000-0000-000026370000}"/>
    <cellStyle name="Millares [1] 32 3 2" xfId="32847" xr:uid="{00000000-0005-0000-0000-000027370000}"/>
    <cellStyle name="Millares [1] 32 4" xfId="32848" xr:uid="{00000000-0005-0000-0000-000028370000}"/>
    <cellStyle name="Millares [1] 33" xfId="9946" xr:uid="{00000000-0005-0000-0000-000029370000}"/>
    <cellStyle name="Millares [1] 33 2" xfId="9947" xr:uid="{00000000-0005-0000-0000-00002A370000}"/>
    <cellStyle name="Millares [1] 33 2 2" xfId="32849" xr:uid="{00000000-0005-0000-0000-00002B370000}"/>
    <cellStyle name="Millares [1] 33 3" xfId="9948" xr:uid="{00000000-0005-0000-0000-00002C370000}"/>
    <cellStyle name="Millares [1] 33 3 2" xfId="32850" xr:uid="{00000000-0005-0000-0000-00002D370000}"/>
    <cellStyle name="Millares [1] 33 4" xfId="32851" xr:uid="{00000000-0005-0000-0000-00002E370000}"/>
    <cellStyle name="Millares [1] 34" xfId="9949" xr:uid="{00000000-0005-0000-0000-00002F370000}"/>
    <cellStyle name="Millares [1] 34 2" xfId="9950" xr:uid="{00000000-0005-0000-0000-000030370000}"/>
    <cellStyle name="Millares [1] 34 2 2" xfId="32852" xr:uid="{00000000-0005-0000-0000-000031370000}"/>
    <cellStyle name="Millares [1] 34 3" xfId="9951" xr:uid="{00000000-0005-0000-0000-000032370000}"/>
    <cellStyle name="Millares [1] 34 3 2" xfId="32853" xr:uid="{00000000-0005-0000-0000-000033370000}"/>
    <cellStyle name="Millares [1] 34 4" xfId="32854" xr:uid="{00000000-0005-0000-0000-000034370000}"/>
    <cellStyle name="Millares [1] 35" xfId="9952" xr:uid="{00000000-0005-0000-0000-000035370000}"/>
    <cellStyle name="Millares [1] 35 2" xfId="9953" xr:uid="{00000000-0005-0000-0000-000036370000}"/>
    <cellStyle name="Millares [1] 35 2 2" xfId="32855" xr:uid="{00000000-0005-0000-0000-000037370000}"/>
    <cellStyle name="Millares [1] 35 3" xfId="9954" xr:uid="{00000000-0005-0000-0000-000038370000}"/>
    <cellStyle name="Millares [1] 35 3 2" xfId="32856" xr:uid="{00000000-0005-0000-0000-000039370000}"/>
    <cellStyle name="Millares [1] 35 4" xfId="32857" xr:uid="{00000000-0005-0000-0000-00003A370000}"/>
    <cellStyle name="Millares [1] 36" xfId="9955" xr:uid="{00000000-0005-0000-0000-00003B370000}"/>
    <cellStyle name="Millares [1] 36 2" xfId="9956" xr:uid="{00000000-0005-0000-0000-00003C370000}"/>
    <cellStyle name="Millares [1] 36 2 2" xfId="32858" xr:uid="{00000000-0005-0000-0000-00003D370000}"/>
    <cellStyle name="Millares [1] 36 3" xfId="9957" xr:uid="{00000000-0005-0000-0000-00003E370000}"/>
    <cellStyle name="Millares [1] 36 3 2" xfId="32859" xr:uid="{00000000-0005-0000-0000-00003F370000}"/>
    <cellStyle name="Millares [1] 36 4" xfId="32860" xr:uid="{00000000-0005-0000-0000-000040370000}"/>
    <cellStyle name="Millares [1] 37" xfId="9958" xr:uid="{00000000-0005-0000-0000-000041370000}"/>
    <cellStyle name="Millares [1] 37 2" xfId="9959" xr:uid="{00000000-0005-0000-0000-000042370000}"/>
    <cellStyle name="Millares [1] 37 2 2" xfId="32861" xr:uid="{00000000-0005-0000-0000-000043370000}"/>
    <cellStyle name="Millares [1] 37 3" xfId="9960" xr:uid="{00000000-0005-0000-0000-000044370000}"/>
    <cellStyle name="Millares [1] 37 3 2" xfId="32862" xr:uid="{00000000-0005-0000-0000-000045370000}"/>
    <cellStyle name="Millares [1] 37 4" xfId="32863" xr:uid="{00000000-0005-0000-0000-000046370000}"/>
    <cellStyle name="Millares [1] 38" xfId="9961" xr:uid="{00000000-0005-0000-0000-000047370000}"/>
    <cellStyle name="Millares [1] 38 2" xfId="9962" xr:uid="{00000000-0005-0000-0000-000048370000}"/>
    <cellStyle name="Millares [1] 38 2 2" xfId="32864" xr:uid="{00000000-0005-0000-0000-000049370000}"/>
    <cellStyle name="Millares [1] 38 3" xfId="9963" xr:uid="{00000000-0005-0000-0000-00004A370000}"/>
    <cellStyle name="Millares [1] 38 3 2" xfId="32865" xr:uid="{00000000-0005-0000-0000-00004B370000}"/>
    <cellStyle name="Millares [1] 38 4" xfId="32866" xr:uid="{00000000-0005-0000-0000-00004C370000}"/>
    <cellStyle name="Millares [1] 39" xfId="9964" xr:uid="{00000000-0005-0000-0000-00004D370000}"/>
    <cellStyle name="Millares [1] 39 2" xfId="9965" xr:uid="{00000000-0005-0000-0000-00004E370000}"/>
    <cellStyle name="Millares [1] 39 2 2" xfId="32867" xr:uid="{00000000-0005-0000-0000-00004F370000}"/>
    <cellStyle name="Millares [1] 39 3" xfId="9966" xr:uid="{00000000-0005-0000-0000-000050370000}"/>
    <cellStyle name="Millares [1] 39 3 2" xfId="32868" xr:uid="{00000000-0005-0000-0000-000051370000}"/>
    <cellStyle name="Millares [1] 39 4" xfId="32869" xr:uid="{00000000-0005-0000-0000-000052370000}"/>
    <cellStyle name="Millares [1] 4" xfId="9967" xr:uid="{00000000-0005-0000-0000-000053370000}"/>
    <cellStyle name="Millares [1] 4 2" xfId="9968" xr:uid="{00000000-0005-0000-0000-000054370000}"/>
    <cellStyle name="Millares [1] 4 2 2" xfId="9969" xr:uid="{00000000-0005-0000-0000-000055370000}"/>
    <cellStyle name="Millares [1] 4 2 2 2" xfId="32870" xr:uid="{00000000-0005-0000-0000-000056370000}"/>
    <cellStyle name="Millares [1] 4 2 3" xfId="9970" xr:uid="{00000000-0005-0000-0000-000057370000}"/>
    <cellStyle name="Millares [1] 4 2 3 2" xfId="32871" xr:uid="{00000000-0005-0000-0000-000058370000}"/>
    <cellStyle name="Millares [1] 4 2 4" xfId="32872" xr:uid="{00000000-0005-0000-0000-000059370000}"/>
    <cellStyle name="Millares [1] 4 3" xfId="9971" xr:uid="{00000000-0005-0000-0000-00005A370000}"/>
    <cellStyle name="Millares [1] 4 3 2" xfId="9972" xr:uid="{00000000-0005-0000-0000-00005B370000}"/>
    <cellStyle name="Millares [1] 4 3 2 2" xfId="32873" xr:uid="{00000000-0005-0000-0000-00005C370000}"/>
    <cellStyle name="Millares [1] 4 3 3" xfId="9973" xr:uid="{00000000-0005-0000-0000-00005D370000}"/>
    <cellStyle name="Millares [1] 4 3 3 2" xfId="32874" xr:uid="{00000000-0005-0000-0000-00005E370000}"/>
    <cellStyle name="Millares [1] 4 3 4" xfId="32875" xr:uid="{00000000-0005-0000-0000-00005F370000}"/>
    <cellStyle name="Millares [1] 4 4" xfId="9974" xr:uid="{00000000-0005-0000-0000-000060370000}"/>
    <cellStyle name="Millares [1] 4 4 2" xfId="9975" xr:uid="{00000000-0005-0000-0000-000061370000}"/>
    <cellStyle name="Millares [1] 4 4 2 2" xfId="32876" xr:uid="{00000000-0005-0000-0000-000062370000}"/>
    <cellStyle name="Millares [1] 4 4 3" xfId="9976" xr:uid="{00000000-0005-0000-0000-000063370000}"/>
    <cellStyle name="Millares [1] 4 4 3 2" xfId="32877" xr:uid="{00000000-0005-0000-0000-000064370000}"/>
    <cellStyle name="Millares [1] 4 4 4" xfId="32878" xr:uid="{00000000-0005-0000-0000-000065370000}"/>
    <cellStyle name="Millares [1] 4 5" xfId="9977" xr:uid="{00000000-0005-0000-0000-000066370000}"/>
    <cellStyle name="Millares [1] 4 5 2" xfId="9978" xr:uid="{00000000-0005-0000-0000-000067370000}"/>
    <cellStyle name="Millares [1] 4 5 2 2" xfId="32879" xr:uid="{00000000-0005-0000-0000-000068370000}"/>
    <cellStyle name="Millares [1] 4 5 3" xfId="9979" xr:uid="{00000000-0005-0000-0000-000069370000}"/>
    <cellStyle name="Millares [1] 4 5 3 2" xfId="32880" xr:uid="{00000000-0005-0000-0000-00006A370000}"/>
    <cellStyle name="Millares [1] 4 5 4" xfId="32881" xr:uid="{00000000-0005-0000-0000-00006B370000}"/>
    <cellStyle name="Millares [1] 4 6" xfId="9980" xr:uid="{00000000-0005-0000-0000-00006C370000}"/>
    <cellStyle name="Millares [1] 4 6 2" xfId="32882" xr:uid="{00000000-0005-0000-0000-00006D370000}"/>
    <cellStyle name="Millares [1] 4 7" xfId="9981" xr:uid="{00000000-0005-0000-0000-00006E370000}"/>
    <cellStyle name="Millares [1] 4 7 2" xfId="32883" xr:uid="{00000000-0005-0000-0000-00006F370000}"/>
    <cellStyle name="Millares [1] 4 8" xfId="32884" xr:uid="{00000000-0005-0000-0000-000070370000}"/>
    <cellStyle name="Millares [1] 40" xfId="9982" xr:uid="{00000000-0005-0000-0000-000071370000}"/>
    <cellStyle name="Millares [1] 40 2" xfId="9983" xr:uid="{00000000-0005-0000-0000-000072370000}"/>
    <cellStyle name="Millares [1] 40 2 2" xfId="32885" xr:uid="{00000000-0005-0000-0000-000073370000}"/>
    <cellStyle name="Millares [1] 40 3" xfId="9984" xr:uid="{00000000-0005-0000-0000-000074370000}"/>
    <cellStyle name="Millares [1] 40 3 2" xfId="32886" xr:uid="{00000000-0005-0000-0000-000075370000}"/>
    <cellStyle name="Millares [1] 40 4" xfId="32887" xr:uid="{00000000-0005-0000-0000-000076370000}"/>
    <cellStyle name="Millares [1] 41" xfId="9985" xr:uid="{00000000-0005-0000-0000-000077370000}"/>
    <cellStyle name="Millares [1] 41 2" xfId="9986" xr:uid="{00000000-0005-0000-0000-000078370000}"/>
    <cellStyle name="Millares [1] 41 2 2" xfId="32888" xr:uid="{00000000-0005-0000-0000-000079370000}"/>
    <cellStyle name="Millares [1] 41 3" xfId="9987" xr:uid="{00000000-0005-0000-0000-00007A370000}"/>
    <cellStyle name="Millares [1] 41 3 2" xfId="32889" xr:uid="{00000000-0005-0000-0000-00007B370000}"/>
    <cellStyle name="Millares [1] 41 4" xfId="32890" xr:uid="{00000000-0005-0000-0000-00007C370000}"/>
    <cellStyle name="Millares [1] 42" xfId="9988" xr:uid="{00000000-0005-0000-0000-00007D370000}"/>
    <cellStyle name="Millares [1] 42 2" xfId="9989" xr:uid="{00000000-0005-0000-0000-00007E370000}"/>
    <cellStyle name="Millares [1] 42 2 2" xfId="32891" xr:uid="{00000000-0005-0000-0000-00007F370000}"/>
    <cellStyle name="Millares [1] 42 3" xfId="9990" xr:uid="{00000000-0005-0000-0000-000080370000}"/>
    <cellStyle name="Millares [1] 42 3 2" xfId="32892" xr:uid="{00000000-0005-0000-0000-000081370000}"/>
    <cellStyle name="Millares [1] 42 4" xfId="32893" xr:uid="{00000000-0005-0000-0000-000082370000}"/>
    <cellStyle name="Millares [1] 43" xfId="9991" xr:uid="{00000000-0005-0000-0000-000083370000}"/>
    <cellStyle name="Millares [1] 43 2" xfId="9992" xr:uid="{00000000-0005-0000-0000-000084370000}"/>
    <cellStyle name="Millares [1] 43 2 2" xfId="32894" xr:uid="{00000000-0005-0000-0000-000085370000}"/>
    <cellStyle name="Millares [1] 43 3" xfId="9993" xr:uid="{00000000-0005-0000-0000-000086370000}"/>
    <cellStyle name="Millares [1] 43 3 2" xfId="32895" xr:uid="{00000000-0005-0000-0000-000087370000}"/>
    <cellStyle name="Millares [1] 43 4" xfId="32896" xr:uid="{00000000-0005-0000-0000-000088370000}"/>
    <cellStyle name="Millares [1] 44" xfId="9994" xr:uid="{00000000-0005-0000-0000-000089370000}"/>
    <cellStyle name="Millares [1] 44 2" xfId="9995" xr:uid="{00000000-0005-0000-0000-00008A370000}"/>
    <cellStyle name="Millares [1] 44 2 2" xfId="32897" xr:uid="{00000000-0005-0000-0000-00008B370000}"/>
    <cellStyle name="Millares [1] 44 3" xfId="9996" xr:uid="{00000000-0005-0000-0000-00008C370000}"/>
    <cellStyle name="Millares [1] 44 3 2" xfId="32898" xr:uid="{00000000-0005-0000-0000-00008D370000}"/>
    <cellStyle name="Millares [1] 44 4" xfId="32899" xr:uid="{00000000-0005-0000-0000-00008E370000}"/>
    <cellStyle name="Millares [1] 45" xfId="9997" xr:uid="{00000000-0005-0000-0000-00008F370000}"/>
    <cellStyle name="Millares [1] 45 2" xfId="9998" xr:uid="{00000000-0005-0000-0000-000090370000}"/>
    <cellStyle name="Millares [1] 45 2 2" xfId="32900" xr:uid="{00000000-0005-0000-0000-000091370000}"/>
    <cellStyle name="Millares [1] 45 3" xfId="9999" xr:uid="{00000000-0005-0000-0000-000092370000}"/>
    <cellStyle name="Millares [1] 45 3 2" xfId="32901" xr:uid="{00000000-0005-0000-0000-000093370000}"/>
    <cellStyle name="Millares [1] 45 4" xfId="32902" xr:uid="{00000000-0005-0000-0000-000094370000}"/>
    <cellStyle name="Millares [1] 46" xfId="10000" xr:uid="{00000000-0005-0000-0000-000095370000}"/>
    <cellStyle name="Millares [1] 46 2" xfId="10001" xr:uid="{00000000-0005-0000-0000-000096370000}"/>
    <cellStyle name="Millares [1] 46 2 2" xfId="32903" xr:uid="{00000000-0005-0000-0000-000097370000}"/>
    <cellStyle name="Millares [1] 46 3" xfId="10002" xr:uid="{00000000-0005-0000-0000-000098370000}"/>
    <cellStyle name="Millares [1] 46 3 2" xfId="32904" xr:uid="{00000000-0005-0000-0000-000099370000}"/>
    <cellStyle name="Millares [1] 46 4" xfId="32905" xr:uid="{00000000-0005-0000-0000-00009A370000}"/>
    <cellStyle name="Millares [1] 47" xfId="10003" xr:uid="{00000000-0005-0000-0000-00009B370000}"/>
    <cellStyle name="Millares [1] 47 2" xfId="10004" xr:uid="{00000000-0005-0000-0000-00009C370000}"/>
    <cellStyle name="Millares [1] 47 2 2" xfId="32906" xr:uid="{00000000-0005-0000-0000-00009D370000}"/>
    <cellStyle name="Millares [1] 47 3" xfId="10005" xr:uid="{00000000-0005-0000-0000-00009E370000}"/>
    <cellStyle name="Millares [1] 47 3 2" xfId="32907" xr:uid="{00000000-0005-0000-0000-00009F370000}"/>
    <cellStyle name="Millares [1] 47 4" xfId="32908" xr:uid="{00000000-0005-0000-0000-0000A0370000}"/>
    <cellStyle name="Millares [1] 48" xfId="10006" xr:uid="{00000000-0005-0000-0000-0000A1370000}"/>
    <cellStyle name="Millares [1] 48 2" xfId="10007" xr:uid="{00000000-0005-0000-0000-0000A2370000}"/>
    <cellStyle name="Millares [1] 48 2 2" xfId="32909" xr:uid="{00000000-0005-0000-0000-0000A3370000}"/>
    <cellStyle name="Millares [1] 48 3" xfId="10008" xr:uid="{00000000-0005-0000-0000-0000A4370000}"/>
    <cellStyle name="Millares [1] 48 3 2" xfId="32910" xr:uid="{00000000-0005-0000-0000-0000A5370000}"/>
    <cellStyle name="Millares [1] 48 4" xfId="32911" xr:uid="{00000000-0005-0000-0000-0000A6370000}"/>
    <cellStyle name="Millares [1] 49" xfId="10009" xr:uid="{00000000-0005-0000-0000-0000A7370000}"/>
    <cellStyle name="Millares [1] 49 2" xfId="10010" xr:uid="{00000000-0005-0000-0000-0000A8370000}"/>
    <cellStyle name="Millares [1] 49 2 2" xfId="32912" xr:uid="{00000000-0005-0000-0000-0000A9370000}"/>
    <cellStyle name="Millares [1] 49 3" xfId="10011" xr:uid="{00000000-0005-0000-0000-0000AA370000}"/>
    <cellStyle name="Millares [1] 49 3 2" xfId="32913" xr:uid="{00000000-0005-0000-0000-0000AB370000}"/>
    <cellStyle name="Millares [1] 49 4" xfId="32914" xr:uid="{00000000-0005-0000-0000-0000AC370000}"/>
    <cellStyle name="Millares [1] 5" xfId="10012" xr:uid="{00000000-0005-0000-0000-0000AD370000}"/>
    <cellStyle name="Millares [1] 5 2" xfId="10013" xr:uid="{00000000-0005-0000-0000-0000AE370000}"/>
    <cellStyle name="Millares [1] 5 2 2" xfId="32915" xr:uid="{00000000-0005-0000-0000-0000AF370000}"/>
    <cellStyle name="Millares [1] 5 3" xfId="10014" xr:uid="{00000000-0005-0000-0000-0000B0370000}"/>
    <cellStyle name="Millares [1] 5 3 2" xfId="32916" xr:uid="{00000000-0005-0000-0000-0000B1370000}"/>
    <cellStyle name="Millares [1] 5 4" xfId="32917" xr:uid="{00000000-0005-0000-0000-0000B2370000}"/>
    <cellStyle name="Millares [1] 50" xfId="10015" xr:uid="{00000000-0005-0000-0000-0000B3370000}"/>
    <cellStyle name="Millares [1] 50 2" xfId="10016" xr:uid="{00000000-0005-0000-0000-0000B4370000}"/>
    <cellStyle name="Millares [1] 50 2 2" xfId="32918" xr:uid="{00000000-0005-0000-0000-0000B5370000}"/>
    <cellStyle name="Millares [1] 50 3" xfId="10017" xr:uid="{00000000-0005-0000-0000-0000B6370000}"/>
    <cellStyle name="Millares [1] 50 3 2" xfId="32919" xr:uid="{00000000-0005-0000-0000-0000B7370000}"/>
    <cellStyle name="Millares [1] 50 4" xfId="32920" xr:uid="{00000000-0005-0000-0000-0000B8370000}"/>
    <cellStyle name="Millares [1] 51" xfId="10018" xr:uid="{00000000-0005-0000-0000-0000B9370000}"/>
    <cellStyle name="Millares [1] 51 2" xfId="10019" xr:uid="{00000000-0005-0000-0000-0000BA370000}"/>
    <cellStyle name="Millares [1] 51 2 2" xfId="32921" xr:uid="{00000000-0005-0000-0000-0000BB370000}"/>
    <cellStyle name="Millares [1] 51 3" xfId="10020" xr:uid="{00000000-0005-0000-0000-0000BC370000}"/>
    <cellStyle name="Millares [1] 51 3 2" xfId="32922" xr:uid="{00000000-0005-0000-0000-0000BD370000}"/>
    <cellStyle name="Millares [1] 51 4" xfId="32923" xr:uid="{00000000-0005-0000-0000-0000BE370000}"/>
    <cellStyle name="Millares [1] 52" xfId="10021" xr:uid="{00000000-0005-0000-0000-0000BF370000}"/>
    <cellStyle name="Millares [1] 52 2" xfId="10022" xr:uid="{00000000-0005-0000-0000-0000C0370000}"/>
    <cellStyle name="Millares [1] 52 2 2" xfId="32924" xr:uid="{00000000-0005-0000-0000-0000C1370000}"/>
    <cellStyle name="Millares [1] 52 3" xfId="10023" xr:uid="{00000000-0005-0000-0000-0000C2370000}"/>
    <cellStyle name="Millares [1] 52 3 2" xfId="32925" xr:uid="{00000000-0005-0000-0000-0000C3370000}"/>
    <cellStyle name="Millares [1] 52 4" xfId="32926" xr:uid="{00000000-0005-0000-0000-0000C4370000}"/>
    <cellStyle name="Millares [1] 53" xfId="10024" xr:uid="{00000000-0005-0000-0000-0000C5370000}"/>
    <cellStyle name="Millares [1] 53 2" xfId="10025" xr:uid="{00000000-0005-0000-0000-0000C6370000}"/>
    <cellStyle name="Millares [1] 53 2 2" xfId="32927" xr:uid="{00000000-0005-0000-0000-0000C7370000}"/>
    <cellStyle name="Millares [1] 53 3" xfId="10026" xr:uid="{00000000-0005-0000-0000-0000C8370000}"/>
    <cellStyle name="Millares [1] 53 3 2" xfId="32928" xr:uid="{00000000-0005-0000-0000-0000C9370000}"/>
    <cellStyle name="Millares [1] 53 4" xfId="32929" xr:uid="{00000000-0005-0000-0000-0000CA370000}"/>
    <cellStyle name="Millares [1] 54" xfId="10027" xr:uid="{00000000-0005-0000-0000-0000CB370000}"/>
    <cellStyle name="Millares [1] 54 2" xfId="10028" xr:uid="{00000000-0005-0000-0000-0000CC370000}"/>
    <cellStyle name="Millares [1] 54 2 2" xfId="32930" xr:uid="{00000000-0005-0000-0000-0000CD370000}"/>
    <cellStyle name="Millares [1] 54 3" xfId="10029" xr:uid="{00000000-0005-0000-0000-0000CE370000}"/>
    <cellStyle name="Millares [1] 54 3 2" xfId="32931" xr:uid="{00000000-0005-0000-0000-0000CF370000}"/>
    <cellStyle name="Millares [1] 54 4" xfId="32932" xr:uid="{00000000-0005-0000-0000-0000D0370000}"/>
    <cellStyle name="Millares [1] 55" xfId="10030" xr:uid="{00000000-0005-0000-0000-0000D1370000}"/>
    <cellStyle name="Millares [1] 55 2" xfId="10031" xr:uid="{00000000-0005-0000-0000-0000D2370000}"/>
    <cellStyle name="Millares [1] 55 2 2" xfId="32933" xr:uid="{00000000-0005-0000-0000-0000D3370000}"/>
    <cellStyle name="Millares [1] 55 3" xfId="10032" xr:uid="{00000000-0005-0000-0000-0000D4370000}"/>
    <cellStyle name="Millares [1] 55 3 2" xfId="32934" xr:uid="{00000000-0005-0000-0000-0000D5370000}"/>
    <cellStyle name="Millares [1] 55 4" xfId="32935" xr:uid="{00000000-0005-0000-0000-0000D6370000}"/>
    <cellStyle name="Millares [1] 56" xfId="10033" xr:uid="{00000000-0005-0000-0000-0000D7370000}"/>
    <cellStyle name="Millares [1] 56 2" xfId="10034" xr:uid="{00000000-0005-0000-0000-0000D8370000}"/>
    <cellStyle name="Millares [1] 56 2 2" xfId="32936" xr:uid="{00000000-0005-0000-0000-0000D9370000}"/>
    <cellStyle name="Millares [1] 56 3" xfId="10035" xr:uid="{00000000-0005-0000-0000-0000DA370000}"/>
    <cellStyle name="Millares [1] 56 3 2" xfId="32937" xr:uid="{00000000-0005-0000-0000-0000DB370000}"/>
    <cellStyle name="Millares [1] 56 4" xfId="32938" xr:uid="{00000000-0005-0000-0000-0000DC370000}"/>
    <cellStyle name="Millares [1] 57" xfId="10036" xr:uid="{00000000-0005-0000-0000-0000DD370000}"/>
    <cellStyle name="Millares [1] 57 2" xfId="10037" xr:uid="{00000000-0005-0000-0000-0000DE370000}"/>
    <cellStyle name="Millares [1] 57 2 2" xfId="32939" xr:uid="{00000000-0005-0000-0000-0000DF370000}"/>
    <cellStyle name="Millares [1] 57 3" xfId="10038" xr:uid="{00000000-0005-0000-0000-0000E0370000}"/>
    <cellStyle name="Millares [1] 57 3 2" xfId="32940" xr:uid="{00000000-0005-0000-0000-0000E1370000}"/>
    <cellStyle name="Millares [1] 57 4" xfId="32941" xr:uid="{00000000-0005-0000-0000-0000E2370000}"/>
    <cellStyle name="Millares [1] 58" xfId="10039" xr:uid="{00000000-0005-0000-0000-0000E3370000}"/>
    <cellStyle name="Millares [1] 58 2" xfId="10040" xr:uid="{00000000-0005-0000-0000-0000E4370000}"/>
    <cellStyle name="Millares [1] 58 2 2" xfId="32942" xr:uid="{00000000-0005-0000-0000-0000E5370000}"/>
    <cellStyle name="Millares [1] 58 3" xfId="10041" xr:uid="{00000000-0005-0000-0000-0000E6370000}"/>
    <cellStyle name="Millares [1] 58 3 2" xfId="32943" xr:uid="{00000000-0005-0000-0000-0000E7370000}"/>
    <cellStyle name="Millares [1] 58 4" xfId="32944" xr:uid="{00000000-0005-0000-0000-0000E8370000}"/>
    <cellStyle name="Millares [1] 59" xfId="10042" xr:uid="{00000000-0005-0000-0000-0000E9370000}"/>
    <cellStyle name="Millares [1] 59 2" xfId="10043" xr:uid="{00000000-0005-0000-0000-0000EA370000}"/>
    <cellStyle name="Millares [1] 59 2 2" xfId="32945" xr:uid="{00000000-0005-0000-0000-0000EB370000}"/>
    <cellStyle name="Millares [1] 59 3" xfId="10044" xr:uid="{00000000-0005-0000-0000-0000EC370000}"/>
    <cellStyle name="Millares [1] 59 3 2" xfId="32946" xr:uid="{00000000-0005-0000-0000-0000ED370000}"/>
    <cellStyle name="Millares [1] 59 4" xfId="32947" xr:uid="{00000000-0005-0000-0000-0000EE370000}"/>
    <cellStyle name="Millares [1] 6" xfId="10045" xr:uid="{00000000-0005-0000-0000-0000EF370000}"/>
    <cellStyle name="Millares [1] 6 2" xfId="10046" xr:uid="{00000000-0005-0000-0000-0000F0370000}"/>
    <cellStyle name="Millares [1] 6 2 2" xfId="32948" xr:uid="{00000000-0005-0000-0000-0000F1370000}"/>
    <cellStyle name="Millares [1] 6 3" xfId="10047" xr:uid="{00000000-0005-0000-0000-0000F2370000}"/>
    <cellStyle name="Millares [1] 6 3 2" xfId="32949" xr:uid="{00000000-0005-0000-0000-0000F3370000}"/>
    <cellStyle name="Millares [1] 6 4" xfId="32950" xr:uid="{00000000-0005-0000-0000-0000F4370000}"/>
    <cellStyle name="Millares [1] 60" xfId="10048" xr:uid="{00000000-0005-0000-0000-0000F5370000}"/>
    <cellStyle name="Millares [1] 60 2" xfId="10049" xr:uid="{00000000-0005-0000-0000-0000F6370000}"/>
    <cellStyle name="Millares [1] 60 2 2" xfId="32951" xr:uid="{00000000-0005-0000-0000-0000F7370000}"/>
    <cellStyle name="Millares [1] 60 3" xfId="10050" xr:uid="{00000000-0005-0000-0000-0000F8370000}"/>
    <cellStyle name="Millares [1] 60 3 2" xfId="32952" xr:uid="{00000000-0005-0000-0000-0000F9370000}"/>
    <cellStyle name="Millares [1] 60 4" xfId="32953" xr:uid="{00000000-0005-0000-0000-0000FA370000}"/>
    <cellStyle name="Millares [1] 61" xfId="10051" xr:uid="{00000000-0005-0000-0000-0000FB370000}"/>
    <cellStyle name="Millares [1] 61 2" xfId="10052" xr:uid="{00000000-0005-0000-0000-0000FC370000}"/>
    <cellStyle name="Millares [1] 61 2 2" xfId="32954" xr:uid="{00000000-0005-0000-0000-0000FD370000}"/>
    <cellStyle name="Millares [1] 61 3" xfId="10053" xr:uid="{00000000-0005-0000-0000-0000FE370000}"/>
    <cellStyle name="Millares [1] 61 3 2" xfId="32955" xr:uid="{00000000-0005-0000-0000-0000FF370000}"/>
    <cellStyle name="Millares [1] 61 4" xfId="32956" xr:uid="{00000000-0005-0000-0000-000000380000}"/>
    <cellStyle name="Millares [1] 62" xfId="10054" xr:uid="{00000000-0005-0000-0000-000001380000}"/>
    <cellStyle name="Millares [1] 62 2" xfId="10055" xr:uid="{00000000-0005-0000-0000-000002380000}"/>
    <cellStyle name="Millares [1] 62 2 2" xfId="32957" xr:uid="{00000000-0005-0000-0000-000003380000}"/>
    <cellStyle name="Millares [1] 62 3" xfId="10056" xr:uid="{00000000-0005-0000-0000-000004380000}"/>
    <cellStyle name="Millares [1] 62 3 2" xfId="32958" xr:uid="{00000000-0005-0000-0000-000005380000}"/>
    <cellStyle name="Millares [1] 62 4" xfId="32959" xr:uid="{00000000-0005-0000-0000-000006380000}"/>
    <cellStyle name="Millares [1] 63" xfId="10057" xr:uid="{00000000-0005-0000-0000-000007380000}"/>
    <cellStyle name="Millares [1] 63 2" xfId="10058" xr:uid="{00000000-0005-0000-0000-000008380000}"/>
    <cellStyle name="Millares [1] 63 2 2" xfId="32960" xr:uid="{00000000-0005-0000-0000-000009380000}"/>
    <cellStyle name="Millares [1] 63 3" xfId="10059" xr:uid="{00000000-0005-0000-0000-00000A380000}"/>
    <cellStyle name="Millares [1] 63 3 2" xfId="32961" xr:uid="{00000000-0005-0000-0000-00000B380000}"/>
    <cellStyle name="Millares [1] 63 4" xfId="32962" xr:uid="{00000000-0005-0000-0000-00000C380000}"/>
    <cellStyle name="Millares [1] 64" xfId="10060" xr:uid="{00000000-0005-0000-0000-00000D380000}"/>
    <cellStyle name="Millares [1] 64 2" xfId="10061" xr:uid="{00000000-0005-0000-0000-00000E380000}"/>
    <cellStyle name="Millares [1] 64 2 2" xfId="32963" xr:uid="{00000000-0005-0000-0000-00000F380000}"/>
    <cellStyle name="Millares [1] 64 3" xfId="10062" xr:uid="{00000000-0005-0000-0000-000010380000}"/>
    <cellStyle name="Millares [1] 64 3 2" xfId="32964" xr:uid="{00000000-0005-0000-0000-000011380000}"/>
    <cellStyle name="Millares [1] 64 4" xfId="32965" xr:uid="{00000000-0005-0000-0000-000012380000}"/>
    <cellStyle name="Millares [1] 65" xfId="10063" xr:uid="{00000000-0005-0000-0000-000013380000}"/>
    <cellStyle name="Millares [1] 65 2" xfId="10064" xr:uid="{00000000-0005-0000-0000-000014380000}"/>
    <cellStyle name="Millares [1] 65 2 2" xfId="32966" xr:uid="{00000000-0005-0000-0000-000015380000}"/>
    <cellStyle name="Millares [1] 65 3" xfId="10065" xr:uid="{00000000-0005-0000-0000-000016380000}"/>
    <cellStyle name="Millares [1] 65 3 2" xfId="32967" xr:uid="{00000000-0005-0000-0000-000017380000}"/>
    <cellStyle name="Millares [1] 65 4" xfId="32968" xr:uid="{00000000-0005-0000-0000-000018380000}"/>
    <cellStyle name="Millares [1] 66" xfId="10066" xr:uid="{00000000-0005-0000-0000-000019380000}"/>
    <cellStyle name="Millares [1] 66 2" xfId="10067" xr:uid="{00000000-0005-0000-0000-00001A380000}"/>
    <cellStyle name="Millares [1] 66 2 2" xfId="32969" xr:uid="{00000000-0005-0000-0000-00001B380000}"/>
    <cellStyle name="Millares [1] 66 3" xfId="10068" xr:uid="{00000000-0005-0000-0000-00001C380000}"/>
    <cellStyle name="Millares [1] 66 3 2" xfId="32970" xr:uid="{00000000-0005-0000-0000-00001D380000}"/>
    <cellStyle name="Millares [1] 66 4" xfId="32971" xr:uid="{00000000-0005-0000-0000-00001E380000}"/>
    <cellStyle name="Millares [1] 67" xfId="10069" xr:uid="{00000000-0005-0000-0000-00001F380000}"/>
    <cellStyle name="Millares [1] 67 2" xfId="10070" xr:uid="{00000000-0005-0000-0000-000020380000}"/>
    <cellStyle name="Millares [1] 67 2 2" xfId="32972" xr:uid="{00000000-0005-0000-0000-000021380000}"/>
    <cellStyle name="Millares [1] 67 3" xfId="10071" xr:uid="{00000000-0005-0000-0000-000022380000}"/>
    <cellStyle name="Millares [1] 67 3 2" xfId="32973" xr:uid="{00000000-0005-0000-0000-000023380000}"/>
    <cellStyle name="Millares [1] 67 4" xfId="32974" xr:uid="{00000000-0005-0000-0000-000024380000}"/>
    <cellStyle name="Millares [1] 68" xfId="10072" xr:uid="{00000000-0005-0000-0000-000025380000}"/>
    <cellStyle name="Millares [1] 68 2" xfId="10073" xr:uid="{00000000-0005-0000-0000-000026380000}"/>
    <cellStyle name="Millares [1] 68 2 2" xfId="32975" xr:uid="{00000000-0005-0000-0000-000027380000}"/>
    <cellStyle name="Millares [1] 68 3" xfId="10074" xr:uid="{00000000-0005-0000-0000-000028380000}"/>
    <cellStyle name="Millares [1] 68 3 2" xfId="32976" xr:uid="{00000000-0005-0000-0000-000029380000}"/>
    <cellStyle name="Millares [1] 68 4" xfId="32977" xr:uid="{00000000-0005-0000-0000-00002A380000}"/>
    <cellStyle name="Millares [1] 69" xfId="10075" xr:uid="{00000000-0005-0000-0000-00002B380000}"/>
    <cellStyle name="Millares [1] 69 2" xfId="10076" xr:uid="{00000000-0005-0000-0000-00002C380000}"/>
    <cellStyle name="Millares [1] 69 2 2" xfId="32978" xr:uid="{00000000-0005-0000-0000-00002D380000}"/>
    <cellStyle name="Millares [1] 69 3" xfId="10077" xr:uid="{00000000-0005-0000-0000-00002E380000}"/>
    <cellStyle name="Millares [1] 69 3 2" xfId="32979" xr:uid="{00000000-0005-0000-0000-00002F380000}"/>
    <cellStyle name="Millares [1] 69 4" xfId="32980" xr:uid="{00000000-0005-0000-0000-000030380000}"/>
    <cellStyle name="Millares [1] 7" xfId="10078" xr:uid="{00000000-0005-0000-0000-000031380000}"/>
    <cellStyle name="Millares [1] 7 2" xfId="10079" xr:uid="{00000000-0005-0000-0000-000032380000}"/>
    <cellStyle name="Millares [1] 7 2 2" xfId="32981" xr:uid="{00000000-0005-0000-0000-000033380000}"/>
    <cellStyle name="Millares [1] 7 3" xfId="10080" xr:uid="{00000000-0005-0000-0000-000034380000}"/>
    <cellStyle name="Millares [1] 7 3 2" xfId="32982" xr:uid="{00000000-0005-0000-0000-000035380000}"/>
    <cellStyle name="Millares [1] 7 4" xfId="32983" xr:uid="{00000000-0005-0000-0000-000036380000}"/>
    <cellStyle name="Millares [1] 70" xfId="10081" xr:uid="{00000000-0005-0000-0000-000037380000}"/>
    <cellStyle name="Millares [1] 70 2" xfId="10082" xr:uid="{00000000-0005-0000-0000-000038380000}"/>
    <cellStyle name="Millares [1] 70 2 2" xfId="32984" xr:uid="{00000000-0005-0000-0000-000039380000}"/>
    <cellStyle name="Millares [1] 70 3" xfId="10083" xr:uid="{00000000-0005-0000-0000-00003A380000}"/>
    <cellStyle name="Millares [1] 70 3 2" xfId="32985" xr:uid="{00000000-0005-0000-0000-00003B380000}"/>
    <cellStyle name="Millares [1] 70 4" xfId="32986" xr:uid="{00000000-0005-0000-0000-00003C380000}"/>
    <cellStyle name="Millares [1] 71" xfId="10084" xr:uid="{00000000-0005-0000-0000-00003D380000}"/>
    <cellStyle name="Millares [1] 71 2" xfId="10085" xr:uid="{00000000-0005-0000-0000-00003E380000}"/>
    <cellStyle name="Millares [1] 71 2 2" xfId="32987" xr:uid="{00000000-0005-0000-0000-00003F380000}"/>
    <cellStyle name="Millares [1] 71 3" xfId="10086" xr:uid="{00000000-0005-0000-0000-000040380000}"/>
    <cellStyle name="Millares [1] 71 3 2" xfId="32988" xr:uid="{00000000-0005-0000-0000-000041380000}"/>
    <cellStyle name="Millares [1] 71 4" xfId="32989" xr:uid="{00000000-0005-0000-0000-000042380000}"/>
    <cellStyle name="Millares [1] 72" xfId="10087" xr:uid="{00000000-0005-0000-0000-000043380000}"/>
    <cellStyle name="Millares [1] 72 2" xfId="10088" xr:uid="{00000000-0005-0000-0000-000044380000}"/>
    <cellStyle name="Millares [1] 72 2 2" xfId="32990" xr:uid="{00000000-0005-0000-0000-000045380000}"/>
    <cellStyle name="Millares [1] 72 3" xfId="10089" xr:uid="{00000000-0005-0000-0000-000046380000}"/>
    <cellStyle name="Millares [1] 72 3 2" xfId="32991" xr:uid="{00000000-0005-0000-0000-000047380000}"/>
    <cellStyle name="Millares [1] 72 4" xfId="32992" xr:uid="{00000000-0005-0000-0000-000048380000}"/>
    <cellStyle name="Millares [1] 73" xfId="10090" xr:uid="{00000000-0005-0000-0000-000049380000}"/>
    <cellStyle name="Millares [1] 73 2" xfId="10091" xr:uid="{00000000-0005-0000-0000-00004A380000}"/>
    <cellStyle name="Millares [1] 73 2 2" xfId="32993" xr:uid="{00000000-0005-0000-0000-00004B380000}"/>
    <cellStyle name="Millares [1] 73 3" xfId="10092" xr:uid="{00000000-0005-0000-0000-00004C380000}"/>
    <cellStyle name="Millares [1] 73 3 2" xfId="32994" xr:uid="{00000000-0005-0000-0000-00004D380000}"/>
    <cellStyle name="Millares [1] 73 4" xfId="32995" xr:uid="{00000000-0005-0000-0000-00004E380000}"/>
    <cellStyle name="Millares [1] 74" xfId="10093" xr:uid="{00000000-0005-0000-0000-00004F380000}"/>
    <cellStyle name="Millares [1] 74 2" xfId="10094" xr:uid="{00000000-0005-0000-0000-000050380000}"/>
    <cellStyle name="Millares [1] 74 2 2" xfId="32996" xr:uid="{00000000-0005-0000-0000-000051380000}"/>
    <cellStyle name="Millares [1] 74 3" xfId="10095" xr:uid="{00000000-0005-0000-0000-000052380000}"/>
    <cellStyle name="Millares [1] 74 3 2" xfId="32997" xr:uid="{00000000-0005-0000-0000-000053380000}"/>
    <cellStyle name="Millares [1] 74 4" xfId="32998" xr:uid="{00000000-0005-0000-0000-000054380000}"/>
    <cellStyle name="Millares [1] 75" xfId="10096" xr:uid="{00000000-0005-0000-0000-000055380000}"/>
    <cellStyle name="Millares [1] 75 2" xfId="10097" xr:uid="{00000000-0005-0000-0000-000056380000}"/>
    <cellStyle name="Millares [1] 75 2 2" xfId="32999" xr:uid="{00000000-0005-0000-0000-000057380000}"/>
    <cellStyle name="Millares [1] 75 3" xfId="10098" xr:uid="{00000000-0005-0000-0000-000058380000}"/>
    <cellStyle name="Millares [1] 75 3 2" xfId="33000" xr:uid="{00000000-0005-0000-0000-000059380000}"/>
    <cellStyle name="Millares [1] 75 4" xfId="33001" xr:uid="{00000000-0005-0000-0000-00005A380000}"/>
    <cellStyle name="Millares [1] 76" xfId="10099" xr:uid="{00000000-0005-0000-0000-00005B380000}"/>
    <cellStyle name="Millares [1] 76 2" xfId="10100" xr:uid="{00000000-0005-0000-0000-00005C380000}"/>
    <cellStyle name="Millares [1] 76 2 2" xfId="33002" xr:uid="{00000000-0005-0000-0000-00005D380000}"/>
    <cellStyle name="Millares [1] 76 3" xfId="10101" xr:uid="{00000000-0005-0000-0000-00005E380000}"/>
    <cellStyle name="Millares [1] 76 3 2" xfId="33003" xr:uid="{00000000-0005-0000-0000-00005F380000}"/>
    <cellStyle name="Millares [1] 76 4" xfId="33004" xr:uid="{00000000-0005-0000-0000-000060380000}"/>
    <cellStyle name="Millares [1] 77" xfId="10102" xr:uid="{00000000-0005-0000-0000-000061380000}"/>
    <cellStyle name="Millares [1] 77 2" xfId="10103" xr:uid="{00000000-0005-0000-0000-000062380000}"/>
    <cellStyle name="Millares [1] 77 2 2" xfId="33005" xr:uid="{00000000-0005-0000-0000-000063380000}"/>
    <cellStyle name="Millares [1] 77 3" xfId="10104" xr:uid="{00000000-0005-0000-0000-000064380000}"/>
    <cellStyle name="Millares [1] 77 3 2" xfId="33006" xr:uid="{00000000-0005-0000-0000-000065380000}"/>
    <cellStyle name="Millares [1] 77 4" xfId="33007" xr:uid="{00000000-0005-0000-0000-000066380000}"/>
    <cellStyle name="Millares [1] 78" xfId="10105" xr:uid="{00000000-0005-0000-0000-000067380000}"/>
    <cellStyle name="Millares [1] 78 2" xfId="10106" xr:uid="{00000000-0005-0000-0000-000068380000}"/>
    <cellStyle name="Millares [1] 78 2 2" xfId="33008" xr:uid="{00000000-0005-0000-0000-000069380000}"/>
    <cellStyle name="Millares [1] 78 3" xfId="10107" xr:uid="{00000000-0005-0000-0000-00006A380000}"/>
    <cellStyle name="Millares [1] 78 3 2" xfId="33009" xr:uid="{00000000-0005-0000-0000-00006B380000}"/>
    <cellStyle name="Millares [1] 78 4" xfId="33010" xr:uid="{00000000-0005-0000-0000-00006C380000}"/>
    <cellStyle name="Millares [1] 79" xfId="10108" xr:uid="{00000000-0005-0000-0000-00006D380000}"/>
    <cellStyle name="Millares [1] 79 2" xfId="10109" xr:uid="{00000000-0005-0000-0000-00006E380000}"/>
    <cellStyle name="Millares [1] 79 2 2" xfId="33011" xr:uid="{00000000-0005-0000-0000-00006F380000}"/>
    <cellStyle name="Millares [1] 79 3" xfId="10110" xr:uid="{00000000-0005-0000-0000-000070380000}"/>
    <cellStyle name="Millares [1] 79 3 2" xfId="33012" xr:uid="{00000000-0005-0000-0000-000071380000}"/>
    <cellStyle name="Millares [1] 79 4" xfId="33013" xr:uid="{00000000-0005-0000-0000-000072380000}"/>
    <cellStyle name="Millares [1] 8" xfId="10111" xr:uid="{00000000-0005-0000-0000-000073380000}"/>
    <cellStyle name="Millares [1] 8 2" xfId="10112" xr:uid="{00000000-0005-0000-0000-000074380000}"/>
    <cellStyle name="Millares [1] 8 2 2" xfId="33014" xr:uid="{00000000-0005-0000-0000-000075380000}"/>
    <cellStyle name="Millares [1] 8 3" xfId="10113" xr:uid="{00000000-0005-0000-0000-000076380000}"/>
    <cellStyle name="Millares [1] 8 3 2" xfId="33015" xr:uid="{00000000-0005-0000-0000-000077380000}"/>
    <cellStyle name="Millares [1] 8 4" xfId="33016" xr:uid="{00000000-0005-0000-0000-000078380000}"/>
    <cellStyle name="Millares [1] 80" xfId="10114" xr:uid="{00000000-0005-0000-0000-000079380000}"/>
    <cellStyle name="Millares [1] 80 2" xfId="10115" xr:uid="{00000000-0005-0000-0000-00007A380000}"/>
    <cellStyle name="Millares [1] 80 2 2" xfId="33017" xr:uid="{00000000-0005-0000-0000-00007B380000}"/>
    <cellStyle name="Millares [1] 80 3" xfId="10116" xr:uid="{00000000-0005-0000-0000-00007C380000}"/>
    <cellStyle name="Millares [1] 80 3 2" xfId="33018" xr:uid="{00000000-0005-0000-0000-00007D380000}"/>
    <cellStyle name="Millares [1] 80 4" xfId="33019" xr:uid="{00000000-0005-0000-0000-00007E380000}"/>
    <cellStyle name="Millares [1] 81" xfId="10117" xr:uid="{00000000-0005-0000-0000-00007F380000}"/>
    <cellStyle name="Millares [1] 81 2" xfId="10118" xr:uid="{00000000-0005-0000-0000-000080380000}"/>
    <cellStyle name="Millares [1] 81 2 2" xfId="33020" xr:uid="{00000000-0005-0000-0000-000081380000}"/>
    <cellStyle name="Millares [1] 81 3" xfId="10119" xr:uid="{00000000-0005-0000-0000-000082380000}"/>
    <cellStyle name="Millares [1] 81 3 2" xfId="33021" xr:uid="{00000000-0005-0000-0000-000083380000}"/>
    <cellStyle name="Millares [1] 81 4" xfId="33022" xr:uid="{00000000-0005-0000-0000-000084380000}"/>
    <cellStyle name="Millares [1] 82" xfId="10120" xr:uid="{00000000-0005-0000-0000-000085380000}"/>
    <cellStyle name="Millares [1] 82 2" xfId="10121" xr:uid="{00000000-0005-0000-0000-000086380000}"/>
    <cellStyle name="Millares [1] 82 2 2" xfId="33023" xr:uid="{00000000-0005-0000-0000-000087380000}"/>
    <cellStyle name="Millares [1] 82 3" xfId="10122" xr:uid="{00000000-0005-0000-0000-000088380000}"/>
    <cellStyle name="Millares [1] 82 3 2" xfId="33024" xr:uid="{00000000-0005-0000-0000-000089380000}"/>
    <cellStyle name="Millares [1] 82 4" xfId="33025" xr:uid="{00000000-0005-0000-0000-00008A380000}"/>
    <cellStyle name="Millares [1] 83" xfId="10123" xr:uid="{00000000-0005-0000-0000-00008B380000}"/>
    <cellStyle name="Millares [1] 83 2" xfId="10124" xr:uid="{00000000-0005-0000-0000-00008C380000}"/>
    <cellStyle name="Millares [1] 83 2 2" xfId="33026" xr:uid="{00000000-0005-0000-0000-00008D380000}"/>
    <cellStyle name="Millares [1] 83 3" xfId="10125" xr:uid="{00000000-0005-0000-0000-00008E380000}"/>
    <cellStyle name="Millares [1] 83 3 2" xfId="33027" xr:uid="{00000000-0005-0000-0000-00008F380000}"/>
    <cellStyle name="Millares [1] 83 4" xfId="33028" xr:uid="{00000000-0005-0000-0000-000090380000}"/>
    <cellStyle name="Millares [1] 84" xfId="10126" xr:uid="{00000000-0005-0000-0000-000091380000}"/>
    <cellStyle name="Millares [1] 84 2" xfId="10127" xr:uid="{00000000-0005-0000-0000-000092380000}"/>
    <cellStyle name="Millares [1] 84 2 2" xfId="33029" xr:uid="{00000000-0005-0000-0000-000093380000}"/>
    <cellStyle name="Millares [1] 84 3" xfId="10128" xr:uid="{00000000-0005-0000-0000-000094380000}"/>
    <cellStyle name="Millares [1] 84 3 2" xfId="33030" xr:uid="{00000000-0005-0000-0000-000095380000}"/>
    <cellStyle name="Millares [1] 84 4" xfId="33031" xr:uid="{00000000-0005-0000-0000-000096380000}"/>
    <cellStyle name="Millares [1] 85" xfId="10129" xr:uid="{00000000-0005-0000-0000-000097380000}"/>
    <cellStyle name="Millares [1] 85 2" xfId="10130" xr:uid="{00000000-0005-0000-0000-000098380000}"/>
    <cellStyle name="Millares [1] 85 2 2" xfId="33032" xr:uid="{00000000-0005-0000-0000-000099380000}"/>
    <cellStyle name="Millares [1] 85 3" xfId="10131" xr:uid="{00000000-0005-0000-0000-00009A380000}"/>
    <cellStyle name="Millares [1] 85 3 2" xfId="33033" xr:uid="{00000000-0005-0000-0000-00009B380000}"/>
    <cellStyle name="Millares [1] 85 4" xfId="33034" xr:uid="{00000000-0005-0000-0000-00009C380000}"/>
    <cellStyle name="Millares [1] 86" xfId="10132" xr:uid="{00000000-0005-0000-0000-00009D380000}"/>
    <cellStyle name="Millares [1] 86 2" xfId="10133" xr:uid="{00000000-0005-0000-0000-00009E380000}"/>
    <cellStyle name="Millares [1] 86 2 2" xfId="33035" xr:uid="{00000000-0005-0000-0000-00009F380000}"/>
    <cellStyle name="Millares [1] 86 3" xfId="10134" xr:uid="{00000000-0005-0000-0000-0000A0380000}"/>
    <cellStyle name="Millares [1] 86 3 2" xfId="33036" xr:uid="{00000000-0005-0000-0000-0000A1380000}"/>
    <cellStyle name="Millares [1] 86 4" xfId="33037" xr:uid="{00000000-0005-0000-0000-0000A2380000}"/>
    <cellStyle name="Millares [1] 87" xfId="10135" xr:uid="{00000000-0005-0000-0000-0000A3380000}"/>
    <cellStyle name="Millares [1] 87 2" xfId="10136" xr:uid="{00000000-0005-0000-0000-0000A4380000}"/>
    <cellStyle name="Millares [1] 87 2 2" xfId="33038" xr:uid="{00000000-0005-0000-0000-0000A5380000}"/>
    <cellStyle name="Millares [1] 87 3" xfId="10137" xr:uid="{00000000-0005-0000-0000-0000A6380000}"/>
    <cellStyle name="Millares [1] 87 3 2" xfId="33039" xr:uid="{00000000-0005-0000-0000-0000A7380000}"/>
    <cellStyle name="Millares [1] 87 4" xfId="33040" xr:uid="{00000000-0005-0000-0000-0000A8380000}"/>
    <cellStyle name="Millares [1] 88" xfId="10138" xr:uid="{00000000-0005-0000-0000-0000A9380000}"/>
    <cellStyle name="Millares [1] 88 2" xfId="10139" xr:uid="{00000000-0005-0000-0000-0000AA380000}"/>
    <cellStyle name="Millares [1] 88 2 2" xfId="33041" xr:uid="{00000000-0005-0000-0000-0000AB380000}"/>
    <cellStyle name="Millares [1] 88 3" xfId="10140" xr:uid="{00000000-0005-0000-0000-0000AC380000}"/>
    <cellStyle name="Millares [1] 88 3 2" xfId="33042" xr:uid="{00000000-0005-0000-0000-0000AD380000}"/>
    <cellStyle name="Millares [1] 88 4" xfId="33043" xr:uid="{00000000-0005-0000-0000-0000AE380000}"/>
    <cellStyle name="Millares [1] 89" xfId="10141" xr:uid="{00000000-0005-0000-0000-0000AF380000}"/>
    <cellStyle name="Millares [1] 89 2" xfId="10142" xr:uid="{00000000-0005-0000-0000-0000B0380000}"/>
    <cellStyle name="Millares [1] 89 2 2" xfId="33044" xr:uid="{00000000-0005-0000-0000-0000B1380000}"/>
    <cellStyle name="Millares [1] 89 3" xfId="10143" xr:uid="{00000000-0005-0000-0000-0000B2380000}"/>
    <cellStyle name="Millares [1] 89 3 2" xfId="33045" xr:uid="{00000000-0005-0000-0000-0000B3380000}"/>
    <cellStyle name="Millares [1] 89 4" xfId="33046" xr:uid="{00000000-0005-0000-0000-0000B4380000}"/>
    <cellStyle name="Millares [1] 9" xfId="10144" xr:uid="{00000000-0005-0000-0000-0000B5380000}"/>
    <cellStyle name="Millares [1] 9 2" xfId="10145" xr:uid="{00000000-0005-0000-0000-0000B6380000}"/>
    <cellStyle name="Millares [1] 9 2 2" xfId="33047" xr:uid="{00000000-0005-0000-0000-0000B7380000}"/>
    <cellStyle name="Millares [1] 9 3" xfId="10146" xr:uid="{00000000-0005-0000-0000-0000B8380000}"/>
    <cellStyle name="Millares [1] 9 3 2" xfId="33048" xr:uid="{00000000-0005-0000-0000-0000B9380000}"/>
    <cellStyle name="Millares [1] 9 4" xfId="33049" xr:uid="{00000000-0005-0000-0000-0000BA380000}"/>
    <cellStyle name="Millares [1] 90" xfId="10147" xr:uid="{00000000-0005-0000-0000-0000BB380000}"/>
    <cellStyle name="Millares [1] 90 2" xfId="10148" xr:uid="{00000000-0005-0000-0000-0000BC380000}"/>
    <cellStyle name="Millares [1] 90 2 2" xfId="33050" xr:uid="{00000000-0005-0000-0000-0000BD380000}"/>
    <cellStyle name="Millares [1] 90 3" xfId="10149" xr:uid="{00000000-0005-0000-0000-0000BE380000}"/>
    <cellStyle name="Millares [1] 90 3 2" xfId="33051" xr:uid="{00000000-0005-0000-0000-0000BF380000}"/>
    <cellStyle name="Millares [1] 90 4" xfId="33052" xr:uid="{00000000-0005-0000-0000-0000C0380000}"/>
    <cellStyle name="Millares [1] 91" xfId="10150" xr:uid="{00000000-0005-0000-0000-0000C1380000}"/>
    <cellStyle name="Millares [1] 91 2" xfId="10151" xr:uid="{00000000-0005-0000-0000-0000C2380000}"/>
    <cellStyle name="Millares [1] 91 2 2" xfId="33053" xr:uid="{00000000-0005-0000-0000-0000C3380000}"/>
    <cellStyle name="Millares [1] 91 3" xfId="10152" xr:uid="{00000000-0005-0000-0000-0000C4380000}"/>
    <cellStyle name="Millares [1] 91 3 2" xfId="33054" xr:uid="{00000000-0005-0000-0000-0000C5380000}"/>
    <cellStyle name="Millares [1] 91 4" xfId="33055" xr:uid="{00000000-0005-0000-0000-0000C6380000}"/>
    <cellStyle name="Millares [1] 92" xfId="10153" xr:uid="{00000000-0005-0000-0000-0000C7380000}"/>
    <cellStyle name="Millares [1] 92 2" xfId="10154" xr:uid="{00000000-0005-0000-0000-0000C8380000}"/>
    <cellStyle name="Millares [1] 92 2 2" xfId="33056" xr:uid="{00000000-0005-0000-0000-0000C9380000}"/>
    <cellStyle name="Millares [1] 92 3" xfId="10155" xr:uid="{00000000-0005-0000-0000-0000CA380000}"/>
    <cellStyle name="Millares [1] 92 3 2" xfId="33057" xr:uid="{00000000-0005-0000-0000-0000CB380000}"/>
    <cellStyle name="Millares [1] 92 4" xfId="33058" xr:uid="{00000000-0005-0000-0000-0000CC380000}"/>
    <cellStyle name="Millares [1] 93" xfId="10156" xr:uid="{00000000-0005-0000-0000-0000CD380000}"/>
    <cellStyle name="Millares [1] 93 2" xfId="10157" xr:uid="{00000000-0005-0000-0000-0000CE380000}"/>
    <cellStyle name="Millares [1] 93 2 2" xfId="33059" xr:uid="{00000000-0005-0000-0000-0000CF380000}"/>
    <cellStyle name="Millares [1] 93 3" xfId="10158" xr:uid="{00000000-0005-0000-0000-0000D0380000}"/>
    <cellStyle name="Millares [1] 93 3 2" xfId="33060" xr:uid="{00000000-0005-0000-0000-0000D1380000}"/>
    <cellStyle name="Millares [1] 93 4" xfId="33061" xr:uid="{00000000-0005-0000-0000-0000D2380000}"/>
    <cellStyle name="Millares [1] 94" xfId="10159" xr:uid="{00000000-0005-0000-0000-0000D3380000}"/>
    <cellStyle name="Millares [1] 94 2" xfId="10160" xr:uid="{00000000-0005-0000-0000-0000D4380000}"/>
    <cellStyle name="Millares [1] 94 2 2" xfId="33062" xr:uid="{00000000-0005-0000-0000-0000D5380000}"/>
    <cellStyle name="Millares [1] 94 3" xfId="10161" xr:uid="{00000000-0005-0000-0000-0000D6380000}"/>
    <cellStyle name="Millares [1] 94 3 2" xfId="33063" xr:uid="{00000000-0005-0000-0000-0000D7380000}"/>
    <cellStyle name="Millares [1] 94 4" xfId="33064" xr:uid="{00000000-0005-0000-0000-0000D8380000}"/>
    <cellStyle name="Millares [1] 95" xfId="10162" xr:uid="{00000000-0005-0000-0000-0000D9380000}"/>
    <cellStyle name="Millares [1] 95 2" xfId="10163" xr:uid="{00000000-0005-0000-0000-0000DA380000}"/>
    <cellStyle name="Millares [1] 95 2 2" xfId="33065" xr:uid="{00000000-0005-0000-0000-0000DB380000}"/>
    <cellStyle name="Millares [1] 95 3" xfId="10164" xr:uid="{00000000-0005-0000-0000-0000DC380000}"/>
    <cellStyle name="Millares [1] 95 3 2" xfId="33066" xr:uid="{00000000-0005-0000-0000-0000DD380000}"/>
    <cellStyle name="Millares [1] 95 4" xfId="33067" xr:uid="{00000000-0005-0000-0000-0000DE380000}"/>
    <cellStyle name="Millares [1] 96" xfId="10165" xr:uid="{00000000-0005-0000-0000-0000DF380000}"/>
    <cellStyle name="Millares [1] 96 2" xfId="10166" xr:uid="{00000000-0005-0000-0000-0000E0380000}"/>
    <cellStyle name="Millares [1] 96 2 2" xfId="33068" xr:uid="{00000000-0005-0000-0000-0000E1380000}"/>
    <cellStyle name="Millares [1] 96 3" xfId="10167" xr:uid="{00000000-0005-0000-0000-0000E2380000}"/>
    <cellStyle name="Millares [1] 96 3 2" xfId="33069" xr:uid="{00000000-0005-0000-0000-0000E3380000}"/>
    <cellStyle name="Millares [1] 96 4" xfId="33070" xr:uid="{00000000-0005-0000-0000-0000E4380000}"/>
    <cellStyle name="Millares [1] 97" xfId="10168" xr:uid="{00000000-0005-0000-0000-0000E5380000}"/>
    <cellStyle name="Millares [1] 97 2" xfId="10169" xr:uid="{00000000-0005-0000-0000-0000E6380000}"/>
    <cellStyle name="Millares [1] 97 2 2" xfId="33071" xr:uid="{00000000-0005-0000-0000-0000E7380000}"/>
    <cellStyle name="Millares [1] 97 3" xfId="10170" xr:uid="{00000000-0005-0000-0000-0000E8380000}"/>
    <cellStyle name="Millares [1] 97 3 2" xfId="33072" xr:uid="{00000000-0005-0000-0000-0000E9380000}"/>
    <cellStyle name="Millares [1] 97 4" xfId="33073" xr:uid="{00000000-0005-0000-0000-0000EA380000}"/>
    <cellStyle name="Millares [1] 98" xfId="10171" xr:uid="{00000000-0005-0000-0000-0000EB380000}"/>
    <cellStyle name="Millares [1] 98 2" xfId="10172" xr:uid="{00000000-0005-0000-0000-0000EC380000}"/>
    <cellStyle name="Millares [1] 98 2 2" xfId="33074" xr:uid="{00000000-0005-0000-0000-0000ED380000}"/>
    <cellStyle name="Millares [1] 98 3" xfId="10173" xr:uid="{00000000-0005-0000-0000-0000EE380000}"/>
    <cellStyle name="Millares [1] 98 3 2" xfId="33075" xr:uid="{00000000-0005-0000-0000-0000EF380000}"/>
    <cellStyle name="Millares [1] 98 4" xfId="33076" xr:uid="{00000000-0005-0000-0000-0000F0380000}"/>
    <cellStyle name="Millares [1] 99" xfId="10174" xr:uid="{00000000-0005-0000-0000-0000F1380000}"/>
    <cellStyle name="Millares [1] 99 2" xfId="10175" xr:uid="{00000000-0005-0000-0000-0000F2380000}"/>
    <cellStyle name="Millares [1] 99 2 2" xfId="33077" xr:uid="{00000000-0005-0000-0000-0000F3380000}"/>
    <cellStyle name="Millares [1] 99 3" xfId="10176" xr:uid="{00000000-0005-0000-0000-0000F4380000}"/>
    <cellStyle name="Millares [1] 99 3 2" xfId="33078" xr:uid="{00000000-0005-0000-0000-0000F5380000}"/>
    <cellStyle name="Millares [1] 99 4" xfId="33079" xr:uid="{00000000-0005-0000-0000-0000F6380000}"/>
    <cellStyle name="Millares [2]" xfId="10177" xr:uid="{00000000-0005-0000-0000-0000F7380000}"/>
    <cellStyle name="Millares [2] 10" xfId="10178" xr:uid="{00000000-0005-0000-0000-0000F8380000}"/>
    <cellStyle name="Millares [2] 10 2" xfId="10179" xr:uid="{00000000-0005-0000-0000-0000F9380000}"/>
    <cellStyle name="Millares [2] 10 2 2" xfId="33080" xr:uid="{00000000-0005-0000-0000-0000FA380000}"/>
    <cellStyle name="Millares [2] 10 3" xfId="10180" xr:uid="{00000000-0005-0000-0000-0000FB380000}"/>
    <cellStyle name="Millares [2] 10 3 2" xfId="33081" xr:uid="{00000000-0005-0000-0000-0000FC380000}"/>
    <cellStyle name="Millares [2] 10 4" xfId="33082" xr:uid="{00000000-0005-0000-0000-0000FD380000}"/>
    <cellStyle name="Millares [2] 100" xfId="10181" xr:uid="{00000000-0005-0000-0000-0000FE380000}"/>
    <cellStyle name="Millares [2] 100 2" xfId="10182" xr:uid="{00000000-0005-0000-0000-0000FF380000}"/>
    <cellStyle name="Millares [2] 100 2 2" xfId="33083" xr:uid="{00000000-0005-0000-0000-000000390000}"/>
    <cellStyle name="Millares [2] 100 3" xfId="10183" xr:uid="{00000000-0005-0000-0000-000001390000}"/>
    <cellStyle name="Millares [2] 100 3 2" xfId="33084" xr:uid="{00000000-0005-0000-0000-000002390000}"/>
    <cellStyle name="Millares [2] 100 4" xfId="33085" xr:uid="{00000000-0005-0000-0000-000003390000}"/>
    <cellStyle name="Millares [2] 101" xfId="10184" xr:uid="{00000000-0005-0000-0000-000004390000}"/>
    <cellStyle name="Millares [2] 101 2" xfId="10185" xr:uid="{00000000-0005-0000-0000-000005390000}"/>
    <cellStyle name="Millares [2] 101 2 2" xfId="33086" xr:uid="{00000000-0005-0000-0000-000006390000}"/>
    <cellStyle name="Millares [2] 101 3" xfId="10186" xr:uid="{00000000-0005-0000-0000-000007390000}"/>
    <cellStyle name="Millares [2] 101 3 2" xfId="33087" xr:uid="{00000000-0005-0000-0000-000008390000}"/>
    <cellStyle name="Millares [2] 101 4" xfId="33088" xr:uid="{00000000-0005-0000-0000-000009390000}"/>
    <cellStyle name="Millares [2] 102" xfId="10187" xr:uid="{00000000-0005-0000-0000-00000A390000}"/>
    <cellStyle name="Millares [2] 102 2" xfId="10188" xr:uid="{00000000-0005-0000-0000-00000B390000}"/>
    <cellStyle name="Millares [2] 102 2 2" xfId="33089" xr:uid="{00000000-0005-0000-0000-00000C390000}"/>
    <cellStyle name="Millares [2] 102 3" xfId="10189" xr:uid="{00000000-0005-0000-0000-00000D390000}"/>
    <cellStyle name="Millares [2] 102 3 2" xfId="33090" xr:uid="{00000000-0005-0000-0000-00000E390000}"/>
    <cellStyle name="Millares [2] 102 4" xfId="33091" xr:uid="{00000000-0005-0000-0000-00000F390000}"/>
    <cellStyle name="Millares [2] 103" xfId="10190" xr:uid="{00000000-0005-0000-0000-000010390000}"/>
    <cellStyle name="Millares [2] 103 2" xfId="10191" xr:uid="{00000000-0005-0000-0000-000011390000}"/>
    <cellStyle name="Millares [2] 103 2 2" xfId="33092" xr:uid="{00000000-0005-0000-0000-000012390000}"/>
    <cellStyle name="Millares [2] 103 3" xfId="10192" xr:uid="{00000000-0005-0000-0000-000013390000}"/>
    <cellStyle name="Millares [2] 103 3 2" xfId="33093" xr:uid="{00000000-0005-0000-0000-000014390000}"/>
    <cellStyle name="Millares [2] 103 4" xfId="33094" xr:uid="{00000000-0005-0000-0000-000015390000}"/>
    <cellStyle name="Millares [2] 104" xfId="10193" xr:uid="{00000000-0005-0000-0000-000016390000}"/>
    <cellStyle name="Millares [2] 104 2" xfId="10194" xr:uid="{00000000-0005-0000-0000-000017390000}"/>
    <cellStyle name="Millares [2] 104 2 2" xfId="33095" xr:uid="{00000000-0005-0000-0000-000018390000}"/>
    <cellStyle name="Millares [2] 104 3" xfId="10195" xr:uid="{00000000-0005-0000-0000-000019390000}"/>
    <cellStyle name="Millares [2] 104 3 2" xfId="33096" xr:uid="{00000000-0005-0000-0000-00001A390000}"/>
    <cellStyle name="Millares [2] 104 4" xfId="33097" xr:uid="{00000000-0005-0000-0000-00001B390000}"/>
    <cellStyle name="Millares [2] 105" xfId="10196" xr:uid="{00000000-0005-0000-0000-00001C390000}"/>
    <cellStyle name="Millares [2] 105 2" xfId="10197" xr:uid="{00000000-0005-0000-0000-00001D390000}"/>
    <cellStyle name="Millares [2] 105 2 2" xfId="33098" xr:uid="{00000000-0005-0000-0000-00001E390000}"/>
    <cellStyle name="Millares [2] 105 3" xfId="10198" xr:uid="{00000000-0005-0000-0000-00001F390000}"/>
    <cellStyle name="Millares [2] 105 3 2" xfId="33099" xr:uid="{00000000-0005-0000-0000-000020390000}"/>
    <cellStyle name="Millares [2] 105 4" xfId="33100" xr:uid="{00000000-0005-0000-0000-000021390000}"/>
    <cellStyle name="Millares [2] 106" xfId="10199" xr:uid="{00000000-0005-0000-0000-000022390000}"/>
    <cellStyle name="Millares [2] 106 2" xfId="10200" xr:uid="{00000000-0005-0000-0000-000023390000}"/>
    <cellStyle name="Millares [2] 106 2 2" xfId="33101" xr:uid="{00000000-0005-0000-0000-000024390000}"/>
    <cellStyle name="Millares [2] 106 3" xfId="10201" xr:uid="{00000000-0005-0000-0000-000025390000}"/>
    <cellStyle name="Millares [2] 106 3 2" xfId="33102" xr:uid="{00000000-0005-0000-0000-000026390000}"/>
    <cellStyle name="Millares [2] 106 4" xfId="33103" xr:uid="{00000000-0005-0000-0000-000027390000}"/>
    <cellStyle name="Millares [2] 107" xfId="10202" xr:uid="{00000000-0005-0000-0000-000028390000}"/>
    <cellStyle name="Millares [2] 107 2" xfId="10203" xr:uid="{00000000-0005-0000-0000-000029390000}"/>
    <cellStyle name="Millares [2] 107 2 2" xfId="33104" xr:uid="{00000000-0005-0000-0000-00002A390000}"/>
    <cellStyle name="Millares [2] 107 3" xfId="10204" xr:uid="{00000000-0005-0000-0000-00002B390000}"/>
    <cellStyle name="Millares [2] 107 3 2" xfId="33105" xr:uid="{00000000-0005-0000-0000-00002C390000}"/>
    <cellStyle name="Millares [2] 107 4" xfId="33106" xr:uid="{00000000-0005-0000-0000-00002D390000}"/>
    <cellStyle name="Millares [2] 108" xfId="10205" xr:uid="{00000000-0005-0000-0000-00002E390000}"/>
    <cellStyle name="Millares [2] 108 2" xfId="10206" xr:uid="{00000000-0005-0000-0000-00002F390000}"/>
    <cellStyle name="Millares [2] 108 2 2" xfId="33107" xr:uid="{00000000-0005-0000-0000-000030390000}"/>
    <cellStyle name="Millares [2] 108 3" xfId="10207" xr:uid="{00000000-0005-0000-0000-000031390000}"/>
    <cellStyle name="Millares [2] 108 3 2" xfId="33108" xr:uid="{00000000-0005-0000-0000-000032390000}"/>
    <cellStyle name="Millares [2] 108 4" xfId="33109" xr:uid="{00000000-0005-0000-0000-000033390000}"/>
    <cellStyle name="Millares [2] 109" xfId="10208" xr:uid="{00000000-0005-0000-0000-000034390000}"/>
    <cellStyle name="Millares [2] 109 2" xfId="33110" xr:uid="{00000000-0005-0000-0000-000035390000}"/>
    <cellStyle name="Millares [2] 11" xfId="10209" xr:uid="{00000000-0005-0000-0000-000036390000}"/>
    <cellStyle name="Millares [2] 11 2" xfId="10210" xr:uid="{00000000-0005-0000-0000-000037390000}"/>
    <cellStyle name="Millares [2] 11 2 2" xfId="33111" xr:uid="{00000000-0005-0000-0000-000038390000}"/>
    <cellStyle name="Millares [2] 11 3" xfId="10211" xr:uid="{00000000-0005-0000-0000-000039390000}"/>
    <cellStyle name="Millares [2] 11 3 2" xfId="33112" xr:uid="{00000000-0005-0000-0000-00003A390000}"/>
    <cellStyle name="Millares [2] 11 4" xfId="33113" xr:uid="{00000000-0005-0000-0000-00003B390000}"/>
    <cellStyle name="Millares [2] 110" xfId="10212" xr:uid="{00000000-0005-0000-0000-00003C390000}"/>
    <cellStyle name="Millares [2] 110 2" xfId="33114" xr:uid="{00000000-0005-0000-0000-00003D390000}"/>
    <cellStyle name="Millares [2] 111" xfId="33115" xr:uid="{00000000-0005-0000-0000-00003E390000}"/>
    <cellStyle name="Millares [2] 12" xfId="10213" xr:uid="{00000000-0005-0000-0000-00003F390000}"/>
    <cellStyle name="Millares [2] 12 2" xfId="10214" xr:uid="{00000000-0005-0000-0000-000040390000}"/>
    <cellStyle name="Millares [2] 12 2 2" xfId="33116" xr:uid="{00000000-0005-0000-0000-000041390000}"/>
    <cellStyle name="Millares [2] 12 3" xfId="10215" xr:uid="{00000000-0005-0000-0000-000042390000}"/>
    <cellStyle name="Millares [2] 12 3 2" xfId="33117" xr:uid="{00000000-0005-0000-0000-000043390000}"/>
    <cellStyle name="Millares [2] 12 4" xfId="33118" xr:uid="{00000000-0005-0000-0000-000044390000}"/>
    <cellStyle name="Millares [2] 13" xfId="10216" xr:uid="{00000000-0005-0000-0000-000045390000}"/>
    <cellStyle name="Millares [2] 13 2" xfId="10217" xr:uid="{00000000-0005-0000-0000-000046390000}"/>
    <cellStyle name="Millares [2] 13 2 2" xfId="33119" xr:uid="{00000000-0005-0000-0000-000047390000}"/>
    <cellStyle name="Millares [2] 13 3" xfId="10218" xr:uid="{00000000-0005-0000-0000-000048390000}"/>
    <cellStyle name="Millares [2] 13 3 2" xfId="33120" xr:uid="{00000000-0005-0000-0000-000049390000}"/>
    <cellStyle name="Millares [2] 13 4" xfId="33121" xr:uid="{00000000-0005-0000-0000-00004A390000}"/>
    <cellStyle name="Millares [2] 14" xfId="10219" xr:uid="{00000000-0005-0000-0000-00004B390000}"/>
    <cellStyle name="Millares [2] 14 2" xfId="10220" xr:uid="{00000000-0005-0000-0000-00004C390000}"/>
    <cellStyle name="Millares [2] 14 2 2" xfId="33122" xr:uid="{00000000-0005-0000-0000-00004D390000}"/>
    <cellStyle name="Millares [2] 14 3" xfId="10221" xr:uid="{00000000-0005-0000-0000-00004E390000}"/>
    <cellStyle name="Millares [2] 14 3 2" xfId="33123" xr:uid="{00000000-0005-0000-0000-00004F390000}"/>
    <cellStyle name="Millares [2] 14 4" xfId="33124" xr:uid="{00000000-0005-0000-0000-000050390000}"/>
    <cellStyle name="Millares [2] 15" xfId="10222" xr:uid="{00000000-0005-0000-0000-000051390000}"/>
    <cellStyle name="Millares [2] 15 2" xfId="10223" xr:uid="{00000000-0005-0000-0000-000052390000}"/>
    <cellStyle name="Millares [2] 15 2 2" xfId="33125" xr:uid="{00000000-0005-0000-0000-000053390000}"/>
    <cellStyle name="Millares [2] 15 3" xfId="10224" xr:uid="{00000000-0005-0000-0000-000054390000}"/>
    <cellStyle name="Millares [2] 15 3 2" xfId="33126" xr:uid="{00000000-0005-0000-0000-000055390000}"/>
    <cellStyle name="Millares [2] 15 4" xfId="33127" xr:uid="{00000000-0005-0000-0000-000056390000}"/>
    <cellStyle name="Millares [2] 16" xfId="10225" xr:uid="{00000000-0005-0000-0000-000057390000}"/>
    <cellStyle name="Millares [2] 16 2" xfId="10226" xr:uid="{00000000-0005-0000-0000-000058390000}"/>
    <cellStyle name="Millares [2] 16 2 2" xfId="33128" xr:uid="{00000000-0005-0000-0000-000059390000}"/>
    <cellStyle name="Millares [2] 16 3" xfId="10227" xr:uid="{00000000-0005-0000-0000-00005A390000}"/>
    <cellStyle name="Millares [2] 16 3 2" xfId="33129" xr:uid="{00000000-0005-0000-0000-00005B390000}"/>
    <cellStyle name="Millares [2] 16 4" xfId="33130" xr:uid="{00000000-0005-0000-0000-00005C390000}"/>
    <cellStyle name="Millares [2] 17" xfId="10228" xr:uid="{00000000-0005-0000-0000-00005D390000}"/>
    <cellStyle name="Millares [2] 17 2" xfId="10229" xr:uid="{00000000-0005-0000-0000-00005E390000}"/>
    <cellStyle name="Millares [2] 17 2 2" xfId="33131" xr:uid="{00000000-0005-0000-0000-00005F390000}"/>
    <cellStyle name="Millares [2] 17 3" xfId="10230" xr:uid="{00000000-0005-0000-0000-000060390000}"/>
    <cellStyle name="Millares [2] 17 3 2" xfId="33132" xr:uid="{00000000-0005-0000-0000-000061390000}"/>
    <cellStyle name="Millares [2] 17 4" xfId="33133" xr:uid="{00000000-0005-0000-0000-000062390000}"/>
    <cellStyle name="Millares [2] 18" xfId="10231" xr:uid="{00000000-0005-0000-0000-000063390000}"/>
    <cellStyle name="Millares [2] 18 2" xfId="10232" xr:uid="{00000000-0005-0000-0000-000064390000}"/>
    <cellStyle name="Millares [2] 18 2 2" xfId="33134" xr:uid="{00000000-0005-0000-0000-000065390000}"/>
    <cellStyle name="Millares [2] 18 3" xfId="10233" xr:uid="{00000000-0005-0000-0000-000066390000}"/>
    <cellStyle name="Millares [2] 18 3 2" xfId="33135" xr:uid="{00000000-0005-0000-0000-000067390000}"/>
    <cellStyle name="Millares [2] 18 4" xfId="33136" xr:uid="{00000000-0005-0000-0000-000068390000}"/>
    <cellStyle name="Millares [2] 19" xfId="10234" xr:uid="{00000000-0005-0000-0000-000069390000}"/>
    <cellStyle name="Millares [2] 19 2" xfId="10235" xr:uid="{00000000-0005-0000-0000-00006A390000}"/>
    <cellStyle name="Millares [2] 19 2 2" xfId="33137" xr:uid="{00000000-0005-0000-0000-00006B390000}"/>
    <cellStyle name="Millares [2] 19 3" xfId="10236" xr:uid="{00000000-0005-0000-0000-00006C390000}"/>
    <cellStyle name="Millares [2] 19 3 2" xfId="33138" xr:uid="{00000000-0005-0000-0000-00006D390000}"/>
    <cellStyle name="Millares [2] 19 4" xfId="33139" xr:uid="{00000000-0005-0000-0000-00006E390000}"/>
    <cellStyle name="Millares [2] 2" xfId="10237" xr:uid="{00000000-0005-0000-0000-00006F390000}"/>
    <cellStyle name="Millares [2] 2 2" xfId="10238" xr:uid="{00000000-0005-0000-0000-000070390000}"/>
    <cellStyle name="Millares [2] 2 2 2" xfId="10239" xr:uid="{00000000-0005-0000-0000-000071390000}"/>
    <cellStyle name="Millares [2] 2 2 2 2" xfId="33140" xr:uid="{00000000-0005-0000-0000-000072390000}"/>
    <cellStyle name="Millares [2] 2 2 3" xfId="10240" xr:uid="{00000000-0005-0000-0000-000073390000}"/>
    <cellStyle name="Millares [2] 2 2 3 2" xfId="33141" xr:uid="{00000000-0005-0000-0000-000074390000}"/>
    <cellStyle name="Millares [2] 2 2 4" xfId="33142" xr:uid="{00000000-0005-0000-0000-000075390000}"/>
    <cellStyle name="Millares [2] 2 3" xfId="10241" xr:uid="{00000000-0005-0000-0000-000076390000}"/>
    <cellStyle name="Millares [2] 2 3 2" xfId="10242" xr:uid="{00000000-0005-0000-0000-000077390000}"/>
    <cellStyle name="Millares [2] 2 3 2 2" xfId="33143" xr:uid="{00000000-0005-0000-0000-000078390000}"/>
    <cellStyle name="Millares [2] 2 3 3" xfId="10243" xr:uid="{00000000-0005-0000-0000-000079390000}"/>
    <cellStyle name="Millares [2] 2 3 3 2" xfId="33144" xr:uid="{00000000-0005-0000-0000-00007A390000}"/>
    <cellStyle name="Millares [2] 2 3 4" xfId="33145" xr:uid="{00000000-0005-0000-0000-00007B390000}"/>
    <cellStyle name="Millares [2] 2 4" xfId="10244" xr:uid="{00000000-0005-0000-0000-00007C390000}"/>
    <cellStyle name="Millares [2] 2 4 2" xfId="10245" xr:uid="{00000000-0005-0000-0000-00007D390000}"/>
    <cellStyle name="Millares [2] 2 4 2 2" xfId="33146" xr:uid="{00000000-0005-0000-0000-00007E390000}"/>
    <cellStyle name="Millares [2] 2 4 3" xfId="10246" xr:uid="{00000000-0005-0000-0000-00007F390000}"/>
    <cellStyle name="Millares [2] 2 4 3 2" xfId="33147" xr:uid="{00000000-0005-0000-0000-000080390000}"/>
    <cellStyle name="Millares [2] 2 4 4" xfId="33148" xr:uid="{00000000-0005-0000-0000-000081390000}"/>
    <cellStyle name="Millares [2] 2 5" xfId="10247" xr:uid="{00000000-0005-0000-0000-000082390000}"/>
    <cellStyle name="Millares [2] 2 5 2" xfId="10248" xr:uid="{00000000-0005-0000-0000-000083390000}"/>
    <cellStyle name="Millares [2] 2 5 2 2" xfId="33149" xr:uid="{00000000-0005-0000-0000-000084390000}"/>
    <cellStyle name="Millares [2] 2 5 3" xfId="10249" xr:uid="{00000000-0005-0000-0000-000085390000}"/>
    <cellStyle name="Millares [2] 2 5 3 2" xfId="33150" xr:uid="{00000000-0005-0000-0000-000086390000}"/>
    <cellStyle name="Millares [2] 2 5 4" xfId="33151" xr:uid="{00000000-0005-0000-0000-000087390000}"/>
    <cellStyle name="Millares [2] 2 6" xfId="10250" xr:uid="{00000000-0005-0000-0000-000088390000}"/>
    <cellStyle name="Millares [2] 2 6 2" xfId="33152" xr:uid="{00000000-0005-0000-0000-000089390000}"/>
    <cellStyle name="Millares [2] 2 7" xfId="10251" xr:uid="{00000000-0005-0000-0000-00008A390000}"/>
    <cellStyle name="Millares [2] 2 7 2" xfId="33153" xr:uid="{00000000-0005-0000-0000-00008B390000}"/>
    <cellStyle name="Millares [2] 2 8" xfId="33154" xr:uid="{00000000-0005-0000-0000-00008C390000}"/>
    <cellStyle name="Millares [2] 20" xfId="10252" xr:uid="{00000000-0005-0000-0000-00008D390000}"/>
    <cellStyle name="Millares [2] 20 2" xfId="10253" xr:uid="{00000000-0005-0000-0000-00008E390000}"/>
    <cellStyle name="Millares [2] 20 2 2" xfId="33155" xr:uid="{00000000-0005-0000-0000-00008F390000}"/>
    <cellStyle name="Millares [2] 20 3" xfId="10254" xr:uid="{00000000-0005-0000-0000-000090390000}"/>
    <cellStyle name="Millares [2] 20 3 2" xfId="33156" xr:uid="{00000000-0005-0000-0000-000091390000}"/>
    <cellStyle name="Millares [2] 20 4" xfId="33157" xr:uid="{00000000-0005-0000-0000-000092390000}"/>
    <cellStyle name="Millares [2] 21" xfId="10255" xr:uid="{00000000-0005-0000-0000-000093390000}"/>
    <cellStyle name="Millares [2] 21 2" xfId="10256" xr:uid="{00000000-0005-0000-0000-000094390000}"/>
    <cellStyle name="Millares [2] 21 2 2" xfId="33158" xr:uid="{00000000-0005-0000-0000-000095390000}"/>
    <cellStyle name="Millares [2] 21 3" xfId="10257" xr:uid="{00000000-0005-0000-0000-000096390000}"/>
    <cellStyle name="Millares [2] 21 3 2" xfId="33159" xr:uid="{00000000-0005-0000-0000-000097390000}"/>
    <cellStyle name="Millares [2] 21 4" xfId="33160" xr:uid="{00000000-0005-0000-0000-000098390000}"/>
    <cellStyle name="Millares [2] 22" xfId="10258" xr:uid="{00000000-0005-0000-0000-000099390000}"/>
    <cellStyle name="Millares [2] 22 2" xfId="10259" xr:uid="{00000000-0005-0000-0000-00009A390000}"/>
    <cellStyle name="Millares [2] 22 2 2" xfId="33161" xr:uid="{00000000-0005-0000-0000-00009B390000}"/>
    <cellStyle name="Millares [2] 22 3" xfId="10260" xr:uid="{00000000-0005-0000-0000-00009C390000}"/>
    <cellStyle name="Millares [2] 22 3 2" xfId="33162" xr:uid="{00000000-0005-0000-0000-00009D390000}"/>
    <cellStyle name="Millares [2] 22 4" xfId="33163" xr:uid="{00000000-0005-0000-0000-00009E390000}"/>
    <cellStyle name="Millares [2] 23" xfId="10261" xr:uid="{00000000-0005-0000-0000-00009F390000}"/>
    <cellStyle name="Millares [2] 23 2" xfId="10262" xr:uid="{00000000-0005-0000-0000-0000A0390000}"/>
    <cellStyle name="Millares [2] 23 2 2" xfId="33164" xr:uid="{00000000-0005-0000-0000-0000A1390000}"/>
    <cellStyle name="Millares [2] 23 3" xfId="10263" xr:uid="{00000000-0005-0000-0000-0000A2390000}"/>
    <cellStyle name="Millares [2] 23 3 2" xfId="33165" xr:uid="{00000000-0005-0000-0000-0000A3390000}"/>
    <cellStyle name="Millares [2] 23 4" xfId="33166" xr:uid="{00000000-0005-0000-0000-0000A4390000}"/>
    <cellStyle name="Millares [2] 24" xfId="10264" xr:uid="{00000000-0005-0000-0000-0000A5390000}"/>
    <cellStyle name="Millares [2] 24 2" xfId="10265" xr:uid="{00000000-0005-0000-0000-0000A6390000}"/>
    <cellStyle name="Millares [2] 24 2 2" xfId="33167" xr:uid="{00000000-0005-0000-0000-0000A7390000}"/>
    <cellStyle name="Millares [2] 24 3" xfId="10266" xr:uid="{00000000-0005-0000-0000-0000A8390000}"/>
    <cellStyle name="Millares [2] 24 3 2" xfId="33168" xr:uid="{00000000-0005-0000-0000-0000A9390000}"/>
    <cellStyle name="Millares [2] 24 4" xfId="33169" xr:uid="{00000000-0005-0000-0000-0000AA390000}"/>
    <cellStyle name="Millares [2] 25" xfId="10267" xr:uid="{00000000-0005-0000-0000-0000AB390000}"/>
    <cellStyle name="Millares [2] 25 2" xfId="10268" xr:uid="{00000000-0005-0000-0000-0000AC390000}"/>
    <cellStyle name="Millares [2] 25 2 2" xfId="33170" xr:uid="{00000000-0005-0000-0000-0000AD390000}"/>
    <cellStyle name="Millares [2] 25 3" xfId="10269" xr:uid="{00000000-0005-0000-0000-0000AE390000}"/>
    <cellStyle name="Millares [2] 25 3 2" xfId="33171" xr:uid="{00000000-0005-0000-0000-0000AF390000}"/>
    <cellStyle name="Millares [2] 25 4" xfId="33172" xr:uid="{00000000-0005-0000-0000-0000B0390000}"/>
    <cellStyle name="Millares [2] 26" xfId="10270" xr:uid="{00000000-0005-0000-0000-0000B1390000}"/>
    <cellStyle name="Millares [2] 26 2" xfId="10271" xr:uid="{00000000-0005-0000-0000-0000B2390000}"/>
    <cellStyle name="Millares [2] 26 2 2" xfId="33173" xr:uid="{00000000-0005-0000-0000-0000B3390000}"/>
    <cellStyle name="Millares [2] 26 3" xfId="10272" xr:uid="{00000000-0005-0000-0000-0000B4390000}"/>
    <cellStyle name="Millares [2] 26 3 2" xfId="33174" xr:uid="{00000000-0005-0000-0000-0000B5390000}"/>
    <cellStyle name="Millares [2] 26 4" xfId="33175" xr:uid="{00000000-0005-0000-0000-0000B6390000}"/>
    <cellStyle name="Millares [2] 27" xfId="10273" xr:uid="{00000000-0005-0000-0000-0000B7390000}"/>
    <cellStyle name="Millares [2] 27 2" xfId="10274" xr:uid="{00000000-0005-0000-0000-0000B8390000}"/>
    <cellStyle name="Millares [2] 27 2 2" xfId="33176" xr:uid="{00000000-0005-0000-0000-0000B9390000}"/>
    <cellStyle name="Millares [2] 27 3" xfId="10275" xr:uid="{00000000-0005-0000-0000-0000BA390000}"/>
    <cellStyle name="Millares [2] 27 3 2" xfId="33177" xr:uid="{00000000-0005-0000-0000-0000BB390000}"/>
    <cellStyle name="Millares [2] 27 4" xfId="33178" xr:uid="{00000000-0005-0000-0000-0000BC390000}"/>
    <cellStyle name="Millares [2] 28" xfId="10276" xr:uid="{00000000-0005-0000-0000-0000BD390000}"/>
    <cellStyle name="Millares [2] 28 2" xfId="10277" xr:uid="{00000000-0005-0000-0000-0000BE390000}"/>
    <cellStyle name="Millares [2] 28 2 2" xfId="33179" xr:uid="{00000000-0005-0000-0000-0000BF390000}"/>
    <cellStyle name="Millares [2] 28 3" xfId="10278" xr:uid="{00000000-0005-0000-0000-0000C0390000}"/>
    <cellStyle name="Millares [2] 28 3 2" xfId="33180" xr:uid="{00000000-0005-0000-0000-0000C1390000}"/>
    <cellStyle name="Millares [2] 28 4" xfId="33181" xr:uid="{00000000-0005-0000-0000-0000C2390000}"/>
    <cellStyle name="Millares [2] 29" xfId="10279" xr:uid="{00000000-0005-0000-0000-0000C3390000}"/>
    <cellStyle name="Millares [2] 29 2" xfId="10280" xr:uid="{00000000-0005-0000-0000-0000C4390000}"/>
    <cellStyle name="Millares [2] 29 2 2" xfId="33182" xr:uid="{00000000-0005-0000-0000-0000C5390000}"/>
    <cellStyle name="Millares [2] 29 3" xfId="10281" xr:uid="{00000000-0005-0000-0000-0000C6390000}"/>
    <cellStyle name="Millares [2] 29 3 2" xfId="33183" xr:uid="{00000000-0005-0000-0000-0000C7390000}"/>
    <cellStyle name="Millares [2] 29 4" xfId="33184" xr:uid="{00000000-0005-0000-0000-0000C8390000}"/>
    <cellStyle name="Millares [2] 3" xfId="10282" xr:uid="{00000000-0005-0000-0000-0000C9390000}"/>
    <cellStyle name="Millares [2] 3 2" xfId="10283" xr:uid="{00000000-0005-0000-0000-0000CA390000}"/>
    <cellStyle name="Millares [2] 3 2 2" xfId="10284" xr:uid="{00000000-0005-0000-0000-0000CB390000}"/>
    <cellStyle name="Millares [2] 3 2 2 2" xfId="33185" xr:uid="{00000000-0005-0000-0000-0000CC390000}"/>
    <cellStyle name="Millares [2] 3 2 3" xfId="10285" xr:uid="{00000000-0005-0000-0000-0000CD390000}"/>
    <cellStyle name="Millares [2] 3 2 3 2" xfId="33186" xr:uid="{00000000-0005-0000-0000-0000CE390000}"/>
    <cellStyle name="Millares [2] 3 2 4" xfId="33187" xr:uid="{00000000-0005-0000-0000-0000CF390000}"/>
    <cellStyle name="Millares [2] 3 3" xfId="10286" xr:uid="{00000000-0005-0000-0000-0000D0390000}"/>
    <cellStyle name="Millares [2] 3 3 2" xfId="10287" xr:uid="{00000000-0005-0000-0000-0000D1390000}"/>
    <cellStyle name="Millares [2] 3 3 2 2" xfId="33188" xr:uid="{00000000-0005-0000-0000-0000D2390000}"/>
    <cellStyle name="Millares [2] 3 3 3" xfId="10288" xr:uid="{00000000-0005-0000-0000-0000D3390000}"/>
    <cellStyle name="Millares [2] 3 3 3 2" xfId="33189" xr:uid="{00000000-0005-0000-0000-0000D4390000}"/>
    <cellStyle name="Millares [2] 3 3 4" xfId="33190" xr:uid="{00000000-0005-0000-0000-0000D5390000}"/>
    <cellStyle name="Millares [2] 3 4" xfId="10289" xr:uid="{00000000-0005-0000-0000-0000D6390000}"/>
    <cellStyle name="Millares [2] 3 4 2" xfId="10290" xr:uid="{00000000-0005-0000-0000-0000D7390000}"/>
    <cellStyle name="Millares [2] 3 4 2 2" xfId="33191" xr:uid="{00000000-0005-0000-0000-0000D8390000}"/>
    <cellStyle name="Millares [2] 3 4 3" xfId="10291" xr:uid="{00000000-0005-0000-0000-0000D9390000}"/>
    <cellStyle name="Millares [2] 3 4 3 2" xfId="33192" xr:uid="{00000000-0005-0000-0000-0000DA390000}"/>
    <cellStyle name="Millares [2] 3 4 4" xfId="33193" xr:uid="{00000000-0005-0000-0000-0000DB390000}"/>
    <cellStyle name="Millares [2] 3 5" xfId="10292" xr:uid="{00000000-0005-0000-0000-0000DC390000}"/>
    <cellStyle name="Millares [2] 3 5 2" xfId="10293" xr:uid="{00000000-0005-0000-0000-0000DD390000}"/>
    <cellStyle name="Millares [2] 3 5 2 2" xfId="33194" xr:uid="{00000000-0005-0000-0000-0000DE390000}"/>
    <cellStyle name="Millares [2] 3 5 3" xfId="10294" xr:uid="{00000000-0005-0000-0000-0000DF390000}"/>
    <cellStyle name="Millares [2] 3 5 3 2" xfId="33195" xr:uid="{00000000-0005-0000-0000-0000E0390000}"/>
    <cellStyle name="Millares [2] 3 5 4" xfId="33196" xr:uid="{00000000-0005-0000-0000-0000E1390000}"/>
    <cellStyle name="Millares [2] 3 6" xfId="10295" xr:uid="{00000000-0005-0000-0000-0000E2390000}"/>
    <cellStyle name="Millares [2] 3 6 2" xfId="33197" xr:uid="{00000000-0005-0000-0000-0000E3390000}"/>
    <cellStyle name="Millares [2] 3 7" xfId="10296" xr:uid="{00000000-0005-0000-0000-0000E4390000}"/>
    <cellStyle name="Millares [2] 3 7 2" xfId="33198" xr:uid="{00000000-0005-0000-0000-0000E5390000}"/>
    <cellStyle name="Millares [2] 3 8" xfId="33199" xr:uid="{00000000-0005-0000-0000-0000E6390000}"/>
    <cellStyle name="Millares [2] 30" xfId="10297" xr:uid="{00000000-0005-0000-0000-0000E7390000}"/>
    <cellStyle name="Millares [2] 30 2" xfId="10298" xr:uid="{00000000-0005-0000-0000-0000E8390000}"/>
    <cellStyle name="Millares [2] 30 2 2" xfId="33200" xr:uid="{00000000-0005-0000-0000-0000E9390000}"/>
    <cellStyle name="Millares [2] 30 3" xfId="10299" xr:uid="{00000000-0005-0000-0000-0000EA390000}"/>
    <cellStyle name="Millares [2] 30 3 2" xfId="33201" xr:uid="{00000000-0005-0000-0000-0000EB390000}"/>
    <cellStyle name="Millares [2] 30 4" xfId="33202" xr:uid="{00000000-0005-0000-0000-0000EC390000}"/>
    <cellStyle name="Millares [2] 31" xfId="10300" xr:uid="{00000000-0005-0000-0000-0000ED390000}"/>
    <cellStyle name="Millares [2] 31 2" xfId="10301" xr:uid="{00000000-0005-0000-0000-0000EE390000}"/>
    <cellStyle name="Millares [2] 31 2 2" xfId="33203" xr:uid="{00000000-0005-0000-0000-0000EF390000}"/>
    <cellStyle name="Millares [2] 31 3" xfId="10302" xr:uid="{00000000-0005-0000-0000-0000F0390000}"/>
    <cellStyle name="Millares [2] 31 3 2" xfId="33204" xr:uid="{00000000-0005-0000-0000-0000F1390000}"/>
    <cellStyle name="Millares [2] 31 4" xfId="33205" xr:uid="{00000000-0005-0000-0000-0000F2390000}"/>
    <cellStyle name="Millares [2] 32" xfId="10303" xr:uid="{00000000-0005-0000-0000-0000F3390000}"/>
    <cellStyle name="Millares [2] 32 2" xfId="10304" xr:uid="{00000000-0005-0000-0000-0000F4390000}"/>
    <cellStyle name="Millares [2] 32 2 2" xfId="33206" xr:uid="{00000000-0005-0000-0000-0000F5390000}"/>
    <cellStyle name="Millares [2] 32 3" xfId="10305" xr:uid="{00000000-0005-0000-0000-0000F6390000}"/>
    <cellStyle name="Millares [2] 32 3 2" xfId="33207" xr:uid="{00000000-0005-0000-0000-0000F7390000}"/>
    <cellStyle name="Millares [2] 32 4" xfId="33208" xr:uid="{00000000-0005-0000-0000-0000F8390000}"/>
    <cellStyle name="Millares [2] 33" xfId="10306" xr:uid="{00000000-0005-0000-0000-0000F9390000}"/>
    <cellStyle name="Millares [2] 33 2" xfId="10307" xr:uid="{00000000-0005-0000-0000-0000FA390000}"/>
    <cellStyle name="Millares [2] 33 2 2" xfId="33209" xr:uid="{00000000-0005-0000-0000-0000FB390000}"/>
    <cellStyle name="Millares [2] 33 3" xfId="10308" xr:uid="{00000000-0005-0000-0000-0000FC390000}"/>
    <cellStyle name="Millares [2] 33 3 2" xfId="33210" xr:uid="{00000000-0005-0000-0000-0000FD390000}"/>
    <cellStyle name="Millares [2] 33 4" xfId="33211" xr:uid="{00000000-0005-0000-0000-0000FE390000}"/>
    <cellStyle name="Millares [2] 34" xfId="10309" xr:uid="{00000000-0005-0000-0000-0000FF390000}"/>
    <cellStyle name="Millares [2] 34 2" xfId="10310" xr:uid="{00000000-0005-0000-0000-0000003A0000}"/>
    <cellStyle name="Millares [2] 34 2 2" xfId="33212" xr:uid="{00000000-0005-0000-0000-0000013A0000}"/>
    <cellStyle name="Millares [2] 34 3" xfId="10311" xr:uid="{00000000-0005-0000-0000-0000023A0000}"/>
    <cellStyle name="Millares [2] 34 3 2" xfId="33213" xr:uid="{00000000-0005-0000-0000-0000033A0000}"/>
    <cellStyle name="Millares [2] 34 4" xfId="33214" xr:uid="{00000000-0005-0000-0000-0000043A0000}"/>
    <cellStyle name="Millares [2] 35" xfId="10312" xr:uid="{00000000-0005-0000-0000-0000053A0000}"/>
    <cellStyle name="Millares [2] 35 2" xfId="10313" xr:uid="{00000000-0005-0000-0000-0000063A0000}"/>
    <cellStyle name="Millares [2] 35 2 2" xfId="33215" xr:uid="{00000000-0005-0000-0000-0000073A0000}"/>
    <cellStyle name="Millares [2] 35 3" xfId="10314" xr:uid="{00000000-0005-0000-0000-0000083A0000}"/>
    <cellStyle name="Millares [2] 35 3 2" xfId="33216" xr:uid="{00000000-0005-0000-0000-0000093A0000}"/>
    <cellStyle name="Millares [2] 35 4" xfId="33217" xr:uid="{00000000-0005-0000-0000-00000A3A0000}"/>
    <cellStyle name="Millares [2] 36" xfId="10315" xr:uid="{00000000-0005-0000-0000-00000B3A0000}"/>
    <cellStyle name="Millares [2] 36 2" xfId="10316" xr:uid="{00000000-0005-0000-0000-00000C3A0000}"/>
    <cellStyle name="Millares [2] 36 2 2" xfId="33218" xr:uid="{00000000-0005-0000-0000-00000D3A0000}"/>
    <cellStyle name="Millares [2] 36 3" xfId="10317" xr:uid="{00000000-0005-0000-0000-00000E3A0000}"/>
    <cellStyle name="Millares [2] 36 3 2" xfId="33219" xr:uid="{00000000-0005-0000-0000-00000F3A0000}"/>
    <cellStyle name="Millares [2] 36 4" xfId="33220" xr:uid="{00000000-0005-0000-0000-0000103A0000}"/>
    <cellStyle name="Millares [2] 37" xfId="10318" xr:uid="{00000000-0005-0000-0000-0000113A0000}"/>
    <cellStyle name="Millares [2] 37 2" xfId="10319" xr:uid="{00000000-0005-0000-0000-0000123A0000}"/>
    <cellStyle name="Millares [2] 37 2 2" xfId="33221" xr:uid="{00000000-0005-0000-0000-0000133A0000}"/>
    <cellStyle name="Millares [2] 37 3" xfId="10320" xr:uid="{00000000-0005-0000-0000-0000143A0000}"/>
    <cellStyle name="Millares [2] 37 3 2" xfId="33222" xr:uid="{00000000-0005-0000-0000-0000153A0000}"/>
    <cellStyle name="Millares [2] 37 4" xfId="33223" xr:uid="{00000000-0005-0000-0000-0000163A0000}"/>
    <cellStyle name="Millares [2] 38" xfId="10321" xr:uid="{00000000-0005-0000-0000-0000173A0000}"/>
    <cellStyle name="Millares [2] 38 2" xfId="10322" xr:uid="{00000000-0005-0000-0000-0000183A0000}"/>
    <cellStyle name="Millares [2] 38 2 2" xfId="33224" xr:uid="{00000000-0005-0000-0000-0000193A0000}"/>
    <cellStyle name="Millares [2] 38 3" xfId="10323" xr:uid="{00000000-0005-0000-0000-00001A3A0000}"/>
    <cellStyle name="Millares [2] 38 3 2" xfId="33225" xr:uid="{00000000-0005-0000-0000-00001B3A0000}"/>
    <cellStyle name="Millares [2] 38 4" xfId="33226" xr:uid="{00000000-0005-0000-0000-00001C3A0000}"/>
    <cellStyle name="Millares [2] 39" xfId="10324" xr:uid="{00000000-0005-0000-0000-00001D3A0000}"/>
    <cellStyle name="Millares [2] 39 2" xfId="10325" xr:uid="{00000000-0005-0000-0000-00001E3A0000}"/>
    <cellStyle name="Millares [2] 39 2 2" xfId="33227" xr:uid="{00000000-0005-0000-0000-00001F3A0000}"/>
    <cellStyle name="Millares [2] 39 3" xfId="10326" xr:uid="{00000000-0005-0000-0000-0000203A0000}"/>
    <cellStyle name="Millares [2] 39 3 2" xfId="33228" xr:uid="{00000000-0005-0000-0000-0000213A0000}"/>
    <cellStyle name="Millares [2] 39 4" xfId="33229" xr:uid="{00000000-0005-0000-0000-0000223A0000}"/>
    <cellStyle name="Millares [2] 4" xfId="10327" xr:uid="{00000000-0005-0000-0000-0000233A0000}"/>
    <cellStyle name="Millares [2] 4 2" xfId="10328" xr:uid="{00000000-0005-0000-0000-0000243A0000}"/>
    <cellStyle name="Millares [2] 4 2 2" xfId="10329" xr:uid="{00000000-0005-0000-0000-0000253A0000}"/>
    <cellStyle name="Millares [2] 4 2 2 2" xfId="33230" xr:uid="{00000000-0005-0000-0000-0000263A0000}"/>
    <cellStyle name="Millares [2] 4 2 3" xfId="10330" xr:uid="{00000000-0005-0000-0000-0000273A0000}"/>
    <cellStyle name="Millares [2] 4 2 3 2" xfId="33231" xr:uid="{00000000-0005-0000-0000-0000283A0000}"/>
    <cellStyle name="Millares [2] 4 2 4" xfId="33232" xr:uid="{00000000-0005-0000-0000-0000293A0000}"/>
    <cellStyle name="Millares [2] 4 3" xfId="10331" xr:uid="{00000000-0005-0000-0000-00002A3A0000}"/>
    <cellStyle name="Millares [2] 4 3 2" xfId="10332" xr:uid="{00000000-0005-0000-0000-00002B3A0000}"/>
    <cellStyle name="Millares [2] 4 3 2 2" xfId="33233" xr:uid="{00000000-0005-0000-0000-00002C3A0000}"/>
    <cellStyle name="Millares [2] 4 3 3" xfId="10333" xr:uid="{00000000-0005-0000-0000-00002D3A0000}"/>
    <cellStyle name="Millares [2] 4 3 3 2" xfId="33234" xr:uid="{00000000-0005-0000-0000-00002E3A0000}"/>
    <cellStyle name="Millares [2] 4 3 4" xfId="33235" xr:uid="{00000000-0005-0000-0000-00002F3A0000}"/>
    <cellStyle name="Millares [2] 4 4" xfId="10334" xr:uid="{00000000-0005-0000-0000-0000303A0000}"/>
    <cellStyle name="Millares [2] 4 4 2" xfId="10335" xr:uid="{00000000-0005-0000-0000-0000313A0000}"/>
    <cellStyle name="Millares [2] 4 4 2 2" xfId="33236" xr:uid="{00000000-0005-0000-0000-0000323A0000}"/>
    <cellStyle name="Millares [2] 4 4 3" xfId="10336" xr:uid="{00000000-0005-0000-0000-0000333A0000}"/>
    <cellStyle name="Millares [2] 4 4 3 2" xfId="33237" xr:uid="{00000000-0005-0000-0000-0000343A0000}"/>
    <cellStyle name="Millares [2] 4 4 4" xfId="33238" xr:uid="{00000000-0005-0000-0000-0000353A0000}"/>
    <cellStyle name="Millares [2] 4 5" xfId="10337" xr:uid="{00000000-0005-0000-0000-0000363A0000}"/>
    <cellStyle name="Millares [2] 4 5 2" xfId="10338" xr:uid="{00000000-0005-0000-0000-0000373A0000}"/>
    <cellStyle name="Millares [2] 4 5 2 2" xfId="33239" xr:uid="{00000000-0005-0000-0000-0000383A0000}"/>
    <cellStyle name="Millares [2] 4 5 3" xfId="10339" xr:uid="{00000000-0005-0000-0000-0000393A0000}"/>
    <cellStyle name="Millares [2] 4 5 3 2" xfId="33240" xr:uid="{00000000-0005-0000-0000-00003A3A0000}"/>
    <cellStyle name="Millares [2] 4 5 4" xfId="33241" xr:uid="{00000000-0005-0000-0000-00003B3A0000}"/>
    <cellStyle name="Millares [2] 4 6" xfId="10340" xr:uid="{00000000-0005-0000-0000-00003C3A0000}"/>
    <cellStyle name="Millares [2] 4 6 2" xfId="33242" xr:uid="{00000000-0005-0000-0000-00003D3A0000}"/>
    <cellStyle name="Millares [2] 4 7" xfId="10341" xr:uid="{00000000-0005-0000-0000-00003E3A0000}"/>
    <cellStyle name="Millares [2] 4 7 2" xfId="33243" xr:uid="{00000000-0005-0000-0000-00003F3A0000}"/>
    <cellStyle name="Millares [2] 4 8" xfId="33244" xr:uid="{00000000-0005-0000-0000-0000403A0000}"/>
    <cellStyle name="Millares [2] 40" xfId="10342" xr:uid="{00000000-0005-0000-0000-0000413A0000}"/>
    <cellStyle name="Millares [2] 40 2" xfId="10343" xr:uid="{00000000-0005-0000-0000-0000423A0000}"/>
    <cellStyle name="Millares [2] 40 2 2" xfId="33245" xr:uid="{00000000-0005-0000-0000-0000433A0000}"/>
    <cellStyle name="Millares [2] 40 3" xfId="10344" xr:uid="{00000000-0005-0000-0000-0000443A0000}"/>
    <cellStyle name="Millares [2] 40 3 2" xfId="33246" xr:uid="{00000000-0005-0000-0000-0000453A0000}"/>
    <cellStyle name="Millares [2] 40 4" xfId="33247" xr:uid="{00000000-0005-0000-0000-0000463A0000}"/>
    <cellStyle name="Millares [2] 41" xfId="10345" xr:uid="{00000000-0005-0000-0000-0000473A0000}"/>
    <cellStyle name="Millares [2] 41 2" xfId="10346" xr:uid="{00000000-0005-0000-0000-0000483A0000}"/>
    <cellStyle name="Millares [2] 41 2 2" xfId="33248" xr:uid="{00000000-0005-0000-0000-0000493A0000}"/>
    <cellStyle name="Millares [2] 41 3" xfId="10347" xr:uid="{00000000-0005-0000-0000-00004A3A0000}"/>
    <cellStyle name="Millares [2] 41 3 2" xfId="33249" xr:uid="{00000000-0005-0000-0000-00004B3A0000}"/>
    <cellStyle name="Millares [2] 41 4" xfId="33250" xr:uid="{00000000-0005-0000-0000-00004C3A0000}"/>
    <cellStyle name="Millares [2] 42" xfId="10348" xr:uid="{00000000-0005-0000-0000-00004D3A0000}"/>
    <cellStyle name="Millares [2] 42 2" xfId="10349" xr:uid="{00000000-0005-0000-0000-00004E3A0000}"/>
    <cellStyle name="Millares [2] 42 2 2" xfId="33251" xr:uid="{00000000-0005-0000-0000-00004F3A0000}"/>
    <cellStyle name="Millares [2] 42 3" xfId="10350" xr:uid="{00000000-0005-0000-0000-0000503A0000}"/>
    <cellStyle name="Millares [2] 42 3 2" xfId="33252" xr:uid="{00000000-0005-0000-0000-0000513A0000}"/>
    <cellStyle name="Millares [2] 42 4" xfId="33253" xr:uid="{00000000-0005-0000-0000-0000523A0000}"/>
    <cellStyle name="Millares [2] 43" xfId="10351" xr:uid="{00000000-0005-0000-0000-0000533A0000}"/>
    <cellStyle name="Millares [2] 43 2" xfId="10352" xr:uid="{00000000-0005-0000-0000-0000543A0000}"/>
    <cellStyle name="Millares [2] 43 2 2" xfId="33254" xr:uid="{00000000-0005-0000-0000-0000553A0000}"/>
    <cellStyle name="Millares [2] 43 3" xfId="10353" xr:uid="{00000000-0005-0000-0000-0000563A0000}"/>
    <cellStyle name="Millares [2] 43 3 2" xfId="33255" xr:uid="{00000000-0005-0000-0000-0000573A0000}"/>
    <cellStyle name="Millares [2] 43 4" xfId="33256" xr:uid="{00000000-0005-0000-0000-0000583A0000}"/>
    <cellStyle name="Millares [2] 44" xfId="10354" xr:uid="{00000000-0005-0000-0000-0000593A0000}"/>
    <cellStyle name="Millares [2] 44 2" xfId="10355" xr:uid="{00000000-0005-0000-0000-00005A3A0000}"/>
    <cellStyle name="Millares [2] 44 2 2" xfId="33257" xr:uid="{00000000-0005-0000-0000-00005B3A0000}"/>
    <cellStyle name="Millares [2] 44 3" xfId="10356" xr:uid="{00000000-0005-0000-0000-00005C3A0000}"/>
    <cellStyle name="Millares [2] 44 3 2" xfId="33258" xr:uid="{00000000-0005-0000-0000-00005D3A0000}"/>
    <cellStyle name="Millares [2] 44 4" xfId="33259" xr:uid="{00000000-0005-0000-0000-00005E3A0000}"/>
    <cellStyle name="Millares [2] 45" xfId="10357" xr:uid="{00000000-0005-0000-0000-00005F3A0000}"/>
    <cellStyle name="Millares [2] 45 2" xfId="10358" xr:uid="{00000000-0005-0000-0000-0000603A0000}"/>
    <cellStyle name="Millares [2] 45 2 2" xfId="33260" xr:uid="{00000000-0005-0000-0000-0000613A0000}"/>
    <cellStyle name="Millares [2] 45 3" xfId="10359" xr:uid="{00000000-0005-0000-0000-0000623A0000}"/>
    <cellStyle name="Millares [2] 45 3 2" xfId="33261" xr:uid="{00000000-0005-0000-0000-0000633A0000}"/>
    <cellStyle name="Millares [2] 45 4" xfId="33262" xr:uid="{00000000-0005-0000-0000-0000643A0000}"/>
    <cellStyle name="Millares [2] 46" xfId="10360" xr:uid="{00000000-0005-0000-0000-0000653A0000}"/>
    <cellStyle name="Millares [2] 46 2" xfId="10361" xr:uid="{00000000-0005-0000-0000-0000663A0000}"/>
    <cellStyle name="Millares [2] 46 2 2" xfId="33263" xr:uid="{00000000-0005-0000-0000-0000673A0000}"/>
    <cellStyle name="Millares [2] 46 3" xfId="10362" xr:uid="{00000000-0005-0000-0000-0000683A0000}"/>
    <cellStyle name="Millares [2] 46 3 2" xfId="33264" xr:uid="{00000000-0005-0000-0000-0000693A0000}"/>
    <cellStyle name="Millares [2] 46 4" xfId="33265" xr:uid="{00000000-0005-0000-0000-00006A3A0000}"/>
    <cellStyle name="Millares [2] 47" xfId="10363" xr:uid="{00000000-0005-0000-0000-00006B3A0000}"/>
    <cellStyle name="Millares [2] 47 2" xfId="10364" xr:uid="{00000000-0005-0000-0000-00006C3A0000}"/>
    <cellStyle name="Millares [2] 47 2 2" xfId="33266" xr:uid="{00000000-0005-0000-0000-00006D3A0000}"/>
    <cellStyle name="Millares [2] 47 3" xfId="10365" xr:uid="{00000000-0005-0000-0000-00006E3A0000}"/>
    <cellStyle name="Millares [2] 47 3 2" xfId="33267" xr:uid="{00000000-0005-0000-0000-00006F3A0000}"/>
    <cellStyle name="Millares [2] 47 4" xfId="33268" xr:uid="{00000000-0005-0000-0000-0000703A0000}"/>
    <cellStyle name="Millares [2] 48" xfId="10366" xr:uid="{00000000-0005-0000-0000-0000713A0000}"/>
    <cellStyle name="Millares [2] 48 2" xfId="10367" xr:uid="{00000000-0005-0000-0000-0000723A0000}"/>
    <cellStyle name="Millares [2] 48 2 2" xfId="33269" xr:uid="{00000000-0005-0000-0000-0000733A0000}"/>
    <cellStyle name="Millares [2] 48 3" xfId="10368" xr:uid="{00000000-0005-0000-0000-0000743A0000}"/>
    <cellStyle name="Millares [2] 48 3 2" xfId="33270" xr:uid="{00000000-0005-0000-0000-0000753A0000}"/>
    <cellStyle name="Millares [2] 48 4" xfId="33271" xr:uid="{00000000-0005-0000-0000-0000763A0000}"/>
    <cellStyle name="Millares [2] 49" xfId="10369" xr:uid="{00000000-0005-0000-0000-0000773A0000}"/>
    <cellStyle name="Millares [2] 49 2" xfId="10370" xr:uid="{00000000-0005-0000-0000-0000783A0000}"/>
    <cellStyle name="Millares [2] 49 2 2" xfId="33272" xr:uid="{00000000-0005-0000-0000-0000793A0000}"/>
    <cellStyle name="Millares [2] 49 3" xfId="10371" xr:uid="{00000000-0005-0000-0000-00007A3A0000}"/>
    <cellStyle name="Millares [2] 49 3 2" xfId="33273" xr:uid="{00000000-0005-0000-0000-00007B3A0000}"/>
    <cellStyle name="Millares [2] 49 4" xfId="33274" xr:uid="{00000000-0005-0000-0000-00007C3A0000}"/>
    <cellStyle name="Millares [2] 5" xfId="10372" xr:uid="{00000000-0005-0000-0000-00007D3A0000}"/>
    <cellStyle name="Millares [2] 5 2" xfId="10373" xr:uid="{00000000-0005-0000-0000-00007E3A0000}"/>
    <cellStyle name="Millares [2] 5 2 2" xfId="33275" xr:uid="{00000000-0005-0000-0000-00007F3A0000}"/>
    <cellStyle name="Millares [2] 5 3" xfId="10374" xr:uid="{00000000-0005-0000-0000-0000803A0000}"/>
    <cellStyle name="Millares [2] 5 3 2" xfId="33276" xr:uid="{00000000-0005-0000-0000-0000813A0000}"/>
    <cellStyle name="Millares [2] 5 4" xfId="33277" xr:uid="{00000000-0005-0000-0000-0000823A0000}"/>
    <cellStyle name="Millares [2] 50" xfId="10375" xr:uid="{00000000-0005-0000-0000-0000833A0000}"/>
    <cellStyle name="Millares [2] 50 2" xfId="10376" xr:uid="{00000000-0005-0000-0000-0000843A0000}"/>
    <cellStyle name="Millares [2] 50 2 2" xfId="33278" xr:uid="{00000000-0005-0000-0000-0000853A0000}"/>
    <cellStyle name="Millares [2] 50 3" xfId="10377" xr:uid="{00000000-0005-0000-0000-0000863A0000}"/>
    <cellStyle name="Millares [2] 50 3 2" xfId="33279" xr:uid="{00000000-0005-0000-0000-0000873A0000}"/>
    <cellStyle name="Millares [2] 50 4" xfId="33280" xr:uid="{00000000-0005-0000-0000-0000883A0000}"/>
    <cellStyle name="Millares [2] 51" xfId="10378" xr:uid="{00000000-0005-0000-0000-0000893A0000}"/>
    <cellStyle name="Millares [2] 51 2" xfId="10379" xr:uid="{00000000-0005-0000-0000-00008A3A0000}"/>
    <cellStyle name="Millares [2] 51 2 2" xfId="33281" xr:uid="{00000000-0005-0000-0000-00008B3A0000}"/>
    <cellStyle name="Millares [2] 51 3" xfId="10380" xr:uid="{00000000-0005-0000-0000-00008C3A0000}"/>
    <cellStyle name="Millares [2] 51 3 2" xfId="33282" xr:uid="{00000000-0005-0000-0000-00008D3A0000}"/>
    <cellStyle name="Millares [2] 51 4" xfId="33283" xr:uid="{00000000-0005-0000-0000-00008E3A0000}"/>
    <cellStyle name="Millares [2] 52" xfId="10381" xr:uid="{00000000-0005-0000-0000-00008F3A0000}"/>
    <cellStyle name="Millares [2] 52 2" xfId="10382" xr:uid="{00000000-0005-0000-0000-0000903A0000}"/>
    <cellStyle name="Millares [2] 52 2 2" xfId="33284" xr:uid="{00000000-0005-0000-0000-0000913A0000}"/>
    <cellStyle name="Millares [2] 52 3" xfId="10383" xr:uid="{00000000-0005-0000-0000-0000923A0000}"/>
    <cellStyle name="Millares [2] 52 3 2" xfId="33285" xr:uid="{00000000-0005-0000-0000-0000933A0000}"/>
    <cellStyle name="Millares [2] 52 4" xfId="33286" xr:uid="{00000000-0005-0000-0000-0000943A0000}"/>
    <cellStyle name="Millares [2] 53" xfId="10384" xr:uid="{00000000-0005-0000-0000-0000953A0000}"/>
    <cellStyle name="Millares [2] 53 2" xfId="10385" xr:uid="{00000000-0005-0000-0000-0000963A0000}"/>
    <cellStyle name="Millares [2] 53 2 2" xfId="33287" xr:uid="{00000000-0005-0000-0000-0000973A0000}"/>
    <cellStyle name="Millares [2] 53 3" xfId="10386" xr:uid="{00000000-0005-0000-0000-0000983A0000}"/>
    <cellStyle name="Millares [2] 53 3 2" xfId="33288" xr:uid="{00000000-0005-0000-0000-0000993A0000}"/>
    <cellStyle name="Millares [2] 53 4" xfId="33289" xr:uid="{00000000-0005-0000-0000-00009A3A0000}"/>
    <cellStyle name="Millares [2] 54" xfId="10387" xr:uid="{00000000-0005-0000-0000-00009B3A0000}"/>
    <cellStyle name="Millares [2] 54 2" xfId="10388" xr:uid="{00000000-0005-0000-0000-00009C3A0000}"/>
    <cellStyle name="Millares [2] 54 2 2" xfId="33290" xr:uid="{00000000-0005-0000-0000-00009D3A0000}"/>
    <cellStyle name="Millares [2] 54 3" xfId="10389" xr:uid="{00000000-0005-0000-0000-00009E3A0000}"/>
    <cellStyle name="Millares [2] 54 3 2" xfId="33291" xr:uid="{00000000-0005-0000-0000-00009F3A0000}"/>
    <cellStyle name="Millares [2] 54 4" xfId="33292" xr:uid="{00000000-0005-0000-0000-0000A03A0000}"/>
    <cellStyle name="Millares [2] 55" xfId="10390" xr:uid="{00000000-0005-0000-0000-0000A13A0000}"/>
    <cellStyle name="Millares [2] 55 2" xfId="10391" xr:uid="{00000000-0005-0000-0000-0000A23A0000}"/>
    <cellStyle name="Millares [2] 55 2 2" xfId="33293" xr:uid="{00000000-0005-0000-0000-0000A33A0000}"/>
    <cellStyle name="Millares [2] 55 3" xfId="10392" xr:uid="{00000000-0005-0000-0000-0000A43A0000}"/>
    <cellStyle name="Millares [2] 55 3 2" xfId="33294" xr:uid="{00000000-0005-0000-0000-0000A53A0000}"/>
    <cellStyle name="Millares [2] 55 4" xfId="33295" xr:uid="{00000000-0005-0000-0000-0000A63A0000}"/>
    <cellStyle name="Millares [2] 56" xfId="10393" xr:uid="{00000000-0005-0000-0000-0000A73A0000}"/>
    <cellStyle name="Millares [2] 56 2" xfId="10394" xr:uid="{00000000-0005-0000-0000-0000A83A0000}"/>
    <cellStyle name="Millares [2] 56 2 2" xfId="33296" xr:uid="{00000000-0005-0000-0000-0000A93A0000}"/>
    <cellStyle name="Millares [2] 56 3" xfId="10395" xr:uid="{00000000-0005-0000-0000-0000AA3A0000}"/>
    <cellStyle name="Millares [2] 56 3 2" xfId="33297" xr:uid="{00000000-0005-0000-0000-0000AB3A0000}"/>
    <cellStyle name="Millares [2] 56 4" xfId="33298" xr:uid="{00000000-0005-0000-0000-0000AC3A0000}"/>
    <cellStyle name="Millares [2] 57" xfId="10396" xr:uid="{00000000-0005-0000-0000-0000AD3A0000}"/>
    <cellStyle name="Millares [2] 57 2" xfId="10397" xr:uid="{00000000-0005-0000-0000-0000AE3A0000}"/>
    <cellStyle name="Millares [2] 57 2 2" xfId="33299" xr:uid="{00000000-0005-0000-0000-0000AF3A0000}"/>
    <cellStyle name="Millares [2] 57 3" xfId="10398" xr:uid="{00000000-0005-0000-0000-0000B03A0000}"/>
    <cellStyle name="Millares [2] 57 3 2" xfId="33300" xr:uid="{00000000-0005-0000-0000-0000B13A0000}"/>
    <cellStyle name="Millares [2] 57 4" xfId="33301" xr:uid="{00000000-0005-0000-0000-0000B23A0000}"/>
    <cellStyle name="Millares [2] 58" xfId="10399" xr:uid="{00000000-0005-0000-0000-0000B33A0000}"/>
    <cellStyle name="Millares [2] 58 2" xfId="10400" xr:uid="{00000000-0005-0000-0000-0000B43A0000}"/>
    <cellStyle name="Millares [2] 58 2 2" xfId="33302" xr:uid="{00000000-0005-0000-0000-0000B53A0000}"/>
    <cellStyle name="Millares [2] 58 3" xfId="10401" xr:uid="{00000000-0005-0000-0000-0000B63A0000}"/>
    <cellStyle name="Millares [2] 58 3 2" xfId="33303" xr:uid="{00000000-0005-0000-0000-0000B73A0000}"/>
    <cellStyle name="Millares [2] 58 4" xfId="33304" xr:uid="{00000000-0005-0000-0000-0000B83A0000}"/>
    <cellStyle name="Millares [2] 59" xfId="10402" xr:uid="{00000000-0005-0000-0000-0000B93A0000}"/>
    <cellStyle name="Millares [2] 59 2" xfId="10403" xr:uid="{00000000-0005-0000-0000-0000BA3A0000}"/>
    <cellStyle name="Millares [2] 59 2 2" xfId="33305" xr:uid="{00000000-0005-0000-0000-0000BB3A0000}"/>
    <cellStyle name="Millares [2] 59 3" xfId="10404" xr:uid="{00000000-0005-0000-0000-0000BC3A0000}"/>
    <cellStyle name="Millares [2] 59 3 2" xfId="33306" xr:uid="{00000000-0005-0000-0000-0000BD3A0000}"/>
    <cellStyle name="Millares [2] 59 4" xfId="33307" xr:uid="{00000000-0005-0000-0000-0000BE3A0000}"/>
    <cellStyle name="Millares [2] 6" xfId="10405" xr:uid="{00000000-0005-0000-0000-0000BF3A0000}"/>
    <cellStyle name="Millares [2] 6 2" xfId="10406" xr:uid="{00000000-0005-0000-0000-0000C03A0000}"/>
    <cellStyle name="Millares [2] 6 2 2" xfId="33308" xr:uid="{00000000-0005-0000-0000-0000C13A0000}"/>
    <cellStyle name="Millares [2] 6 3" xfId="10407" xr:uid="{00000000-0005-0000-0000-0000C23A0000}"/>
    <cellStyle name="Millares [2] 6 3 2" xfId="33309" xr:uid="{00000000-0005-0000-0000-0000C33A0000}"/>
    <cellStyle name="Millares [2] 6 4" xfId="33310" xr:uid="{00000000-0005-0000-0000-0000C43A0000}"/>
    <cellStyle name="Millares [2] 60" xfId="10408" xr:uid="{00000000-0005-0000-0000-0000C53A0000}"/>
    <cellStyle name="Millares [2] 60 2" xfId="10409" xr:uid="{00000000-0005-0000-0000-0000C63A0000}"/>
    <cellStyle name="Millares [2] 60 2 2" xfId="33311" xr:uid="{00000000-0005-0000-0000-0000C73A0000}"/>
    <cellStyle name="Millares [2] 60 3" xfId="10410" xr:uid="{00000000-0005-0000-0000-0000C83A0000}"/>
    <cellStyle name="Millares [2] 60 3 2" xfId="33312" xr:uid="{00000000-0005-0000-0000-0000C93A0000}"/>
    <cellStyle name="Millares [2] 60 4" xfId="33313" xr:uid="{00000000-0005-0000-0000-0000CA3A0000}"/>
    <cellStyle name="Millares [2] 61" xfId="10411" xr:uid="{00000000-0005-0000-0000-0000CB3A0000}"/>
    <cellStyle name="Millares [2] 61 2" xfId="10412" xr:uid="{00000000-0005-0000-0000-0000CC3A0000}"/>
    <cellStyle name="Millares [2] 61 2 2" xfId="33314" xr:uid="{00000000-0005-0000-0000-0000CD3A0000}"/>
    <cellStyle name="Millares [2] 61 3" xfId="10413" xr:uid="{00000000-0005-0000-0000-0000CE3A0000}"/>
    <cellStyle name="Millares [2] 61 3 2" xfId="33315" xr:uid="{00000000-0005-0000-0000-0000CF3A0000}"/>
    <cellStyle name="Millares [2] 61 4" xfId="33316" xr:uid="{00000000-0005-0000-0000-0000D03A0000}"/>
    <cellStyle name="Millares [2] 62" xfId="10414" xr:uid="{00000000-0005-0000-0000-0000D13A0000}"/>
    <cellStyle name="Millares [2] 62 2" xfId="10415" xr:uid="{00000000-0005-0000-0000-0000D23A0000}"/>
    <cellStyle name="Millares [2] 62 2 2" xfId="33317" xr:uid="{00000000-0005-0000-0000-0000D33A0000}"/>
    <cellStyle name="Millares [2] 62 3" xfId="10416" xr:uid="{00000000-0005-0000-0000-0000D43A0000}"/>
    <cellStyle name="Millares [2] 62 3 2" xfId="33318" xr:uid="{00000000-0005-0000-0000-0000D53A0000}"/>
    <cellStyle name="Millares [2] 62 4" xfId="33319" xr:uid="{00000000-0005-0000-0000-0000D63A0000}"/>
    <cellStyle name="Millares [2] 63" xfId="10417" xr:uid="{00000000-0005-0000-0000-0000D73A0000}"/>
    <cellStyle name="Millares [2] 63 2" xfId="10418" xr:uid="{00000000-0005-0000-0000-0000D83A0000}"/>
    <cellStyle name="Millares [2] 63 2 2" xfId="33320" xr:uid="{00000000-0005-0000-0000-0000D93A0000}"/>
    <cellStyle name="Millares [2] 63 3" xfId="10419" xr:uid="{00000000-0005-0000-0000-0000DA3A0000}"/>
    <cellStyle name="Millares [2] 63 3 2" xfId="33321" xr:uid="{00000000-0005-0000-0000-0000DB3A0000}"/>
    <cellStyle name="Millares [2] 63 4" xfId="33322" xr:uid="{00000000-0005-0000-0000-0000DC3A0000}"/>
    <cellStyle name="Millares [2] 64" xfId="10420" xr:uid="{00000000-0005-0000-0000-0000DD3A0000}"/>
    <cellStyle name="Millares [2] 64 2" xfId="10421" xr:uid="{00000000-0005-0000-0000-0000DE3A0000}"/>
    <cellStyle name="Millares [2] 64 2 2" xfId="33323" xr:uid="{00000000-0005-0000-0000-0000DF3A0000}"/>
    <cellStyle name="Millares [2] 64 3" xfId="10422" xr:uid="{00000000-0005-0000-0000-0000E03A0000}"/>
    <cellStyle name="Millares [2] 64 3 2" xfId="33324" xr:uid="{00000000-0005-0000-0000-0000E13A0000}"/>
    <cellStyle name="Millares [2] 64 4" xfId="33325" xr:uid="{00000000-0005-0000-0000-0000E23A0000}"/>
    <cellStyle name="Millares [2] 65" xfId="10423" xr:uid="{00000000-0005-0000-0000-0000E33A0000}"/>
    <cellStyle name="Millares [2] 65 2" xfId="10424" xr:uid="{00000000-0005-0000-0000-0000E43A0000}"/>
    <cellStyle name="Millares [2] 65 2 2" xfId="33326" xr:uid="{00000000-0005-0000-0000-0000E53A0000}"/>
    <cellStyle name="Millares [2] 65 3" xfId="10425" xr:uid="{00000000-0005-0000-0000-0000E63A0000}"/>
    <cellStyle name="Millares [2] 65 3 2" xfId="33327" xr:uid="{00000000-0005-0000-0000-0000E73A0000}"/>
    <cellStyle name="Millares [2] 65 4" xfId="33328" xr:uid="{00000000-0005-0000-0000-0000E83A0000}"/>
    <cellStyle name="Millares [2] 66" xfId="10426" xr:uid="{00000000-0005-0000-0000-0000E93A0000}"/>
    <cellStyle name="Millares [2] 66 2" xfId="10427" xr:uid="{00000000-0005-0000-0000-0000EA3A0000}"/>
    <cellStyle name="Millares [2] 66 2 2" xfId="33329" xr:uid="{00000000-0005-0000-0000-0000EB3A0000}"/>
    <cellStyle name="Millares [2] 66 3" xfId="10428" xr:uid="{00000000-0005-0000-0000-0000EC3A0000}"/>
    <cellStyle name="Millares [2] 66 3 2" xfId="33330" xr:uid="{00000000-0005-0000-0000-0000ED3A0000}"/>
    <cellStyle name="Millares [2] 66 4" xfId="33331" xr:uid="{00000000-0005-0000-0000-0000EE3A0000}"/>
    <cellStyle name="Millares [2] 67" xfId="10429" xr:uid="{00000000-0005-0000-0000-0000EF3A0000}"/>
    <cellStyle name="Millares [2] 67 2" xfId="10430" xr:uid="{00000000-0005-0000-0000-0000F03A0000}"/>
    <cellStyle name="Millares [2] 67 2 2" xfId="33332" xr:uid="{00000000-0005-0000-0000-0000F13A0000}"/>
    <cellStyle name="Millares [2] 67 3" xfId="10431" xr:uid="{00000000-0005-0000-0000-0000F23A0000}"/>
    <cellStyle name="Millares [2] 67 3 2" xfId="33333" xr:uid="{00000000-0005-0000-0000-0000F33A0000}"/>
    <cellStyle name="Millares [2] 67 4" xfId="33334" xr:uid="{00000000-0005-0000-0000-0000F43A0000}"/>
    <cellStyle name="Millares [2] 68" xfId="10432" xr:uid="{00000000-0005-0000-0000-0000F53A0000}"/>
    <cellStyle name="Millares [2] 68 2" xfId="10433" xr:uid="{00000000-0005-0000-0000-0000F63A0000}"/>
    <cellStyle name="Millares [2] 68 2 2" xfId="33335" xr:uid="{00000000-0005-0000-0000-0000F73A0000}"/>
    <cellStyle name="Millares [2] 68 3" xfId="10434" xr:uid="{00000000-0005-0000-0000-0000F83A0000}"/>
    <cellStyle name="Millares [2] 68 3 2" xfId="33336" xr:uid="{00000000-0005-0000-0000-0000F93A0000}"/>
    <cellStyle name="Millares [2] 68 4" xfId="33337" xr:uid="{00000000-0005-0000-0000-0000FA3A0000}"/>
    <cellStyle name="Millares [2] 69" xfId="10435" xr:uid="{00000000-0005-0000-0000-0000FB3A0000}"/>
    <cellStyle name="Millares [2] 69 2" xfId="10436" xr:uid="{00000000-0005-0000-0000-0000FC3A0000}"/>
    <cellStyle name="Millares [2] 69 2 2" xfId="33338" xr:uid="{00000000-0005-0000-0000-0000FD3A0000}"/>
    <cellStyle name="Millares [2] 69 3" xfId="10437" xr:uid="{00000000-0005-0000-0000-0000FE3A0000}"/>
    <cellStyle name="Millares [2] 69 3 2" xfId="33339" xr:uid="{00000000-0005-0000-0000-0000FF3A0000}"/>
    <cellStyle name="Millares [2] 69 4" xfId="33340" xr:uid="{00000000-0005-0000-0000-0000003B0000}"/>
    <cellStyle name="Millares [2] 7" xfId="10438" xr:uid="{00000000-0005-0000-0000-0000013B0000}"/>
    <cellStyle name="Millares [2] 7 2" xfId="10439" xr:uid="{00000000-0005-0000-0000-0000023B0000}"/>
    <cellStyle name="Millares [2] 7 2 2" xfId="33341" xr:uid="{00000000-0005-0000-0000-0000033B0000}"/>
    <cellStyle name="Millares [2] 7 3" xfId="10440" xr:uid="{00000000-0005-0000-0000-0000043B0000}"/>
    <cellStyle name="Millares [2] 7 3 2" xfId="33342" xr:uid="{00000000-0005-0000-0000-0000053B0000}"/>
    <cellStyle name="Millares [2] 7 4" xfId="33343" xr:uid="{00000000-0005-0000-0000-0000063B0000}"/>
    <cellStyle name="Millares [2] 70" xfId="10441" xr:uid="{00000000-0005-0000-0000-0000073B0000}"/>
    <cellStyle name="Millares [2] 70 2" xfId="10442" xr:uid="{00000000-0005-0000-0000-0000083B0000}"/>
    <cellStyle name="Millares [2] 70 2 2" xfId="33344" xr:uid="{00000000-0005-0000-0000-0000093B0000}"/>
    <cellStyle name="Millares [2] 70 3" xfId="10443" xr:uid="{00000000-0005-0000-0000-00000A3B0000}"/>
    <cellStyle name="Millares [2] 70 3 2" xfId="33345" xr:uid="{00000000-0005-0000-0000-00000B3B0000}"/>
    <cellStyle name="Millares [2] 70 4" xfId="33346" xr:uid="{00000000-0005-0000-0000-00000C3B0000}"/>
    <cellStyle name="Millares [2] 71" xfId="10444" xr:uid="{00000000-0005-0000-0000-00000D3B0000}"/>
    <cellStyle name="Millares [2] 71 2" xfId="10445" xr:uid="{00000000-0005-0000-0000-00000E3B0000}"/>
    <cellStyle name="Millares [2] 71 2 2" xfId="33347" xr:uid="{00000000-0005-0000-0000-00000F3B0000}"/>
    <cellStyle name="Millares [2] 71 3" xfId="10446" xr:uid="{00000000-0005-0000-0000-0000103B0000}"/>
    <cellStyle name="Millares [2] 71 3 2" xfId="33348" xr:uid="{00000000-0005-0000-0000-0000113B0000}"/>
    <cellStyle name="Millares [2] 71 4" xfId="33349" xr:uid="{00000000-0005-0000-0000-0000123B0000}"/>
    <cellStyle name="Millares [2] 72" xfId="10447" xr:uid="{00000000-0005-0000-0000-0000133B0000}"/>
    <cellStyle name="Millares [2] 72 2" xfId="10448" xr:uid="{00000000-0005-0000-0000-0000143B0000}"/>
    <cellStyle name="Millares [2] 72 2 2" xfId="33350" xr:uid="{00000000-0005-0000-0000-0000153B0000}"/>
    <cellStyle name="Millares [2] 72 3" xfId="10449" xr:uid="{00000000-0005-0000-0000-0000163B0000}"/>
    <cellStyle name="Millares [2] 72 3 2" xfId="33351" xr:uid="{00000000-0005-0000-0000-0000173B0000}"/>
    <cellStyle name="Millares [2] 72 4" xfId="33352" xr:uid="{00000000-0005-0000-0000-0000183B0000}"/>
    <cellStyle name="Millares [2] 73" xfId="10450" xr:uid="{00000000-0005-0000-0000-0000193B0000}"/>
    <cellStyle name="Millares [2] 73 2" xfId="10451" xr:uid="{00000000-0005-0000-0000-00001A3B0000}"/>
    <cellStyle name="Millares [2] 73 2 2" xfId="33353" xr:uid="{00000000-0005-0000-0000-00001B3B0000}"/>
    <cellStyle name="Millares [2] 73 3" xfId="10452" xr:uid="{00000000-0005-0000-0000-00001C3B0000}"/>
    <cellStyle name="Millares [2] 73 3 2" xfId="33354" xr:uid="{00000000-0005-0000-0000-00001D3B0000}"/>
    <cellStyle name="Millares [2] 73 4" xfId="33355" xr:uid="{00000000-0005-0000-0000-00001E3B0000}"/>
    <cellStyle name="Millares [2] 74" xfId="10453" xr:uid="{00000000-0005-0000-0000-00001F3B0000}"/>
    <cellStyle name="Millares [2] 74 2" xfId="10454" xr:uid="{00000000-0005-0000-0000-0000203B0000}"/>
    <cellStyle name="Millares [2] 74 2 2" xfId="33356" xr:uid="{00000000-0005-0000-0000-0000213B0000}"/>
    <cellStyle name="Millares [2] 74 3" xfId="10455" xr:uid="{00000000-0005-0000-0000-0000223B0000}"/>
    <cellStyle name="Millares [2] 74 3 2" xfId="33357" xr:uid="{00000000-0005-0000-0000-0000233B0000}"/>
    <cellStyle name="Millares [2] 74 4" xfId="33358" xr:uid="{00000000-0005-0000-0000-0000243B0000}"/>
    <cellStyle name="Millares [2] 75" xfId="10456" xr:uid="{00000000-0005-0000-0000-0000253B0000}"/>
    <cellStyle name="Millares [2] 75 2" xfId="10457" xr:uid="{00000000-0005-0000-0000-0000263B0000}"/>
    <cellStyle name="Millares [2] 75 2 2" xfId="33359" xr:uid="{00000000-0005-0000-0000-0000273B0000}"/>
    <cellStyle name="Millares [2] 75 3" xfId="10458" xr:uid="{00000000-0005-0000-0000-0000283B0000}"/>
    <cellStyle name="Millares [2] 75 3 2" xfId="33360" xr:uid="{00000000-0005-0000-0000-0000293B0000}"/>
    <cellStyle name="Millares [2] 75 4" xfId="33361" xr:uid="{00000000-0005-0000-0000-00002A3B0000}"/>
    <cellStyle name="Millares [2] 76" xfId="10459" xr:uid="{00000000-0005-0000-0000-00002B3B0000}"/>
    <cellStyle name="Millares [2] 76 2" xfId="10460" xr:uid="{00000000-0005-0000-0000-00002C3B0000}"/>
    <cellStyle name="Millares [2] 76 2 2" xfId="33362" xr:uid="{00000000-0005-0000-0000-00002D3B0000}"/>
    <cellStyle name="Millares [2] 76 3" xfId="10461" xr:uid="{00000000-0005-0000-0000-00002E3B0000}"/>
    <cellStyle name="Millares [2] 76 3 2" xfId="33363" xr:uid="{00000000-0005-0000-0000-00002F3B0000}"/>
    <cellStyle name="Millares [2] 76 4" xfId="33364" xr:uid="{00000000-0005-0000-0000-0000303B0000}"/>
    <cellStyle name="Millares [2] 77" xfId="10462" xr:uid="{00000000-0005-0000-0000-0000313B0000}"/>
    <cellStyle name="Millares [2] 77 2" xfId="10463" xr:uid="{00000000-0005-0000-0000-0000323B0000}"/>
    <cellStyle name="Millares [2] 77 2 2" xfId="33365" xr:uid="{00000000-0005-0000-0000-0000333B0000}"/>
    <cellStyle name="Millares [2] 77 3" xfId="10464" xr:uid="{00000000-0005-0000-0000-0000343B0000}"/>
    <cellStyle name="Millares [2] 77 3 2" xfId="33366" xr:uid="{00000000-0005-0000-0000-0000353B0000}"/>
    <cellStyle name="Millares [2] 77 4" xfId="33367" xr:uid="{00000000-0005-0000-0000-0000363B0000}"/>
    <cellStyle name="Millares [2] 78" xfId="10465" xr:uid="{00000000-0005-0000-0000-0000373B0000}"/>
    <cellStyle name="Millares [2] 78 2" xfId="10466" xr:uid="{00000000-0005-0000-0000-0000383B0000}"/>
    <cellStyle name="Millares [2] 78 2 2" xfId="33368" xr:uid="{00000000-0005-0000-0000-0000393B0000}"/>
    <cellStyle name="Millares [2] 78 3" xfId="10467" xr:uid="{00000000-0005-0000-0000-00003A3B0000}"/>
    <cellStyle name="Millares [2] 78 3 2" xfId="33369" xr:uid="{00000000-0005-0000-0000-00003B3B0000}"/>
    <cellStyle name="Millares [2] 78 4" xfId="33370" xr:uid="{00000000-0005-0000-0000-00003C3B0000}"/>
    <cellStyle name="Millares [2] 79" xfId="10468" xr:uid="{00000000-0005-0000-0000-00003D3B0000}"/>
    <cellStyle name="Millares [2] 79 2" xfId="10469" xr:uid="{00000000-0005-0000-0000-00003E3B0000}"/>
    <cellStyle name="Millares [2] 79 2 2" xfId="33371" xr:uid="{00000000-0005-0000-0000-00003F3B0000}"/>
    <cellStyle name="Millares [2] 79 3" xfId="10470" xr:uid="{00000000-0005-0000-0000-0000403B0000}"/>
    <cellStyle name="Millares [2] 79 3 2" xfId="33372" xr:uid="{00000000-0005-0000-0000-0000413B0000}"/>
    <cellStyle name="Millares [2] 79 4" xfId="33373" xr:uid="{00000000-0005-0000-0000-0000423B0000}"/>
    <cellStyle name="Millares [2] 8" xfId="10471" xr:uid="{00000000-0005-0000-0000-0000433B0000}"/>
    <cellStyle name="Millares [2] 8 2" xfId="10472" xr:uid="{00000000-0005-0000-0000-0000443B0000}"/>
    <cellStyle name="Millares [2] 8 2 2" xfId="33374" xr:uid="{00000000-0005-0000-0000-0000453B0000}"/>
    <cellStyle name="Millares [2] 8 3" xfId="10473" xr:uid="{00000000-0005-0000-0000-0000463B0000}"/>
    <cellStyle name="Millares [2] 8 3 2" xfId="33375" xr:uid="{00000000-0005-0000-0000-0000473B0000}"/>
    <cellStyle name="Millares [2] 8 4" xfId="33376" xr:uid="{00000000-0005-0000-0000-0000483B0000}"/>
    <cellStyle name="Millares [2] 80" xfId="10474" xr:uid="{00000000-0005-0000-0000-0000493B0000}"/>
    <cellStyle name="Millares [2] 80 2" xfId="10475" xr:uid="{00000000-0005-0000-0000-00004A3B0000}"/>
    <cellStyle name="Millares [2] 80 2 2" xfId="33377" xr:uid="{00000000-0005-0000-0000-00004B3B0000}"/>
    <cellStyle name="Millares [2] 80 3" xfId="10476" xr:uid="{00000000-0005-0000-0000-00004C3B0000}"/>
    <cellStyle name="Millares [2] 80 3 2" xfId="33378" xr:uid="{00000000-0005-0000-0000-00004D3B0000}"/>
    <cellStyle name="Millares [2] 80 4" xfId="33379" xr:uid="{00000000-0005-0000-0000-00004E3B0000}"/>
    <cellStyle name="Millares [2] 81" xfId="10477" xr:uid="{00000000-0005-0000-0000-00004F3B0000}"/>
    <cellStyle name="Millares [2] 81 2" xfId="10478" xr:uid="{00000000-0005-0000-0000-0000503B0000}"/>
    <cellStyle name="Millares [2] 81 2 2" xfId="33380" xr:uid="{00000000-0005-0000-0000-0000513B0000}"/>
    <cellStyle name="Millares [2] 81 3" xfId="10479" xr:uid="{00000000-0005-0000-0000-0000523B0000}"/>
    <cellStyle name="Millares [2] 81 3 2" xfId="33381" xr:uid="{00000000-0005-0000-0000-0000533B0000}"/>
    <cellStyle name="Millares [2] 81 4" xfId="33382" xr:uid="{00000000-0005-0000-0000-0000543B0000}"/>
    <cellStyle name="Millares [2] 82" xfId="10480" xr:uid="{00000000-0005-0000-0000-0000553B0000}"/>
    <cellStyle name="Millares [2] 82 2" xfId="10481" xr:uid="{00000000-0005-0000-0000-0000563B0000}"/>
    <cellStyle name="Millares [2] 82 2 2" xfId="33383" xr:uid="{00000000-0005-0000-0000-0000573B0000}"/>
    <cellStyle name="Millares [2] 82 3" xfId="10482" xr:uid="{00000000-0005-0000-0000-0000583B0000}"/>
    <cellStyle name="Millares [2] 82 3 2" xfId="33384" xr:uid="{00000000-0005-0000-0000-0000593B0000}"/>
    <cellStyle name="Millares [2] 82 4" xfId="33385" xr:uid="{00000000-0005-0000-0000-00005A3B0000}"/>
    <cellStyle name="Millares [2] 83" xfId="10483" xr:uid="{00000000-0005-0000-0000-00005B3B0000}"/>
    <cellStyle name="Millares [2] 83 2" xfId="10484" xr:uid="{00000000-0005-0000-0000-00005C3B0000}"/>
    <cellStyle name="Millares [2] 83 2 2" xfId="33386" xr:uid="{00000000-0005-0000-0000-00005D3B0000}"/>
    <cellStyle name="Millares [2] 83 3" xfId="10485" xr:uid="{00000000-0005-0000-0000-00005E3B0000}"/>
    <cellStyle name="Millares [2] 83 3 2" xfId="33387" xr:uid="{00000000-0005-0000-0000-00005F3B0000}"/>
    <cellStyle name="Millares [2] 83 4" xfId="33388" xr:uid="{00000000-0005-0000-0000-0000603B0000}"/>
    <cellStyle name="Millares [2] 84" xfId="10486" xr:uid="{00000000-0005-0000-0000-0000613B0000}"/>
    <cellStyle name="Millares [2] 84 2" xfId="10487" xr:uid="{00000000-0005-0000-0000-0000623B0000}"/>
    <cellStyle name="Millares [2] 84 2 2" xfId="33389" xr:uid="{00000000-0005-0000-0000-0000633B0000}"/>
    <cellStyle name="Millares [2] 84 3" xfId="10488" xr:uid="{00000000-0005-0000-0000-0000643B0000}"/>
    <cellStyle name="Millares [2] 84 3 2" xfId="33390" xr:uid="{00000000-0005-0000-0000-0000653B0000}"/>
    <cellStyle name="Millares [2] 84 4" xfId="33391" xr:uid="{00000000-0005-0000-0000-0000663B0000}"/>
    <cellStyle name="Millares [2] 85" xfId="10489" xr:uid="{00000000-0005-0000-0000-0000673B0000}"/>
    <cellStyle name="Millares [2] 85 2" xfId="10490" xr:uid="{00000000-0005-0000-0000-0000683B0000}"/>
    <cellStyle name="Millares [2] 85 2 2" xfId="33392" xr:uid="{00000000-0005-0000-0000-0000693B0000}"/>
    <cellStyle name="Millares [2] 85 3" xfId="10491" xr:uid="{00000000-0005-0000-0000-00006A3B0000}"/>
    <cellStyle name="Millares [2] 85 3 2" xfId="33393" xr:uid="{00000000-0005-0000-0000-00006B3B0000}"/>
    <cellStyle name="Millares [2] 85 4" xfId="33394" xr:uid="{00000000-0005-0000-0000-00006C3B0000}"/>
    <cellStyle name="Millares [2] 86" xfId="10492" xr:uid="{00000000-0005-0000-0000-00006D3B0000}"/>
    <cellStyle name="Millares [2] 86 2" xfId="10493" xr:uid="{00000000-0005-0000-0000-00006E3B0000}"/>
    <cellStyle name="Millares [2] 86 2 2" xfId="33395" xr:uid="{00000000-0005-0000-0000-00006F3B0000}"/>
    <cellStyle name="Millares [2] 86 3" xfId="10494" xr:uid="{00000000-0005-0000-0000-0000703B0000}"/>
    <cellStyle name="Millares [2] 86 3 2" xfId="33396" xr:uid="{00000000-0005-0000-0000-0000713B0000}"/>
    <cellStyle name="Millares [2] 86 4" xfId="33397" xr:uid="{00000000-0005-0000-0000-0000723B0000}"/>
    <cellStyle name="Millares [2] 87" xfId="10495" xr:uid="{00000000-0005-0000-0000-0000733B0000}"/>
    <cellStyle name="Millares [2] 87 2" xfId="10496" xr:uid="{00000000-0005-0000-0000-0000743B0000}"/>
    <cellStyle name="Millares [2] 87 2 2" xfId="33398" xr:uid="{00000000-0005-0000-0000-0000753B0000}"/>
    <cellStyle name="Millares [2] 87 3" xfId="10497" xr:uid="{00000000-0005-0000-0000-0000763B0000}"/>
    <cellStyle name="Millares [2] 87 3 2" xfId="33399" xr:uid="{00000000-0005-0000-0000-0000773B0000}"/>
    <cellStyle name="Millares [2] 87 4" xfId="33400" xr:uid="{00000000-0005-0000-0000-0000783B0000}"/>
    <cellStyle name="Millares [2] 88" xfId="10498" xr:uid="{00000000-0005-0000-0000-0000793B0000}"/>
    <cellStyle name="Millares [2] 88 2" xfId="10499" xr:uid="{00000000-0005-0000-0000-00007A3B0000}"/>
    <cellStyle name="Millares [2] 88 2 2" xfId="33401" xr:uid="{00000000-0005-0000-0000-00007B3B0000}"/>
    <cellStyle name="Millares [2] 88 3" xfId="10500" xr:uid="{00000000-0005-0000-0000-00007C3B0000}"/>
    <cellStyle name="Millares [2] 88 3 2" xfId="33402" xr:uid="{00000000-0005-0000-0000-00007D3B0000}"/>
    <cellStyle name="Millares [2] 88 4" xfId="33403" xr:uid="{00000000-0005-0000-0000-00007E3B0000}"/>
    <cellStyle name="Millares [2] 89" xfId="10501" xr:uid="{00000000-0005-0000-0000-00007F3B0000}"/>
    <cellStyle name="Millares [2] 89 2" xfId="10502" xr:uid="{00000000-0005-0000-0000-0000803B0000}"/>
    <cellStyle name="Millares [2] 89 2 2" xfId="33404" xr:uid="{00000000-0005-0000-0000-0000813B0000}"/>
    <cellStyle name="Millares [2] 89 3" xfId="10503" xr:uid="{00000000-0005-0000-0000-0000823B0000}"/>
    <cellStyle name="Millares [2] 89 3 2" xfId="33405" xr:uid="{00000000-0005-0000-0000-0000833B0000}"/>
    <cellStyle name="Millares [2] 89 4" xfId="33406" xr:uid="{00000000-0005-0000-0000-0000843B0000}"/>
    <cellStyle name="Millares [2] 9" xfId="10504" xr:uid="{00000000-0005-0000-0000-0000853B0000}"/>
    <cellStyle name="Millares [2] 9 2" xfId="10505" xr:uid="{00000000-0005-0000-0000-0000863B0000}"/>
    <cellStyle name="Millares [2] 9 2 2" xfId="33407" xr:uid="{00000000-0005-0000-0000-0000873B0000}"/>
    <cellStyle name="Millares [2] 9 3" xfId="10506" xr:uid="{00000000-0005-0000-0000-0000883B0000}"/>
    <cellStyle name="Millares [2] 9 3 2" xfId="33408" xr:uid="{00000000-0005-0000-0000-0000893B0000}"/>
    <cellStyle name="Millares [2] 9 4" xfId="33409" xr:uid="{00000000-0005-0000-0000-00008A3B0000}"/>
    <cellStyle name="Millares [2] 90" xfId="10507" xr:uid="{00000000-0005-0000-0000-00008B3B0000}"/>
    <cellStyle name="Millares [2] 90 2" xfId="10508" xr:uid="{00000000-0005-0000-0000-00008C3B0000}"/>
    <cellStyle name="Millares [2] 90 2 2" xfId="33410" xr:uid="{00000000-0005-0000-0000-00008D3B0000}"/>
    <cellStyle name="Millares [2] 90 3" xfId="10509" xr:uid="{00000000-0005-0000-0000-00008E3B0000}"/>
    <cellStyle name="Millares [2] 90 3 2" xfId="33411" xr:uid="{00000000-0005-0000-0000-00008F3B0000}"/>
    <cellStyle name="Millares [2] 90 4" xfId="33412" xr:uid="{00000000-0005-0000-0000-0000903B0000}"/>
    <cellStyle name="Millares [2] 91" xfId="10510" xr:uid="{00000000-0005-0000-0000-0000913B0000}"/>
    <cellStyle name="Millares [2] 91 2" xfId="10511" xr:uid="{00000000-0005-0000-0000-0000923B0000}"/>
    <cellStyle name="Millares [2] 91 2 2" xfId="33413" xr:uid="{00000000-0005-0000-0000-0000933B0000}"/>
    <cellStyle name="Millares [2] 91 3" xfId="10512" xr:uid="{00000000-0005-0000-0000-0000943B0000}"/>
    <cellStyle name="Millares [2] 91 3 2" xfId="33414" xr:uid="{00000000-0005-0000-0000-0000953B0000}"/>
    <cellStyle name="Millares [2] 91 4" xfId="33415" xr:uid="{00000000-0005-0000-0000-0000963B0000}"/>
    <cellStyle name="Millares [2] 92" xfId="10513" xr:uid="{00000000-0005-0000-0000-0000973B0000}"/>
    <cellStyle name="Millares [2] 92 2" xfId="10514" xr:uid="{00000000-0005-0000-0000-0000983B0000}"/>
    <cellStyle name="Millares [2] 92 2 2" xfId="33416" xr:uid="{00000000-0005-0000-0000-0000993B0000}"/>
    <cellStyle name="Millares [2] 92 3" xfId="10515" xr:uid="{00000000-0005-0000-0000-00009A3B0000}"/>
    <cellStyle name="Millares [2] 92 3 2" xfId="33417" xr:uid="{00000000-0005-0000-0000-00009B3B0000}"/>
    <cellStyle name="Millares [2] 92 4" xfId="33418" xr:uid="{00000000-0005-0000-0000-00009C3B0000}"/>
    <cellStyle name="Millares [2] 93" xfId="10516" xr:uid="{00000000-0005-0000-0000-00009D3B0000}"/>
    <cellStyle name="Millares [2] 93 2" xfId="10517" xr:uid="{00000000-0005-0000-0000-00009E3B0000}"/>
    <cellStyle name="Millares [2] 93 2 2" xfId="33419" xr:uid="{00000000-0005-0000-0000-00009F3B0000}"/>
    <cellStyle name="Millares [2] 93 3" xfId="10518" xr:uid="{00000000-0005-0000-0000-0000A03B0000}"/>
    <cellStyle name="Millares [2] 93 3 2" xfId="33420" xr:uid="{00000000-0005-0000-0000-0000A13B0000}"/>
    <cellStyle name="Millares [2] 93 4" xfId="33421" xr:uid="{00000000-0005-0000-0000-0000A23B0000}"/>
    <cellStyle name="Millares [2] 94" xfId="10519" xr:uid="{00000000-0005-0000-0000-0000A33B0000}"/>
    <cellStyle name="Millares [2] 94 2" xfId="10520" xr:uid="{00000000-0005-0000-0000-0000A43B0000}"/>
    <cellStyle name="Millares [2] 94 2 2" xfId="33422" xr:uid="{00000000-0005-0000-0000-0000A53B0000}"/>
    <cellStyle name="Millares [2] 94 3" xfId="10521" xr:uid="{00000000-0005-0000-0000-0000A63B0000}"/>
    <cellStyle name="Millares [2] 94 3 2" xfId="33423" xr:uid="{00000000-0005-0000-0000-0000A73B0000}"/>
    <cellStyle name="Millares [2] 94 4" xfId="33424" xr:uid="{00000000-0005-0000-0000-0000A83B0000}"/>
    <cellStyle name="Millares [2] 95" xfId="10522" xr:uid="{00000000-0005-0000-0000-0000A93B0000}"/>
    <cellStyle name="Millares [2] 95 2" xfId="10523" xr:uid="{00000000-0005-0000-0000-0000AA3B0000}"/>
    <cellStyle name="Millares [2] 95 2 2" xfId="33425" xr:uid="{00000000-0005-0000-0000-0000AB3B0000}"/>
    <cellStyle name="Millares [2] 95 3" xfId="10524" xr:uid="{00000000-0005-0000-0000-0000AC3B0000}"/>
    <cellStyle name="Millares [2] 95 3 2" xfId="33426" xr:uid="{00000000-0005-0000-0000-0000AD3B0000}"/>
    <cellStyle name="Millares [2] 95 4" xfId="33427" xr:uid="{00000000-0005-0000-0000-0000AE3B0000}"/>
    <cellStyle name="Millares [2] 96" xfId="10525" xr:uid="{00000000-0005-0000-0000-0000AF3B0000}"/>
    <cellStyle name="Millares [2] 96 2" xfId="10526" xr:uid="{00000000-0005-0000-0000-0000B03B0000}"/>
    <cellStyle name="Millares [2] 96 2 2" xfId="33428" xr:uid="{00000000-0005-0000-0000-0000B13B0000}"/>
    <cellStyle name="Millares [2] 96 3" xfId="10527" xr:uid="{00000000-0005-0000-0000-0000B23B0000}"/>
    <cellStyle name="Millares [2] 96 3 2" xfId="33429" xr:uid="{00000000-0005-0000-0000-0000B33B0000}"/>
    <cellStyle name="Millares [2] 96 4" xfId="33430" xr:uid="{00000000-0005-0000-0000-0000B43B0000}"/>
    <cellStyle name="Millares [2] 97" xfId="10528" xr:uid="{00000000-0005-0000-0000-0000B53B0000}"/>
    <cellStyle name="Millares [2] 97 2" xfId="10529" xr:uid="{00000000-0005-0000-0000-0000B63B0000}"/>
    <cellStyle name="Millares [2] 97 2 2" xfId="33431" xr:uid="{00000000-0005-0000-0000-0000B73B0000}"/>
    <cellStyle name="Millares [2] 97 3" xfId="10530" xr:uid="{00000000-0005-0000-0000-0000B83B0000}"/>
    <cellStyle name="Millares [2] 97 3 2" xfId="33432" xr:uid="{00000000-0005-0000-0000-0000B93B0000}"/>
    <cellStyle name="Millares [2] 97 4" xfId="33433" xr:uid="{00000000-0005-0000-0000-0000BA3B0000}"/>
    <cellStyle name="Millares [2] 98" xfId="10531" xr:uid="{00000000-0005-0000-0000-0000BB3B0000}"/>
    <cellStyle name="Millares [2] 98 2" xfId="10532" xr:uid="{00000000-0005-0000-0000-0000BC3B0000}"/>
    <cellStyle name="Millares [2] 98 2 2" xfId="33434" xr:uid="{00000000-0005-0000-0000-0000BD3B0000}"/>
    <cellStyle name="Millares [2] 98 3" xfId="10533" xr:uid="{00000000-0005-0000-0000-0000BE3B0000}"/>
    <cellStyle name="Millares [2] 98 3 2" xfId="33435" xr:uid="{00000000-0005-0000-0000-0000BF3B0000}"/>
    <cellStyle name="Millares [2] 98 4" xfId="33436" xr:uid="{00000000-0005-0000-0000-0000C03B0000}"/>
    <cellStyle name="Millares [2] 99" xfId="10534" xr:uid="{00000000-0005-0000-0000-0000C13B0000}"/>
    <cellStyle name="Millares [2] 99 2" xfId="10535" xr:uid="{00000000-0005-0000-0000-0000C23B0000}"/>
    <cellStyle name="Millares [2] 99 2 2" xfId="33437" xr:uid="{00000000-0005-0000-0000-0000C33B0000}"/>
    <cellStyle name="Millares [2] 99 3" xfId="10536" xr:uid="{00000000-0005-0000-0000-0000C43B0000}"/>
    <cellStyle name="Millares [2] 99 3 2" xfId="33438" xr:uid="{00000000-0005-0000-0000-0000C53B0000}"/>
    <cellStyle name="Millares [2] 99 4" xfId="33439" xr:uid="{00000000-0005-0000-0000-0000C63B0000}"/>
    <cellStyle name="Millares [2]_Balance" xfId="10537" xr:uid="{00000000-0005-0000-0000-0000C73B0000}"/>
    <cellStyle name="Millares [3]" xfId="10538" xr:uid="{00000000-0005-0000-0000-0000C83B0000}"/>
    <cellStyle name="Millares [3] 10" xfId="10539" xr:uid="{00000000-0005-0000-0000-0000C93B0000}"/>
    <cellStyle name="Millares [3] 10 2" xfId="10540" xr:uid="{00000000-0005-0000-0000-0000CA3B0000}"/>
    <cellStyle name="Millares [3] 10 2 2" xfId="33440" xr:uid="{00000000-0005-0000-0000-0000CB3B0000}"/>
    <cellStyle name="Millares [3] 10 3" xfId="10541" xr:uid="{00000000-0005-0000-0000-0000CC3B0000}"/>
    <cellStyle name="Millares [3] 10 3 2" xfId="33441" xr:uid="{00000000-0005-0000-0000-0000CD3B0000}"/>
    <cellStyle name="Millares [3] 10 4" xfId="33442" xr:uid="{00000000-0005-0000-0000-0000CE3B0000}"/>
    <cellStyle name="Millares [3] 100" xfId="10542" xr:uid="{00000000-0005-0000-0000-0000CF3B0000}"/>
    <cellStyle name="Millares [3] 100 2" xfId="10543" xr:uid="{00000000-0005-0000-0000-0000D03B0000}"/>
    <cellStyle name="Millares [3] 100 2 2" xfId="33443" xr:uid="{00000000-0005-0000-0000-0000D13B0000}"/>
    <cellStyle name="Millares [3] 100 3" xfId="10544" xr:uid="{00000000-0005-0000-0000-0000D23B0000}"/>
    <cellStyle name="Millares [3] 100 3 2" xfId="33444" xr:uid="{00000000-0005-0000-0000-0000D33B0000}"/>
    <cellStyle name="Millares [3] 100 4" xfId="33445" xr:uid="{00000000-0005-0000-0000-0000D43B0000}"/>
    <cellStyle name="Millares [3] 101" xfId="10545" xr:uid="{00000000-0005-0000-0000-0000D53B0000}"/>
    <cellStyle name="Millares [3] 101 2" xfId="10546" xr:uid="{00000000-0005-0000-0000-0000D63B0000}"/>
    <cellStyle name="Millares [3] 101 2 2" xfId="33446" xr:uid="{00000000-0005-0000-0000-0000D73B0000}"/>
    <cellStyle name="Millares [3] 101 3" xfId="10547" xr:uid="{00000000-0005-0000-0000-0000D83B0000}"/>
    <cellStyle name="Millares [3] 101 3 2" xfId="33447" xr:uid="{00000000-0005-0000-0000-0000D93B0000}"/>
    <cellStyle name="Millares [3] 101 4" xfId="33448" xr:uid="{00000000-0005-0000-0000-0000DA3B0000}"/>
    <cellStyle name="Millares [3] 102" xfId="10548" xr:uid="{00000000-0005-0000-0000-0000DB3B0000}"/>
    <cellStyle name="Millares [3] 102 2" xfId="10549" xr:uid="{00000000-0005-0000-0000-0000DC3B0000}"/>
    <cellStyle name="Millares [3] 102 2 2" xfId="33449" xr:uid="{00000000-0005-0000-0000-0000DD3B0000}"/>
    <cellStyle name="Millares [3] 102 3" xfId="10550" xr:uid="{00000000-0005-0000-0000-0000DE3B0000}"/>
    <cellStyle name="Millares [3] 102 3 2" xfId="33450" xr:uid="{00000000-0005-0000-0000-0000DF3B0000}"/>
    <cellStyle name="Millares [3] 102 4" xfId="33451" xr:uid="{00000000-0005-0000-0000-0000E03B0000}"/>
    <cellStyle name="Millares [3] 103" xfId="10551" xr:uid="{00000000-0005-0000-0000-0000E13B0000}"/>
    <cellStyle name="Millares [3] 103 2" xfId="10552" xr:uid="{00000000-0005-0000-0000-0000E23B0000}"/>
    <cellStyle name="Millares [3] 103 2 2" xfId="33452" xr:uid="{00000000-0005-0000-0000-0000E33B0000}"/>
    <cellStyle name="Millares [3] 103 3" xfId="10553" xr:uid="{00000000-0005-0000-0000-0000E43B0000}"/>
    <cellStyle name="Millares [3] 103 3 2" xfId="33453" xr:uid="{00000000-0005-0000-0000-0000E53B0000}"/>
    <cellStyle name="Millares [3] 103 4" xfId="33454" xr:uid="{00000000-0005-0000-0000-0000E63B0000}"/>
    <cellStyle name="Millares [3] 104" xfId="10554" xr:uid="{00000000-0005-0000-0000-0000E73B0000}"/>
    <cellStyle name="Millares [3] 104 2" xfId="10555" xr:uid="{00000000-0005-0000-0000-0000E83B0000}"/>
    <cellStyle name="Millares [3] 104 2 2" xfId="33455" xr:uid="{00000000-0005-0000-0000-0000E93B0000}"/>
    <cellStyle name="Millares [3] 104 3" xfId="10556" xr:uid="{00000000-0005-0000-0000-0000EA3B0000}"/>
    <cellStyle name="Millares [3] 104 3 2" xfId="33456" xr:uid="{00000000-0005-0000-0000-0000EB3B0000}"/>
    <cellStyle name="Millares [3] 104 4" xfId="33457" xr:uid="{00000000-0005-0000-0000-0000EC3B0000}"/>
    <cellStyle name="Millares [3] 105" xfId="10557" xr:uid="{00000000-0005-0000-0000-0000ED3B0000}"/>
    <cellStyle name="Millares [3] 105 2" xfId="10558" xr:uid="{00000000-0005-0000-0000-0000EE3B0000}"/>
    <cellStyle name="Millares [3] 105 2 2" xfId="33458" xr:uid="{00000000-0005-0000-0000-0000EF3B0000}"/>
    <cellStyle name="Millares [3] 105 3" xfId="10559" xr:uid="{00000000-0005-0000-0000-0000F03B0000}"/>
    <cellStyle name="Millares [3] 105 3 2" xfId="33459" xr:uid="{00000000-0005-0000-0000-0000F13B0000}"/>
    <cellStyle name="Millares [3] 105 4" xfId="33460" xr:uid="{00000000-0005-0000-0000-0000F23B0000}"/>
    <cellStyle name="Millares [3] 106" xfId="10560" xr:uid="{00000000-0005-0000-0000-0000F33B0000}"/>
    <cellStyle name="Millares [3] 106 2" xfId="10561" xr:uid="{00000000-0005-0000-0000-0000F43B0000}"/>
    <cellStyle name="Millares [3] 106 2 2" xfId="33461" xr:uid="{00000000-0005-0000-0000-0000F53B0000}"/>
    <cellStyle name="Millares [3] 106 3" xfId="10562" xr:uid="{00000000-0005-0000-0000-0000F63B0000}"/>
    <cellStyle name="Millares [3] 106 3 2" xfId="33462" xr:uid="{00000000-0005-0000-0000-0000F73B0000}"/>
    <cellStyle name="Millares [3] 106 4" xfId="33463" xr:uid="{00000000-0005-0000-0000-0000F83B0000}"/>
    <cellStyle name="Millares [3] 107" xfId="10563" xr:uid="{00000000-0005-0000-0000-0000F93B0000}"/>
    <cellStyle name="Millares [3] 107 2" xfId="10564" xr:uid="{00000000-0005-0000-0000-0000FA3B0000}"/>
    <cellStyle name="Millares [3] 107 2 2" xfId="33464" xr:uid="{00000000-0005-0000-0000-0000FB3B0000}"/>
    <cellStyle name="Millares [3] 107 3" xfId="10565" xr:uid="{00000000-0005-0000-0000-0000FC3B0000}"/>
    <cellStyle name="Millares [3] 107 3 2" xfId="33465" xr:uid="{00000000-0005-0000-0000-0000FD3B0000}"/>
    <cellStyle name="Millares [3] 107 4" xfId="33466" xr:uid="{00000000-0005-0000-0000-0000FE3B0000}"/>
    <cellStyle name="Millares [3] 108" xfId="10566" xr:uid="{00000000-0005-0000-0000-0000FF3B0000}"/>
    <cellStyle name="Millares [3] 108 2" xfId="10567" xr:uid="{00000000-0005-0000-0000-0000003C0000}"/>
    <cellStyle name="Millares [3] 108 2 2" xfId="33467" xr:uid="{00000000-0005-0000-0000-0000013C0000}"/>
    <cellStyle name="Millares [3] 108 3" xfId="10568" xr:uid="{00000000-0005-0000-0000-0000023C0000}"/>
    <cellStyle name="Millares [3] 108 3 2" xfId="33468" xr:uid="{00000000-0005-0000-0000-0000033C0000}"/>
    <cellStyle name="Millares [3] 108 4" xfId="33469" xr:uid="{00000000-0005-0000-0000-0000043C0000}"/>
    <cellStyle name="Millares [3] 109" xfId="10569" xr:uid="{00000000-0005-0000-0000-0000053C0000}"/>
    <cellStyle name="Millares [3] 109 2" xfId="33470" xr:uid="{00000000-0005-0000-0000-0000063C0000}"/>
    <cellStyle name="Millares [3] 11" xfId="10570" xr:uid="{00000000-0005-0000-0000-0000073C0000}"/>
    <cellStyle name="Millares [3] 11 2" xfId="10571" xr:uid="{00000000-0005-0000-0000-0000083C0000}"/>
    <cellStyle name="Millares [3] 11 2 2" xfId="33471" xr:uid="{00000000-0005-0000-0000-0000093C0000}"/>
    <cellStyle name="Millares [3] 11 3" xfId="10572" xr:uid="{00000000-0005-0000-0000-00000A3C0000}"/>
    <cellStyle name="Millares [3] 11 3 2" xfId="33472" xr:uid="{00000000-0005-0000-0000-00000B3C0000}"/>
    <cellStyle name="Millares [3] 11 4" xfId="33473" xr:uid="{00000000-0005-0000-0000-00000C3C0000}"/>
    <cellStyle name="Millares [3] 110" xfId="10573" xr:uid="{00000000-0005-0000-0000-00000D3C0000}"/>
    <cellStyle name="Millares [3] 110 2" xfId="33474" xr:uid="{00000000-0005-0000-0000-00000E3C0000}"/>
    <cellStyle name="Millares [3] 111" xfId="33475" xr:uid="{00000000-0005-0000-0000-00000F3C0000}"/>
    <cellStyle name="Millares [3] 12" xfId="10574" xr:uid="{00000000-0005-0000-0000-0000103C0000}"/>
    <cellStyle name="Millares [3] 12 2" xfId="10575" xr:uid="{00000000-0005-0000-0000-0000113C0000}"/>
    <cellStyle name="Millares [3] 12 2 2" xfId="33476" xr:uid="{00000000-0005-0000-0000-0000123C0000}"/>
    <cellStyle name="Millares [3] 12 3" xfId="10576" xr:uid="{00000000-0005-0000-0000-0000133C0000}"/>
    <cellStyle name="Millares [3] 12 3 2" xfId="33477" xr:uid="{00000000-0005-0000-0000-0000143C0000}"/>
    <cellStyle name="Millares [3] 12 4" xfId="33478" xr:uid="{00000000-0005-0000-0000-0000153C0000}"/>
    <cellStyle name="Millares [3] 13" xfId="10577" xr:uid="{00000000-0005-0000-0000-0000163C0000}"/>
    <cellStyle name="Millares [3] 13 2" xfId="10578" xr:uid="{00000000-0005-0000-0000-0000173C0000}"/>
    <cellStyle name="Millares [3] 13 2 2" xfId="33479" xr:uid="{00000000-0005-0000-0000-0000183C0000}"/>
    <cellStyle name="Millares [3] 13 3" xfId="10579" xr:uid="{00000000-0005-0000-0000-0000193C0000}"/>
    <cellStyle name="Millares [3] 13 3 2" xfId="33480" xr:uid="{00000000-0005-0000-0000-00001A3C0000}"/>
    <cellStyle name="Millares [3] 13 4" xfId="33481" xr:uid="{00000000-0005-0000-0000-00001B3C0000}"/>
    <cellStyle name="Millares [3] 14" xfId="10580" xr:uid="{00000000-0005-0000-0000-00001C3C0000}"/>
    <cellStyle name="Millares [3] 14 2" xfId="10581" xr:uid="{00000000-0005-0000-0000-00001D3C0000}"/>
    <cellStyle name="Millares [3] 14 2 2" xfId="33482" xr:uid="{00000000-0005-0000-0000-00001E3C0000}"/>
    <cellStyle name="Millares [3] 14 3" xfId="10582" xr:uid="{00000000-0005-0000-0000-00001F3C0000}"/>
    <cellStyle name="Millares [3] 14 3 2" xfId="33483" xr:uid="{00000000-0005-0000-0000-0000203C0000}"/>
    <cellStyle name="Millares [3] 14 4" xfId="33484" xr:uid="{00000000-0005-0000-0000-0000213C0000}"/>
    <cellStyle name="Millares [3] 15" xfId="10583" xr:uid="{00000000-0005-0000-0000-0000223C0000}"/>
    <cellStyle name="Millares [3] 15 2" xfId="10584" xr:uid="{00000000-0005-0000-0000-0000233C0000}"/>
    <cellStyle name="Millares [3] 15 2 2" xfId="33485" xr:uid="{00000000-0005-0000-0000-0000243C0000}"/>
    <cellStyle name="Millares [3] 15 3" xfId="10585" xr:uid="{00000000-0005-0000-0000-0000253C0000}"/>
    <cellStyle name="Millares [3] 15 3 2" xfId="33486" xr:uid="{00000000-0005-0000-0000-0000263C0000}"/>
    <cellStyle name="Millares [3] 15 4" xfId="33487" xr:uid="{00000000-0005-0000-0000-0000273C0000}"/>
    <cellStyle name="Millares [3] 16" xfId="10586" xr:uid="{00000000-0005-0000-0000-0000283C0000}"/>
    <cellStyle name="Millares [3] 16 2" xfId="10587" xr:uid="{00000000-0005-0000-0000-0000293C0000}"/>
    <cellStyle name="Millares [3] 16 2 2" xfId="33488" xr:uid="{00000000-0005-0000-0000-00002A3C0000}"/>
    <cellStyle name="Millares [3] 16 3" xfId="10588" xr:uid="{00000000-0005-0000-0000-00002B3C0000}"/>
    <cellStyle name="Millares [3] 16 3 2" xfId="33489" xr:uid="{00000000-0005-0000-0000-00002C3C0000}"/>
    <cellStyle name="Millares [3] 16 4" xfId="33490" xr:uid="{00000000-0005-0000-0000-00002D3C0000}"/>
    <cellStyle name="Millares [3] 17" xfId="10589" xr:uid="{00000000-0005-0000-0000-00002E3C0000}"/>
    <cellStyle name="Millares [3] 17 2" xfId="10590" xr:uid="{00000000-0005-0000-0000-00002F3C0000}"/>
    <cellStyle name="Millares [3] 17 2 2" xfId="33491" xr:uid="{00000000-0005-0000-0000-0000303C0000}"/>
    <cellStyle name="Millares [3] 17 3" xfId="10591" xr:uid="{00000000-0005-0000-0000-0000313C0000}"/>
    <cellStyle name="Millares [3] 17 3 2" xfId="33492" xr:uid="{00000000-0005-0000-0000-0000323C0000}"/>
    <cellStyle name="Millares [3] 17 4" xfId="33493" xr:uid="{00000000-0005-0000-0000-0000333C0000}"/>
    <cellStyle name="Millares [3] 18" xfId="10592" xr:uid="{00000000-0005-0000-0000-0000343C0000}"/>
    <cellStyle name="Millares [3] 18 2" xfId="10593" xr:uid="{00000000-0005-0000-0000-0000353C0000}"/>
    <cellStyle name="Millares [3] 18 2 2" xfId="33494" xr:uid="{00000000-0005-0000-0000-0000363C0000}"/>
    <cellStyle name="Millares [3] 18 3" xfId="10594" xr:uid="{00000000-0005-0000-0000-0000373C0000}"/>
    <cellStyle name="Millares [3] 18 3 2" xfId="33495" xr:uid="{00000000-0005-0000-0000-0000383C0000}"/>
    <cellStyle name="Millares [3] 18 4" xfId="33496" xr:uid="{00000000-0005-0000-0000-0000393C0000}"/>
    <cellStyle name="Millares [3] 19" xfId="10595" xr:uid="{00000000-0005-0000-0000-00003A3C0000}"/>
    <cellStyle name="Millares [3] 19 2" xfId="10596" xr:uid="{00000000-0005-0000-0000-00003B3C0000}"/>
    <cellStyle name="Millares [3] 19 2 2" xfId="33497" xr:uid="{00000000-0005-0000-0000-00003C3C0000}"/>
    <cellStyle name="Millares [3] 19 3" xfId="10597" xr:uid="{00000000-0005-0000-0000-00003D3C0000}"/>
    <cellStyle name="Millares [3] 19 3 2" xfId="33498" xr:uid="{00000000-0005-0000-0000-00003E3C0000}"/>
    <cellStyle name="Millares [3] 19 4" xfId="33499" xr:uid="{00000000-0005-0000-0000-00003F3C0000}"/>
    <cellStyle name="Millares [3] 2" xfId="10598" xr:uid="{00000000-0005-0000-0000-0000403C0000}"/>
    <cellStyle name="Millares [3] 2 2" xfId="10599" xr:uid="{00000000-0005-0000-0000-0000413C0000}"/>
    <cellStyle name="Millares [3] 2 2 2" xfId="10600" xr:uid="{00000000-0005-0000-0000-0000423C0000}"/>
    <cellStyle name="Millares [3] 2 2 2 2" xfId="33500" xr:uid="{00000000-0005-0000-0000-0000433C0000}"/>
    <cellStyle name="Millares [3] 2 2 3" xfId="10601" xr:uid="{00000000-0005-0000-0000-0000443C0000}"/>
    <cellStyle name="Millares [3] 2 2 3 2" xfId="33501" xr:uid="{00000000-0005-0000-0000-0000453C0000}"/>
    <cellStyle name="Millares [3] 2 2 4" xfId="33502" xr:uid="{00000000-0005-0000-0000-0000463C0000}"/>
    <cellStyle name="Millares [3] 2 3" xfId="10602" xr:uid="{00000000-0005-0000-0000-0000473C0000}"/>
    <cellStyle name="Millares [3] 2 3 2" xfId="10603" xr:uid="{00000000-0005-0000-0000-0000483C0000}"/>
    <cellStyle name="Millares [3] 2 3 2 2" xfId="33503" xr:uid="{00000000-0005-0000-0000-0000493C0000}"/>
    <cellStyle name="Millares [3] 2 3 3" xfId="10604" xr:uid="{00000000-0005-0000-0000-00004A3C0000}"/>
    <cellStyle name="Millares [3] 2 3 3 2" xfId="33504" xr:uid="{00000000-0005-0000-0000-00004B3C0000}"/>
    <cellStyle name="Millares [3] 2 3 4" xfId="33505" xr:uid="{00000000-0005-0000-0000-00004C3C0000}"/>
    <cellStyle name="Millares [3] 2 4" xfId="10605" xr:uid="{00000000-0005-0000-0000-00004D3C0000}"/>
    <cellStyle name="Millares [3] 2 4 2" xfId="10606" xr:uid="{00000000-0005-0000-0000-00004E3C0000}"/>
    <cellStyle name="Millares [3] 2 4 2 2" xfId="33506" xr:uid="{00000000-0005-0000-0000-00004F3C0000}"/>
    <cellStyle name="Millares [3] 2 4 3" xfId="10607" xr:uid="{00000000-0005-0000-0000-0000503C0000}"/>
    <cellStyle name="Millares [3] 2 4 3 2" xfId="33507" xr:uid="{00000000-0005-0000-0000-0000513C0000}"/>
    <cellStyle name="Millares [3] 2 4 4" xfId="33508" xr:uid="{00000000-0005-0000-0000-0000523C0000}"/>
    <cellStyle name="Millares [3] 2 5" xfId="10608" xr:uid="{00000000-0005-0000-0000-0000533C0000}"/>
    <cellStyle name="Millares [3] 2 5 2" xfId="10609" xr:uid="{00000000-0005-0000-0000-0000543C0000}"/>
    <cellStyle name="Millares [3] 2 5 2 2" xfId="33509" xr:uid="{00000000-0005-0000-0000-0000553C0000}"/>
    <cellStyle name="Millares [3] 2 5 3" xfId="10610" xr:uid="{00000000-0005-0000-0000-0000563C0000}"/>
    <cellStyle name="Millares [3] 2 5 3 2" xfId="33510" xr:uid="{00000000-0005-0000-0000-0000573C0000}"/>
    <cellStyle name="Millares [3] 2 5 4" xfId="33511" xr:uid="{00000000-0005-0000-0000-0000583C0000}"/>
    <cellStyle name="Millares [3] 2 6" xfId="10611" xr:uid="{00000000-0005-0000-0000-0000593C0000}"/>
    <cellStyle name="Millares [3] 2 6 2" xfId="33512" xr:uid="{00000000-0005-0000-0000-00005A3C0000}"/>
    <cellStyle name="Millares [3] 2 7" xfId="10612" xr:uid="{00000000-0005-0000-0000-00005B3C0000}"/>
    <cellStyle name="Millares [3] 2 7 2" xfId="33513" xr:uid="{00000000-0005-0000-0000-00005C3C0000}"/>
    <cellStyle name="Millares [3] 2 8" xfId="33514" xr:uid="{00000000-0005-0000-0000-00005D3C0000}"/>
    <cellStyle name="Millares [3] 20" xfId="10613" xr:uid="{00000000-0005-0000-0000-00005E3C0000}"/>
    <cellStyle name="Millares [3] 20 2" xfId="10614" xr:uid="{00000000-0005-0000-0000-00005F3C0000}"/>
    <cellStyle name="Millares [3] 20 2 2" xfId="33515" xr:uid="{00000000-0005-0000-0000-0000603C0000}"/>
    <cellStyle name="Millares [3] 20 3" xfId="10615" xr:uid="{00000000-0005-0000-0000-0000613C0000}"/>
    <cellStyle name="Millares [3] 20 3 2" xfId="33516" xr:uid="{00000000-0005-0000-0000-0000623C0000}"/>
    <cellStyle name="Millares [3] 20 4" xfId="33517" xr:uid="{00000000-0005-0000-0000-0000633C0000}"/>
    <cellStyle name="Millares [3] 21" xfId="10616" xr:uid="{00000000-0005-0000-0000-0000643C0000}"/>
    <cellStyle name="Millares [3] 21 2" xfId="10617" xr:uid="{00000000-0005-0000-0000-0000653C0000}"/>
    <cellStyle name="Millares [3] 21 2 2" xfId="33518" xr:uid="{00000000-0005-0000-0000-0000663C0000}"/>
    <cellStyle name="Millares [3] 21 3" xfId="10618" xr:uid="{00000000-0005-0000-0000-0000673C0000}"/>
    <cellStyle name="Millares [3] 21 3 2" xfId="33519" xr:uid="{00000000-0005-0000-0000-0000683C0000}"/>
    <cellStyle name="Millares [3] 21 4" xfId="33520" xr:uid="{00000000-0005-0000-0000-0000693C0000}"/>
    <cellStyle name="Millares [3] 22" xfId="10619" xr:uid="{00000000-0005-0000-0000-00006A3C0000}"/>
    <cellStyle name="Millares [3] 22 2" xfId="10620" xr:uid="{00000000-0005-0000-0000-00006B3C0000}"/>
    <cellStyle name="Millares [3] 22 2 2" xfId="33521" xr:uid="{00000000-0005-0000-0000-00006C3C0000}"/>
    <cellStyle name="Millares [3] 22 3" xfId="10621" xr:uid="{00000000-0005-0000-0000-00006D3C0000}"/>
    <cellStyle name="Millares [3] 22 3 2" xfId="33522" xr:uid="{00000000-0005-0000-0000-00006E3C0000}"/>
    <cellStyle name="Millares [3] 22 4" xfId="33523" xr:uid="{00000000-0005-0000-0000-00006F3C0000}"/>
    <cellStyle name="Millares [3] 23" xfId="10622" xr:uid="{00000000-0005-0000-0000-0000703C0000}"/>
    <cellStyle name="Millares [3] 23 2" xfId="10623" xr:uid="{00000000-0005-0000-0000-0000713C0000}"/>
    <cellStyle name="Millares [3] 23 2 2" xfId="33524" xr:uid="{00000000-0005-0000-0000-0000723C0000}"/>
    <cellStyle name="Millares [3] 23 3" xfId="10624" xr:uid="{00000000-0005-0000-0000-0000733C0000}"/>
    <cellStyle name="Millares [3] 23 3 2" xfId="33525" xr:uid="{00000000-0005-0000-0000-0000743C0000}"/>
    <cellStyle name="Millares [3] 23 4" xfId="33526" xr:uid="{00000000-0005-0000-0000-0000753C0000}"/>
    <cellStyle name="Millares [3] 24" xfId="10625" xr:uid="{00000000-0005-0000-0000-0000763C0000}"/>
    <cellStyle name="Millares [3] 24 2" xfId="10626" xr:uid="{00000000-0005-0000-0000-0000773C0000}"/>
    <cellStyle name="Millares [3] 24 2 2" xfId="33527" xr:uid="{00000000-0005-0000-0000-0000783C0000}"/>
    <cellStyle name="Millares [3] 24 3" xfId="10627" xr:uid="{00000000-0005-0000-0000-0000793C0000}"/>
    <cellStyle name="Millares [3] 24 3 2" xfId="33528" xr:uid="{00000000-0005-0000-0000-00007A3C0000}"/>
    <cellStyle name="Millares [3] 24 4" xfId="33529" xr:uid="{00000000-0005-0000-0000-00007B3C0000}"/>
    <cellStyle name="Millares [3] 25" xfId="10628" xr:uid="{00000000-0005-0000-0000-00007C3C0000}"/>
    <cellStyle name="Millares [3] 25 2" xfId="10629" xr:uid="{00000000-0005-0000-0000-00007D3C0000}"/>
    <cellStyle name="Millares [3] 25 2 2" xfId="33530" xr:uid="{00000000-0005-0000-0000-00007E3C0000}"/>
    <cellStyle name="Millares [3] 25 3" xfId="10630" xr:uid="{00000000-0005-0000-0000-00007F3C0000}"/>
    <cellStyle name="Millares [3] 25 3 2" xfId="33531" xr:uid="{00000000-0005-0000-0000-0000803C0000}"/>
    <cellStyle name="Millares [3] 25 4" xfId="33532" xr:uid="{00000000-0005-0000-0000-0000813C0000}"/>
    <cellStyle name="Millares [3] 26" xfId="10631" xr:uid="{00000000-0005-0000-0000-0000823C0000}"/>
    <cellStyle name="Millares [3] 26 2" xfId="10632" xr:uid="{00000000-0005-0000-0000-0000833C0000}"/>
    <cellStyle name="Millares [3] 26 2 2" xfId="33533" xr:uid="{00000000-0005-0000-0000-0000843C0000}"/>
    <cellStyle name="Millares [3] 26 3" xfId="10633" xr:uid="{00000000-0005-0000-0000-0000853C0000}"/>
    <cellStyle name="Millares [3] 26 3 2" xfId="33534" xr:uid="{00000000-0005-0000-0000-0000863C0000}"/>
    <cellStyle name="Millares [3] 26 4" xfId="33535" xr:uid="{00000000-0005-0000-0000-0000873C0000}"/>
    <cellStyle name="Millares [3] 27" xfId="10634" xr:uid="{00000000-0005-0000-0000-0000883C0000}"/>
    <cellStyle name="Millares [3] 27 2" xfId="10635" xr:uid="{00000000-0005-0000-0000-0000893C0000}"/>
    <cellStyle name="Millares [3] 27 2 2" xfId="33536" xr:uid="{00000000-0005-0000-0000-00008A3C0000}"/>
    <cellStyle name="Millares [3] 27 3" xfId="10636" xr:uid="{00000000-0005-0000-0000-00008B3C0000}"/>
    <cellStyle name="Millares [3] 27 3 2" xfId="33537" xr:uid="{00000000-0005-0000-0000-00008C3C0000}"/>
    <cellStyle name="Millares [3] 27 4" xfId="33538" xr:uid="{00000000-0005-0000-0000-00008D3C0000}"/>
    <cellStyle name="Millares [3] 28" xfId="10637" xr:uid="{00000000-0005-0000-0000-00008E3C0000}"/>
    <cellStyle name="Millares [3] 28 2" xfId="10638" xr:uid="{00000000-0005-0000-0000-00008F3C0000}"/>
    <cellStyle name="Millares [3] 28 2 2" xfId="33539" xr:uid="{00000000-0005-0000-0000-0000903C0000}"/>
    <cellStyle name="Millares [3] 28 3" xfId="10639" xr:uid="{00000000-0005-0000-0000-0000913C0000}"/>
    <cellStyle name="Millares [3] 28 3 2" xfId="33540" xr:uid="{00000000-0005-0000-0000-0000923C0000}"/>
    <cellStyle name="Millares [3] 28 4" xfId="33541" xr:uid="{00000000-0005-0000-0000-0000933C0000}"/>
    <cellStyle name="Millares [3] 29" xfId="10640" xr:uid="{00000000-0005-0000-0000-0000943C0000}"/>
    <cellStyle name="Millares [3] 29 2" xfId="10641" xr:uid="{00000000-0005-0000-0000-0000953C0000}"/>
    <cellStyle name="Millares [3] 29 2 2" xfId="33542" xr:uid="{00000000-0005-0000-0000-0000963C0000}"/>
    <cellStyle name="Millares [3] 29 3" xfId="10642" xr:uid="{00000000-0005-0000-0000-0000973C0000}"/>
    <cellStyle name="Millares [3] 29 3 2" xfId="33543" xr:uid="{00000000-0005-0000-0000-0000983C0000}"/>
    <cellStyle name="Millares [3] 29 4" xfId="33544" xr:uid="{00000000-0005-0000-0000-0000993C0000}"/>
    <cellStyle name="Millares [3] 3" xfId="10643" xr:uid="{00000000-0005-0000-0000-00009A3C0000}"/>
    <cellStyle name="Millares [3] 3 2" xfId="10644" xr:uid="{00000000-0005-0000-0000-00009B3C0000}"/>
    <cellStyle name="Millares [3] 3 2 2" xfId="10645" xr:uid="{00000000-0005-0000-0000-00009C3C0000}"/>
    <cellStyle name="Millares [3] 3 2 2 2" xfId="33545" xr:uid="{00000000-0005-0000-0000-00009D3C0000}"/>
    <cellStyle name="Millares [3] 3 2 3" xfId="10646" xr:uid="{00000000-0005-0000-0000-00009E3C0000}"/>
    <cellStyle name="Millares [3] 3 2 3 2" xfId="33546" xr:uid="{00000000-0005-0000-0000-00009F3C0000}"/>
    <cellStyle name="Millares [3] 3 2 4" xfId="33547" xr:uid="{00000000-0005-0000-0000-0000A03C0000}"/>
    <cellStyle name="Millares [3] 3 3" xfId="10647" xr:uid="{00000000-0005-0000-0000-0000A13C0000}"/>
    <cellStyle name="Millares [3] 3 3 2" xfId="10648" xr:uid="{00000000-0005-0000-0000-0000A23C0000}"/>
    <cellStyle name="Millares [3] 3 3 2 2" xfId="33548" xr:uid="{00000000-0005-0000-0000-0000A33C0000}"/>
    <cellStyle name="Millares [3] 3 3 3" xfId="10649" xr:uid="{00000000-0005-0000-0000-0000A43C0000}"/>
    <cellStyle name="Millares [3] 3 3 3 2" xfId="33549" xr:uid="{00000000-0005-0000-0000-0000A53C0000}"/>
    <cellStyle name="Millares [3] 3 3 4" xfId="33550" xr:uid="{00000000-0005-0000-0000-0000A63C0000}"/>
    <cellStyle name="Millares [3] 3 4" xfId="10650" xr:uid="{00000000-0005-0000-0000-0000A73C0000}"/>
    <cellStyle name="Millares [3] 3 4 2" xfId="10651" xr:uid="{00000000-0005-0000-0000-0000A83C0000}"/>
    <cellStyle name="Millares [3] 3 4 2 2" xfId="33551" xr:uid="{00000000-0005-0000-0000-0000A93C0000}"/>
    <cellStyle name="Millares [3] 3 4 3" xfId="10652" xr:uid="{00000000-0005-0000-0000-0000AA3C0000}"/>
    <cellStyle name="Millares [3] 3 4 3 2" xfId="33552" xr:uid="{00000000-0005-0000-0000-0000AB3C0000}"/>
    <cellStyle name="Millares [3] 3 4 4" xfId="33553" xr:uid="{00000000-0005-0000-0000-0000AC3C0000}"/>
    <cellStyle name="Millares [3] 3 5" xfId="10653" xr:uid="{00000000-0005-0000-0000-0000AD3C0000}"/>
    <cellStyle name="Millares [3] 3 5 2" xfId="10654" xr:uid="{00000000-0005-0000-0000-0000AE3C0000}"/>
    <cellStyle name="Millares [3] 3 5 2 2" xfId="33554" xr:uid="{00000000-0005-0000-0000-0000AF3C0000}"/>
    <cellStyle name="Millares [3] 3 5 3" xfId="10655" xr:uid="{00000000-0005-0000-0000-0000B03C0000}"/>
    <cellStyle name="Millares [3] 3 5 3 2" xfId="33555" xr:uid="{00000000-0005-0000-0000-0000B13C0000}"/>
    <cellStyle name="Millares [3] 3 5 4" xfId="33556" xr:uid="{00000000-0005-0000-0000-0000B23C0000}"/>
    <cellStyle name="Millares [3] 3 6" xfId="10656" xr:uid="{00000000-0005-0000-0000-0000B33C0000}"/>
    <cellStyle name="Millares [3] 3 6 2" xfId="33557" xr:uid="{00000000-0005-0000-0000-0000B43C0000}"/>
    <cellStyle name="Millares [3] 3 7" xfId="10657" xr:uid="{00000000-0005-0000-0000-0000B53C0000}"/>
    <cellStyle name="Millares [3] 3 7 2" xfId="33558" xr:uid="{00000000-0005-0000-0000-0000B63C0000}"/>
    <cellStyle name="Millares [3] 3 8" xfId="33559" xr:uid="{00000000-0005-0000-0000-0000B73C0000}"/>
    <cellStyle name="Millares [3] 30" xfId="10658" xr:uid="{00000000-0005-0000-0000-0000B83C0000}"/>
    <cellStyle name="Millares [3] 30 2" xfId="10659" xr:uid="{00000000-0005-0000-0000-0000B93C0000}"/>
    <cellStyle name="Millares [3] 30 2 2" xfId="33560" xr:uid="{00000000-0005-0000-0000-0000BA3C0000}"/>
    <cellStyle name="Millares [3] 30 3" xfId="10660" xr:uid="{00000000-0005-0000-0000-0000BB3C0000}"/>
    <cellStyle name="Millares [3] 30 3 2" xfId="33561" xr:uid="{00000000-0005-0000-0000-0000BC3C0000}"/>
    <cellStyle name="Millares [3] 30 4" xfId="33562" xr:uid="{00000000-0005-0000-0000-0000BD3C0000}"/>
    <cellStyle name="Millares [3] 31" xfId="10661" xr:uid="{00000000-0005-0000-0000-0000BE3C0000}"/>
    <cellStyle name="Millares [3] 31 2" xfId="10662" xr:uid="{00000000-0005-0000-0000-0000BF3C0000}"/>
    <cellStyle name="Millares [3] 31 2 2" xfId="33563" xr:uid="{00000000-0005-0000-0000-0000C03C0000}"/>
    <cellStyle name="Millares [3] 31 3" xfId="10663" xr:uid="{00000000-0005-0000-0000-0000C13C0000}"/>
    <cellStyle name="Millares [3] 31 3 2" xfId="33564" xr:uid="{00000000-0005-0000-0000-0000C23C0000}"/>
    <cellStyle name="Millares [3] 31 4" xfId="33565" xr:uid="{00000000-0005-0000-0000-0000C33C0000}"/>
    <cellStyle name="Millares [3] 32" xfId="10664" xr:uid="{00000000-0005-0000-0000-0000C43C0000}"/>
    <cellStyle name="Millares [3] 32 2" xfId="10665" xr:uid="{00000000-0005-0000-0000-0000C53C0000}"/>
    <cellStyle name="Millares [3] 32 2 2" xfId="33566" xr:uid="{00000000-0005-0000-0000-0000C63C0000}"/>
    <cellStyle name="Millares [3] 32 3" xfId="10666" xr:uid="{00000000-0005-0000-0000-0000C73C0000}"/>
    <cellStyle name="Millares [3] 32 3 2" xfId="33567" xr:uid="{00000000-0005-0000-0000-0000C83C0000}"/>
    <cellStyle name="Millares [3] 32 4" xfId="33568" xr:uid="{00000000-0005-0000-0000-0000C93C0000}"/>
    <cellStyle name="Millares [3] 33" xfId="10667" xr:uid="{00000000-0005-0000-0000-0000CA3C0000}"/>
    <cellStyle name="Millares [3] 33 2" xfId="10668" xr:uid="{00000000-0005-0000-0000-0000CB3C0000}"/>
    <cellStyle name="Millares [3] 33 2 2" xfId="33569" xr:uid="{00000000-0005-0000-0000-0000CC3C0000}"/>
    <cellStyle name="Millares [3] 33 3" xfId="10669" xr:uid="{00000000-0005-0000-0000-0000CD3C0000}"/>
    <cellStyle name="Millares [3] 33 3 2" xfId="33570" xr:uid="{00000000-0005-0000-0000-0000CE3C0000}"/>
    <cellStyle name="Millares [3] 33 4" xfId="33571" xr:uid="{00000000-0005-0000-0000-0000CF3C0000}"/>
    <cellStyle name="Millares [3] 34" xfId="10670" xr:uid="{00000000-0005-0000-0000-0000D03C0000}"/>
    <cellStyle name="Millares [3] 34 2" xfId="10671" xr:uid="{00000000-0005-0000-0000-0000D13C0000}"/>
    <cellStyle name="Millares [3] 34 2 2" xfId="33572" xr:uid="{00000000-0005-0000-0000-0000D23C0000}"/>
    <cellStyle name="Millares [3] 34 3" xfId="10672" xr:uid="{00000000-0005-0000-0000-0000D33C0000}"/>
    <cellStyle name="Millares [3] 34 3 2" xfId="33573" xr:uid="{00000000-0005-0000-0000-0000D43C0000}"/>
    <cellStyle name="Millares [3] 34 4" xfId="33574" xr:uid="{00000000-0005-0000-0000-0000D53C0000}"/>
    <cellStyle name="Millares [3] 35" xfId="10673" xr:uid="{00000000-0005-0000-0000-0000D63C0000}"/>
    <cellStyle name="Millares [3] 35 2" xfId="10674" xr:uid="{00000000-0005-0000-0000-0000D73C0000}"/>
    <cellStyle name="Millares [3] 35 2 2" xfId="33575" xr:uid="{00000000-0005-0000-0000-0000D83C0000}"/>
    <cellStyle name="Millares [3] 35 3" xfId="10675" xr:uid="{00000000-0005-0000-0000-0000D93C0000}"/>
    <cellStyle name="Millares [3] 35 3 2" xfId="33576" xr:uid="{00000000-0005-0000-0000-0000DA3C0000}"/>
    <cellStyle name="Millares [3] 35 4" xfId="33577" xr:uid="{00000000-0005-0000-0000-0000DB3C0000}"/>
    <cellStyle name="Millares [3] 36" xfId="10676" xr:uid="{00000000-0005-0000-0000-0000DC3C0000}"/>
    <cellStyle name="Millares [3] 36 2" xfId="10677" xr:uid="{00000000-0005-0000-0000-0000DD3C0000}"/>
    <cellStyle name="Millares [3] 36 2 2" xfId="33578" xr:uid="{00000000-0005-0000-0000-0000DE3C0000}"/>
    <cellStyle name="Millares [3] 36 3" xfId="10678" xr:uid="{00000000-0005-0000-0000-0000DF3C0000}"/>
    <cellStyle name="Millares [3] 36 3 2" xfId="33579" xr:uid="{00000000-0005-0000-0000-0000E03C0000}"/>
    <cellStyle name="Millares [3] 36 4" xfId="33580" xr:uid="{00000000-0005-0000-0000-0000E13C0000}"/>
    <cellStyle name="Millares [3] 37" xfId="10679" xr:uid="{00000000-0005-0000-0000-0000E23C0000}"/>
    <cellStyle name="Millares [3] 37 2" xfId="10680" xr:uid="{00000000-0005-0000-0000-0000E33C0000}"/>
    <cellStyle name="Millares [3] 37 2 2" xfId="33581" xr:uid="{00000000-0005-0000-0000-0000E43C0000}"/>
    <cellStyle name="Millares [3] 37 3" xfId="10681" xr:uid="{00000000-0005-0000-0000-0000E53C0000}"/>
    <cellStyle name="Millares [3] 37 3 2" xfId="33582" xr:uid="{00000000-0005-0000-0000-0000E63C0000}"/>
    <cellStyle name="Millares [3] 37 4" xfId="33583" xr:uid="{00000000-0005-0000-0000-0000E73C0000}"/>
    <cellStyle name="Millares [3] 38" xfId="10682" xr:uid="{00000000-0005-0000-0000-0000E83C0000}"/>
    <cellStyle name="Millares [3] 38 2" xfId="10683" xr:uid="{00000000-0005-0000-0000-0000E93C0000}"/>
    <cellStyle name="Millares [3] 38 2 2" xfId="33584" xr:uid="{00000000-0005-0000-0000-0000EA3C0000}"/>
    <cellStyle name="Millares [3] 38 3" xfId="10684" xr:uid="{00000000-0005-0000-0000-0000EB3C0000}"/>
    <cellStyle name="Millares [3] 38 3 2" xfId="33585" xr:uid="{00000000-0005-0000-0000-0000EC3C0000}"/>
    <cellStyle name="Millares [3] 38 4" xfId="33586" xr:uid="{00000000-0005-0000-0000-0000ED3C0000}"/>
    <cellStyle name="Millares [3] 39" xfId="10685" xr:uid="{00000000-0005-0000-0000-0000EE3C0000}"/>
    <cellStyle name="Millares [3] 39 2" xfId="10686" xr:uid="{00000000-0005-0000-0000-0000EF3C0000}"/>
    <cellStyle name="Millares [3] 39 2 2" xfId="33587" xr:uid="{00000000-0005-0000-0000-0000F03C0000}"/>
    <cellStyle name="Millares [3] 39 3" xfId="10687" xr:uid="{00000000-0005-0000-0000-0000F13C0000}"/>
    <cellStyle name="Millares [3] 39 3 2" xfId="33588" xr:uid="{00000000-0005-0000-0000-0000F23C0000}"/>
    <cellStyle name="Millares [3] 39 4" xfId="33589" xr:uid="{00000000-0005-0000-0000-0000F33C0000}"/>
    <cellStyle name="Millares [3] 4" xfId="10688" xr:uid="{00000000-0005-0000-0000-0000F43C0000}"/>
    <cellStyle name="Millares [3] 4 2" xfId="10689" xr:uid="{00000000-0005-0000-0000-0000F53C0000}"/>
    <cellStyle name="Millares [3] 4 2 2" xfId="10690" xr:uid="{00000000-0005-0000-0000-0000F63C0000}"/>
    <cellStyle name="Millares [3] 4 2 2 2" xfId="33590" xr:uid="{00000000-0005-0000-0000-0000F73C0000}"/>
    <cellStyle name="Millares [3] 4 2 3" xfId="10691" xr:uid="{00000000-0005-0000-0000-0000F83C0000}"/>
    <cellStyle name="Millares [3] 4 2 3 2" xfId="33591" xr:uid="{00000000-0005-0000-0000-0000F93C0000}"/>
    <cellStyle name="Millares [3] 4 2 4" xfId="33592" xr:uid="{00000000-0005-0000-0000-0000FA3C0000}"/>
    <cellStyle name="Millares [3] 4 3" xfId="10692" xr:uid="{00000000-0005-0000-0000-0000FB3C0000}"/>
    <cellStyle name="Millares [3] 4 3 2" xfId="10693" xr:uid="{00000000-0005-0000-0000-0000FC3C0000}"/>
    <cellStyle name="Millares [3] 4 3 2 2" xfId="33593" xr:uid="{00000000-0005-0000-0000-0000FD3C0000}"/>
    <cellStyle name="Millares [3] 4 3 3" xfId="10694" xr:uid="{00000000-0005-0000-0000-0000FE3C0000}"/>
    <cellStyle name="Millares [3] 4 3 3 2" xfId="33594" xr:uid="{00000000-0005-0000-0000-0000FF3C0000}"/>
    <cellStyle name="Millares [3] 4 3 4" xfId="33595" xr:uid="{00000000-0005-0000-0000-0000003D0000}"/>
    <cellStyle name="Millares [3] 4 4" xfId="10695" xr:uid="{00000000-0005-0000-0000-0000013D0000}"/>
    <cellStyle name="Millares [3] 4 4 2" xfId="10696" xr:uid="{00000000-0005-0000-0000-0000023D0000}"/>
    <cellStyle name="Millares [3] 4 4 2 2" xfId="33596" xr:uid="{00000000-0005-0000-0000-0000033D0000}"/>
    <cellStyle name="Millares [3] 4 4 3" xfId="10697" xr:uid="{00000000-0005-0000-0000-0000043D0000}"/>
    <cellStyle name="Millares [3] 4 4 3 2" xfId="33597" xr:uid="{00000000-0005-0000-0000-0000053D0000}"/>
    <cellStyle name="Millares [3] 4 4 4" xfId="33598" xr:uid="{00000000-0005-0000-0000-0000063D0000}"/>
    <cellStyle name="Millares [3] 4 5" xfId="10698" xr:uid="{00000000-0005-0000-0000-0000073D0000}"/>
    <cellStyle name="Millares [3] 4 5 2" xfId="10699" xr:uid="{00000000-0005-0000-0000-0000083D0000}"/>
    <cellStyle name="Millares [3] 4 5 2 2" xfId="33599" xr:uid="{00000000-0005-0000-0000-0000093D0000}"/>
    <cellStyle name="Millares [3] 4 5 3" xfId="10700" xr:uid="{00000000-0005-0000-0000-00000A3D0000}"/>
    <cellStyle name="Millares [3] 4 5 3 2" xfId="33600" xr:uid="{00000000-0005-0000-0000-00000B3D0000}"/>
    <cellStyle name="Millares [3] 4 5 4" xfId="33601" xr:uid="{00000000-0005-0000-0000-00000C3D0000}"/>
    <cellStyle name="Millares [3] 4 6" xfId="10701" xr:uid="{00000000-0005-0000-0000-00000D3D0000}"/>
    <cellStyle name="Millares [3] 4 6 2" xfId="33602" xr:uid="{00000000-0005-0000-0000-00000E3D0000}"/>
    <cellStyle name="Millares [3] 4 7" xfId="10702" xr:uid="{00000000-0005-0000-0000-00000F3D0000}"/>
    <cellStyle name="Millares [3] 4 7 2" xfId="33603" xr:uid="{00000000-0005-0000-0000-0000103D0000}"/>
    <cellStyle name="Millares [3] 4 8" xfId="33604" xr:uid="{00000000-0005-0000-0000-0000113D0000}"/>
    <cellStyle name="Millares [3] 40" xfId="10703" xr:uid="{00000000-0005-0000-0000-0000123D0000}"/>
    <cellStyle name="Millares [3] 40 2" xfId="10704" xr:uid="{00000000-0005-0000-0000-0000133D0000}"/>
    <cellStyle name="Millares [3] 40 2 2" xfId="33605" xr:uid="{00000000-0005-0000-0000-0000143D0000}"/>
    <cellStyle name="Millares [3] 40 3" xfId="10705" xr:uid="{00000000-0005-0000-0000-0000153D0000}"/>
    <cellStyle name="Millares [3] 40 3 2" xfId="33606" xr:uid="{00000000-0005-0000-0000-0000163D0000}"/>
    <cellStyle name="Millares [3] 40 4" xfId="33607" xr:uid="{00000000-0005-0000-0000-0000173D0000}"/>
    <cellStyle name="Millares [3] 41" xfId="10706" xr:uid="{00000000-0005-0000-0000-0000183D0000}"/>
    <cellStyle name="Millares [3] 41 2" xfId="10707" xr:uid="{00000000-0005-0000-0000-0000193D0000}"/>
    <cellStyle name="Millares [3] 41 2 2" xfId="33608" xr:uid="{00000000-0005-0000-0000-00001A3D0000}"/>
    <cellStyle name="Millares [3] 41 3" xfId="10708" xr:uid="{00000000-0005-0000-0000-00001B3D0000}"/>
    <cellStyle name="Millares [3] 41 3 2" xfId="33609" xr:uid="{00000000-0005-0000-0000-00001C3D0000}"/>
    <cellStyle name="Millares [3] 41 4" xfId="33610" xr:uid="{00000000-0005-0000-0000-00001D3D0000}"/>
    <cellStyle name="Millares [3] 42" xfId="10709" xr:uid="{00000000-0005-0000-0000-00001E3D0000}"/>
    <cellStyle name="Millares [3] 42 2" xfId="10710" xr:uid="{00000000-0005-0000-0000-00001F3D0000}"/>
    <cellStyle name="Millares [3] 42 2 2" xfId="33611" xr:uid="{00000000-0005-0000-0000-0000203D0000}"/>
    <cellStyle name="Millares [3] 42 3" xfId="10711" xr:uid="{00000000-0005-0000-0000-0000213D0000}"/>
    <cellStyle name="Millares [3] 42 3 2" xfId="33612" xr:uid="{00000000-0005-0000-0000-0000223D0000}"/>
    <cellStyle name="Millares [3] 42 4" xfId="33613" xr:uid="{00000000-0005-0000-0000-0000233D0000}"/>
    <cellStyle name="Millares [3] 43" xfId="10712" xr:uid="{00000000-0005-0000-0000-0000243D0000}"/>
    <cellStyle name="Millares [3] 43 2" xfId="10713" xr:uid="{00000000-0005-0000-0000-0000253D0000}"/>
    <cellStyle name="Millares [3] 43 2 2" xfId="33614" xr:uid="{00000000-0005-0000-0000-0000263D0000}"/>
    <cellStyle name="Millares [3] 43 3" xfId="10714" xr:uid="{00000000-0005-0000-0000-0000273D0000}"/>
    <cellStyle name="Millares [3] 43 3 2" xfId="33615" xr:uid="{00000000-0005-0000-0000-0000283D0000}"/>
    <cellStyle name="Millares [3] 43 4" xfId="33616" xr:uid="{00000000-0005-0000-0000-0000293D0000}"/>
    <cellStyle name="Millares [3] 44" xfId="10715" xr:uid="{00000000-0005-0000-0000-00002A3D0000}"/>
    <cellStyle name="Millares [3] 44 2" xfId="10716" xr:uid="{00000000-0005-0000-0000-00002B3D0000}"/>
    <cellStyle name="Millares [3] 44 2 2" xfId="33617" xr:uid="{00000000-0005-0000-0000-00002C3D0000}"/>
    <cellStyle name="Millares [3] 44 3" xfId="10717" xr:uid="{00000000-0005-0000-0000-00002D3D0000}"/>
    <cellStyle name="Millares [3] 44 3 2" xfId="33618" xr:uid="{00000000-0005-0000-0000-00002E3D0000}"/>
    <cellStyle name="Millares [3] 44 4" xfId="33619" xr:uid="{00000000-0005-0000-0000-00002F3D0000}"/>
    <cellStyle name="Millares [3] 45" xfId="10718" xr:uid="{00000000-0005-0000-0000-0000303D0000}"/>
    <cellStyle name="Millares [3] 45 2" xfId="10719" xr:uid="{00000000-0005-0000-0000-0000313D0000}"/>
    <cellStyle name="Millares [3] 45 2 2" xfId="33620" xr:uid="{00000000-0005-0000-0000-0000323D0000}"/>
    <cellStyle name="Millares [3] 45 3" xfId="10720" xr:uid="{00000000-0005-0000-0000-0000333D0000}"/>
    <cellStyle name="Millares [3] 45 3 2" xfId="33621" xr:uid="{00000000-0005-0000-0000-0000343D0000}"/>
    <cellStyle name="Millares [3] 45 4" xfId="33622" xr:uid="{00000000-0005-0000-0000-0000353D0000}"/>
    <cellStyle name="Millares [3] 46" xfId="10721" xr:uid="{00000000-0005-0000-0000-0000363D0000}"/>
    <cellStyle name="Millares [3] 46 2" xfId="10722" xr:uid="{00000000-0005-0000-0000-0000373D0000}"/>
    <cellStyle name="Millares [3] 46 2 2" xfId="33623" xr:uid="{00000000-0005-0000-0000-0000383D0000}"/>
    <cellStyle name="Millares [3] 46 3" xfId="10723" xr:uid="{00000000-0005-0000-0000-0000393D0000}"/>
    <cellStyle name="Millares [3] 46 3 2" xfId="33624" xr:uid="{00000000-0005-0000-0000-00003A3D0000}"/>
    <cellStyle name="Millares [3] 46 4" xfId="33625" xr:uid="{00000000-0005-0000-0000-00003B3D0000}"/>
    <cellStyle name="Millares [3] 47" xfId="10724" xr:uid="{00000000-0005-0000-0000-00003C3D0000}"/>
    <cellStyle name="Millares [3] 47 2" xfId="10725" xr:uid="{00000000-0005-0000-0000-00003D3D0000}"/>
    <cellStyle name="Millares [3] 47 2 2" xfId="33626" xr:uid="{00000000-0005-0000-0000-00003E3D0000}"/>
    <cellStyle name="Millares [3] 47 3" xfId="10726" xr:uid="{00000000-0005-0000-0000-00003F3D0000}"/>
    <cellStyle name="Millares [3] 47 3 2" xfId="33627" xr:uid="{00000000-0005-0000-0000-0000403D0000}"/>
    <cellStyle name="Millares [3] 47 4" xfId="33628" xr:uid="{00000000-0005-0000-0000-0000413D0000}"/>
    <cellStyle name="Millares [3] 48" xfId="10727" xr:uid="{00000000-0005-0000-0000-0000423D0000}"/>
    <cellStyle name="Millares [3] 48 2" xfId="10728" xr:uid="{00000000-0005-0000-0000-0000433D0000}"/>
    <cellStyle name="Millares [3] 48 2 2" xfId="33629" xr:uid="{00000000-0005-0000-0000-0000443D0000}"/>
    <cellStyle name="Millares [3] 48 3" xfId="10729" xr:uid="{00000000-0005-0000-0000-0000453D0000}"/>
    <cellStyle name="Millares [3] 48 3 2" xfId="33630" xr:uid="{00000000-0005-0000-0000-0000463D0000}"/>
    <cellStyle name="Millares [3] 48 4" xfId="33631" xr:uid="{00000000-0005-0000-0000-0000473D0000}"/>
    <cellStyle name="Millares [3] 49" xfId="10730" xr:uid="{00000000-0005-0000-0000-0000483D0000}"/>
    <cellStyle name="Millares [3] 49 2" xfId="10731" xr:uid="{00000000-0005-0000-0000-0000493D0000}"/>
    <cellStyle name="Millares [3] 49 2 2" xfId="33632" xr:uid="{00000000-0005-0000-0000-00004A3D0000}"/>
    <cellStyle name="Millares [3] 49 3" xfId="10732" xr:uid="{00000000-0005-0000-0000-00004B3D0000}"/>
    <cellStyle name="Millares [3] 49 3 2" xfId="33633" xr:uid="{00000000-0005-0000-0000-00004C3D0000}"/>
    <cellStyle name="Millares [3] 49 4" xfId="33634" xr:uid="{00000000-0005-0000-0000-00004D3D0000}"/>
    <cellStyle name="Millares [3] 5" xfId="10733" xr:uid="{00000000-0005-0000-0000-00004E3D0000}"/>
    <cellStyle name="Millares [3] 5 2" xfId="10734" xr:uid="{00000000-0005-0000-0000-00004F3D0000}"/>
    <cellStyle name="Millares [3] 5 2 2" xfId="33635" xr:uid="{00000000-0005-0000-0000-0000503D0000}"/>
    <cellStyle name="Millares [3] 5 3" xfId="10735" xr:uid="{00000000-0005-0000-0000-0000513D0000}"/>
    <cellStyle name="Millares [3] 5 3 2" xfId="33636" xr:uid="{00000000-0005-0000-0000-0000523D0000}"/>
    <cellStyle name="Millares [3] 5 4" xfId="33637" xr:uid="{00000000-0005-0000-0000-0000533D0000}"/>
    <cellStyle name="Millares [3] 50" xfId="10736" xr:uid="{00000000-0005-0000-0000-0000543D0000}"/>
    <cellStyle name="Millares [3] 50 2" xfId="10737" xr:uid="{00000000-0005-0000-0000-0000553D0000}"/>
    <cellStyle name="Millares [3] 50 2 2" xfId="33638" xr:uid="{00000000-0005-0000-0000-0000563D0000}"/>
    <cellStyle name="Millares [3] 50 3" xfId="10738" xr:uid="{00000000-0005-0000-0000-0000573D0000}"/>
    <cellStyle name="Millares [3] 50 3 2" xfId="33639" xr:uid="{00000000-0005-0000-0000-0000583D0000}"/>
    <cellStyle name="Millares [3] 50 4" xfId="33640" xr:uid="{00000000-0005-0000-0000-0000593D0000}"/>
    <cellStyle name="Millares [3] 51" xfId="10739" xr:uid="{00000000-0005-0000-0000-00005A3D0000}"/>
    <cellStyle name="Millares [3] 51 2" xfId="10740" xr:uid="{00000000-0005-0000-0000-00005B3D0000}"/>
    <cellStyle name="Millares [3] 51 2 2" xfId="33641" xr:uid="{00000000-0005-0000-0000-00005C3D0000}"/>
    <cellStyle name="Millares [3] 51 3" xfId="10741" xr:uid="{00000000-0005-0000-0000-00005D3D0000}"/>
    <cellStyle name="Millares [3] 51 3 2" xfId="33642" xr:uid="{00000000-0005-0000-0000-00005E3D0000}"/>
    <cellStyle name="Millares [3] 51 4" xfId="33643" xr:uid="{00000000-0005-0000-0000-00005F3D0000}"/>
    <cellStyle name="Millares [3] 52" xfId="10742" xr:uid="{00000000-0005-0000-0000-0000603D0000}"/>
    <cellStyle name="Millares [3] 52 2" xfId="10743" xr:uid="{00000000-0005-0000-0000-0000613D0000}"/>
    <cellStyle name="Millares [3] 52 2 2" xfId="33644" xr:uid="{00000000-0005-0000-0000-0000623D0000}"/>
    <cellStyle name="Millares [3] 52 3" xfId="10744" xr:uid="{00000000-0005-0000-0000-0000633D0000}"/>
    <cellStyle name="Millares [3] 52 3 2" xfId="33645" xr:uid="{00000000-0005-0000-0000-0000643D0000}"/>
    <cellStyle name="Millares [3] 52 4" xfId="33646" xr:uid="{00000000-0005-0000-0000-0000653D0000}"/>
    <cellStyle name="Millares [3] 53" xfId="10745" xr:uid="{00000000-0005-0000-0000-0000663D0000}"/>
    <cellStyle name="Millares [3] 53 2" xfId="10746" xr:uid="{00000000-0005-0000-0000-0000673D0000}"/>
    <cellStyle name="Millares [3] 53 2 2" xfId="33647" xr:uid="{00000000-0005-0000-0000-0000683D0000}"/>
    <cellStyle name="Millares [3] 53 3" xfId="10747" xr:uid="{00000000-0005-0000-0000-0000693D0000}"/>
    <cellStyle name="Millares [3] 53 3 2" xfId="33648" xr:uid="{00000000-0005-0000-0000-00006A3D0000}"/>
    <cellStyle name="Millares [3] 53 4" xfId="33649" xr:uid="{00000000-0005-0000-0000-00006B3D0000}"/>
    <cellStyle name="Millares [3] 54" xfId="10748" xr:uid="{00000000-0005-0000-0000-00006C3D0000}"/>
    <cellStyle name="Millares [3] 54 2" xfId="10749" xr:uid="{00000000-0005-0000-0000-00006D3D0000}"/>
    <cellStyle name="Millares [3] 54 2 2" xfId="33650" xr:uid="{00000000-0005-0000-0000-00006E3D0000}"/>
    <cellStyle name="Millares [3] 54 3" xfId="10750" xr:uid="{00000000-0005-0000-0000-00006F3D0000}"/>
    <cellStyle name="Millares [3] 54 3 2" xfId="33651" xr:uid="{00000000-0005-0000-0000-0000703D0000}"/>
    <cellStyle name="Millares [3] 54 4" xfId="33652" xr:uid="{00000000-0005-0000-0000-0000713D0000}"/>
    <cellStyle name="Millares [3] 55" xfId="10751" xr:uid="{00000000-0005-0000-0000-0000723D0000}"/>
    <cellStyle name="Millares [3] 55 2" xfId="10752" xr:uid="{00000000-0005-0000-0000-0000733D0000}"/>
    <cellStyle name="Millares [3] 55 2 2" xfId="33653" xr:uid="{00000000-0005-0000-0000-0000743D0000}"/>
    <cellStyle name="Millares [3] 55 3" xfId="10753" xr:uid="{00000000-0005-0000-0000-0000753D0000}"/>
    <cellStyle name="Millares [3] 55 3 2" xfId="33654" xr:uid="{00000000-0005-0000-0000-0000763D0000}"/>
    <cellStyle name="Millares [3] 55 4" xfId="33655" xr:uid="{00000000-0005-0000-0000-0000773D0000}"/>
    <cellStyle name="Millares [3] 56" xfId="10754" xr:uid="{00000000-0005-0000-0000-0000783D0000}"/>
    <cellStyle name="Millares [3] 56 2" xfId="10755" xr:uid="{00000000-0005-0000-0000-0000793D0000}"/>
    <cellStyle name="Millares [3] 56 2 2" xfId="33656" xr:uid="{00000000-0005-0000-0000-00007A3D0000}"/>
    <cellStyle name="Millares [3] 56 3" xfId="10756" xr:uid="{00000000-0005-0000-0000-00007B3D0000}"/>
    <cellStyle name="Millares [3] 56 3 2" xfId="33657" xr:uid="{00000000-0005-0000-0000-00007C3D0000}"/>
    <cellStyle name="Millares [3] 56 4" xfId="33658" xr:uid="{00000000-0005-0000-0000-00007D3D0000}"/>
    <cellStyle name="Millares [3] 57" xfId="10757" xr:uid="{00000000-0005-0000-0000-00007E3D0000}"/>
    <cellStyle name="Millares [3] 57 2" xfId="10758" xr:uid="{00000000-0005-0000-0000-00007F3D0000}"/>
    <cellStyle name="Millares [3] 57 2 2" xfId="33659" xr:uid="{00000000-0005-0000-0000-0000803D0000}"/>
    <cellStyle name="Millares [3] 57 3" xfId="10759" xr:uid="{00000000-0005-0000-0000-0000813D0000}"/>
    <cellStyle name="Millares [3] 57 3 2" xfId="33660" xr:uid="{00000000-0005-0000-0000-0000823D0000}"/>
    <cellStyle name="Millares [3] 57 4" xfId="33661" xr:uid="{00000000-0005-0000-0000-0000833D0000}"/>
    <cellStyle name="Millares [3] 58" xfId="10760" xr:uid="{00000000-0005-0000-0000-0000843D0000}"/>
    <cellStyle name="Millares [3] 58 2" xfId="10761" xr:uid="{00000000-0005-0000-0000-0000853D0000}"/>
    <cellStyle name="Millares [3] 58 2 2" xfId="33662" xr:uid="{00000000-0005-0000-0000-0000863D0000}"/>
    <cellStyle name="Millares [3] 58 3" xfId="10762" xr:uid="{00000000-0005-0000-0000-0000873D0000}"/>
    <cellStyle name="Millares [3] 58 3 2" xfId="33663" xr:uid="{00000000-0005-0000-0000-0000883D0000}"/>
    <cellStyle name="Millares [3] 58 4" xfId="33664" xr:uid="{00000000-0005-0000-0000-0000893D0000}"/>
    <cellStyle name="Millares [3] 59" xfId="10763" xr:uid="{00000000-0005-0000-0000-00008A3D0000}"/>
    <cellStyle name="Millares [3] 59 2" xfId="10764" xr:uid="{00000000-0005-0000-0000-00008B3D0000}"/>
    <cellStyle name="Millares [3] 59 2 2" xfId="33665" xr:uid="{00000000-0005-0000-0000-00008C3D0000}"/>
    <cellStyle name="Millares [3] 59 3" xfId="10765" xr:uid="{00000000-0005-0000-0000-00008D3D0000}"/>
    <cellStyle name="Millares [3] 59 3 2" xfId="33666" xr:uid="{00000000-0005-0000-0000-00008E3D0000}"/>
    <cellStyle name="Millares [3] 59 4" xfId="33667" xr:uid="{00000000-0005-0000-0000-00008F3D0000}"/>
    <cellStyle name="Millares [3] 6" xfId="10766" xr:uid="{00000000-0005-0000-0000-0000903D0000}"/>
    <cellStyle name="Millares [3] 6 2" xfId="10767" xr:uid="{00000000-0005-0000-0000-0000913D0000}"/>
    <cellStyle name="Millares [3] 6 2 2" xfId="33668" xr:uid="{00000000-0005-0000-0000-0000923D0000}"/>
    <cellStyle name="Millares [3] 6 3" xfId="10768" xr:uid="{00000000-0005-0000-0000-0000933D0000}"/>
    <cellStyle name="Millares [3] 6 3 2" xfId="33669" xr:uid="{00000000-0005-0000-0000-0000943D0000}"/>
    <cellStyle name="Millares [3] 6 4" xfId="33670" xr:uid="{00000000-0005-0000-0000-0000953D0000}"/>
    <cellStyle name="Millares [3] 60" xfId="10769" xr:uid="{00000000-0005-0000-0000-0000963D0000}"/>
    <cellStyle name="Millares [3] 60 2" xfId="10770" xr:uid="{00000000-0005-0000-0000-0000973D0000}"/>
    <cellStyle name="Millares [3] 60 2 2" xfId="33671" xr:uid="{00000000-0005-0000-0000-0000983D0000}"/>
    <cellStyle name="Millares [3] 60 3" xfId="10771" xr:uid="{00000000-0005-0000-0000-0000993D0000}"/>
    <cellStyle name="Millares [3] 60 3 2" xfId="33672" xr:uid="{00000000-0005-0000-0000-00009A3D0000}"/>
    <cellStyle name="Millares [3] 60 4" xfId="33673" xr:uid="{00000000-0005-0000-0000-00009B3D0000}"/>
    <cellStyle name="Millares [3] 61" xfId="10772" xr:uid="{00000000-0005-0000-0000-00009C3D0000}"/>
    <cellStyle name="Millares [3] 61 2" xfId="10773" xr:uid="{00000000-0005-0000-0000-00009D3D0000}"/>
    <cellStyle name="Millares [3] 61 2 2" xfId="33674" xr:uid="{00000000-0005-0000-0000-00009E3D0000}"/>
    <cellStyle name="Millares [3] 61 3" xfId="10774" xr:uid="{00000000-0005-0000-0000-00009F3D0000}"/>
    <cellStyle name="Millares [3] 61 3 2" xfId="33675" xr:uid="{00000000-0005-0000-0000-0000A03D0000}"/>
    <cellStyle name="Millares [3] 61 4" xfId="33676" xr:uid="{00000000-0005-0000-0000-0000A13D0000}"/>
    <cellStyle name="Millares [3] 62" xfId="10775" xr:uid="{00000000-0005-0000-0000-0000A23D0000}"/>
    <cellStyle name="Millares [3] 62 2" xfId="10776" xr:uid="{00000000-0005-0000-0000-0000A33D0000}"/>
    <cellStyle name="Millares [3] 62 2 2" xfId="33677" xr:uid="{00000000-0005-0000-0000-0000A43D0000}"/>
    <cellStyle name="Millares [3] 62 3" xfId="10777" xr:uid="{00000000-0005-0000-0000-0000A53D0000}"/>
    <cellStyle name="Millares [3] 62 3 2" xfId="33678" xr:uid="{00000000-0005-0000-0000-0000A63D0000}"/>
    <cellStyle name="Millares [3] 62 4" xfId="33679" xr:uid="{00000000-0005-0000-0000-0000A73D0000}"/>
    <cellStyle name="Millares [3] 63" xfId="10778" xr:uid="{00000000-0005-0000-0000-0000A83D0000}"/>
    <cellStyle name="Millares [3] 63 2" xfId="10779" xr:uid="{00000000-0005-0000-0000-0000A93D0000}"/>
    <cellStyle name="Millares [3] 63 2 2" xfId="33680" xr:uid="{00000000-0005-0000-0000-0000AA3D0000}"/>
    <cellStyle name="Millares [3] 63 3" xfId="10780" xr:uid="{00000000-0005-0000-0000-0000AB3D0000}"/>
    <cellStyle name="Millares [3] 63 3 2" xfId="33681" xr:uid="{00000000-0005-0000-0000-0000AC3D0000}"/>
    <cellStyle name="Millares [3] 63 4" xfId="33682" xr:uid="{00000000-0005-0000-0000-0000AD3D0000}"/>
    <cellStyle name="Millares [3] 64" xfId="10781" xr:uid="{00000000-0005-0000-0000-0000AE3D0000}"/>
    <cellStyle name="Millares [3] 64 2" xfId="10782" xr:uid="{00000000-0005-0000-0000-0000AF3D0000}"/>
    <cellStyle name="Millares [3] 64 2 2" xfId="33683" xr:uid="{00000000-0005-0000-0000-0000B03D0000}"/>
    <cellStyle name="Millares [3] 64 3" xfId="10783" xr:uid="{00000000-0005-0000-0000-0000B13D0000}"/>
    <cellStyle name="Millares [3] 64 3 2" xfId="33684" xr:uid="{00000000-0005-0000-0000-0000B23D0000}"/>
    <cellStyle name="Millares [3] 64 4" xfId="33685" xr:uid="{00000000-0005-0000-0000-0000B33D0000}"/>
    <cellStyle name="Millares [3] 65" xfId="10784" xr:uid="{00000000-0005-0000-0000-0000B43D0000}"/>
    <cellStyle name="Millares [3] 65 2" xfId="10785" xr:uid="{00000000-0005-0000-0000-0000B53D0000}"/>
    <cellStyle name="Millares [3] 65 2 2" xfId="33686" xr:uid="{00000000-0005-0000-0000-0000B63D0000}"/>
    <cellStyle name="Millares [3] 65 3" xfId="10786" xr:uid="{00000000-0005-0000-0000-0000B73D0000}"/>
    <cellStyle name="Millares [3] 65 3 2" xfId="33687" xr:uid="{00000000-0005-0000-0000-0000B83D0000}"/>
    <cellStyle name="Millares [3] 65 4" xfId="33688" xr:uid="{00000000-0005-0000-0000-0000B93D0000}"/>
    <cellStyle name="Millares [3] 66" xfId="10787" xr:uid="{00000000-0005-0000-0000-0000BA3D0000}"/>
    <cellStyle name="Millares [3] 66 2" xfId="10788" xr:uid="{00000000-0005-0000-0000-0000BB3D0000}"/>
    <cellStyle name="Millares [3] 66 2 2" xfId="33689" xr:uid="{00000000-0005-0000-0000-0000BC3D0000}"/>
    <cellStyle name="Millares [3] 66 3" xfId="10789" xr:uid="{00000000-0005-0000-0000-0000BD3D0000}"/>
    <cellStyle name="Millares [3] 66 3 2" xfId="33690" xr:uid="{00000000-0005-0000-0000-0000BE3D0000}"/>
    <cellStyle name="Millares [3] 66 4" xfId="33691" xr:uid="{00000000-0005-0000-0000-0000BF3D0000}"/>
    <cellStyle name="Millares [3] 67" xfId="10790" xr:uid="{00000000-0005-0000-0000-0000C03D0000}"/>
    <cellStyle name="Millares [3] 67 2" xfId="10791" xr:uid="{00000000-0005-0000-0000-0000C13D0000}"/>
    <cellStyle name="Millares [3] 67 2 2" xfId="33692" xr:uid="{00000000-0005-0000-0000-0000C23D0000}"/>
    <cellStyle name="Millares [3] 67 3" xfId="10792" xr:uid="{00000000-0005-0000-0000-0000C33D0000}"/>
    <cellStyle name="Millares [3] 67 3 2" xfId="33693" xr:uid="{00000000-0005-0000-0000-0000C43D0000}"/>
    <cellStyle name="Millares [3] 67 4" xfId="33694" xr:uid="{00000000-0005-0000-0000-0000C53D0000}"/>
    <cellStyle name="Millares [3] 68" xfId="10793" xr:uid="{00000000-0005-0000-0000-0000C63D0000}"/>
    <cellStyle name="Millares [3] 68 2" xfId="10794" xr:uid="{00000000-0005-0000-0000-0000C73D0000}"/>
    <cellStyle name="Millares [3] 68 2 2" xfId="33695" xr:uid="{00000000-0005-0000-0000-0000C83D0000}"/>
    <cellStyle name="Millares [3] 68 3" xfId="10795" xr:uid="{00000000-0005-0000-0000-0000C93D0000}"/>
    <cellStyle name="Millares [3] 68 3 2" xfId="33696" xr:uid="{00000000-0005-0000-0000-0000CA3D0000}"/>
    <cellStyle name="Millares [3] 68 4" xfId="33697" xr:uid="{00000000-0005-0000-0000-0000CB3D0000}"/>
    <cellStyle name="Millares [3] 69" xfId="10796" xr:uid="{00000000-0005-0000-0000-0000CC3D0000}"/>
    <cellStyle name="Millares [3] 69 2" xfId="10797" xr:uid="{00000000-0005-0000-0000-0000CD3D0000}"/>
    <cellStyle name="Millares [3] 69 2 2" xfId="33698" xr:uid="{00000000-0005-0000-0000-0000CE3D0000}"/>
    <cellStyle name="Millares [3] 69 3" xfId="10798" xr:uid="{00000000-0005-0000-0000-0000CF3D0000}"/>
    <cellStyle name="Millares [3] 69 3 2" xfId="33699" xr:uid="{00000000-0005-0000-0000-0000D03D0000}"/>
    <cellStyle name="Millares [3] 69 4" xfId="33700" xr:uid="{00000000-0005-0000-0000-0000D13D0000}"/>
    <cellStyle name="Millares [3] 7" xfId="10799" xr:uid="{00000000-0005-0000-0000-0000D23D0000}"/>
    <cellStyle name="Millares [3] 7 2" xfId="10800" xr:uid="{00000000-0005-0000-0000-0000D33D0000}"/>
    <cellStyle name="Millares [3] 7 2 2" xfId="33701" xr:uid="{00000000-0005-0000-0000-0000D43D0000}"/>
    <cellStyle name="Millares [3] 7 3" xfId="10801" xr:uid="{00000000-0005-0000-0000-0000D53D0000}"/>
    <cellStyle name="Millares [3] 7 3 2" xfId="33702" xr:uid="{00000000-0005-0000-0000-0000D63D0000}"/>
    <cellStyle name="Millares [3] 7 4" xfId="33703" xr:uid="{00000000-0005-0000-0000-0000D73D0000}"/>
    <cellStyle name="Millares [3] 70" xfId="10802" xr:uid="{00000000-0005-0000-0000-0000D83D0000}"/>
    <cellStyle name="Millares [3] 70 2" xfId="10803" xr:uid="{00000000-0005-0000-0000-0000D93D0000}"/>
    <cellStyle name="Millares [3] 70 2 2" xfId="33704" xr:uid="{00000000-0005-0000-0000-0000DA3D0000}"/>
    <cellStyle name="Millares [3] 70 3" xfId="10804" xr:uid="{00000000-0005-0000-0000-0000DB3D0000}"/>
    <cellStyle name="Millares [3] 70 3 2" xfId="33705" xr:uid="{00000000-0005-0000-0000-0000DC3D0000}"/>
    <cellStyle name="Millares [3] 70 4" xfId="33706" xr:uid="{00000000-0005-0000-0000-0000DD3D0000}"/>
    <cellStyle name="Millares [3] 71" xfId="10805" xr:uid="{00000000-0005-0000-0000-0000DE3D0000}"/>
    <cellStyle name="Millares [3] 71 2" xfId="10806" xr:uid="{00000000-0005-0000-0000-0000DF3D0000}"/>
    <cellStyle name="Millares [3] 71 2 2" xfId="33707" xr:uid="{00000000-0005-0000-0000-0000E03D0000}"/>
    <cellStyle name="Millares [3] 71 3" xfId="10807" xr:uid="{00000000-0005-0000-0000-0000E13D0000}"/>
    <cellStyle name="Millares [3] 71 3 2" xfId="33708" xr:uid="{00000000-0005-0000-0000-0000E23D0000}"/>
    <cellStyle name="Millares [3] 71 4" xfId="33709" xr:uid="{00000000-0005-0000-0000-0000E33D0000}"/>
    <cellStyle name="Millares [3] 72" xfId="10808" xr:uid="{00000000-0005-0000-0000-0000E43D0000}"/>
    <cellStyle name="Millares [3] 72 2" xfId="10809" xr:uid="{00000000-0005-0000-0000-0000E53D0000}"/>
    <cellStyle name="Millares [3] 72 2 2" xfId="33710" xr:uid="{00000000-0005-0000-0000-0000E63D0000}"/>
    <cellStyle name="Millares [3] 72 3" xfId="10810" xr:uid="{00000000-0005-0000-0000-0000E73D0000}"/>
    <cellStyle name="Millares [3] 72 3 2" xfId="33711" xr:uid="{00000000-0005-0000-0000-0000E83D0000}"/>
    <cellStyle name="Millares [3] 72 4" xfId="33712" xr:uid="{00000000-0005-0000-0000-0000E93D0000}"/>
    <cellStyle name="Millares [3] 73" xfId="10811" xr:uid="{00000000-0005-0000-0000-0000EA3D0000}"/>
    <cellStyle name="Millares [3] 73 2" xfId="10812" xr:uid="{00000000-0005-0000-0000-0000EB3D0000}"/>
    <cellStyle name="Millares [3] 73 2 2" xfId="33713" xr:uid="{00000000-0005-0000-0000-0000EC3D0000}"/>
    <cellStyle name="Millares [3] 73 3" xfId="10813" xr:uid="{00000000-0005-0000-0000-0000ED3D0000}"/>
    <cellStyle name="Millares [3] 73 3 2" xfId="33714" xr:uid="{00000000-0005-0000-0000-0000EE3D0000}"/>
    <cellStyle name="Millares [3] 73 4" xfId="33715" xr:uid="{00000000-0005-0000-0000-0000EF3D0000}"/>
    <cellStyle name="Millares [3] 74" xfId="10814" xr:uid="{00000000-0005-0000-0000-0000F03D0000}"/>
    <cellStyle name="Millares [3] 74 2" xfId="10815" xr:uid="{00000000-0005-0000-0000-0000F13D0000}"/>
    <cellStyle name="Millares [3] 74 2 2" xfId="33716" xr:uid="{00000000-0005-0000-0000-0000F23D0000}"/>
    <cellStyle name="Millares [3] 74 3" xfId="10816" xr:uid="{00000000-0005-0000-0000-0000F33D0000}"/>
    <cellStyle name="Millares [3] 74 3 2" xfId="33717" xr:uid="{00000000-0005-0000-0000-0000F43D0000}"/>
    <cellStyle name="Millares [3] 74 4" xfId="33718" xr:uid="{00000000-0005-0000-0000-0000F53D0000}"/>
    <cellStyle name="Millares [3] 75" xfId="10817" xr:uid="{00000000-0005-0000-0000-0000F63D0000}"/>
    <cellStyle name="Millares [3] 75 2" xfId="10818" xr:uid="{00000000-0005-0000-0000-0000F73D0000}"/>
    <cellStyle name="Millares [3] 75 2 2" xfId="33719" xr:uid="{00000000-0005-0000-0000-0000F83D0000}"/>
    <cellStyle name="Millares [3] 75 3" xfId="10819" xr:uid="{00000000-0005-0000-0000-0000F93D0000}"/>
    <cellStyle name="Millares [3] 75 3 2" xfId="33720" xr:uid="{00000000-0005-0000-0000-0000FA3D0000}"/>
    <cellStyle name="Millares [3] 75 4" xfId="33721" xr:uid="{00000000-0005-0000-0000-0000FB3D0000}"/>
    <cellStyle name="Millares [3] 76" xfId="10820" xr:uid="{00000000-0005-0000-0000-0000FC3D0000}"/>
    <cellStyle name="Millares [3] 76 2" xfId="10821" xr:uid="{00000000-0005-0000-0000-0000FD3D0000}"/>
    <cellStyle name="Millares [3] 76 2 2" xfId="33722" xr:uid="{00000000-0005-0000-0000-0000FE3D0000}"/>
    <cellStyle name="Millares [3] 76 3" xfId="10822" xr:uid="{00000000-0005-0000-0000-0000FF3D0000}"/>
    <cellStyle name="Millares [3] 76 3 2" xfId="33723" xr:uid="{00000000-0005-0000-0000-0000003E0000}"/>
    <cellStyle name="Millares [3] 76 4" xfId="33724" xr:uid="{00000000-0005-0000-0000-0000013E0000}"/>
    <cellStyle name="Millares [3] 77" xfId="10823" xr:uid="{00000000-0005-0000-0000-0000023E0000}"/>
    <cellStyle name="Millares [3] 77 2" xfId="10824" xr:uid="{00000000-0005-0000-0000-0000033E0000}"/>
    <cellStyle name="Millares [3] 77 2 2" xfId="33725" xr:uid="{00000000-0005-0000-0000-0000043E0000}"/>
    <cellStyle name="Millares [3] 77 3" xfId="10825" xr:uid="{00000000-0005-0000-0000-0000053E0000}"/>
    <cellStyle name="Millares [3] 77 3 2" xfId="33726" xr:uid="{00000000-0005-0000-0000-0000063E0000}"/>
    <cellStyle name="Millares [3] 77 4" xfId="33727" xr:uid="{00000000-0005-0000-0000-0000073E0000}"/>
    <cellStyle name="Millares [3] 78" xfId="10826" xr:uid="{00000000-0005-0000-0000-0000083E0000}"/>
    <cellStyle name="Millares [3] 78 2" xfId="10827" xr:uid="{00000000-0005-0000-0000-0000093E0000}"/>
    <cellStyle name="Millares [3] 78 2 2" xfId="33728" xr:uid="{00000000-0005-0000-0000-00000A3E0000}"/>
    <cellStyle name="Millares [3] 78 3" xfId="10828" xr:uid="{00000000-0005-0000-0000-00000B3E0000}"/>
    <cellStyle name="Millares [3] 78 3 2" xfId="33729" xr:uid="{00000000-0005-0000-0000-00000C3E0000}"/>
    <cellStyle name="Millares [3] 78 4" xfId="33730" xr:uid="{00000000-0005-0000-0000-00000D3E0000}"/>
    <cellStyle name="Millares [3] 79" xfId="10829" xr:uid="{00000000-0005-0000-0000-00000E3E0000}"/>
    <cellStyle name="Millares [3] 79 2" xfId="10830" xr:uid="{00000000-0005-0000-0000-00000F3E0000}"/>
    <cellStyle name="Millares [3] 79 2 2" xfId="33731" xr:uid="{00000000-0005-0000-0000-0000103E0000}"/>
    <cellStyle name="Millares [3] 79 3" xfId="10831" xr:uid="{00000000-0005-0000-0000-0000113E0000}"/>
    <cellStyle name="Millares [3] 79 3 2" xfId="33732" xr:uid="{00000000-0005-0000-0000-0000123E0000}"/>
    <cellStyle name="Millares [3] 79 4" xfId="33733" xr:uid="{00000000-0005-0000-0000-0000133E0000}"/>
    <cellStyle name="Millares [3] 8" xfId="10832" xr:uid="{00000000-0005-0000-0000-0000143E0000}"/>
    <cellStyle name="Millares [3] 8 2" xfId="10833" xr:uid="{00000000-0005-0000-0000-0000153E0000}"/>
    <cellStyle name="Millares [3] 8 2 2" xfId="33734" xr:uid="{00000000-0005-0000-0000-0000163E0000}"/>
    <cellStyle name="Millares [3] 8 3" xfId="10834" xr:uid="{00000000-0005-0000-0000-0000173E0000}"/>
    <cellStyle name="Millares [3] 8 3 2" xfId="33735" xr:uid="{00000000-0005-0000-0000-0000183E0000}"/>
    <cellStyle name="Millares [3] 8 4" xfId="33736" xr:uid="{00000000-0005-0000-0000-0000193E0000}"/>
    <cellStyle name="Millares [3] 80" xfId="10835" xr:uid="{00000000-0005-0000-0000-00001A3E0000}"/>
    <cellStyle name="Millares [3] 80 2" xfId="10836" xr:uid="{00000000-0005-0000-0000-00001B3E0000}"/>
    <cellStyle name="Millares [3] 80 2 2" xfId="33737" xr:uid="{00000000-0005-0000-0000-00001C3E0000}"/>
    <cellStyle name="Millares [3] 80 3" xfId="10837" xr:uid="{00000000-0005-0000-0000-00001D3E0000}"/>
    <cellStyle name="Millares [3] 80 3 2" xfId="33738" xr:uid="{00000000-0005-0000-0000-00001E3E0000}"/>
    <cellStyle name="Millares [3] 80 4" xfId="33739" xr:uid="{00000000-0005-0000-0000-00001F3E0000}"/>
    <cellStyle name="Millares [3] 81" xfId="10838" xr:uid="{00000000-0005-0000-0000-0000203E0000}"/>
    <cellStyle name="Millares [3] 81 2" xfId="10839" xr:uid="{00000000-0005-0000-0000-0000213E0000}"/>
    <cellStyle name="Millares [3] 81 2 2" xfId="33740" xr:uid="{00000000-0005-0000-0000-0000223E0000}"/>
    <cellStyle name="Millares [3] 81 3" xfId="10840" xr:uid="{00000000-0005-0000-0000-0000233E0000}"/>
    <cellStyle name="Millares [3] 81 3 2" xfId="33741" xr:uid="{00000000-0005-0000-0000-0000243E0000}"/>
    <cellStyle name="Millares [3] 81 4" xfId="33742" xr:uid="{00000000-0005-0000-0000-0000253E0000}"/>
    <cellStyle name="Millares [3] 82" xfId="10841" xr:uid="{00000000-0005-0000-0000-0000263E0000}"/>
    <cellStyle name="Millares [3] 82 2" xfId="10842" xr:uid="{00000000-0005-0000-0000-0000273E0000}"/>
    <cellStyle name="Millares [3] 82 2 2" xfId="33743" xr:uid="{00000000-0005-0000-0000-0000283E0000}"/>
    <cellStyle name="Millares [3] 82 3" xfId="10843" xr:uid="{00000000-0005-0000-0000-0000293E0000}"/>
    <cellStyle name="Millares [3] 82 3 2" xfId="33744" xr:uid="{00000000-0005-0000-0000-00002A3E0000}"/>
    <cellStyle name="Millares [3] 82 4" xfId="33745" xr:uid="{00000000-0005-0000-0000-00002B3E0000}"/>
    <cellStyle name="Millares [3] 83" xfId="10844" xr:uid="{00000000-0005-0000-0000-00002C3E0000}"/>
    <cellStyle name="Millares [3] 83 2" xfId="10845" xr:uid="{00000000-0005-0000-0000-00002D3E0000}"/>
    <cellStyle name="Millares [3] 83 2 2" xfId="33746" xr:uid="{00000000-0005-0000-0000-00002E3E0000}"/>
    <cellStyle name="Millares [3] 83 3" xfId="10846" xr:uid="{00000000-0005-0000-0000-00002F3E0000}"/>
    <cellStyle name="Millares [3] 83 3 2" xfId="33747" xr:uid="{00000000-0005-0000-0000-0000303E0000}"/>
    <cellStyle name="Millares [3] 83 4" xfId="33748" xr:uid="{00000000-0005-0000-0000-0000313E0000}"/>
    <cellStyle name="Millares [3] 84" xfId="10847" xr:uid="{00000000-0005-0000-0000-0000323E0000}"/>
    <cellStyle name="Millares [3] 84 2" xfId="10848" xr:uid="{00000000-0005-0000-0000-0000333E0000}"/>
    <cellStyle name="Millares [3] 84 2 2" xfId="33749" xr:uid="{00000000-0005-0000-0000-0000343E0000}"/>
    <cellStyle name="Millares [3] 84 3" xfId="10849" xr:uid="{00000000-0005-0000-0000-0000353E0000}"/>
    <cellStyle name="Millares [3] 84 3 2" xfId="33750" xr:uid="{00000000-0005-0000-0000-0000363E0000}"/>
    <cellStyle name="Millares [3] 84 4" xfId="33751" xr:uid="{00000000-0005-0000-0000-0000373E0000}"/>
    <cellStyle name="Millares [3] 85" xfId="10850" xr:uid="{00000000-0005-0000-0000-0000383E0000}"/>
    <cellStyle name="Millares [3] 85 2" xfId="10851" xr:uid="{00000000-0005-0000-0000-0000393E0000}"/>
    <cellStyle name="Millares [3] 85 2 2" xfId="33752" xr:uid="{00000000-0005-0000-0000-00003A3E0000}"/>
    <cellStyle name="Millares [3] 85 3" xfId="10852" xr:uid="{00000000-0005-0000-0000-00003B3E0000}"/>
    <cellStyle name="Millares [3] 85 3 2" xfId="33753" xr:uid="{00000000-0005-0000-0000-00003C3E0000}"/>
    <cellStyle name="Millares [3] 85 4" xfId="33754" xr:uid="{00000000-0005-0000-0000-00003D3E0000}"/>
    <cellStyle name="Millares [3] 86" xfId="10853" xr:uid="{00000000-0005-0000-0000-00003E3E0000}"/>
    <cellStyle name="Millares [3] 86 2" xfId="10854" xr:uid="{00000000-0005-0000-0000-00003F3E0000}"/>
    <cellStyle name="Millares [3] 86 2 2" xfId="33755" xr:uid="{00000000-0005-0000-0000-0000403E0000}"/>
    <cellStyle name="Millares [3] 86 3" xfId="10855" xr:uid="{00000000-0005-0000-0000-0000413E0000}"/>
    <cellStyle name="Millares [3] 86 3 2" xfId="33756" xr:uid="{00000000-0005-0000-0000-0000423E0000}"/>
    <cellStyle name="Millares [3] 86 4" xfId="33757" xr:uid="{00000000-0005-0000-0000-0000433E0000}"/>
    <cellStyle name="Millares [3] 87" xfId="10856" xr:uid="{00000000-0005-0000-0000-0000443E0000}"/>
    <cellStyle name="Millares [3] 87 2" xfId="10857" xr:uid="{00000000-0005-0000-0000-0000453E0000}"/>
    <cellStyle name="Millares [3] 87 2 2" xfId="33758" xr:uid="{00000000-0005-0000-0000-0000463E0000}"/>
    <cellStyle name="Millares [3] 87 3" xfId="10858" xr:uid="{00000000-0005-0000-0000-0000473E0000}"/>
    <cellStyle name="Millares [3] 87 3 2" xfId="33759" xr:uid="{00000000-0005-0000-0000-0000483E0000}"/>
    <cellStyle name="Millares [3] 87 4" xfId="33760" xr:uid="{00000000-0005-0000-0000-0000493E0000}"/>
    <cellStyle name="Millares [3] 88" xfId="10859" xr:uid="{00000000-0005-0000-0000-00004A3E0000}"/>
    <cellStyle name="Millares [3] 88 2" xfId="10860" xr:uid="{00000000-0005-0000-0000-00004B3E0000}"/>
    <cellStyle name="Millares [3] 88 2 2" xfId="33761" xr:uid="{00000000-0005-0000-0000-00004C3E0000}"/>
    <cellStyle name="Millares [3] 88 3" xfId="10861" xr:uid="{00000000-0005-0000-0000-00004D3E0000}"/>
    <cellStyle name="Millares [3] 88 3 2" xfId="33762" xr:uid="{00000000-0005-0000-0000-00004E3E0000}"/>
    <cellStyle name="Millares [3] 88 4" xfId="33763" xr:uid="{00000000-0005-0000-0000-00004F3E0000}"/>
    <cellStyle name="Millares [3] 89" xfId="10862" xr:uid="{00000000-0005-0000-0000-0000503E0000}"/>
    <cellStyle name="Millares [3] 89 2" xfId="10863" xr:uid="{00000000-0005-0000-0000-0000513E0000}"/>
    <cellStyle name="Millares [3] 89 2 2" xfId="33764" xr:uid="{00000000-0005-0000-0000-0000523E0000}"/>
    <cellStyle name="Millares [3] 89 3" xfId="10864" xr:uid="{00000000-0005-0000-0000-0000533E0000}"/>
    <cellStyle name="Millares [3] 89 3 2" xfId="33765" xr:uid="{00000000-0005-0000-0000-0000543E0000}"/>
    <cellStyle name="Millares [3] 89 4" xfId="33766" xr:uid="{00000000-0005-0000-0000-0000553E0000}"/>
    <cellStyle name="Millares [3] 9" xfId="10865" xr:uid="{00000000-0005-0000-0000-0000563E0000}"/>
    <cellStyle name="Millares [3] 9 2" xfId="10866" xr:uid="{00000000-0005-0000-0000-0000573E0000}"/>
    <cellStyle name="Millares [3] 9 2 2" xfId="33767" xr:uid="{00000000-0005-0000-0000-0000583E0000}"/>
    <cellStyle name="Millares [3] 9 3" xfId="10867" xr:uid="{00000000-0005-0000-0000-0000593E0000}"/>
    <cellStyle name="Millares [3] 9 3 2" xfId="33768" xr:uid="{00000000-0005-0000-0000-00005A3E0000}"/>
    <cellStyle name="Millares [3] 9 4" xfId="33769" xr:uid="{00000000-0005-0000-0000-00005B3E0000}"/>
    <cellStyle name="Millares [3] 90" xfId="10868" xr:uid="{00000000-0005-0000-0000-00005C3E0000}"/>
    <cellStyle name="Millares [3] 90 2" xfId="10869" xr:uid="{00000000-0005-0000-0000-00005D3E0000}"/>
    <cellStyle name="Millares [3] 90 2 2" xfId="33770" xr:uid="{00000000-0005-0000-0000-00005E3E0000}"/>
    <cellStyle name="Millares [3] 90 3" xfId="10870" xr:uid="{00000000-0005-0000-0000-00005F3E0000}"/>
    <cellStyle name="Millares [3] 90 3 2" xfId="33771" xr:uid="{00000000-0005-0000-0000-0000603E0000}"/>
    <cellStyle name="Millares [3] 90 4" xfId="33772" xr:uid="{00000000-0005-0000-0000-0000613E0000}"/>
    <cellStyle name="Millares [3] 91" xfId="10871" xr:uid="{00000000-0005-0000-0000-0000623E0000}"/>
    <cellStyle name="Millares [3] 91 2" xfId="10872" xr:uid="{00000000-0005-0000-0000-0000633E0000}"/>
    <cellStyle name="Millares [3] 91 2 2" xfId="33773" xr:uid="{00000000-0005-0000-0000-0000643E0000}"/>
    <cellStyle name="Millares [3] 91 3" xfId="10873" xr:uid="{00000000-0005-0000-0000-0000653E0000}"/>
    <cellStyle name="Millares [3] 91 3 2" xfId="33774" xr:uid="{00000000-0005-0000-0000-0000663E0000}"/>
    <cellStyle name="Millares [3] 91 4" xfId="33775" xr:uid="{00000000-0005-0000-0000-0000673E0000}"/>
    <cellStyle name="Millares [3] 92" xfId="10874" xr:uid="{00000000-0005-0000-0000-0000683E0000}"/>
    <cellStyle name="Millares [3] 92 2" xfId="10875" xr:uid="{00000000-0005-0000-0000-0000693E0000}"/>
    <cellStyle name="Millares [3] 92 2 2" xfId="33776" xr:uid="{00000000-0005-0000-0000-00006A3E0000}"/>
    <cellStyle name="Millares [3] 92 3" xfId="10876" xr:uid="{00000000-0005-0000-0000-00006B3E0000}"/>
    <cellStyle name="Millares [3] 92 3 2" xfId="33777" xr:uid="{00000000-0005-0000-0000-00006C3E0000}"/>
    <cellStyle name="Millares [3] 92 4" xfId="33778" xr:uid="{00000000-0005-0000-0000-00006D3E0000}"/>
    <cellStyle name="Millares [3] 93" xfId="10877" xr:uid="{00000000-0005-0000-0000-00006E3E0000}"/>
    <cellStyle name="Millares [3] 93 2" xfId="10878" xr:uid="{00000000-0005-0000-0000-00006F3E0000}"/>
    <cellStyle name="Millares [3] 93 2 2" xfId="33779" xr:uid="{00000000-0005-0000-0000-0000703E0000}"/>
    <cellStyle name="Millares [3] 93 3" xfId="10879" xr:uid="{00000000-0005-0000-0000-0000713E0000}"/>
    <cellStyle name="Millares [3] 93 3 2" xfId="33780" xr:uid="{00000000-0005-0000-0000-0000723E0000}"/>
    <cellStyle name="Millares [3] 93 4" xfId="33781" xr:uid="{00000000-0005-0000-0000-0000733E0000}"/>
    <cellStyle name="Millares [3] 94" xfId="10880" xr:uid="{00000000-0005-0000-0000-0000743E0000}"/>
    <cellStyle name="Millares [3] 94 2" xfId="10881" xr:uid="{00000000-0005-0000-0000-0000753E0000}"/>
    <cellStyle name="Millares [3] 94 2 2" xfId="33782" xr:uid="{00000000-0005-0000-0000-0000763E0000}"/>
    <cellStyle name="Millares [3] 94 3" xfId="10882" xr:uid="{00000000-0005-0000-0000-0000773E0000}"/>
    <cellStyle name="Millares [3] 94 3 2" xfId="33783" xr:uid="{00000000-0005-0000-0000-0000783E0000}"/>
    <cellStyle name="Millares [3] 94 4" xfId="33784" xr:uid="{00000000-0005-0000-0000-0000793E0000}"/>
    <cellStyle name="Millares [3] 95" xfId="10883" xr:uid="{00000000-0005-0000-0000-00007A3E0000}"/>
    <cellStyle name="Millares [3] 95 2" xfId="10884" xr:uid="{00000000-0005-0000-0000-00007B3E0000}"/>
    <cellStyle name="Millares [3] 95 2 2" xfId="33785" xr:uid="{00000000-0005-0000-0000-00007C3E0000}"/>
    <cellStyle name="Millares [3] 95 3" xfId="10885" xr:uid="{00000000-0005-0000-0000-00007D3E0000}"/>
    <cellStyle name="Millares [3] 95 3 2" xfId="33786" xr:uid="{00000000-0005-0000-0000-00007E3E0000}"/>
    <cellStyle name="Millares [3] 95 4" xfId="33787" xr:uid="{00000000-0005-0000-0000-00007F3E0000}"/>
    <cellStyle name="Millares [3] 96" xfId="10886" xr:uid="{00000000-0005-0000-0000-0000803E0000}"/>
    <cellStyle name="Millares [3] 96 2" xfId="10887" xr:uid="{00000000-0005-0000-0000-0000813E0000}"/>
    <cellStyle name="Millares [3] 96 2 2" xfId="33788" xr:uid="{00000000-0005-0000-0000-0000823E0000}"/>
    <cellStyle name="Millares [3] 96 3" xfId="10888" xr:uid="{00000000-0005-0000-0000-0000833E0000}"/>
    <cellStyle name="Millares [3] 96 3 2" xfId="33789" xr:uid="{00000000-0005-0000-0000-0000843E0000}"/>
    <cellStyle name="Millares [3] 96 4" xfId="33790" xr:uid="{00000000-0005-0000-0000-0000853E0000}"/>
    <cellStyle name="Millares [3] 97" xfId="10889" xr:uid="{00000000-0005-0000-0000-0000863E0000}"/>
    <cellStyle name="Millares [3] 97 2" xfId="10890" xr:uid="{00000000-0005-0000-0000-0000873E0000}"/>
    <cellStyle name="Millares [3] 97 2 2" xfId="33791" xr:uid="{00000000-0005-0000-0000-0000883E0000}"/>
    <cellStyle name="Millares [3] 97 3" xfId="10891" xr:uid="{00000000-0005-0000-0000-0000893E0000}"/>
    <cellStyle name="Millares [3] 97 3 2" xfId="33792" xr:uid="{00000000-0005-0000-0000-00008A3E0000}"/>
    <cellStyle name="Millares [3] 97 4" xfId="33793" xr:uid="{00000000-0005-0000-0000-00008B3E0000}"/>
    <cellStyle name="Millares [3] 98" xfId="10892" xr:uid="{00000000-0005-0000-0000-00008C3E0000}"/>
    <cellStyle name="Millares [3] 98 2" xfId="10893" xr:uid="{00000000-0005-0000-0000-00008D3E0000}"/>
    <cellStyle name="Millares [3] 98 2 2" xfId="33794" xr:uid="{00000000-0005-0000-0000-00008E3E0000}"/>
    <cellStyle name="Millares [3] 98 3" xfId="10894" xr:uid="{00000000-0005-0000-0000-00008F3E0000}"/>
    <cellStyle name="Millares [3] 98 3 2" xfId="33795" xr:uid="{00000000-0005-0000-0000-0000903E0000}"/>
    <cellStyle name="Millares [3] 98 4" xfId="33796" xr:uid="{00000000-0005-0000-0000-0000913E0000}"/>
    <cellStyle name="Millares [3] 99" xfId="10895" xr:uid="{00000000-0005-0000-0000-0000923E0000}"/>
    <cellStyle name="Millares [3] 99 2" xfId="10896" xr:uid="{00000000-0005-0000-0000-0000933E0000}"/>
    <cellStyle name="Millares [3] 99 2 2" xfId="33797" xr:uid="{00000000-0005-0000-0000-0000943E0000}"/>
    <cellStyle name="Millares [3] 99 3" xfId="10897" xr:uid="{00000000-0005-0000-0000-0000953E0000}"/>
    <cellStyle name="Millares [3] 99 3 2" xfId="33798" xr:uid="{00000000-0005-0000-0000-0000963E0000}"/>
    <cellStyle name="Millares [3] 99 4" xfId="33799" xr:uid="{00000000-0005-0000-0000-0000973E0000}"/>
    <cellStyle name="Millares [3]_Balance" xfId="10898" xr:uid="{00000000-0005-0000-0000-0000983E0000}"/>
    <cellStyle name="Millares 10" xfId="10899" xr:uid="{00000000-0005-0000-0000-0000993E0000}"/>
    <cellStyle name="Millares 10 2" xfId="10900" xr:uid="{00000000-0005-0000-0000-00009A3E0000}"/>
    <cellStyle name="Millares 10 2 2" xfId="10901" xr:uid="{00000000-0005-0000-0000-00009B3E0000}"/>
    <cellStyle name="Millares 10 3" xfId="10902" xr:uid="{00000000-0005-0000-0000-00009C3E0000}"/>
    <cellStyle name="Millares 10 3 2" xfId="10903" xr:uid="{00000000-0005-0000-0000-00009D3E0000}"/>
    <cellStyle name="Millares 10 4" xfId="10904" xr:uid="{00000000-0005-0000-0000-00009E3E0000}"/>
    <cellStyle name="Millares 10 4 2" xfId="10905" xr:uid="{00000000-0005-0000-0000-00009F3E0000}"/>
    <cellStyle name="Millares 10 5" xfId="10906" xr:uid="{00000000-0005-0000-0000-0000A03E0000}"/>
    <cellStyle name="Millares 11" xfId="10907" xr:uid="{00000000-0005-0000-0000-0000A13E0000}"/>
    <cellStyle name="Millares 11 2" xfId="10908" xr:uid="{00000000-0005-0000-0000-0000A23E0000}"/>
    <cellStyle name="Millares 11 2 2" xfId="28862" xr:uid="{00000000-0005-0000-0000-0000A33E0000}"/>
    <cellStyle name="Millares 11 3" xfId="10909" xr:uid="{00000000-0005-0000-0000-0000A43E0000}"/>
    <cellStyle name="Millares 11 3 2" xfId="28863" xr:uid="{00000000-0005-0000-0000-0000A53E0000}"/>
    <cellStyle name="Millares 11 4" xfId="28861" xr:uid="{00000000-0005-0000-0000-0000A63E0000}"/>
    <cellStyle name="Millares 2" xfId="10910" xr:uid="{00000000-0005-0000-0000-0000A73E0000}"/>
    <cellStyle name="Millares 2 2" xfId="10911" xr:uid="{00000000-0005-0000-0000-0000A83E0000}"/>
    <cellStyle name="Millares 2 3" xfId="10912" xr:uid="{00000000-0005-0000-0000-0000A93E0000}"/>
    <cellStyle name="Millares 2 3 2" xfId="10913" xr:uid="{00000000-0005-0000-0000-0000AA3E0000}"/>
    <cellStyle name="Millares 2 4" xfId="10914" xr:uid="{00000000-0005-0000-0000-0000AB3E0000}"/>
    <cellStyle name="Millares 22" xfId="33800" xr:uid="{00000000-0005-0000-0000-0000AC3E0000}"/>
    <cellStyle name="Millares 3" xfId="10915" xr:uid="{00000000-0005-0000-0000-0000AD3E0000}"/>
    <cellStyle name="Millares 3 10" xfId="10916" xr:uid="{00000000-0005-0000-0000-0000AE3E0000}"/>
    <cellStyle name="Millares 3 10 2" xfId="10917" xr:uid="{00000000-0005-0000-0000-0000AF3E0000}"/>
    <cellStyle name="Millares 3 11" xfId="10918" xr:uid="{00000000-0005-0000-0000-0000B03E0000}"/>
    <cellStyle name="Millares 3 11 2" xfId="10919" xr:uid="{00000000-0005-0000-0000-0000B13E0000}"/>
    <cellStyle name="Millares 3 12" xfId="10920" xr:uid="{00000000-0005-0000-0000-0000B23E0000}"/>
    <cellStyle name="Millares 3 12 2" xfId="10921" xr:uid="{00000000-0005-0000-0000-0000B33E0000}"/>
    <cellStyle name="Millares 3 13" xfId="10922" xr:uid="{00000000-0005-0000-0000-0000B43E0000}"/>
    <cellStyle name="Millares 3 2" xfId="10923" xr:uid="{00000000-0005-0000-0000-0000B53E0000}"/>
    <cellStyle name="Millares 3 2 2" xfId="10924" xr:uid="{00000000-0005-0000-0000-0000B63E0000}"/>
    <cellStyle name="Millares 3 3" xfId="10925" xr:uid="{00000000-0005-0000-0000-0000B73E0000}"/>
    <cellStyle name="Millares 3 3 2" xfId="10926" xr:uid="{00000000-0005-0000-0000-0000B83E0000}"/>
    <cellStyle name="Millares 3 4" xfId="10927" xr:uid="{00000000-0005-0000-0000-0000B93E0000}"/>
    <cellStyle name="Millares 3 4 2" xfId="10928" xr:uid="{00000000-0005-0000-0000-0000BA3E0000}"/>
    <cellStyle name="Millares 3 5" xfId="10929" xr:uid="{00000000-0005-0000-0000-0000BB3E0000}"/>
    <cellStyle name="Millares 3 5 2" xfId="10930" xr:uid="{00000000-0005-0000-0000-0000BC3E0000}"/>
    <cellStyle name="Millares 3 6" xfId="10931" xr:uid="{00000000-0005-0000-0000-0000BD3E0000}"/>
    <cellStyle name="Millares 3 6 2" xfId="10932" xr:uid="{00000000-0005-0000-0000-0000BE3E0000}"/>
    <cellStyle name="Millares 3 7" xfId="10933" xr:uid="{00000000-0005-0000-0000-0000BF3E0000}"/>
    <cellStyle name="Millares 3 7 2" xfId="10934" xr:uid="{00000000-0005-0000-0000-0000C03E0000}"/>
    <cellStyle name="Millares 3 8" xfId="10935" xr:uid="{00000000-0005-0000-0000-0000C13E0000}"/>
    <cellStyle name="Millares 3 8 2" xfId="10936" xr:uid="{00000000-0005-0000-0000-0000C23E0000}"/>
    <cellStyle name="Millares 3 9" xfId="10937" xr:uid="{00000000-0005-0000-0000-0000C33E0000}"/>
    <cellStyle name="Millares 3 9 2" xfId="10938" xr:uid="{00000000-0005-0000-0000-0000C43E0000}"/>
    <cellStyle name="Millares 4" xfId="10939" xr:uid="{00000000-0005-0000-0000-0000C53E0000}"/>
    <cellStyle name="Millares 4 10" xfId="10940" xr:uid="{00000000-0005-0000-0000-0000C63E0000}"/>
    <cellStyle name="Millares 4 10 2" xfId="10941" xr:uid="{00000000-0005-0000-0000-0000C73E0000}"/>
    <cellStyle name="Millares 4 11" xfId="10942" xr:uid="{00000000-0005-0000-0000-0000C83E0000}"/>
    <cellStyle name="Millares 4 11 2" xfId="10943" xr:uid="{00000000-0005-0000-0000-0000C93E0000}"/>
    <cellStyle name="Millares 4 12" xfId="10944" xr:uid="{00000000-0005-0000-0000-0000CA3E0000}"/>
    <cellStyle name="Millares 4 12 2" xfId="10945" xr:uid="{00000000-0005-0000-0000-0000CB3E0000}"/>
    <cellStyle name="Millares 4 13" xfId="10946" xr:uid="{00000000-0005-0000-0000-0000CC3E0000}"/>
    <cellStyle name="Millares 4 13 2" xfId="10947" xr:uid="{00000000-0005-0000-0000-0000CD3E0000}"/>
    <cellStyle name="Millares 4 14" xfId="10948" xr:uid="{00000000-0005-0000-0000-0000CE3E0000}"/>
    <cellStyle name="Millares 4 2" xfId="10949" xr:uid="{00000000-0005-0000-0000-0000CF3E0000}"/>
    <cellStyle name="Millares 4 2 2" xfId="10950" xr:uid="{00000000-0005-0000-0000-0000D03E0000}"/>
    <cellStyle name="Millares 4 3" xfId="10951" xr:uid="{00000000-0005-0000-0000-0000D13E0000}"/>
    <cellStyle name="Millares 4 3 2" xfId="10952" xr:uid="{00000000-0005-0000-0000-0000D23E0000}"/>
    <cellStyle name="Millares 4 4" xfId="10953" xr:uid="{00000000-0005-0000-0000-0000D33E0000}"/>
    <cellStyle name="Millares 4 4 2" xfId="10954" xr:uid="{00000000-0005-0000-0000-0000D43E0000}"/>
    <cellStyle name="Millares 4 5" xfId="10955" xr:uid="{00000000-0005-0000-0000-0000D53E0000}"/>
    <cellStyle name="Millares 4 5 2" xfId="10956" xr:uid="{00000000-0005-0000-0000-0000D63E0000}"/>
    <cellStyle name="Millares 4 6" xfId="10957" xr:uid="{00000000-0005-0000-0000-0000D73E0000}"/>
    <cellStyle name="Millares 4 6 2" xfId="10958" xr:uid="{00000000-0005-0000-0000-0000D83E0000}"/>
    <cellStyle name="Millares 4 7" xfId="10959" xr:uid="{00000000-0005-0000-0000-0000D93E0000}"/>
    <cellStyle name="Millares 4 7 2" xfId="10960" xr:uid="{00000000-0005-0000-0000-0000DA3E0000}"/>
    <cellStyle name="Millares 4 8" xfId="10961" xr:uid="{00000000-0005-0000-0000-0000DB3E0000}"/>
    <cellStyle name="Millares 4 8 2" xfId="10962" xr:uid="{00000000-0005-0000-0000-0000DC3E0000}"/>
    <cellStyle name="Millares 4 9" xfId="10963" xr:uid="{00000000-0005-0000-0000-0000DD3E0000}"/>
    <cellStyle name="Millares 4 9 2" xfId="10964" xr:uid="{00000000-0005-0000-0000-0000DE3E0000}"/>
    <cellStyle name="Millares 5" xfId="10965" xr:uid="{00000000-0005-0000-0000-0000DF3E0000}"/>
    <cellStyle name="Millares 5 10" xfId="10966" xr:uid="{00000000-0005-0000-0000-0000E03E0000}"/>
    <cellStyle name="Millares 5 10 2" xfId="10967" xr:uid="{00000000-0005-0000-0000-0000E13E0000}"/>
    <cellStyle name="Millares 5 11" xfId="10968" xr:uid="{00000000-0005-0000-0000-0000E23E0000}"/>
    <cellStyle name="Millares 5 11 2" xfId="10969" xr:uid="{00000000-0005-0000-0000-0000E33E0000}"/>
    <cellStyle name="Millares 5 12" xfId="10970" xr:uid="{00000000-0005-0000-0000-0000E43E0000}"/>
    <cellStyle name="Millares 5 12 2" xfId="10971" xr:uid="{00000000-0005-0000-0000-0000E53E0000}"/>
    <cellStyle name="Millares 5 13" xfId="10972" xr:uid="{00000000-0005-0000-0000-0000E63E0000}"/>
    <cellStyle name="Millares 5 2" xfId="10973" xr:uid="{00000000-0005-0000-0000-0000E73E0000}"/>
    <cellStyle name="Millares 5 2 2" xfId="10974" xr:uid="{00000000-0005-0000-0000-0000E83E0000}"/>
    <cellStyle name="Millares 5 3" xfId="10975" xr:uid="{00000000-0005-0000-0000-0000E93E0000}"/>
    <cellStyle name="Millares 5 3 2" xfId="10976" xr:uid="{00000000-0005-0000-0000-0000EA3E0000}"/>
    <cellStyle name="Millares 5 4" xfId="10977" xr:uid="{00000000-0005-0000-0000-0000EB3E0000}"/>
    <cellStyle name="Millares 5 4 2" xfId="10978" xr:uid="{00000000-0005-0000-0000-0000EC3E0000}"/>
    <cellStyle name="Millares 5 5" xfId="10979" xr:uid="{00000000-0005-0000-0000-0000ED3E0000}"/>
    <cellStyle name="Millares 5 5 2" xfId="10980" xr:uid="{00000000-0005-0000-0000-0000EE3E0000}"/>
    <cellStyle name="Millares 5 6" xfId="10981" xr:uid="{00000000-0005-0000-0000-0000EF3E0000}"/>
    <cellStyle name="Millares 5 6 2" xfId="10982" xr:uid="{00000000-0005-0000-0000-0000F03E0000}"/>
    <cellStyle name="Millares 5 7" xfId="10983" xr:uid="{00000000-0005-0000-0000-0000F13E0000}"/>
    <cellStyle name="Millares 5 7 2" xfId="10984" xr:uid="{00000000-0005-0000-0000-0000F23E0000}"/>
    <cellStyle name="Millares 5 8" xfId="10985" xr:uid="{00000000-0005-0000-0000-0000F33E0000}"/>
    <cellStyle name="Millares 5 8 2" xfId="10986" xr:uid="{00000000-0005-0000-0000-0000F43E0000}"/>
    <cellStyle name="Millares 5 9" xfId="10987" xr:uid="{00000000-0005-0000-0000-0000F53E0000}"/>
    <cellStyle name="Millares 5 9 2" xfId="10988" xr:uid="{00000000-0005-0000-0000-0000F63E0000}"/>
    <cellStyle name="Millares 6" xfId="10989" xr:uid="{00000000-0005-0000-0000-0000F73E0000}"/>
    <cellStyle name="Millares 6 10" xfId="10990" xr:uid="{00000000-0005-0000-0000-0000F83E0000}"/>
    <cellStyle name="Millares 6 10 2" xfId="10991" xr:uid="{00000000-0005-0000-0000-0000F93E0000}"/>
    <cellStyle name="Millares 6 11" xfId="10992" xr:uid="{00000000-0005-0000-0000-0000FA3E0000}"/>
    <cellStyle name="Millares 6 11 2" xfId="10993" xr:uid="{00000000-0005-0000-0000-0000FB3E0000}"/>
    <cellStyle name="Millares 6 12" xfId="10994" xr:uid="{00000000-0005-0000-0000-0000FC3E0000}"/>
    <cellStyle name="Millares 6 12 2" xfId="10995" xr:uid="{00000000-0005-0000-0000-0000FD3E0000}"/>
    <cellStyle name="Millares 6 13" xfId="10996" xr:uid="{00000000-0005-0000-0000-0000FE3E0000}"/>
    <cellStyle name="Millares 6 2" xfId="10997" xr:uid="{00000000-0005-0000-0000-0000FF3E0000}"/>
    <cellStyle name="Millares 6 2 2" xfId="10998" xr:uid="{00000000-0005-0000-0000-0000003F0000}"/>
    <cellStyle name="Millares 6 3" xfId="10999" xr:uid="{00000000-0005-0000-0000-0000013F0000}"/>
    <cellStyle name="Millares 6 3 2" xfId="11000" xr:uid="{00000000-0005-0000-0000-0000023F0000}"/>
    <cellStyle name="Millares 6 4" xfId="11001" xr:uid="{00000000-0005-0000-0000-0000033F0000}"/>
    <cellStyle name="Millares 6 4 2" xfId="11002" xr:uid="{00000000-0005-0000-0000-0000043F0000}"/>
    <cellStyle name="Millares 6 5" xfId="11003" xr:uid="{00000000-0005-0000-0000-0000053F0000}"/>
    <cellStyle name="Millares 6 5 2" xfId="11004" xr:uid="{00000000-0005-0000-0000-0000063F0000}"/>
    <cellStyle name="Millares 6 6" xfId="11005" xr:uid="{00000000-0005-0000-0000-0000073F0000}"/>
    <cellStyle name="Millares 6 6 2" xfId="11006" xr:uid="{00000000-0005-0000-0000-0000083F0000}"/>
    <cellStyle name="Millares 6 7" xfId="11007" xr:uid="{00000000-0005-0000-0000-0000093F0000}"/>
    <cellStyle name="Millares 6 7 2" xfId="11008" xr:uid="{00000000-0005-0000-0000-00000A3F0000}"/>
    <cellStyle name="Millares 6 8" xfId="11009" xr:uid="{00000000-0005-0000-0000-00000B3F0000}"/>
    <cellStyle name="Millares 6 8 2" xfId="11010" xr:uid="{00000000-0005-0000-0000-00000C3F0000}"/>
    <cellStyle name="Millares 6 9" xfId="11011" xr:uid="{00000000-0005-0000-0000-00000D3F0000}"/>
    <cellStyle name="Millares 6 9 2" xfId="11012" xr:uid="{00000000-0005-0000-0000-00000E3F0000}"/>
    <cellStyle name="Millares 7" xfId="11013" xr:uid="{00000000-0005-0000-0000-00000F3F0000}"/>
    <cellStyle name="Millares 7 2" xfId="11014" xr:uid="{00000000-0005-0000-0000-0000103F0000}"/>
    <cellStyle name="Millares 7 2 2" xfId="11015" xr:uid="{00000000-0005-0000-0000-0000113F0000}"/>
    <cellStyle name="Millares 7 2 2 2" xfId="11016" xr:uid="{00000000-0005-0000-0000-0000123F0000}"/>
    <cellStyle name="Millares 7 2 2 3" xfId="11017" xr:uid="{00000000-0005-0000-0000-0000133F0000}"/>
    <cellStyle name="Millares 7 2 3" xfId="11018" xr:uid="{00000000-0005-0000-0000-0000143F0000}"/>
    <cellStyle name="Millares 7 2 3 2" xfId="11019" xr:uid="{00000000-0005-0000-0000-0000153F0000}"/>
    <cellStyle name="Millares 7 2 3 3" xfId="11020" xr:uid="{00000000-0005-0000-0000-0000163F0000}"/>
    <cellStyle name="Millares 7 2 4" xfId="11021" xr:uid="{00000000-0005-0000-0000-0000173F0000}"/>
    <cellStyle name="Millares 7 2 4 2" xfId="11022" xr:uid="{00000000-0005-0000-0000-0000183F0000}"/>
    <cellStyle name="Millares 7 2 4 3" xfId="11023" xr:uid="{00000000-0005-0000-0000-0000193F0000}"/>
    <cellStyle name="Millares 7 2 5" xfId="11024" xr:uid="{00000000-0005-0000-0000-00001A3F0000}"/>
    <cellStyle name="Millares 7 2 5 2" xfId="11025" xr:uid="{00000000-0005-0000-0000-00001B3F0000}"/>
    <cellStyle name="Millares 7 2 5 3" xfId="11026" xr:uid="{00000000-0005-0000-0000-00001C3F0000}"/>
    <cellStyle name="Millares 7 2 6" xfId="11027" xr:uid="{00000000-0005-0000-0000-00001D3F0000}"/>
    <cellStyle name="Millares 7 2 7" xfId="11028" xr:uid="{00000000-0005-0000-0000-00001E3F0000}"/>
    <cellStyle name="Millares 7 3" xfId="11029" xr:uid="{00000000-0005-0000-0000-00001F3F0000}"/>
    <cellStyle name="Millares 7 3 2" xfId="11030" xr:uid="{00000000-0005-0000-0000-0000203F0000}"/>
    <cellStyle name="Millares 7 3 3" xfId="11031" xr:uid="{00000000-0005-0000-0000-0000213F0000}"/>
    <cellStyle name="Millares 7 4" xfId="11032" xr:uid="{00000000-0005-0000-0000-0000223F0000}"/>
    <cellStyle name="Millares 7 4 2" xfId="11033" xr:uid="{00000000-0005-0000-0000-0000233F0000}"/>
    <cellStyle name="Millares 7 4 3" xfId="11034" xr:uid="{00000000-0005-0000-0000-0000243F0000}"/>
    <cellStyle name="Millares 7 5" xfId="11035" xr:uid="{00000000-0005-0000-0000-0000253F0000}"/>
    <cellStyle name="Millares 7 5 2" xfId="11036" xr:uid="{00000000-0005-0000-0000-0000263F0000}"/>
    <cellStyle name="Millares 7 5 3" xfId="11037" xr:uid="{00000000-0005-0000-0000-0000273F0000}"/>
    <cellStyle name="Millares 7 6" xfId="11038" xr:uid="{00000000-0005-0000-0000-0000283F0000}"/>
    <cellStyle name="Millares 7 6 2" xfId="11039" xr:uid="{00000000-0005-0000-0000-0000293F0000}"/>
    <cellStyle name="Millares 7 6 3" xfId="11040" xr:uid="{00000000-0005-0000-0000-00002A3F0000}"/>
    <cellStyle name="Millares 7 7" xfId="11041" xr:uid="{00000000-0005-0000-0000-00002B3F0000}"/>
    <cellStyle name="Millares 7 8" xfId="11042" xr:uid="{00000000-0005-0000-0000-00002C3F0000}"/>
    <cellStyle name="Millares 8" xfId="11043" xr:uid="{00000000-0005-0000-0000-00002D3F0000}"/>
    <cellStyle name="Millares 8 2" xfId="11044" xr:uid="{00000000-0005-0000-0000-00002E3F0000}"/>
    <cellStyle name="Millares 8 2 2" xfId="11045" xr:uid="{00000000-0005-0000-0000-00002F3F0000}"/>
    <cellStyle name="Millares 8 2 2 2" xfId="28866" xr:uid="{00000000-0005-0000-0000-0000303F0000}"/>
    <cellStyle name="Millares 8 2 3" xfId="11046" xr:uid="{00000000-0005-0000-0000-0000313F0000}"/>
    <cellStyle name="Millares 8 2 3 2" xfId="28867" xr:uid="{00000000-0005-0000-0000-0000323F0000}"/>
    <cellStyle name="Millares 8 2 4" xfId="28865" xr:uid="{00000000-0005-0000-0000-0000333F0000}"/>
    <cellStyle name="Millares 8 3" xfId="11047" xr:uid="{00000000-0005-0000-0000-0000343F0000}"/>
    <cellStyle name="Millares 8 3 2" xfId="28868" xr:uid="{00000000-0005-0000-0000-0000353F0000}"/>
    <cellStyle name="Millares 8 4" xfId="11048" xr:uid="{00000000-0005-0000-0000-0000363F0000}"/>
    <cellStyle name="Millares 8 4 2" xfId="28869" xr:uid="{00000000-0005-0000-0000-0000373F0000}"/>
    <cellStyle name="Millares 8 5" xfId="28864" xr:uid="{00000000-0005-0000-0000-0000383F0000}"/>
    <cellStyle name="Millares 9" xfId="11049" xr:uid="{00000000-0005-0000-0000-0000393F0000}"/>
    <cellStyle name="Millares 9 2" xfId="11050" xr:uid="{00000000-0005-0000-0000-00003A3F0000}"/>
    <cellStyle name="Millares 9 2 2" xfId="28871" xr:uid="{00000000-0005-0000-0000-00003B3F0000}"/>
    <cellStyle name="Millares 9 3" xfId="11051" xr:uid="{00000000-0005-0000-0000-00003C3F0000}"/>
    <cellStyle name="Millares 9 3 2" xfId="28872" xr:uid="{00000000-0005-0000-0000-00003D3F0000}"/>
    <cellStyle name="Millares 9 4" xfId="28870" xr:uid="{00000000-0005-0000-0000-00003E3F0000}"/>
    <cellStyle name="Millares(0)" xfId="11052" xr:uid="{00000000-0005-0000-0000-00003F3F0000}"/>
    <cellStyle name="Millares(0) 10" xfId="11053" xr:uid="{00000000-0005-0000-0000-0000403F0000}"/>
    <cellStyle name="Millares(0) 10 2" xfId="11054" xr:uid="{00000000-0005-0000-0000-0000413F0000}"/>
    <cellStyle name="Millares(0) 10 2 2" xfId="33801" xr:uid="{00000000-0005-0000-0000-0000423F0000}"/>
    <cellStyle name="Millares(0) 10 3" xfId="11055" xr:uid="{00000000-0005-0000-0000-0000433F0000}"/>
    <cellStyle name="Millares(0) 10 3 2" xfId="33802" xr:uid="{00000000-0005-0000-0000-0000443F0000}"/>
    <cellStyle name="Millares(0) 10 4" xfId="33803" xr:uid="{00000000-0005-0000-0000-0000453F0000}"/>
    <cellStyle name="Millares(0) 100" xfId="11056" xr:uid="{00000000-0005-0000-0000-0000463F0000}"/>
    <cellStyle name="Millares(0) 100 2" xfId="11057" xr:uid="{00000000-0005-0000-0000-0000473F0000}"/>
    <cellStyle name="Millares(0) 100 2 2" xfId="33804" xr:uid="{00000000-0005-0000-0000-0000483F0000}"/>
    <cellStyle name="Millares(0) 100 3" xfId="11058" xr:uid="{00000000-0005-0000-0000-0000493F0000}"/>
    <cellStyle name="Millares(0) 100 3 2" xfId="33805" xr:uid="{00000000-0005-0000-0000-00004A3F0000}"/>
    <cellStyle name="Millares(0) 100 4" xfId="33806" xr:uid="{00000000-0005-0000-0000-00004B3F0000}"/>
    <cellStyle name="Millares(0) 101" xfId="11059" xr:uid="{00000000-0005-0000-0000-00004C3F0000}"/>
    <cellStyle name="Millares(0) 101 2" xfId="11060" xr:uid="{00000000-0005-0000-0000-00004D3F0000}"/>
    <cellStyle name="Millares(0) 101 2 2" xfId="33807" xr:uid="{00000000-0005-0000-0000-00004E3F0000}"/>
    <cellStyle name="Millares(0) 101 3" xfId="11061" xr:uid="{00000000-0005-0000-0000-00004F3F0000}"/>
    <cellStyle name="Millares(0) 101 3 2" xfId="33808" xr:uid="{00000000-0005-0000-0000-0000503F0000}"/>
    <cellStyle name="Millares(0) 101 4" xfId="33809" xr:uid="{00000000-0005-0000-0000-0000513F0000}"/>
    <cellStyle name="Millares(0) 102" xfId="11062" xr:uid="{00000000-0005-0000-0000-0000523F0000}"/>
    <cellStyle name="Millares(0) 102 2" xfId="11063" xr:uid="{00000000-0005-0000-0000-0000533F0000}"/>
    <cellStyle name="Millares(0) 102 2 2" xfId="33810" xr:uid="{00000000-0005-0000-0000-0000543F0000}"/>
    <cellStyle name="Millares(0) 102 3" xfId="11064" xr:uid="{00000000-0005-0000-0000-0000553F0000}"/>
    <cellStyle name="Millares(0) 102 3 2" xfId="33811" xr:uid="{00000000-0005-0000-0000-0000563F0000}"/>
    <cellStyle name="Millares(0) 102 4" xfId="33812" xr:uid="{00000000-0005-0000-0000-0000573F0000}"/>
    <cellStyle name="Millares(0) 103" xfId="11065" xr:uid="{00000000-0005-0000-0000-0000583F0000}"/>
    <cellStyle name="Millares(0) 103 2" xfId="11066" xr:uid="{00000000-0005-0000-0000-0000593F0000}"/>
    <cellStyle name="Millares(0) 103 2 2" xfId="33813" xr:uid="{00000000-0005-0000-0000-00005A3F0000}"/>
    <cellStyle name="Millares(0) 103 3" xfId="11067" xr:uid="{00000000-0005-0000-0000-00005B3F0000}"/>
    <cellStyle name="Millares(0) 103 3 2" xfId="33814" xr:uid="{00000000-0005-0000-0000-00005C3F0000}"/>
    <cellStyle name="Millares(0) 103 4" xfId="33815" xr:uid="{00000000-0005-0000-0000-00005D3F0000}"/>
    <cellStyle name="Millares(0) 104" xfId="11068" xr:uid="{00000000-0005-0000-0000-00005E3F0000}"/>
    <cellStyle name="Millares(0) 104 2" xfId="11069" xr:uid="{00000000-0005-0000-0000-00005F3F0000}"/>
    <cellStyle name="Millares(0) 104 2 2" xfId="33816" xr:uid="{00000000-0005-0000-0000-0000603F0000}"/>
    <cellStyle name="Millares(0) 104 3" xfId="11070" xr:uid="{00000000-0005-0000-0000-0000613F0000}"/>
    <cellStyle name="Millares(0) 104 3 2" xfId="33817" xr:uid="{00000000-0005-0000-0000-0000623F0000}"/>
    <cellStyle name="Millares(0) 104 4" xfId="33818" xr:uid="{00000000-0005-0000-0000-0000633F0000}"/>
    <cellStyle name="Millares(0) 105" xfId="11071" xr:uid="{00000000-0005-0000-0000-0000643F0000}"/>
    <cellStyle name="Millares(0) 105 2" xfId="11072" xr:uid="{00000000-0005-0000-0000-0000653F0000}"/>
    <cellStyle name="Millares(0) 105 2 2" xfId="33819" xr:uid="{00000000-0005-0000-0000-0000663F0000}"/>
    <cellStyle name="Millares(0) 105 3" xfId="11073" xr:uid="{00000000-0005-0000-0000-0000673F0000}"/>
    <cellStyle name="Millares(0) 105 3 2" xfId="33820" xr:uid="{00000000-0005-0000-0000-0000683F0000}"/>
    <cellStyle name="Millares(0) 105 4" xfId="33821" xr:uid="{00000000-0005-0000-0000-0000693F0000}"/>
    <cellStyle name="Millares(0) 106" xfId="11074" xr:uid="{00000000-0005-0000-0000-00006A3F0000}"/>
    <cellStyle name="Millares(0) 106 2" xfId="11075" xr:uid="{00000000-0005-0000-0000-00006B3F0000}"/>
    <cellStyle name="Millares(0) 106 2 2" xfId="33822" xr:uid="{00000000-0005-0000-0000-00006C3F0000}"/>
    <cellStyle name="Millares(0) 106 3" xfId="11076" xr:uid="{00000000-0005-0000-0000-00006D3F0000}"/>
    <cellStyle name="Millares(0) 106 3 2" xfId="33823" xr:uid="{00000000-0005-0000-0000-00006E3F0000}"/>
    <cellStyle name="Millares(0) 106 4" xfId="33824" xr:uid="{00000000-0005-0000-0000-00006F3F0000}"/>
    <cellStyle name="Millares(0) 107" xfId="11077" xr:uid="{00000000-0005-0000-0000-0000703F0000}"/>
    <cellStyle name="Millares(0) 107 2" xfId="11078" xr:uid="{00000000-0005-0000-0000-0000713F0000}"/>
    <cellStyle name="Millares(0) 107 2 2" xfId="33825" xr:uid="{00000000-0005-0000-0000-0000723F0000}"/>
    <cellStyle name="Millares(0) 107 3" xfId="11079" xr:uid="{00000000-0005-0000-0000-0000733F0000}"/>
    <cellStyle name="Millares(0) 107 3 2" xfId="33826" xr:uid="{00000000-0005-0000-0000-0000743F0000}"/>
    <cellStyle name="Millares(0) 107 4" xfId="33827" xr:uid="{00000000-0005-0000-0000-0000753F0000}"/>
    <cellStyle name="Millares(0) 108" xfId="11080" xr:uid="{00000000-0005-0000-0000-0000763F0000}"/>
    <cellStyle name="Millares(0) 108 2" xfId="11081" xr:uid="{00000000-0005-0000-0000-0000773F0000}"/>
    <cellStyle name="Millares(0) 108 2 2" xfId="33828" xr:uid="{00000000-0005-0000-0000-0000783F0000}"/>
    <cellStyle name="Millares(0) 108 3" xfId="11082" xr:uid="{00000000-0005-0000-0000-0000793F0000}"/>
    <cellStyle name="Millares(0) 108 3 2" xfId="33829" xr:uid="{00000000-0005-0000-0000-00007A3F0000}"/>
    <cellStyle name="Millares(0) 108 4" xfId="33830" xr:uid="{00000000-0005-0000-0000-00007B3F0000}"/>
    <cellStyle name="Millares(0) 109" xfId="11083" xr:uid="{00000000-0005-0000-0000-00007C3F0000}"/>
    <cellStyle name="Millares(0) 109 2" xfId="33831" xr:uid="{00000000-0005-0000-0000-00007D3F0000}"/>
    <cellStyle name="Millares(0) 11" xfId="11084" xr:uid="{00000000-0005-0000-0000-00007E3F0000}"/>
    <cellStyle name="Millares(0) 11 2" xfId="11085" xr:uid="{00000000-0005-0000-0000-00007F3F0000}"/>
    <cellStyle name="Millares(0) 11 2 2" xfId="33832" xr:uid="{00000000-0005-0000-0000-0000803F0000}"/>
    <cellStyle name="Millares(0) 11 3" xfId="11086" xr:uid="{00000000-0005-0000-0000-0000813F0000}"/>
    <cellStyle name="Millares(0) 11 3 2" xfId="33833" xr:uid="{00000000-0005-0000-0000-0000823F0000}"/>
    <cellStyle name="Millares(0) 11 4" xfId="33834" xr:uid="{00000000-0005-0000-0000-0000833F0000}"/>
    <cellStyle name="Millares(0) 110" xfId="11087" xr:uid="{00000000-0005-0000-0000-0000843F0000}"/>
    <cellStyle name="Millares(0) 110 2" xfId="33835" xr:uid="{00000000-0005-0000-0000-0000853F0000}"/>
    <cellStyle name="Millares(0) 111" xfId="33836" xr:uid="{00000000-0005-0000-0000-0000863F0000}"/>
    <cellStyle name="Millares(0) 12" xfId="11088" xr:uid="{00000000-0005-0000-0000-0000873F0000}"/>
    <cellStyle name="Millares(0) 12 2" xfId="11089" xr:uid="{00000000-0005-0000-0000-0000883F0000}"/>
    <cellStyle name="Millares(0) 12 2 2" xfId="33837" xr:uid="{00000000-0005-0000-0000-0000893F0000}"/>
    <cellStyle name="Millares(0) 12 3" xfId="11090" xr:uid="{00000000-0005-0000-0000-00008A3F0000}"/>
    <cellStyle name="Millares(0) 12 3 2" xfId="33838" xr:uid="{00000000-0005-0000-0000-00008B3F0000}"/>
    <cellStyle name="Millares(0) 12 4" xfId="33839" xr:uid="{00000000-0005-0000-0000-00008C3F0000}"/>
    <cellStyle name="Millares(0) 13" xfId="11091" xr:uid="{00000000-0005-0000-0000-00008D3F0000}"/>
    <cellStyle name="Millares(0) 13 2" xfId="11092" xr:uid="{00000000-0005-0000-0000-00008E3F0000}"/>
    <cellStyle name="Millares(0) 13 2 2" xfId="33840" xr:uid="{00000000-0005-0000-0000-00008F3F0000}"/>
    <cellStyle name="Millares(0) 13 3" xfId="11093" xr:uid="{00000000-0005-0000-0000-0000903F0000}"/>
    <cellStyle name="Millares(0) 13 3 2" xfId="33841" xr:uid="{00000000-0005-0000-0000-0000913F0000}"/>
    <cellStyle name="Millares(0) 13 4" xfId="33842" xr:uid="{00000000-0005-0000-0000-0000923F0000}"/>
    <cellStyle name="Millares(0) 14" xfId="11094" xr:uid="{00000000-0005-0000-0000-0000933F0000}"/>
    <cellStyle name="Millares(0) 14 2" xfId="11095" xr:uid="{00000000-0005-0000-0000-0000943F0000}"/>
    <cellStyle name="Millares(0) 14 2 2" xfId="33843" xr:uid="{00000000-0005-0000-0000-0000953F0000}"/>
    <cellStyle name="Millares(0) 14 3" xfId="11096" xr:uid="{00000000-0005-0000-0000-0000963F0000}"/>
    <cellStyle name="Millares(0) 14 3 2" xfId="33844" xr:uid="{00000000-0005-0000-0000-0000973F0000}"/>
    <cellStyle name="Millares(0) 14 4" xfId="33845" xr:uid="{00000000-0005-0000-0000-0000983F0000}"/>
    <cellStyle name="Millares(0) 15" xfId="11097" xr:uid="{00000000-0005-0000-0000-0000993F0000}"/>
    <cellStyle name="Millares(0) 15 2" xfId="11098" xr:uid="{00000000-0005-0000-0000-00009A3F0000}"/>
    <cellStyle name="Millares(0) 15 2 2" xfId="33846" xr:uid="{00000000-0005-0000-0000-00009B3F0000}"/>
    <cellStyle name="Millares(0) 15 3" xfId="11099" xr:uid="{00000000-0005-0000-0000-00009C3F0000}"/>
    <cellStyle name="Millares(0) 15 3 2" xfId="33847" xr:uid="{00000000-0005-0000-0000-00009D3F0000}"/>
    <cellStyle name="Millares(0) 15 4" xfId="33848" xr:uid="{00000000-0005-0000-0000-00009E3F0000}"/>
    <cellStyle name="Millares(0) 16" xfId="11100" xr:uid="{00000000-0005-0000-0000-00009F3F0000}"/>
    <cellStyle name="Millares(0) 16 2" xfId="11101" xr:uid="{00000000-0005-0000-0000-0000A03F0000}"/>
    <cellStyle name="Millares(0) 16 2 2" xfId="33849" xr:uid="{00000000-0005-0000-0000-0000A13F0000}"/>
    <cellStyle name="Millares(0) 16 3" xfId="11102" xr:uid="{00000000-0005-0000-0000-0000A23F0000}"/>
    <cellStyle name="Millares(0) 16 3 2" xfId="33850" xr:uid="{00000000-0005-0000-0000-0000A33F0000}"/>
    <cellStyle name="Millares(0) 16 4" xfId="33851" xr:uid="{00000000-0005-0000-0000-0000A43F0000}"/>
    <cellStyle name="Millares(0) 17" xfId="11103" xr:uid="{00000000-0005-0000-0000-0000A53F0000}"/>
    <cellStyle name="Millares(0) 17 2" xfId="11104" xr:uid="{00000000-0005-0000-0000-0000A63F0000}"/>
    <cellStyle name="Millares(0) 17 2 2" xfId="33852" xr:uid="{00000000-0005-0000-0000-0000A73F0000}"/>
    <cellStyle name="Millares(0) 17 3" xfId="11105" xr:uid="{00000000-0005-0000-0000-0000A83F0000}"/>
    <cellStyle name="Millares(0) 17 3 2" xfId="33853" xr:uid="{00000000-0005-0000-0000-0000A93F0000}"/>
    <cellStyle name="Millares(0) 17 4" xfId="33854" xr:uid="{00000000-0005-0000-0000-0000AA3F0000}"/>
    <cellStyle name="Millares(0) 18" xfId="11106" xr:uid="{00000000-0005-0000-0000-0000AB3F0000}"/>
    <cellStyle name="Millares(0) 18 2" xfId="11107" xr:uid="{00000000-0005-0000-0000-0000AC3F0000}"/>
    <cellStyle name="Millares(0) 18 2 2" xfId="33855" xr:uid="{00000000-0005-0000-0000-0000AD3F0000}"/>
    <cellStyle name="Millares(0) 18 3" xfId="11108" xr:uid="{00000000-0005-0000-0000-0000AE3F0000}"/>
    <cellStyle name="Millares(0) 18 3 2" xfId="33856" xr:uid="{00000000-0005-0000-0000-0000AF3F0000}"/>
    <cellStyle name="Millares(0) 18 4" xfId="33857" xr:uid="{00000000-0005-0000-0000-0000B03F0000}"/>
    <cellStyle name="Millares(0) 19" xfId="11109" xr:uid="{00000000-0005-0000-0000-0000B13F0000}"/>
    <cellStyle name="Millares(0) 19 2" xfId="11110" xr:uid="{00000000-0005-0000-0000-0000B23F0000}"/>
    <cellStyle name="Millares(0) 19 2 2" xfId="33858" xr:uid="{00000000-0005-0000-0000-0000B33F0000}"/>
    <cellStyle name="Millares(0) 19 3" xfId="11111" xr:uid="{00000000-0005-0000-0000-0000B43F0000}"/>
    <cellStyle name="Millares(0) 19 3 2" xfId="33859" xr:uid="{00000000-0005-0000-0000-0000B53F0000}"/>
    <cellStyle name="Millares(0) 19 4" xfId="33860" xr:uid="{00000000-0005-0000-0000-0000B63F0000}"/>
    <cellStyle name="Millares(0) 2" xfId="11112" xr:uid="{00000000-0005-0000-0000-0000B73F0000}"/>
    <cellStyle name="Millares(0) 2 2" xfId="11113" xr:uid="{00000000-0005-0000-0000-0000B83F0000}"/>
    <cellStyle name="Millares(0) 2 2 2" xfId="11114" xr:uid="{00000000-0005-0000-0000-0000B93F0000}"/>
    <cellStyle name="Millares(0) 2 2 2 2" xfId="33861" xr:uid="{00000000-0005-0000-0000-0000BA3F0000}"/>
    <cellStyle name="Millares(0) 2 2 3" xfId="11115" xr:uid="{00000000-0005-0000-0000-0000BB3F0000}"/>
    <cellStyle name="Millares(0) 2 2 3 2" xfId="33862" xr:uid="{00000000-0005-0000-0000-0000BC3F0000}"/>
    <cellStyle name="Millares(0) 2 2 4" xfId="33863" xr:uid="{00000000-0005-0000-0000-0000BD3F0000}"/>
    <cellStyle name="Millares(0) 2 3" xfId="11116" xr:uid="{00000000-0005-0000-0000-0000BE3F0000}"/>
    <cellStyle name="Millares(0) 2 3 2" xfId="11117" xr:uid="{00000000-0005-0000-0000-0000BF3F0000}"/>
    <cellStyle name="Millares(0) 2 3 2 2" xfId="33864" xr:uid="{00000000-0005-0000-0000-0000C03F0000}"/>
    <cellStyle name="Millares(0) 2 3 3" xfId="11118" xr:uid="{00000000-0005-0000-0000-0000C13F0000}"/>
    <cellStyle name="Millares(0) 2 3 3 2" xfId="33865" xr:uid="{00000000-0005-0000-0000-0000C23F0000}"/>
    <cellStyle name="Millares(0) 2 3 4" xfId="33866" xr:uid="{00000000-0005-0000-0000-0000C33F0000}"/>
    <cellStyle name="Millares(0) 2 4" xfId="11119" xr:uid="{00000000-0005-0000-0000-0000C43F0000}"/>
    <cellStyle name="Millares(0) 2 4 2" xfId="11120" xr:uid="{00000000-0005-0000-0000-0000C53F0000}"/>
    <cellStyle name="Millares(0) 2 4 2 2" xfId="33867" xr:uid="{00000000-0005-0000-0000-0000C63F0000}"/>
    <cellStyle name="Millares(0) 2 4 3" xfId="11121" xr:uid="{00000000-0005-0000-0000-0000C73F0000}"/>
    <cellStyle name="Millares(0) 2 4 3 2" xfId="33868" xr:uid="{00000000-0005-0000-0000-0000C83F0000}"/>
    <cellStyle name="Millares(0) 2 4 4" xfId="33869" xr:uid="{00000000-0005-0000-0000-0000C93F0000}"/>
    <cellStyle name="Millares(0) 2 5" xfId="11122" xr:uid="{00000000-0005-0000-0000-0000CA3F0000}"/>
    <cellStyle name="Millares(0) 2 5 2" xfId="11123" xr:uid="{00000000-0005-0000-0000-0000CB3F0000}"/>
    <cellStyle name="Millares(0) 2 5 2 2" xfId="33870" xr:uid="{00000000-0005-0000-0000-0000CC3F0000}"/>
    <cellStyle name="Millares(0) 2 5 3" xfId="11124" xr:uid="{00000000-0005-0000-0000-0000CD3F0000}"/>
    <cellStyle name="Millares(0) 2 5 3 2" xfId="33871" xr:uid="{00000000-0005-0000-0000-0000CE3F0000}"/>
    <cellStyle name="Millares(0) 2 5 4" xfId="33872" xr:uid="{00000000-0005-0000-0000-0000CF3F0000}"/>
    <cellStyle name="Millares(0) 2 6" xfId="11125" xr:uid="{00000000-0005-0000-0000-0000D03F0000}"/>
    <cellStyle name="Millares(0) 2 6 2" xfId="33873" xr:uid="{00000000-0005-0000-0000-0000D13F0000}"/>
    <cellStyle name="Millares(0) 2 7" xfId="11126" xr:uid="{00000000-0005-0000-0000-0000D23F0000}"/>
    <cellStyle name="Millares(0) 2 7 2" xfId="33874" xr:uid="{00000000-0005-0000-0000-0000D33F0000}"/>
    <cellStyle name="Millares(0) 2 8" xfId="33875" xr:uid="{00000000-0005-0000-0000-0000D43F0000}"/>
    <cellStyle name="Millares(0) 20" xfId="11127" xr:uid="{00000000-0005-0000-0000-0000D53F0000}"/>
    <cellStyle name="Millares(0) 20 2" xfId="11128" xr:uid="{00000000-0005-0000-0000-0000D63F0000}"/>
    <cellStyle name="Millares(0) 20 2 2" xfId="33876" xr:uid="{00000000-0005-0000-0000-0000D73F0000}"/>
    <cellStyle name="Millares(0) 20 3" xfId="11129" xr:uid="{00000000-0005-0000-0000-0000D83F0000}"/>
    <cellStyle name="Millares(0) 20 3 2" xfId="33877" xr:uid="{00000000-0005-0000-0000-0000D93F0000}"/>
    <cellStyle name="Millares(0) 20 4" xfId="33878" xr:uid="{00000000-0005-0000-0000-0000DA3F0000}"/>
    <cellStyle name="Millares(0) 21" xfId="11130" xr:uid="{00000000-0005-0000-0000-0000DB3F0000}"/>
    <cellStyle name="Millares(0) 21 2" xfId="11131" xr:uid="{00000000-0005-0000-0000-0000DC3F0000}"/>
    <cellStyle name="Millares(0) 21 2 2" xfId="33879" xr:uid="{00000000-0005-0000-0000-0000DD3F0000}"/>
    <cellStyle name="Millares(0) 21 3" xfId="11132" xr:uid="{00000000-0005-0000-0000-0000DE3F0000}"/>
    <cellStyle name="Millares(0) 21 3 2" xfId="33880" xr:uid="{00000000-0005-0000-0000-0000DF3F0000}"/>
    <cellStyle name="Millares(0) 21 4" xfId="33881" xr:uid="{00000000-0005-0000-0000-0000E03F0000}"/>
    <cellStyle name="Millares(0) 22" xfId="11133" xr:uid="{00000000-0005-0000-0000-0000E13F0000}"/>
    <cellStyle name="Millares(0) 22 2" xfId="11134" xr:uid="{00000000-0005-0000-0000-0000E23F0000}"/>
    <cellStyle name="Millares(0) 22 2 2" xfId="33882" xr:uid="{00000000-0005-0000-0000-0000E33F0000}"/>
    <cellStyle name="Millares(0) 22 3" xfId="11135" xr:uid="{00000000-0005-0000-0000-0000E43F0000}"/>
    <cellStyle name="Millares(0) 22 3 2" xfId="33883" xr:uid="{00000000-0005-0000-0000-0000E53F0000}"/>
    <cellStyle name="Millares(0) 22 4" xfId="33884" xr:uid="{00000000-0005-0000-0000-0000E63F0000}"/>
    <cellStyle name="Millares(0) 23" xfId="11136" xr:uid="{00000000-0005-0000-0000-0000E73F0000}"/>
    <cellStyle name="Millares(0) 23 2" xfId="11137" xr:uid="{00000000-0005-0000-0000-0000E83F0000}"/>
    <cellStyle name="Millares(0) 23 2 2" xfId="33885" xr:uid="{00000000-0005-0000-0000-0000E93F0000}"/>
    <cellStyle name="Millares(0) 23 3" xfId="11138" xr:uid="{00000000-0005-0000-0000-0000EA3F0000}"/>
    <cellStyle name="Millares(0) 23 3 2" xfId="33886" xr:uid="{00000000-0005-0000-0000-0000EB3F0000}"/>
    <cellStyle name="Millares(0) 23 4" xfId="33887" xr:uid="{00000000-0005-0000-0000-0000EC3F0000}"/>
    <cellStyle name="Millares(0) 24" xfId="11139" xr:uid="{00000000-0005-0000-0000-0000ED3F0000}"/>
    <cellStyle name="Millares(0) 24 2" xfId="11140" xr:uid="{00000000-0005-0000-0000-0000EE3F0000}"/>
    <cellStyle name="Millares(0) 24 2 2" xfId="33888" xr:uid="{00000000-0005-0000-0000-0000EF3F0000}"/>
    <cellStyle name="Millares(0) 24 3" xfId="11141" xr:uid="{00000000-0005-0000-0000-0000F03F0000}"/>
    <cellStyle name="Millares(0) 24 3 2" xfId="33889" xr:uid="{00000000-0005-0000-0000-0000F13F0000}"/>
    <cellStyle name="Millares(0) 24 4" xfId="33890" xr:uid="{00000000-0005-0000-0000-0000F23F0000}"/>
    <cellStyle name="Millares(0) 25" xfId="11142" xr:uid="{00000000-0005-0000-0000-0000F33F0000}"/>
    <cellStyle name="Millares(0) 25 2" xfId="11143" xr:uid="{00000000-0005-0000-0000-0000F43F0000}"/>
    <cellStyle name="Millares(0) 25 2 2" xfId="33891" xr:uid="{00000000-0005-0000-0000-0000F53F0000}"/>
    <cellStyle name="Millares(0) 25 3" xfId="11144" xr:uid="{00000000-0005-0000-0000-0000F63F0000}"/>
    <cellStyle name="Millares(0) 25 3 2" xfId="33892" xr:uid="{00000000-0005-0000-0000-0000F73F0000}"/>
    <cellStyle name="Millares(0) 25 4" xfId="33893" xr:uid="{00000000-0005-0000-0000-0000F83F0000}"/>
    <cellStyle name="Millares(0) 26" xfId="11145" xr:uid="{00000000-0005-0000-0000-0000F93F0000}"/>
    <cellStyle name="Millares(0) 26 2" xfId="11146" xr:uid="{00000000-0005-0000-0000-0000FA3F0000}"/>
    <cellStyle name="Millares(0) 26 2 2" xfId="33894" xr:uid="{00000000-0005-0000-0000-0000FB3F0000}"/>
    <cellStyle name="Millares(0) 26 3" xfId="11147" xr:uid="{00000000-0005-0000-0000-0000FC3F0000}"/>
    <cellStyle name="Millares(0) 26 3 2" xfId="33895" xr:uid="{00000000-0005-0000-0000-0000FD3F0000}"/>
    <cellStyle name="Millares(0) 26 4" xfId="33896" xr:uid="{00000000-0005-0000-0000-0000FE3F0000}"/>
    <cellStyle name="Millares(0) 27" xfId="11148" xr:uid="{00000000-0005-0000-0000-0000FF3F0000}"/>
    <cellStyle name="Millares(0) 27 2" xfId="11149" xr:uid="{00000000-0005-0000-0000-000000400000}"/>
    <cellStyle name="Millares(0) 27 2 2" xfId="33897" xr:uid="{00000000-0005-0000-0000-000001400000}"/>
    <cellStyle name="Millares(0) 27 3" xfId="11150" xr:uid="{00000000-0005-0000-0000-000002400000}"/>
    <cellStyle name="Millares(0) 27 3 2" xfId="33898" xr:uid="{00000000-0005-0000-0000-000003400000}"/>
    <cellStyle name="Millares(0) 27 4" xfId="33899" xr:uid="{00000000-0005-0000-0000-000004400000}"/>
    <cellStyle name="Millares(0) 28" xfId="11151" xr:uid="{00000000-0005-0000-0000-000005400000}"/>
    <cellStyle name="Millares(0) 28 2" xfId="11152" xr:uid="{00000000-0005-0000-0000-000006400000}"/>
    <cellStyle name="Millares(0) 28 2 2" xfId="33900" xr:uid="{00000000-0005-0000-0000-000007400000}"/>
    <cellStyle name="Millares(0) 28 3" xfId="11153" xr:uid="{00000000-0005-0000-0000-000008400000}"/>
    <cellStyle name="Millares(0) 28 3 2" xfId="33901" xr:uid="{00000000-0005-0000-0000-000009400000}"/>
    <cellStyle name="Millares(0) 28 4" xfId="33902" xr:uid="{00000000-0005-0000-0000-00000A400000}"/>
    <cellStyle name="Millares(0) 29" xfId="11154" xr:uid="{00000000-0005-0000-0000-00000B400000}"/>
    <cellStyle name="Millares(0) 29 2" xfId="11155" xr:uid="{00000000-0005-0000-0000-00000C400000}"/>
    <cellStyle name="Millares(0) 29 2 2" xfId="33903" xr:uid="{00000000-0005-0000-0000-00000D400000}"/>
    <cellStyle name="Millares(0) 29 3" xfId="11156" xr:uid="{00000000-0005-0000-0000-00000E400000}"/>
    <cellStyle name="Millares(0) 29 3 2" xfId="33904" xr:uid="{00000000-0005-0000-0000-00000F400000}"/>
    <cellStyle name="Millares(0) 29 4" xfId="33905" xr:uid="{00000000-0005-0000-0000-000010400000}"/>
    <cellStyle name="Millares(0) 3" xfId="11157" xr:uid="{00000000-0005-0000-0000-000011400000}"/>
    <cellStyle name="Millares(0) 3 2" xfId="11158" xr:uid="{00000000-0005-0000-0000-000012400000}"/>
    <cellStyle name="Millares(0) 3 2 2" xfId="11159" xr:uid="{00000000-0005-0000-0000-000013400000}"/>
    <cellStyle name="Millares(0) 3 2 2 2" xfId="33906" xr:uid="{00000000-0005-0000-0000-000014400000}"/>
    <cellStyle name="Millares(0) 3 2 3" xfId="11160" xr:uid="{00000000-0005-0000-0000-000015400000}"/>
    <cellStyle name="Millares(0) 3 2 3 2" xfId="33907" xr:uid="{00000000-0005-0000-0000-000016400000}"/>
    <cellStyle name="Millares(0) 3 2 4" xfId="33908" xr:uid="{00000000-0005-0000-0000-000017400000}"/>
    <cellStyle name="Millares(0) 3 3" xfId="11161" xr:uid="{00000000-0005-0000-0000-000018400000}"/>
    <cellStyle name="Millares(0) 3 3 2" xfId="11162" xr:uid="{00000000-0005-0000-0000-000019400000}"/>
    <cellStyle name="Millares(0) 3 3 2 2" xfId="33909" xr:uid="{00000000-0005-0000-0000-00001A400000}"/>
    <cellStyle name="Millares(0) 3 3 3" xfId="11163" xr:uid="{00000000-0005-0000-0000-00001B400000}"/>
    <cellStyle name="Millares(0) 3 3 3 2" xfId="33910" xr:uid="{00000000-0005-0000-0000-00001C400000}"/>
    <cellStyle name="Millares(0) 3 3 4" xfId="33911" xr:uid="{00000000-0005-0000-0000-00001D400000}"/>
    <cellStyle name="Millares(0) 3 4" xfId="11164" xr:uid="{00000000-0005-0000-0000-00001E400000}"/>
    <cellStyle name="Millares(0) 3 4 2" xfId="11165" xr:uid="{00000000-0005-0000-0000-00001F400000}"/>
    <cellStyle name="Millares(0) 3 4 2 2" xfId="33912" xr:uid="{00000000-0005-0000-0000-000020400000}"/>
    <cellStyle name="Millares(0) 3 4 3" xfId="11166" xr:uid="{00000000-0005-0000-0000-000021400000}"/>
    <cellStyle name="Millares(0) 3 4 3 2" xfId="33913" xr:uid="{00000000-0005-0000-0000-000022400000}"/>
    <cellStyle name="Millares(0) 3 4 4" xfId="33914" xr:uid="{00000000-0005-0000-0000-000023400000}"/>
    <cellStyle name="Millares(0) 3 5" xfId="11167" xr:uid="{00000000-0005-0000-0000-000024400000}"/>
    <cellStyle name="Millares(0) 3 5 2" xfId="11168" xr:uid="{00000000-0005-0000-0000-000025400000}"/>
    <cellStyle name="Millares(0) 3 5 2 2" xfId="33915" xr:uid="{00000000-0005-0000-0000-000026400000}"/>
    <cellStyle name="Millares(0) 3 5 3" xfId="11169" xr:uid="{00000000-0005-0000-0000-000027400000}"/>
    <cellStyle name="Millares(0) 3 5 3 2" xfId="33916" xr:uid="{00000000-0005-0000-0000-000028400000}"/>
    <cellStyle name="Millares(0) 3 5 4" xfId="33917" xr:uid="{00000000-0005-0000-0000-000029400000}"/>
    <cellStyle name="Millares(0) 3 6" xfId="11170" xr:uid="{00000000-0005-0000-0000-00002A400000}"/>
    <cellStyle name="Millares(0) 3 6 2" xfId="33918" xr:uid="{00000000-0005-0000-0000-00002B400000}"/>
    <cellStyle name="Millares(0) 3 7" xfId="11171" xr:uid="{00000000-0005-0000-0000-00002C400000}"/>
    <cellStyle name="Millares(0) 3 7 2" xfId="33919" xr:uid="{00000000-0005-0000-0000-00002D400000}"/>
    <cellStyle name="Millares(0) 3 8" xfId="33920" xr:uid="{00000000-0005-0000-0000-00002E400000}"/>
    <cellStyle name="Millares(0) 30" xfId="11172" xr:uid="{00000000-0005-0000-0000-00002F400000}"/>
    <cellStyle name="Millares(0) 30 2" xfId="11173" xr:uid="{00000000-0005-0000-0000-000030400000}"/>
    <cellStyle name="Millares(0) 30 2 2" xfId="33921" xr:uid="{00000000-0005-0000-0000-000031400000}"/>
    <cellStyle name="Millares(0) 30 3" xfId="11174" xr:uid="{00000000-0005-0000-0000-000032400000}"/>
    <cellStyle name="Millares(0) 30 3 2" xfId="33922" xr:uid="{00000000-0005-0000-0000-000033400000}"/>
    <cellStyle name="Millares(0) 30 4" xfId="33923" xr:uid="{00000000-0005-0000-0000-000034400000}"/>
    <cellStyle name="Millares(0) 31" xfId="11175" xr:uid="{00000000-0005-0000-0000-000035400000}"/>
    <cellStyle name="Millares(0) 31 2" xfId="11176" xr:uid="{00000000-0005-0000-0000-000036400000}"/>
    <cellStyle name="Millares(0) 31 2 2" xfId="33924" xr:uid="{00000000-0005-0000-0000-000037400000}"/>
    <cellStyle name="Millares(0) 31 3" xfId="11177" xr:uid="{00000000-0005-0000-0000-000038400000}"/>
    <cellStyle name="Millares(0) 31 3 2" xfId="33925" xr:uid="{00000000-0005-0000-0000-000039400000}"/>
    <cellStyle name="Millares(0) 31 4" xfId="33926" xr:uid="{00000000-0005-0000-0000-00003A400000}"/>
    <cellStyle name="Millares(0) 32" xfId="11178" xr:uid="{00000000-0005-0000-0000-00003B400000}"/>
    <cellStyle name="Millares(0) 32 2" xfId="11179" xr:uid="{00000000-0005-0000-0000-00003C400000}"/>
    <cellStyle name="Millares(0) 32 2 2" xfId="33927" xr:uid="{00000000-0005-0000-0000-00003D400000}"/>
    <cellStyle name="Millares(0) 32 3" xfId="11180" xr:uid="{00000000-0005-0000-0000-00003E400000}"/>
    <cellStyle name="Millares(0) 32 3 2" xfId="33928" xr:uid="{00000000-0005-0000-0000-00003F400000}"/>
    <cellStyle name="Millares(0) 32 4" xfId="33929" xr:uid="{00000000-0005-0000-0000-000040400000}"/>
    <cellStyle name="Millares(0) 33" xfId="11181" xr:uid="{00000000-0005-0000-0000-000041400000}"/>
    <cellStyle name="Millares(0) 33 2" xfId="11182" xr:uid="{00000000-0005-0000-0000-000042400000}"/>
    <cellStyle name="Millares(0) 33 2 2" xfId="33930" xr:uid="{00000000-0005-0000-0000-000043400000}"/>
    <cellStyle name="Millares(0) 33 3" xfId="11183" xr:uid="{00000000-0005-0000-0000-000044400000}"/>
    <cellStyle name="Millares(0) 33 3 2" xfId="33931" xr:uid="{00000000-0005-0000-0000-000045400000}"/>
    <cellStyle name="Millares(0) 33 4" xfId="33932" xr:uid="{00000000-0005-0000-0000-000046400000}"/>
    <cellStyle name="Millares(0) 34" xfId="11184" xr:uid="{00000000-0005-0000-0000-000047400000}"/>
    <cellStyle name="Millares(0) 34 2" xfId="11185" xr:uid="{00000000-0005-0000-0000-000048400000}"/>
    <cellStyle name="Millares(0) 34 2 2" xfId="33933" xr:uid="{00000000-0005-0000-0000-000049400000}"/>
    <cellStyle name="Millares(0) 34 3" xfId="11186" xr:uid="{00000000-0005-0000-0000-00004A400000}"/>
    <cellStyle name="Millares(0) 34 3 2" xfId="33934" xr:uid="{00000000-0005-0000-0000-00004B400000}"/>
    <cellStyle name="Millares(0) 34 4" xfId="33935" xr:uid="{00000000-0005-0000-0000-00004C400000}"/>
    <cellStyle name="Millares(0) 35" xfId="11187" xr:uid="{00000000-0005-0000-0000-00004D400000}"/>
    <cellStyle name="Millares(0) 35 2" xfId="11188" xr:uid="{00000000-0005-0000-0000-00004E400000}"/>
    <cellStyle name="Millares(0) 35 2 2" xfId="33936" xr:uid="{00000000-0005-0000-0000-00004F400000}"/>
    <cellStyle name="Millares(0) 35 3" xfId="11189" xr:uid="{00000000-0005-0000-0000-000050400000}"/>
    <cellStyle name="Millares(0) 35 3 2" xfId="33937" xr:uid="{00000000-0005-0000-0000-000051400000}"/>
    <cellStyle name="Millares(0) 35 4" xfId="33938" xr:uid="{00000000-0005-0000-0000-000052400000}"/>
    <cellStyle name="Millares(0) 36" xfId="11190" xr:uid="{00000000-0005-0000-0000-000053400000}"/>
    <cellStyle name="Millares(0) 36 2" xfId="11191" xr:uid="{00000000-0005-0000-0000-000054400000}"/>
    <cellStyle name="Millares(0) 36 2 2" xfId="33939" xr:uid="{00000000-0005-0000-0000-000055400000}"/>
    <cellStyle name="Millares(0) 36 3" xfId="11192" xr:uid="{00000000-0005-0000-0000-000056400000}"/>
    <cellStyle name="Millares(0) 36 3 2" xfId="33940" xr:uid="{00000000-0005-0000-0000-000057400000}"/>
    <cellStyle name="Millares(0) 36 4" xfId="33941" xr:uid="{00000000-0005-0000-0000-000058400000}"/>
    <cellStyle name="Millares(0) 37" xfId="11193" xr:uid="{00000000-0005-0000-0000-000059400000}"/>
    <cellStyle name="Millares(0) 37 2" xfId="11194" xr:uid="{00000000-0005-0000-0000-00005A400000}"/>
    <cellStyle name="Millares(0) 37 2 2" xfId="33942" xr:uid="{00000000-0005-0000-0000-00005B400000}"/>
    <cellStyle name="Millares(0) 37 3" xfId="11195" xr:uid="{00000000-0005-0000-0000-00005C400000}"/>
    <cellStyle name="Millares(0) 37 3 2" xfId="33943" xr:uid="{00000000-0005-0000-0000-00005D400000}"/>
    <cellStyle name="Millares(0) 37 4" xfId="33944" xr:uid="{00000000-0005-0000-0000-00005E400000}"/>
    <cellStyle name="Millares(0) 38" xfId="11196" xr:uid="{00000000-0005-0000-0000-00005F400000}"/>
    <cellStyle name="Millares(0) 38 2" xfId="11197" xr:uid="{00000000-0005-0000-0000-000060400000}"/>
    <cellStyle name="Millares(0) 38 2 2" xfId="33945" xr:uid="{00000000-0005-0000-0000-000061400000}"/>
    <cellStyle name="Millares(0) 38 3" xfId="11198" xr:uid="{00000000-0005-0000-0000-000062400000}"/>
    <cellStyle name="Millares(0) 38 3 2" xfId="33946" xr:uid="{00000000-0005-0000-0000-000063400000}"/>
    <cellStyle name="Millares(0) 38 4" xfId="33947" xr:uid="{00000000-0005-0000-0000-000064400000}"/>
    <cellStyle name="Millares(0) 39" xfId="11199" xr:uid="{00000000-0005-0000-0000-000065400000}"/>
    <cellStyle name="Millares(0) 39 2" xfId="11200" xr:uid="{00000000-0005-0000-0000-000066400000}"/>
    <cellStyle name="Millares(0) 39 2 2" xfId="33948" xr:uid="{00000000-0005-0000-0000-000067400000}"/>
    <cellStyle name="Millares(0) 39 3" xfId="11201" xr:uid="{00000000-0005-0000-0000-000068400000}"/>
    <cellStyle name="Millares(0) 39 3 2" xfId="33949" xr:uid="{00000000-0005-0000-0000-000069400000}"/>
    <cellStyle name="Millares(0) 39 4" xfId="33950" xr:uid="{00000000-0005-0000-0000-00006A400000}"/>
    <cellStyle name="Millares(0) 4" xfId="11202" xr:uid="{00000000-0005-0000-0000-00006B400000}"/>
    <cellStyle name="Millares(0) 4 2" xfId="11203" xr:uid="{00000000-0005-0000-0000-00006C400000}"/>
    <cellStyle name="Millares(0) 4 2 2" xfId="11204" xr:uid="{00000000-0005-0000-0000-00006D400000}"/>
    <cellStyle name="Millares(0) 4 2 2 2" xfId="33951" xr:uid="{00000000-0005-0000-0000-00006E400000}"/>
    <cellStyle name="Millares(0) 4 2 3" xfId="11205" xr:uid="{00000000-0005-0000-0000-00006F400000}"/>
    <cellStyle name="Millares(0) 4 2 3 2" xfId="33952" xr:uid="{00000000-0005-0000-0000-000070400000}"/>
    <cellStyle name="Millares(0) 4 2 4" xfId="33953" xr:uid="{00000000-0005-0000-0000-000071400000}"/>
    <cellStyle name="Millares(0) 4 3" xfId="11206" xr:uid="{00000000-0005-0000-0000-000072400000}"/>
    <cellStyle name="Millares(0) 4 3 2" xfId="11207" xr:uid="{00000000-0005-0000-0000-000073400000}"/>
    <cellStyle name="Millares(0) 4 3 2 2" xfId="33954" xr:uid="{00000000-0005-0000-0000-000074400000}"/>
    <cellStyle name="Millares(0) 4 3 3" xfId="11208" xr:uid="{00000000-0005-0000-0000-000075400000}"/>
    <cellStyle name="Millares(0) 4 3 3 2" xfId="33955" xr:uid="{00000000-0005-0000-0000-000076400000}"/>
    <cellStyle name="Millares(0) 4 3 4" xfId="33956" xr:uid="{00000000-0005-0000-0000-000077400000}"/>
    <cellStyle name="Millares(0) 4 4" xfId="11209" xr:uid="{00000000-0005-0000-0000-000078400000}"/>
    <cellStyle name="Millares(0) 4 4 2" xfId="11210" xr:uid="{00000000-0005-0000-0000-000079400000}"/>
    <cellStyle name="Millares(0) 4 4 2 2" xfId="33957" xr:uid="{00000000-0005-0000-0000-00007A400000}"/>
    <cellStyle name="Millares(0) 4 4 3" xfId="11211" xr:uid="{00000000-0005-0000-0000-00007B400000}"/>
    <cellStyle name="Millares(0) 4 4 3 2" xfId="33958" xr:uid="{00000000-0005-0000-0000-00007C400000}"/>
    <cellStyle name="Millares(0) 4 4 4" xfId="33959" xr:uid="{00000000-0005-0000-0000-00007D400000}"/>
    <cellStyle name="Millares(0) 4 5" xfId="11212" xr:uid="{00000000-0005-0000-0000-00007E400000}"/>
    <cellStyle name="Millares(0) 4 5 2" xfId="11213" xr:uid="{00000000-0005-0000-0000-00007F400000}"/>
    <cellStyle name="Millares(0) 4 5 2 2" xfId="33960" xr:uid="{00000000-0005-0000-0000-000080400000}"/>
    <cellStyle name="Millares(0) 4 5 3" xfId="11214" xr:uid="{00000000-0005-0000-0000-000081400000}"/>
    <cellStyle name="Millares(0) 4 5 3 2" xfId="33961" xr:uid="{00000000-0005-0000-0000-000082400000}"/>
    <cellStyle name="Millares(0) 4 5 4" xfId="33962" xr:uid="{00000000-0005-0000-0000-000083400000}"/>
    <cellStyle name="Millares(0) 4 6" xfId="11215" xr:uid="{00000000-0005-0000-0000-000084400000}"/>
    <cellStyle name="Millares(0) 4 6 2" xfId="33963" xr:uid="{00000000-0005-0000-0000-000085400000}"/>
    <cellStyle name="Millares(0) 4 7" xfId="11216" xr:uid="{00000000-0005-0000-0000-000086400000}"/>
    <cellStyle name="Millares(0) 4 7 2" xfId="33964" xr:uid="{00000000-0005-0000-0000-000087400000}"/>
    <cellStyle name="Millares(0) 4 8" xfId="33965" xr:uid="{00000000-0005-0000-0000-000088400000}"/>
    <cellStyle name="Millares(0) 40" xfId="11217" xr:uid="{00000000-0005-0000-0000-000089400000}"/>
    <cellStyle name="Millares(0) 40 2" xfId="11218" xr:uid="{00000000-0005-0000-0000-00008A400000}"/>
    <cellStyle name="Millares(0) 40 2 2" xfId="33966" xr:uid="{00000000-0005-0000-0000-00008B400000}"/>
    <cellStyle name="Millares(0) 40 3" xfId="11219" xr:uid="{00000000-0005-0000-0000-00008C400000}"/>
    <cellStyle name="Millares(0) 40 3 2" xfId="33967" xr:uid="{00000000-0005-0000-0000-00008D400000}"/>
    <cellStyle name="Millares(0) 40 4" xfId="33968" xr:uid="{00000000-0005-0000-0000-00008E400000}"/>
    <cellStyle name="Millares(0) 41" xfId="11220" xr:uid="{00000000-0005-0000-0000-00008F400000}"/>
    <cellStyle name="Millares(0) 41 2" xfId="11221" xr:uid="{00000000-0005-0000-0000-000090400000}"/>
    <cellStyle name="Millares(0) 41 2 2" xfId="33969" xr:uid="{00000000-0005-0000-0000-000091400000}"/>
    <cellStyle name="Millares(0) 41 3" xfId="11222" xr:uid="{00000000-0005-0000-0000-000092400000}"/>
    <cellStyle name="Millares(0) 41 3 2" xfId="33970" xr:uid="{00000000-0005-0000-0000-000093400000}"/>
    <cellStyle name="Millares(0) 41 4" xfId="33971" xr:uid="{00000000-0005-0000-0000-000094400000}"/>
    <cellStyle name="Millares(0) 42" xfId="11223" xr:uid="{00000000-0005-0000-0000-000095400000}"/>
    <cellStyle name="Millares(0) 42 2" xfId="11224" xr:uid="{00000000-0005-0000-0000-000096400000}"/>
    <cellStyle name="Millares(0) 42 2 2" xfId="33972" xr:uid="{00000000-0005-0000-0000-000097400000}"/>
    <cellStyle name="Millares(0) 42 3" xfId="11225" xr:uid="{00000000-0005-0000-0000-000098400000}"/>
    <cellStyle name="Millares(0) 42 3 2" xfId="33973" xr:uid="{00000000-0005-0000-0000-000099400000}"/>
    <cellStyle name="Millares(0) 42 4" xfId="33974" xr:uid="{00000000-0005-0000-0000-00009A400000}"/>
    <cellStyle name="Millares(0) 43" xfId="11226" xr:uid="{00000000-0005-0000-0000-00009B400000}"/>
    <cellStyle name="Millares(0) 43 2" xfId="11227" xr:uid="{00000000-0005-0000-0000-00009C400000}"/>
    <cellStyle name="Millares(0) 43 2 2" xfId="33975" xr:uid="{00000000-0005-0000-0000-00009D400000}"/>
    <cellStyle name="Millares(0) 43 3" xfId="11228" xr:uid="{00000000-0005-0000-0000-00009E400000}"/>
    <cellStyle name="Millares(0) 43 3 2" xfId="33976" xr:uid="{00000000-0005-0000-0000-00009F400000}"/>
    <cellStyle name="Millares(0) 43 4" xfId="33977" xr:uid="{00000000-0005-0000-0000-0000A0400000}"/>
    <cellStyle name="Millares(0) 44" xfId="11229" xr:uid="{00000000-0005-0000-0000-0000A1400000}"/>
    <cellStyle name="Millares(0) 44 2" xfId="11230" xr:uid="{00000000-0005-0000-0000-0000A2400000}"/>
    <cellStyle name="Millares(0) 44 2 2" xfId="33978" xr:uid="{00000000-0005-0000-0000-0000A3400000}"/>
    <cellStyle name="Millares(0) 44 3" xfId="11231" xr:uid="{00000000-0005-0000-0000-0000A4400000}"/>
    <cellStyle name="Millares(0) 44 3 2" xfId="33979" xr:uid="{00000000-0005-0000-0000-0000A5400000}"/>
    <cellStyle name="Millares(0) 44 4" xfId="33980" xr:uid="{00000000-0005-0000-0000-0000A6400000}"/>
    <cellStyle name="Millares(0) 45" xfId="11232" xr:uid="{00000000-0005-0000-0000-0000A7400000}"/>
    <cellStyle name="Millares(0) 45 2" xfId="11233" xr:uid="{00000000-0005-0000-0000-0000A8400000}"/>
    <cellStyle name="Millares(0) 45 2 2" xfId="33981" xr:uid="{00000000-0005-0000-0000-0000A9400000}"/>
    <cellStyle name="Millares(0) 45 3" xfId="11234" xr:uid="{00000000-0005-0000-0000-0000AA400000}"/>
    <cellStyle name="Millares(0) 45 3 2" xfId="33982" xr:uid="{00000000-0005-0000-0000-0000AB400000}"/>
    <cellStyle name="Millares(0) 45 4" xfId="33983" xr:uid="{00000000-0005-0000-0000-0000AC400000}"/>
    <cellStyle name="Millares(0) 46" xfId="11235" xr:uid="{00000000-0005-0000-0000-0000AD400000}"/>
    <cellStyle name="Millares(0) 46 2" xfId="11236" xr:uid="{00000000-0005-0000-0000-0000AE400000}"/>
    <cellStyle name="Millares(0) 46 2 2" xfId="33984" xr:uid="{00000000-0005-0000-0000-0000AF400000}"/>
    <cellStyle name="Millares(0) 46 3" xfId="11237" xr:uid="{00000000-0005-0000-0000-0000B0400000}"/>
    <cellStyle name="Millares(0) 46 3 2" xfId="33985" xr:uid="{00000000-0005-0000-0000-0000B1400000}"/>
    <cellStyle name="Millares(0) 46 4" xfId="33986" xr:uid="{00000000-0005-0000-0000-0000B2400000}"/>
    <cellStyle name="Millares(0) 47" xfId="11238" xr:uid="{00000000-0005-0000-0000-0000B3400000}"/>
    <cellStyle name="Millares(0) 47 2" xfId="11239" xr:uid="{00000000-0005-0000-0000-0000B4400000}"/>
    <cellStyle name="Millares(0) 47 2 2" xfId="33987" xr:uid="{00000000-0005-0000-0000-0000B5400000}"/>
    <cellStyle name="Millares(0) 47 3" xfId="11240" xr:uid="{00000000-0005-0000-0000-0000B6400000}"/>
    <cellStyle name="Millares(0) 47 3 2" xfId="33988" xr:uid="{00000000-0005-0000-0000-0000B7400000}"/>
    <cellStyle name="Millares(0) 47 4" xfId="33989" xr:uid="{00000000-0005-0000-0000-0000B8400000}"/>
    <cellStyle name="Millares(0) 48" xfId="11241" xr:uid="{00000000-0005-0000-0000-0000B9400000}"/>
    <cellStyle name="Millares(0) 48 2" xfId="11242" xr:uid="{00000000-0005-0000-0000-0000BA400000}"/>
    <cellStyle name="Millares(0) 48 2 2" xfId="33990" xr:uid="{00000000-0005-0000-0000-0000BB400000}"/>
    <cellStyle name="Millares(0) 48 3" xfId="11243" xr:uid="{00000000-0005-0000-0000-0000BC400000}"/>
    <cellStyle name="Millares(0) 48 3 2" xfId="33991" xr:uid="{00000000-0005-0000-0000-0000BD400000}"/>
    <cellStyle name="Millares(0) 48 4" xfId="33992" xr:uid="{00000000-0005-0000-0000-0000BE400000}"/>
    <cellStyle name="Millares(0) 49" xfId="11244" xr:uid="{00000000-0005-0000-0000-0000BF400000}"/>
    <cellStyle name="Millares(0) 49 2" xfId="11245" xr:uid="{00000000-0005-0000-0000-0000C0400000}"/>
    <cellStyle name="Millares(0) 49 2 2" xfId="33993" xr:uid="{00000000-0005-0000-0000-0000C1400000}"/>
    <cellStyle name="Millares(0) 49 3" xfId="11246" xr:uid="{00000000-0005-0000-0000-0000C2400000}"/>
    <cellStyle name="Millares(0) 49 3 2" xfId="33994" xr:uid="{00000000-0005-0000-0000-0000C3400000}"/>
    <cellStyle name="Millares(0) 49 4" xfId="33995" xr:uid="{00000000-0005-0000-0000-0000C4400000}"/>
    <cellStyle name="Millares(0) 5" xfId="11247" xr:uid="{00000000-0005-0000-0000-0000C5400000}"/>
    <cellStyle name="Millares(0) 5 2" xfId="11248" xr:uid="{00000000-0005-0000-0000-0000C6400000}"/>
    <cellStyle name="Millares(0) 5 2 2" xfId="33996" xr:uid="{00000000-0005-0000-0000-0000C7400000}"/>
    <cellStyle name="Millares(0) 5 3" xfId="11249" xr:uid="{00000000-0005-0000-0000-0000C8400000}"/>
    <cellStyle name="Millares(0) 5 3 2" xfId="33997" xr:uid="{00000000-0005-0000-0000-0000C9400000}"/>
    <cellStyle name="Millares(0) 5 4" xfId="33998" xr:uid="{00000000-0005-0000-0000-0000CA400000}"/>
    <cellStyle name="Millares(0) 50" xfId="11250" xr:uid="{00000000-0005-0000-0000-0000CB400000}"/>
    <cellStyle name="Millares(0) 50 2" xfId="11251" xr:uid="{00000000-0005-0000-0000-0000CC400000}"/>
    <cellStyle name="Millares(0) 50 2 2" xfId="33999" xr:uid="{00000000-0005-0000-0000-0000CD400000}"/>
    <cellStyle name="Millares(0) 50 3" xfId="11252" xr:uid="{00000000-0005-0000-0000-0000CE400000}"/>
    <cellStyle name="Millares(0) 50 3 2" xfId="34000" xr:uid="{00000000-0005-0000-0000-0000CF400000}"/>
    <cellStyle name="Millares(0) 50 4" xfId="34001" xr:uid="{00000000-0005-0000-0000-0000D0400000}"/>
    <cellStyle name="Millares(0) 51" xfId="11253" xr:uid="{00000000-0005-0000-0000-0000D1400000}"/>
    <cellStyle name="Millares(0) 51 2" xfId="11254" xr:uid="{00000000-0005-0000-0000-0000D2400000}"/>
    <cellStyle name="Millares(0) 51 2 2" xfId="34002" xr:uid="{00000000-0005-0000-0000-0000D3400000}"/>
    <cellStyle name="Millares(0) 51 3" xfId="11255" xr:uid="{00000000-0005-0000-0000-0000D4400000}"/>
    <cellStyle name="Millares(0) 51 3 2" xfId="34003" xr:uid="{00000000-0005-0000-0000-0000D5400000}"/>
    <cellStyle name="Millares(0) 51 4" xfId="34004" xr:uid="{00000000-0005-0000-0000-0000D6400000}"/>
    <cellStyle name="Millares(0) 52" xfId="11256" xr:uid="{00000000-0005-0000-0000-0000D7400000}"/>
    <cellStyle name="Millares(0) 52 2" xfId="11257" xr:uid="{00000000-0005-0000-0000-0000D8400000}"/>
    <cellStyle name="Millares(0) 52 2 2" xfId="34005" xr:uid="{00000000-0005-0000-0000-0000D9400000}"/>
    <cellStyle name="Millares(0) 52 3" xfId="11258" xr:uid="{00000000-0005-0000-0000-0000DA400000}"/>
    <cellStyle name="Millares(0) 52 3 2" xfId="34006" xr:uid="{00000000-0005-0000-0000-0000DB400000}"/>
    <cellStyle name="Millares(0) 52 4" xfId="34007" xr:uid="{00000000-0005-0000-0000-0000DC400000}"/>
    <cellStyle name="Millares(0) 53" xfId="11259" xr:uid="{00000000-0005-0000-0000-0000DD400000}"/>
    <cellStyle name="Millares(0) 53 2" xfId="11260" xr:uid="{00000000-0005-0000-0000-0000DE400000}"/>
    <cellStyle name="Millares(0) 53 2 2" xfId="34008" xr:uid="{00000000-0005-0000-0000-0000DF400000}"/>
    <cellStyle name="Millares(0) 53 3" xfId="11261" xr:uid="{00000000-0005-0000-0000-0000E0400000}"/>
    <cellStyle name="Millares(0) 53 3 2" xfId="34009" xr:uid="{00000000-0005-0000-0000-0000E1400000}"/>
    <cellStyle name="Millares(0) 53 4" xfId="34010" xr:uid="{00000000-0005-0000-0000-0000E2400000}"/>
    <cellStyle name="Millares(0) 54" xfId="11262" xr:uid="{00000000-0005-0000-0000-0000E3400000}"/>
    <cellStyle name="Millares(0) 54 2" xfId="11263" xr:uid="{00000000-0005-0000-0000-0000E4400000}"/>
    <cellStyle name="Millares(0) 54 2 2" xfId="34011" xr:uid="{00000000-0005-0000-0000-0000E5400000}"/>
    <cellStyle name="Millares(0) 54 3" xfId="11264" xr:uid="{00000000-0005-0000-0000-0000E6400000}"/>
    <cellStyle name="Millares(0) 54 3 2" xfId="34012" xr:uid="{00000000-0005-0000-0000-0000E7400000}"/>
    <cellStyle name="Millares(0) 54 4" xfId="34013" xr:uid="{00000000-0005-0000-0000-0000E8400000}"/>
    <cellStyle name="Millares(0) 55" xfId="11265" xr:uid="{00000000-0005-0000-0000-0000E9400000}"/>
    <cellStyle name="Millares(0) 55 2" xfId="11266" xr:uid="{00000000-0005-0000-0000-0000EA400000}"/>
    <cellStyle name="Millares(0) 55 2 2" xfId="34014" xr:uid="{00000000-0005-0000-0000-0000EB400000}"/>
    <cellStyle name="Millares(0) 55 3" xfId="11267" xr:uid="{00000000-0005-0000-0000-0000EC400000}"/>
    <cellStyle name="Millares(0) 55 3 2" xfId="34015" xr:uid="{00000000-0005-0000-0000-0000ED400000}"/>
    <cellStyle name="Millares(0) 55 4" xfId="34016" xr:uid="{00000000-0005-0000-0000-0000EE400000}"/>
    <cellStyle name="Millares(0) 56" xfId="11268" xr:uid="{00000000-0005-0000-0000-0000EF400000}"/>
    <cellStyle name="Millares(0) 56 2" xfId="11269" xr:uid="{00000000-0005-0000-0000-0000F0400000}"/>
    <cellStyle name="Millares(0) 56 2 2" xfId="34017" xr:uid="{00000000-0005-0000-0000-0000F1400000}"/>
    <cellStyle name="Millares(0) 56 3" xfId="11270" xr:uid="{00000000-0005-0000-0000-0000F2400000}"/>
    <cellStyle name="Millares(0) 56 3 2" xfId="34018" xr:uid="{00000000-0005-0000-0000-0000F3400000}"/>
    <cellStyle name="Millares(0) 56 4" xfId="34019" xr:uid="{00000000-0005-0000-0000-0000F4400000}"/>
    <cellStyle name="Millares(0) 57" xfId="11271" xr:uid="{00000000-0005-0000-0000-0000F5400000}"/>
    <cellStyle name="Millares(0) 57 2" xfId="11272" xr:uid="{00000000-0005-0000-0000-0000F6400000}"/>
    <cellStyle name="Millares(0) 57 2 2" xfId="34020" xr:uid="{00000000-0005-0000-0000-0000F7400000}"/>
    <cellStyle name="Millares(0) 57 3" xfId="11273" xr:uid="{00000000-0005-0000-0000-0000F8400000}"/>
    <cellStyle name="Millares(0) 57 3 2" xfId="34021" xr:uid="{00000000-0005-0000-0000-0000F9400000}"/>
    <cellStyle name="Millares(0) 57 4" xfId="34022" xr:uid="{00000000-0005-0000-0000-0000FA400000}"/>
    <cellStyle name="Millares(0) 58" xfId="11274" xr:uid="{00000000-0005-0000-0000-0000FB400000}"/>
    <cellStyle name="Millares(0) 58 2" xfId="11275" xr:uid="{00000000-0005-0000-0000-0000FC400000}"/>
    <cellStyle name="Millares(0) 58 2 2" xfId="34023" xr:uid="{00000000-0005-0000-0000-0000FD400000}"/>
    <cellStyle name="Millares(0) 58 3" xfId="11276" xr:uid="{00000000-0005-0000-0000-0000FE400000}"/>
    <cellStyle name="Millares(0) 58 3 2" xfId="34024" xr:uid="{00000000-0005-0000-0000-0000FF400000}"/>
    <cellStyle name="Millares(0) 58 4" xfId="34025" xr:uid="{00000000-0005-0000-0000-000000410000}"/>
    <cellStyle name="Millares(0) 59" xfId="11277" xr:uid="{00000000-0005-0000-0000-000001410000}"/>
    <cellStyle name="Millares(0) 59 2" xfId="11278" xr:uid="{00000000-0005-0000-0000-000002410000}"/>
    <cellStyle name="Millares(0) 59 2 2" xfId="34026" xr:uid="{00000000-0005-0000-0000-000003410000}"/>
    <cellStyle name="Millares(0) 59 3" xfId="11279" xr:uid="{00000000-0005-0000-0000-000004410000}"/>
    <cellStyle name="Millares(0) 59 3 2" xfId="34027" xr:uid="{00000000-0005-0000-0000-000005410000}"/>
    <cellStyle name="Millares(0) 59 4" xfId="34028" xr:uid="{00000000-0005-0000-0000-000006410000}"/>
    <cellStyle name="Millares(0) 6" xfId="11280" xr:uid="{00000000-0005-0000-0000-000007410000}"/>
    <cellStyle name="Millares(0) 6 2" xfId="11281" xr:uid="{00000000-0005-0000-0000-000008410000}"/>
    <cellStyle name="Millares(0) 6 2 2" xfId="34029" xr:uid="{00000000-0005-0000-0000-000009410000}"/>
    <cellStyle name="Millares(0) 6 3" xfId="11282" xr:uid="{00000000-0005-0000-0000-00000A410000}"/>
    <cellStyle name="Millares(0) 6 3 2" xfId="34030" xr:uid="{00000000-0005-0000-0000-00000B410000}"/>
    <cellStyle name="Millares(0) 6 4" xfId="34031" xr:uid="{00000000-0005-0000-0000-00000C410000}"/>
    <cellStyle name="Millares(0) 60" xfId="11283" xr:uid="{00000000-0005-0000-0000-00000D410000}"/>
    <cellStyle name="Millares(0) 60 2" xfId="11284" xr:uid="{00000000-0005-0000-0000-00000E410000}"/>
    <cellStyle name="Millares(0) 60 2 2" xfId="34032" xr:uid="{00000000-0005-0000-0000-00000F410000}"/>
    <cellStyle name="Millares(0) 60 3" xfId="11285" xr:uid="{00000000-0005-0000-0000-000010410000}"/>
    <cellStyle name="Millares(0) 60 3 2" xfId="34033" xr:uid="{00000000-0005-0000-0000-000011410000}"/>
    <cellStyle name="Millares(0) 60 4" xfId="34034" xr:uid="{00000000-0005-0000-0000-000012410000}"/>
    <cellStyle name="Millares(0) 61" xfId="11286" xr:uid="{00000000-0005-0000-0000-000013410000}"/>
    <cellStyle name="Millares(0) 61 2" xfId="11287" xr:uid="{00000000-0005-0000-0000-000014410000}"/>
    <cellStyle name="Millares(0) 61 2 2" xfId="34035" xr:uid="{00000000-0005-0000-0000-000015410000}"/>
    <cellStyle name="Millares(0) 61 3" xfId="11288" xr:uid="{00000000-0005-0000-0000-000016410000}"/>
    <cellStyle name="Millares(0) 61 3 2" xfId="34036" xr:uid="{00000000-0005-0000-0000-000017410000}"/>
    <cellStyle name="Millares(0) 61 4" xfId="34037" xr:uid="{00000000-0005-0000-0000-000018410000}"/>
    <cellStyle name="Millares(0) 62" xfId="11289" xr:uid="{00000000-0005-0000-0000-000019410000}"/>
    <cellStyle name="Millares(0) 62 2" xfId="11290" xr:uid="{00000000-0005-0000-0000-00001A410000}"/>
    <cellStyle name="Millares(0) 62 2 2" xfId="34038" xr:uid="{00000000-0005-0000-0000-00001B410000}"/>
    <cellStyle name="Millares(0) 62 3" xfId="11291" xr:uid="{00000000-0005-0000-0000-00001C410000}"/>
    <cellStyle name="Millares(0) 62 3 2" xfId="34039" xr:uid="{00000000-0005-0000-0000-00001D410000}"/>
    <cellStyle name="Millares(0) 62 4" xfId="34040" xr:uid="{00000000-0005-0000-0000-00001E410000}"/>
    <cellStyle name="Millares(0) 63" xfId="11292" xr:uid="{00000000-0005-0000-0000-00001F410000}"/>
    <cellStyle name="Millares(0) 63 2" xfId="11293" xr:uid="{00000000-0005-0000-0000-000020410000}"/>
    <cellStyle name="Millares(0) 63 2 2" xfId="34041" xr:uid="{00000000-0005-0000-0000-000021410000}"/>
    <cellStyle name="Millares(0) 63 3" xfId="11294" xr:uid="{00000000-0005-0000-0000-000022410000}"/>
    <cellStyle name="Millares(0) 63 3 2" xfId="34042" xr:uid="{00000000-0005-0000-0000-000023410000}"/>
    <cellStyle name="Millares(0) 63 4" xfId="34043" xr:uid="{00000000-0005-0000-0000-000024410000}"/>
    <cellStyle name="Millares(0) 64" xfId="11295" xr:uid="{00000000-0005-0000-0000-000025410000}"/>
    <cellStyle name="Millares(0) 64 2" xfId="11296" xr:uid="{00000000-0005-0000-0000-000026410000}"/>
    <cellStyle name="Millares(0) 64 2 2" xfId="34044" xr:uid="{00000000-0005-0000-0000-000027410000}"/>
    <cellStyle name="Millares(0) 64 3" xfId="11297" xr:uid="{00000000-0005-0000-0000-000028410000}"/>
    <cellStyle name="Millares(0) 64 3 2" xfId="34045" xr:uid="{00000000-0005-0000-0000-000029410000}"/>
    <cellStyle name="Millares(0) 64 4" xfId="34046" xr:uid="{00000000-0005-0000-0000-00002A410000}"/>
    <cellStyle name="Millares(0) 65" xfId="11298" xr:uid="{00000000-0005-0000-0000-00002B410000}"/>
    <cellStyle name="Millares(0) 65 2" xfId="11299" xr:uid="{00000000-0005-0000-0000-00002C410000}"/>
    <cellStyle name="Millares(0) 65 2 2" xfId="34047" xr:uid="{00000000-0005-0000-0000-00002D410000}"/>
    <cellStyle name="Millares(0) 65 3" xfId="11300" xr:uid="{00000000-0005-0000-0000-00002E410000}"/>
    <cellStyle name="Millares(0) 65 3 2" xfId="34048" xr:uid="{00000000-0005-0000-0000-00002F410000}"/>
    <cellStyle name="Millares(0) 65 4" xfId="34049" xr:uid="{00000000-0005-0000-0000-000030410000}"/>
    <cellStyle name="Millares(0) 66" xfId="11301" xr:uid="{00000000-0005-0000-0000-000031410000}"/>
    <cellStyle name="Millares(0) 66 2" xfId="11302" xr:uid="{00000000-0005-0000-0000-000032410000}"/>
    <cellStyle name="Millares(0) 66 2 2" xfId="34050" xr:uid="{00000000-0005-0000-0000-000033410000}"/>
    <cellStyle name="Millares(0) 66 3" xfId="11303" xr:uid="{00000000-0005-0000-0000-000034410000}"/>
    <cellStyle name="Millares(0) 66 3 2" xfId="34051" xr:uid="{00000000-0005-0000-0000-000035410000}"/>
    <cellStyle name="Millares(0) 66 4" xfId="34052" xr:uid="{00000000-0005-0000-0000-000036410000}"/>
    <cellStyle name="Millares(0) 67" xfId="11304" xr:uid="{00000000-0005-0000-0000-000037410000}"/>
    <cellStyle name="Millares(0) 67 2" xfId="11305" xr:uid="{00000000-0005-0000-0000-000038410000}"/>
    <cellStyle name="Millares(0) 67 2 2" xfId="34053" xr:uid="{00000000-0005-0000-0000-000039410000}"/>
    <cellStyle name="Millares(0) 67 3" xfId="11306" xr:uid="{00000000-0005-0000-0000-00003A410000}"/>
    <cellStyle name="Millares(0) 67 3 2" xfId="34054" xr:uid="{00000000-0005-0000-0000-00003B410000}"/>
    <cellStyle name="Millares(0) 67 4" xfId="34055" xr:uid="{00000000-0005-0000-0000-00003C410000}"/>
    <cellStyle name="Millares(0) 68" xfId="11307" xr:uid="{00000000-0005-0000-0000-00003D410000}"/>
    <cellStyle name="Millares(0) 68 2" xfId="11308" xr:uid="{00000000-0005-0000-0000-00003E410000}"/>
    <cellStyle name="Millares(0) 68 2 2" xfId="34056" xr:uid="{00000000-0005-0000-0000-00003F410000}"/>
    <cellStyle name="Millares(0) 68 3" xfId="11309" xr:uid="{00000000-0005-0000-0000-000040410000}"/>
    <cellStyle name="Millares(0) 68 3 2" xfId="34057" xr:uid="{00000000-0005-0000-0000-000041410000}"/>
    <cellStyle name="Millares(0) 68 4" xfId="34058" xr:uid="{00000000-0005-0000-0000-000042410000}"/>
    <cellStyle name="Millares(0) 69" xfId="11310" xr:uid="{00000000-0005-0000-0000-000043410000}"/>
    <cellStyle name="Millares(0) 69 2" xfId="11311" xr:uid="{00000000-0005-0000-0000-000044410000}"/>
    <cellStyle name="Millares(0) 69 2 2" xfId="34059" xr:uid="{00000000-0005-0000-0000-000045410000}"/>
    <cellStyle name="Millares(0) 69 3" xfId="11312" xr:uid="{00000000-0005-0000-0000-000046410000}"/>
    <cellStyle name="Millares(0) 69 3 2" xfId="34060" xr:uid="{00000000-0005-0000-0000-000047410000}"/>
    <cellStyle name="Millares(0) 69 4" xfId="34061" xr:uid="{00000000-0005-0000-0000-000048410000}"/>
    <cellStyle name="Millares(0) 7" xfId="11313" xr:uid="{00000000-0005-0000-0000-000049410000}"/>
    <cellStyle name="Millares(0) 7 2" xfId="11314" xr:uid="{00000000-0005-0000-0000-00004A410000}"/>
    <cellStyle name="Millares(0) 7 2 2" xfId="34062" xr:uid="{00000000-0005-0000-0000-00004B410000}"/>
    <cellStyle name="Millares(0) 7 3" xfId="11315" xr:uid="{00000000-0005-0000-0000-00004C410000}"/>
    <cellStyle name="Millares(0) 7 3 2" xfId="34063" xr:uid="{00000000-0005-0000-0000-00004D410000}"/>
    <cellStyle name="Millares(0) 7 4" xfId="34064" xr:uid="{00000000-0005-0000-0000-00004E410000}"/>
    <cellStyle name="Millares(0) 70" xfId="11316" xr:uid="{00000000-0005-0000-0000-00004F410000}"/>
    <cellStyle name="Millares(0) 70 2" xfId="11317" xr:uid="{00000000-0005-0000-0000-000050410000}"/>
    <cellStyle name="Millares(0) 70 2 2" xfId="34065" xr:uid="{00000000-0005-0000-0000-000051410000}"/>
    <cellStyle name="Millares(0) 70 3" xfId="11318" xr:uid="{00000000-0005-0000-0000-000052410000}"/>
    <cellStyle name="Millares(0) 70 3 2" xfId="34066" xr:uid="{00000000-0005-0000-0000-000053410000}"/>
    <cellStyle name="Millares(0) 70 4" xfId="34067" xr:uid="{00000000-0005-0000-0000-000054410000}"/>
    <cellStyle name="Millares(0) 71" xfId="11319" xr:uid="{00000000-0005-0000-0000-000055410000}"/>
    <cellStyle name="Millares(0) 71 2" xfId="11320" xr:uid="{00000000-0005-0000-0000-000056410000}"/>
    <cellStyle name="Millares(0) 71 2 2" xfId="34068" xr:uid="{00000000-0005-0000-0000-000057410000}"/>
    <cellStyle name="Millares(0) 71 3" xfId="11321" xr:uid="{00000000-0005-0000-0000-000058410000}"/>
    <cellStyle name="Millares(0) 71 3 2" xfId="34069" xr:uid="{00000000-0005-0000-0000-000059410000}"/>
    <cellStyle name="Millares(0) 71 4" xfId="34070" xr:uid="{00000000-0005-0000-0000-00005A410000}"/>
    <cellStyle name="Millares(0) 72" xfId="11322" xr:uid="{00000000-0005-0000-0000-00005B410000}"/>
    <cellStyle name="Millares(0) 72 2" xfId="11323" xr:uid="{00000000-0005-0000-0000-00005C410000}"/>
    <cellStyle name="Millares(0) 72 2 2" xfId="34071" xr:uid="{00000000-0005-0000-0000-00005D410000}"/>
    <cellStyle name="Millares(0) 72 3" xfId="11324" xr:uid="{00000000-0005-0000-0000-00005E410000}"/>
    <cellStyle name="Millares(0) 72 3 2" xfId="34072" xr:uid="{00000000-0005-0000-0000-00005F410000}"/>
    <cellStyle name="Millares(0) 72 4" xfId="34073" xr:uid="{00000000-0005-0000-0000-000060410000}"/>
    <cellStyle name="Millares(0) 73" xfId="11325" xr:uid="{00000000-0005-0000-0000-000061410000}"/>
    <cellStyle name="Millares(0) 73 2" xfId="11326" xr:uid="{00000000-0005-0000-0000-000062410000}"/>
    <cellStyle name="Millares(0) 73 2 2" xfId="34074" xr:uid="{00000000-0005-0000-0000-000063410000}"/>
    <cellStyle name="Millares(0) 73 3" xfId="11327" xr:uid="{00000000-0005-0000-0000-000064410000}"/>
    <cellStyle name="Millares(0) 73 3 2" xfId="34075" xr:uid="{00000000-0005-0000-0000-000065410000}"/>
    <cellStyle name="Millares(0) 73 4" xfId="34076" xr:uid="{00000000-0005-0000-0000-000066410000}"/>
    <cellStyle name="Millares(0) 74" xfId="11328" xr:uid="{00000000-0005-0000-0000-000067410000}"/>
    <cellStyle name="Millares(0) 74 2" xfId="11329" xr:uid="{00000000-0005-0000-0000-000068410000}"/>
    <cellStyle name="Millares(0) 74 2 2" xfId="34077" xr:uid="{00000000-0005-0000-0000-000069410000}"/>
    <cellStyle name="Millares(0) 74 3" xfId="11330" xr:uid="{00000000-0005-0000-0000-00006A410000}"/>
    <cellStyle name="Millares(0) 74 3 2" xfId="34078" xr:uid="{00000000-0005-0000-0000-00006B410000}"/>
    <cellStyle name="Millares(0) 74 4" xfId="34079" xr:uid="{00000000-0005-0000-0000-00006C410000}"/>
    <cellStyle name="Millares(0) 75" xfId="11331" xr:uid="{00000000-0005-0000-0000-00006D410000}"/>
    <cellStyle name="Millares(0) 75 2" xfId="11332" xr:uid="{00000000-0005-0000-0000-00006E410000}"/>
    <cellStyle name="Millares(0) 75 2 2" xfId="34080" xr:uid="{00000000-0005-0000-0000-00006F410000}"/>
    <cellStyle name="Millares(0) 75 3" xfId="11333" xr:uid="{00000000-0005-0000-0000-000070410000}"/>
    <cellStyle name="Millares(0) 75 3 2" xfId="34081" xr:uid="{00000000-0005-0000-0000-000071410000}"/>
    <cellStyle name="Millares(0) 75 4" xfId="34082" xr:uid="{00000000-0005-0000-0000-000072410000}"/>
    <cellStyle name="Millares(0) 76" xfId="11334" xr:uid="{00000000-0005-0000-0000-000073410000}"/>
    <cellStyle name="Millares(0) 76 2" xfId="11335" xr:uid="{00000000-0005-0000-0000-000074410000}"/>
    <cellStyle name="Millares(0) 76 2 2" xfId="34083" xr:uid="{00000000-0005-0000-0000-000075410000}"/>
    <cellStyle name="Millares(0) 76 3" xfId="11336" xr:uid="{00000000-0005-0000-0000-000076410000}"/>
    <cellStyle name="Millares(0) 76 3 2" xfId="34084" xr:uid="{00000000-0005-0000-0000-000077410000}"/>
    <cellStyle name="Millares(0) 76 4" xfId="34085" xr:uid="{00000000-0005-0000-0000-000078410000}"/>
    <cellStyle name="Millares(0) 77" xfId="11337" xr:uid="{00000000-0005-0000-0000-000079410000}"/>
    <cellStyle name="Millares(0) 77 2" xfId="11338" xr:uid="{00000000-0005-0000-0000-00007A410000}"/>
    <cellStyle name="Millares(0) 77 2 2" xfId="34086" xr:uid="{00000000-0005-0000-0000-00007B410000}"/>
    <cellStyle name="Millares(0) 77 3" xfId="11339" xr:uid="{00000000-0005-0000-0000-00007C410000}"/>
    <cellStyle name="Millares(0) 77 3 2" xfId="34087" xr:uid="{00000000-0005-0000-0000-00007D410000}"/>
    <cellStyle name="Millares(0) 77 4" xfId="34088" xr:uid="{00000000-0005-0000-0000-00007E410000}"/>
    <cellStyle name="Millares(0) 78" xfId="11340" xr:uid="{00000000-0005-0000-0000-00007F410000}"/>
    <cellStyle name="Millares(0) 78 2" xfId="11341" xr:uid="{00000000-0005-0000-0000-000080410000}"/>
    <cellStyle name="Millares(0) 78 2 2" xfId="34089" xr:uid="{00000000-0005-0000-0000-000081410000}"/>
    <cellStyle name="Millares(0) 78 3" xfId="11342" xr:uid="{00000000-0005-0000-0000-000082410000}"/>
    <cellStyle name="Millares(0) 78 3 2" xfId="34090" xr:uid="{00000000-0005-0000-0000-000083410000}"/>
    <cellStyle name="Millares(0) 78 4" xfId="34091" xr:uid="{00000000-0005-0000-0000-000084410000}"/>
    <cellStyle name="Millares(0) 79" xfId="11343" xr:uid="{00000000-0005-0000-0000-000085410000}"/>
    <cellStyle name="Millares(0) 79 2" xfId="11344" xr:uid="{00000000-0005-0000-0000-000086410000}"/>
    <cellStyle name="Millares(0) 79 2 2" xfId="34092" xr:uid="{00000000-0005-0000-0000-000087410000}"/>
    <cellStyle name="Millares(0) 79 3" xfId="11345" xr:uid="{00000000-0005-0000-0000-000088410000}"/>
    <cellStyle name="Millares(0) 79 3 2" xfId="34093" xr:uid="{00000000-0005-0000-0000-000089410000}"/>
    <cellStyle name="Millares(0) 79 4" xfId="34094" xr:uid="{00000000-0005-0000-0000-00008A410000}"/>
    <cellStyle name="Millares(0) 8" xfId="11346" xr:uid="{00000000-0005-0000-0000-00008B410000}"/>
    <cellStyle name="Millares(0) 8 2" xfId="11347" xr:uid="{00000000-0005-0000-0000-00008C410000}"/>
    <cellStyle name="Millares(0) 8 2 2" xfId="34095" xr:uid="{00000000-0005-0000-0000-00008D410000}"/>
    <cellStyle name="Millares(0) 8 3" xfId="11348" xr:uid="{00000000-0005-0000-0000-00008E410000}"/>
    <cellStyle name="Millares(0) 8 3 2" xfId="34096" xr:uid="{00000000-0005-0000-0000-00008F410000}"/>
    <cellStyle name="Millares(0) 8 4" xfId="34097" xr:uid="{00000000-0005-0000-0000-000090410000}"/>
    <cellStyle name="Millares(0) 80" xfId="11349" xr:uid="{00000000-0005-0000-0000-000091410000}"/>
    <cellStyle name="Millares(0) 80 2" xfId="11350" xr:uid="{00000000-0005-0000-0000-000092410000}"/>
    <cellStyle name="Millares(0) 80 2 2" xfId="34098" xr:uid="{00000000-0005-0000-0000-000093410000}"/>
    <cellStyle name="Millares(0) 80 3" xfId="11351" xr:uid="{00000000-0005-0000-0000-000094410000}"/>
    <cellStyle name="Millares(0) 80 3 2" xfId="34099" xr:uid="{00000000-0005-0000-0000-000095410000}"/>
    <cellStyle name="Millares(0) 80 4" xfId="34100" xr:uid="{00000000-0005-0000-0000-000096410000}"/>
    <cellStyle name="Millares(0) 81" xfId="11352" xr:uid="{00000000-0005-0000-0000-000097410000}"/>
    <cellStyle name="Millares(0) 81 2" xfId="11353" xr:uid="{00000000-0005-0000-0000-000098410000}"/>
    <cellStyle name="Millares(0) 81 2 2" xfId="34101" xr:uid="{00000000-0005-0000-0000-000099410000}"/>
    <cellStyle name="Millares(0) 81 3" xfId="11354" xr:uid="{00000000-0005-0000-0000-00009A410000}"/>
    <cellStyle name="Millares(0) 81 3 2" xfId="34102" xr:uid="{00000000-0005-0000-0000-00009B410000}"/>
    <cellStyle name="Millares(0) 81 4" xfId="34103" xr:uid="{00000000-0005-0000-0000-00009C410000}"/>
    <cellStyle name="Millares(0) 82" xfId="11355" xr:uid="{00000000-0005-0000-0000-00009D410000}"/>
    <cellStyle name="Millares(0) 82 2" xfId="11356" xr:uid="{00000000-0005-0000-0000-00009E410000}"/>
    <cellStyle name="Millares(0) 82 2 2" xfId="34104" xr:uid="{00000000-0005-0000-0000-00009F410000}"/>
    <cellStyle name="Millares(0) 82 3" xfId="11357" xr:uid="{00000000-0005-0000-0000-0000A0410000}"/>
    <cellStyle name="Millares(0) 82 3 2" xfId="34105" xr:uid="{00000000-0005-0000-0000-0000A1410000}"/>
    <cellStyle name="Millares(0) 82 4" xfId="34106" xr:uid="{00000000-0005-0000-0000-0000A2410000}"/>
    <cellStyle name="Millares(0) 83" xfId="11358" xr:uid="{00000000-0005-0000-0000-0000A3410000}"/>
    <cellStyle name="Millares(0) 83 2" xfId="11359" xr:uid="{00000000-0005-0000-0000-0000A4410000}"/>
    <cellStyle name="Millares(0) 83 2 2" xfId="34107" xr:uid="{00000000-0005-0000-0000-0000A5410000}"/>
    <cellStyle name="Millares(0) 83 3" xfId="11360" xr:uid="{00000000-0005-0000-0000-0000A6410000}"/>
    <cellStyle name="Millares(0) 83 3 2" xfId="34108" xr:uid="{00000000-0005-0000-0000-0000A7410000}"/>
    <cellStyle name="Millares(0) 83 4" xfId="34109" xr:uid="{00000000-0005-0000-0000-0000A8410000}"/>
    <cellStyle name="Millares(0) 84" xfId="11361" xr:uid="{00000000-0005-0000-0000-0000A9410000}"/>
    <cellStyle name="Millares(0) 84 2" xfId="11362" xr:uid="{00000000-0005-0000-0000-0000AA410000}"/>
    <cellStyle name="Millares(0) 84 2 2" xfId="34110" xr:uid="{00000000-0005-0000-0000-0000AB410000}"/>
    <cellStyle name="Millares(0) 84 3" xfId="11363" xr:uid="{00000000-0005-0000-0000-0000AC410000}"/>
    <cellStyle name="Millares(0) 84 3 2" xfId="34111" xr:uid="{00000000-0005-0000-0000-0000AD410000}"/>
    <cellStyle name="Millares(0) 84 4" xfId="34112" xr:uid="{00000000-0005-0000-0000-0000AE410000}"/>
    <cellStyle name="Millares(0) 85" xfId="11364" xr:uid="{00000000-0005-0000-0000-0000AF410000}"/>
    <cellStyle name="Millares(0) 85 2" xfId="11365" xr:uid="{00000000-0005-0000-0000-0000B0410000}"/>
    <cellStyle name="Millares(0) 85 2 2" xfId="34113" xr:uid="{00000000-0005-0000-0000-0000B1410000}"/>
    <cellStyle name="Millares(0) 85 3" xfId="11366" xr:uid="{00000000-0005-0000-0000-0000B2410000}"/>
    <cellStyle name="Millares(0) 85 3 2" xfId="34114" xr:uid="{00000000-0005-0000-0000-0000B3410000}"/>
    <cellStyle name="Millares(0) 85 4" xfId="34115" xr:uid="{00000000-0005-0000-0000-0000B4410000}"/>
    <cellStyle name="Millares(0) 86" xfId="11367" xr:uid="{00000000-0005-0000-0000-0000B5410000}"/>
    <cellStyle name="Millares(0) 86 2" xfId="11368" xr:uid="{00000000-0005-0000-0000-0000B6410000}"/>
    <cellStyle name="Millares(0) 86 2 2" xfId="34116" xr:uid="{00000000-0005-0000-0000-0000B7410000}"/>
    <cellStyle name="Millares(0) 86 3" xfId="11369" xr:uid="{00000000-0005-0000-0000-0000B8410000}"/>
    <cellStyle name="Millares(0) 86 3 2" xfId="34117" xr:uid="{00000000-0005-0000-0000-0000B9410000}"/>
    <cellStyle name="Millares(0) 86 4" xfId="34118" xr:uid="{00000000-0005-0000-0000-0000BA410000}"/>
    <cellStyle name="Millares(0) 87" xfId="11370" xr:uid="{00000000-0005-0000-0000-0000BB410000}"/>
    <cellStyle name="Millares(0) 87 2" xfId="11371" xr:uid="{00000000-0005-0000-0000-0000BC410000}"/>
    <cellStyle name="Millares(0) 87 2 2" xfId="34119" xr:uid="{00000000-0005-0000-0000-0000BD410000}"/>
    <cellStyle name="Millares(0) 87 3" xfId="11372" xr:uid="{00000000-0005-0000-0000-0000BE410000}"/>
    <cellStyle name="Millares(0) 87 3 2" xfId="34120" xr:uid="{00000000-0005-0000-0000-0000BF410000}"/>
    <cellStyle name="Millares(0) 87 4" xfId="34121" xr:uid="{00000000-0005-0000-0000-0000C0410000}"/>
    <cellStyle name="Millares(0) 88" xfId="11373" xr:uid="{00000000-0005-0000-0000-0000C1410000}"/>
    <cellStyle name="Millares(0) 88 2" xfId="11374" xr:uid="{00000000-0005-0000-0000-0000C2410000}"/>
    <cellStyle name="Millares(0) 88 2 2" xfId="34122" xr:uid="{00000000-0005-0000-0000-0000C3410000}"/>
    <cellStyle name="Millares(0) 88 3" xfId="11375" xr:uid="{00000000-0005-0000-0000-0000C4410000}"/>
    <cellStyle name="Millares(0) 88 3 2" xfId="34123" xr:uid="{00000000-0005-0000-0000-0000C5410000}"/>
    <cellStyle name="Millares(0) 88 4" xfId="34124" xr:uid="{00000000-0005-0000-0000-0000C6410000}"/>
    <cellStyle name="Millares(0) 89" xfId="11376" xr:uid="{00000000-0005-0000-0000-0000C7410000}"/>
    <cellStyle name="Millares(0) 89 2" xfId="11377" xr:uid="{00000000-0005-0000-0000-0000C8410000}"/>
    <cellStyle name="Millares(0) 89 2 2" xfId="34125" xr:uid="{00000000-0005-0000-0000-0000C9410000}"/>
    <cellStyle name="Millares(0) 89 3" xfId="11378" xr:uid="{00000000-0005-0000-0000-0000CA410000}"/>
    <cellStyle name="Millares(0) 89 3 2" xfId="34126" xr:uid="{00000000-0005-0000-0000-0000CB410000}"/>
    <cellStyle name="Millares(0) 89 4" xfId="34127" xr:uid="{00000000-0005-0000-0000-0000CC410000}"/>
    <cellStyle name="Millares(0) 9" xfId="11379" xr:uid="{00000000-0005-0000-0000-0000CD410000}"/>
    <cellStyle name="Millares(0) 9 2" xfId="11380" xr:uid="{00000000-0005-0000-0000-0000CE410000}"/>
    <cellStyle name="Millares(0) 9 2 2" xfId="34128" xr:uid="{00000000-0005-0000-0000-0000CF410000}"/>
    <cellStyle name="Millares(0) 9 3" xfId="11381" xr:uid="{00000000-0005-0000-0000-0000D0410000}"/>
    <cellStyle name="Millares(0) 9 3 2" xfId="34129" xr:uid="{00000000-0005-0000-0000-0000D1410000}"/>
    <cellStyle name="Millares(0) 9 4" xfId="34130" xr:uid="{00000000-0005-0000-0000-0000D2410000}"/>
    <cellStyle name="Millares(0) 90" xfId="11382" xr:uid="{00000000-0005-0000-0000-0000D3410000}"/>
    <cellStyle name="Millares(0) 90 2" xfId="11383" xr:uid="{00000000-0005-0000-0000-0000D4410000}"/>
    <cellStyle name="Millares(0) 90 2 2" xfId="34131" xr:uid="{00000000-0005-0000-0000-0000D5410000}"/>
    <cellStyle name="Millares(0) 90 3" xfId="11384" xr:uid="{00000000-0005-0000-0000-0000D6410000}"/>
    <cellStyle name="Millares(0) 90 3 2" xfId="34132" xr:uid="{00000000-0005-0000-0000-0000D7410000}"/>
    <cellStyle name="Millares(0) 90 4" xfId="34133" xr:uid="{00000000-0005-0000-0000-0000D8410000}"/>
    <cellStyle name="Millares(0) 91" xfId="11385" xr:uid="{00000000-0005-0000-0000-0000D9410000}"/>
    <cellStyle name="Millares(0) 91 2" xfId="11386" xr:uid="{00000000-0005-0000-0000-0000DA410000}"/>
    <cellStyle name="Millares(0) 91 2 2" xfId="34134" xr:uid="{00000000-0005-0000-0000-0000DB410000}"/>
    <cellStyle name="Millares(0) 91 3" xfId="11387" xr:uid="{00000000-0005-0000-0000-0000DC410000}"/>
    <cellStyle name="Millares(0) 91 3 2" xfId="34135" xr:uid="{00000000-0005-0000-0000-0000DD410000}"/>
    <cellStyle name="Millares(0) 91 4" xfId="34136" xr:uid="{00000000-0005-0000-0000-0000DE410000}"/>
    <cellStyle name="Millares(0) 92" xfId="11388" xr:uid="{00000000-0005-0000-0000-0000DF410000}"/>
    <cellStyle name="Millares(0) 92 2" xfId="11389" xr:uid="{00000000-0005-0000-0000-0000E0410000}"/>
    <cellStyle name="Millares(0) 92 2 2" xfId="34137" xr:uid="{00000000-0005-0000-0000-0000E1410000}"/>
    <cellStyle name="Millares(0) 92 3" xfId="11390" xr:uid="{00000000-0005-0000-0000-0000E2410000}"/>
    <cellStyle name="Millares(0) 92 3 2" xfId="34138" xr:uid="{00000000-0005-0000-0000-0000E3410000}"/>
    <cellStyle name="Millares(0) 92 4" xfId="34139" xr:uid="{00000000-0005-0000-0000-0000E4410000}"/>
    <cellStyle name="Millares(0) 93" xfId="11391" xr:uid="{00000000-0005-0000-0000-0000E5410000}"/>
    <cellStyle name="Millares(0) 93 2" xfId="11392" xr:uid="{00000000-0005-0000-0000-0000E6410000}"/>
    <cellStyle name="Millares(0) 93 2 2" xfId="34140" xr:uid="{00000000-0005-0000-0000-0000E7410000}"/>
    <cellStyle name="Millares(0) 93 3" xfId="11393" xr:uid="{00000000-0005-0000-0000-0000E8410000}"/>
    <cellStyle name="Millares(0) 93 3 2" xfId="34141" xr:uid="{00000000-0005-0000-0000-0000E9410000}"/>
    <cellStyle name="Millares(0) 93 4" xfId="34142" xr:uid="{00000000-0005-0000-0000-0000EA410000}"/>
    <cellStyle name="Millares(0) 94" xfId="11394" xr:uid="{00000000-0005-0000-0000-0000EB410000}"/>
    <cellStyle name="Millares(0) 94 2" xfId="11395" xr:uid="{00000000-0005-0000-0000-0000EC410000}"/>
    <cellStyle name="Millares(0) 94 2 2" xfId="34143" xr:uid="{00000000-0005-0000-0000-0000ED410000}"/>
    <cellStyle name="Millares(0) 94 3" xfId="11396" xr:uid="{00000000-0005-0000-0000-0000EE410000}"/>
    <cellStyle name="Millares(0) 94 3 2" xfId="34144" xr:uid="{00000000-0005-0000-0000-0000EF410000}"/>
    <cellStyle name="Millares(0) 94 4" xfId="34145" xr:uid="{00000000-0005-0000-0000-0000F0410000}"/>
    <cellStyle name="Millares(0) 95" xfId="11397" xr:uid="{00000000-0005-0000-0000-0000F1410000}"/>
    <cellStyle name="Millares(0) 95 2" xfId="11398" xr:uid="{00000000-0005-0000-0000-0000F2410000}"/>
    <cellStyle name="Millares(0) 95 2 2" xfId="34146" xr:uid="{00000000-0005-0000-0000-0000F3410000}"/>
    <cellStyle name="Millares(0) 95 3" xfId="11399" xr:uid="{00000000-0005-0000-0000-0000F4410000}"/>
    <cellStyle name="Millares(0) 95 3 2" xfId="34147" xr:uid="{00000000-0005-0000-0000-0000F5410000}"/>
    <cellStyle name="Millares(0) 95 4" xfId="34148" xr:uid="{00000000-0005-0000-0000-0000F6410000}"/>
    <cellStyle name="Millares(0) 96" xfId="11400" xr:uid="{00000000-0005-0000-0000-0000F7410000}"/>
    <cellStyle name="Millares(0) 96 2" xfId="11401" xr:uid="{00000000-0005-0000-0000-0000F8410000}"/>
    <cellStyle name="Millares(0) 96 2 2" xfId="34149" xr:uid="{00000000-0005-0000-0000-0000F9410000}"/>
    <cellStyle name="Millares(0) 96 3" xfId="11402" xr:uid="{00000000-0005-0000-0000-0000FA410000}"/>
    <cellStyle name="Millares(0) 96 3 2" xfId="34150" xr:uid="{00000000-0005-0000-0000-0000FB410000}"/>
    <cellStyle name="Millares(0) 96 4" xfId="34151" xr:uid="{00000000-0005-0000-0000-0000FC410000}"/>
    <cellStyle name="Millares(0) 97" xfId="11403" xr:uid="{00000000-0005-0000-0000-0000FD410000}"/>
    <cellStyle name="Millares(0) 97 2" xfId="11404" xr:uid="{00000000-0005-0000-0000-0000FE410000}"/>
    <cellStyle name="Millares(0) 97 2 2" xfId="34152" xr:uid="{00000000-0005-0000-0000-0000FF410000}"/>
    <cellStyle name="Millares(0) 97 3" xfId="11405" xr:uid="{00000000-0005-0000-0000-000000420000}"/>
    <cellStyle name="Millares(0) 97 3 2" xfId="34153" xr:uid="{00000000-0005-0000-0000-000001420000}"/>
    <cellStyle name="Millares(0) 97 4" xfId="34154" xr:uid="{00000000-0005-0000-0000-000002420000}"/>
    <cellStyle name="Millares(0) 98" xfId="11406" xr:uid="{00000000-0005-0000-0000-000003420000}"/>
    <cellStyle name="Millares(0) 98 2" xfId="11407" xr:uid="{00000000-0005-0000-0000-000004420000}"/>
    <cellStyle name="Millares(0) 98 2 2" xfId="34155" xr:uid="{00000000-0005-0000-0000-000005420000}"/>
    <cellStyle name="Millares(0) 98 3" xfId="11408" xr:uid="{00000000-0005-0000-0000-000006420000}"/>
    <cellStyle name="Millares(0) 98 3 2" xfId="34156" xr:uid="{00000000-0005-0000-0000-000007420000}"/>
    <cellStyle name="Millares(0) 98 4" xfId="34157" xr:uid="{00000000-0005-0000-0000-000008420000}"/>
    <cellStyle name="Millares(0) 99" xfId="11409" xr:uid="{00000000-0005-0000-0000-000009420000}"/>
    <cellStyle name="Millares(0) 99 2" xfId="11410" xr:uid="{00000000-0005-0000-0000-00000A420000}"/>
    <cellStyle name="Millares(0) 99 2 2" xfId="34158" xr:uid="{00000000-0005-0000-0000-00000B420000}"/>
    <cellStyle name="Millares(0) 99 3" xfId="11411" xr:uid="{00000000-0005-0000-0000-00000C420000}"/>
    <cellStyle name="Millares(0) 99 3 2" xfId="34159" xr:uid="{00000000-0005-0000-0000-00000D420000}"/>
    <cellStyle name="Millares(0) 99 4" xfId="34160" xr:uid="{00000000-0005-0000-0000-00000E420000}"/>
    <cellStyle name="Millares(1)" xfId="11412" xr:uid="{00000000-0005-0000-0000-00000F420000}"/>
    <cellStyle name="Millares(1) 10" xfId="11413" xr:uid="{00000000-0005-0000-0000-000010420000}"/>
    <cellStyle name="Millares(1) 10 2" xfId="11414" xr:uid="{00000000-0005-0000-0000-000011420000}"/>
    <cellStyle name="Millares(1) 10 2 2" xfId="34161" xr:uid="{00000000-0005-0000-0000-000012420000}"/>
    <cellStyle name="Millares(1) 10 3" xfId="11415" xr:uid="{00000000-0005-0000-0000-000013420000}"/>
    <cellStyle name="Millares(1) 10 3 2" xfId="34162" xr:uid="{00000000-0005-0000-0000-000014420000}"/>
    <cellStyle name="Millares(1) 10 4" xfId="34163" xr:uid="{00000000-0005-0000-0000-000015420000}"/>
    <cellStyle name="Millares(1) 100" xfId="11416" xr:uid="{00000000-0005-0000-0000-000016420000}"/>
    <cellStyle name="Millares(1) 100 2" xfId="11417" xr:uid="{00000000-0005-0000-0000-000017420000}"/>
    <cellStyle name="Millares(1) 100 2 2" xfId="34164" xr:uid="{00000000-0005-0000-0000-000018420000}"/>
    <cellStyle name="Millares(1) 100 3" xfId="11418" xr:uid="{00000000-0005-0000-0000-000019420000}"/>
    <cellStyle name="Millares(1) 100 3 2" xfId="34165" xr:uid="{00000000-0005-0000-0000-00001A420000}"/>
    <cellStyle name="Millares(1) 100 4" xfId="34166" xr:uid="{00000000-0005-0000-0000-00001B420000}"/>
    <cellStyle name="Millares(1) 101" xfId="11419" xr:uid="{00000000-0005-0000-0000-00001C420000}"/>
    <cellStyle name="Millares(1) 101 2" xfId="11420" xr:uid="{00000000-0005-0000-0000-00001D420000}"/>
    <cellStyle name="Millares(1) 101 2 2" xfId="34167" xr:uid="{00000000-0005-0000-0000-00001E420000}"/>
    <cellStyle name="Millares(1) 101 3" xfId="11421" xr:uid="{00000000-0005-0000-0000-00001F420000}"/>
    <cellStyle name="Millares(1) 101 3 2" xfId="34168" xr:uid="{00000000-0005-0000-0000-000020420000}"/>
    <cellStyle name="Millares(1) 101 4" xfId="34169" xr:uid="{00000000-0005-0000-0000-000021420000}"/>
    <cellStyle name="Millares(1) 102" xfId="11422" xr:uid="{00000000-0005-0000-0000-000022420000}"/>
    <cellStyle name="Millares(1) 102 2" xfId="11423" xr:uid="{00000000-0005-0000-0000-000023420000}"/>
    <cellStyle name="Millares(1) 102 2 2" xfId="34170" xr:uid="{00000000-0005-0000-0000-000024420000}"/>
    <cellStyle name="Millares(1) 102 3" xfId="11424" xr:uid="{00000000-0005-0000-0000-000025420000}"/>
    <cellStyle name="Millares(1) 102 3 2" xfId="34171" xr:uid="{00000000-0005-0000-0000-000026420000}"/>
    <cellStyle name="Millares(1) 102 4" xfId="34172" xr:uid="{00000000-0005-0000-0000-000027420000}"/>
    <cellStyle name="Millares(1) 103" xfId="11425" xr:uid="{00000000-0005-0000-0000-000028420000}"/>
    <cellStyle name="Millares(1) 103 2" xfId="11426" xr:uid="{00000000-0005-0000-0000-000029420000}"/>
    <cellStyle name="Millares(1) 103 2 2" xfId="34173" xr:uid="{00000000-0005-0000-0000-00002A420000}"/>
    <cellStyle name="Millares(1) 103 3" xfId="11427" xr:uid="{00000000-0005-0000-0000-00002B420000}"/>
    <cellStyle name="Millares(1) 103 3 2" xfId="34174" xr:uid="{00000000-0005-0000-0000-00002C420000}"/>
    <cellStyle name="Millares(1) 103 4" xfId="34175" xr:uid="{00000000-0005-0000-0000-00002D420000}"/>
    <cellStyle name="Millares(1) 104" xfId="11428" xr:uid="{00000000-0005-0000-0000-00002E420000}"/>
    <cellStyle name="Millares(1) 104 2" xfId="11429" xr:uid="{00000000-0005-0000-0000-00002F420000}"/>
    <cellStyle name="Millares(1) 104 2 2" xfId="34176" xr:uid="{00000000-0005-0000-0000-000030420000}"/>
    <cellStyle name="Millares(1) 104 3" xfId="11430" xr:uid="{00000000-0005-0000-0000-000031420000}"/>
    <cellStyle name="Millares(1) 104 3 2" xfId="34177" xr:uid="{00000000-0005-0000-0000-000032420000}"/>
    <cellStyle name="Millares(1) 104 4" xfId="34178" xr:uid="{00000000-0005-0000-0000-000033420000}"/>
    <cellStyle name="Millares(1) 105" xfId="11431" xr:uid="{00000000-0005-0000-0000-000034420000}"/>
    <cellStyle name="Millares(1) 105 2" xfId="11432" xr:uid="{00000000-0005-0000-0000-000035420000}"/>
    <cellStyle name="Millares(1) 105 2 2" xfId="34179" xr:uid="{00000000-0005-0000-0000-000036420000}"/>
    <cellStyle name="Millares(1) 105 3" xfId="11433" xr:uid="{00000000-0005-0000-0000-000037420000}"/>
    <cellStyle name="Millares(1) 105 3 2" xfId="34180" xr:uid="{00000000-0005-0000-0000-000038420000}"/>
    <cellStyle name="Millares(1) 105 4" xfId="34181" xr:uid="{00000000-0005-0000-0000-000039420000}"/>
    <cellStyle name="Millares(1) 106" xfId="11434" xr:uid="{00000000-0005-0000-0000-00003A420000}"/>
    <cellStyle name="Millares(1) 106 2" xfId="11435" xr:uid="{00000000-0005-0000-0000-00003B420000}"/>
    <cellStyle name="Millares(1) 106 2 2" xfId="34182" xr:uid="{00000000-0005-0000-0000-00003C420000}"/>
    <cellStyle name="Millares(1) 106 3" xfId="11436" xr:uid="{00000000-0005-0000-0000-00003D420000}"/>
    <cellStyle name="Millares(1) 106 3 2" xfId="34183" xr:uid="{00000000-0005-0000-0000-00003E420000}"/>
    <cellStyle name="Millares(1) 106 4" xfId="34184" xr:uid="{00000000-0005-0000-0000-00003F420000}"/>
    <cellStyle name="Millares(1) 107" xfId="11437" xr:uid="{00000000-0005-0000-0000-000040420000}"/>
    <cellStyle name="Millares(1) 107 2" xfId="11438" xr:uid="{00000000-0005-0000-0000-000041420000}"/>
    <cellStyle name="Millares(1) 107 2 2" xfId="34185" xr:uid="{00000000-0005-0000-0000-000042420000}"/>
    <cellStyle name="Millares(1) 107 3" xfId="11439" xr:uid="{00000000-0005-0000-0000-000043420000}"/>
    <cellStyle name="Millares(1) 107 3 2" xfId="34186" xr:uid="{00000000-0005-0000-0000-000044420000}"/>
    <cellStyle name="Millares(1) 107 4" xfId="34187" xr:uid="{00000000-0005-0000-0000-000045420000}"/>
    <cellStyle name="Millares(1) 108" xfId="11440" xr:uid="{00000000-0005-0000-0000-000046420000}"/>
    <cellStyle name="Millares(1) 108 2" xfId="11441" xr:uid="{00000000-0005-0000-0000-000047420000}"/>
    <cellStyle name="Millares(1) 108 2 2" xfId="34188" xr:uid="{00000000-0005-0000-0000-000048420000}"/>
    <cellStyle name="Millares(1) 108 3" xfId="11442" xr:uid="{00000000-0005-0000-0000-000049420000}"/>
    <cellStyle name="Millares(1) 108 3 2" xfId="34189" xr:uid="{00000000-0005-0000-0000-00004A420000}"/>
    <cellStyle name="Millares(1) 108 4" xfId="34190" xr:uid="{00000000-0005-0000-0000-00004B420000}"/>
    <cellStyle name="Millares(1) 109" xfId="11443" xr:uid="{00000000-0005-0000-0000-00004C420000}"/>
    <cellStyle name="Millares(1) 109 2" xfId="34191" xr:uid="{00000000-0005-0000-0000-00004D420000}"/>
    <cellStyle name="Millares(1) 11" xfId="11444" xr:uid="{00000000-0005-0000-0000-00004E420000}"/>
    <cellStyle name="Millares(1) 11 2" xfId="11445" xr:uid="{00000000-0005-0000-0000-00004F420000}"/>
    <cellStyle name="Millares(1) 11 2 2" xfId="34192" xr:uid="{00000000-0005-0000-0000-000050420000}"/>
    <cellStyle name="Millares(1) 11 3" xfId="11446" xr:uid="{00000000-0005-0000-0000-000051420000}"/>
    <cellStyle name="Millares(1) 11 3 2" xfId="34193" xr:uid="{00000000-0005-0000-0000-000052420000}"/>
    <cellStyle name="Millares(1) 11 4" xfId="34194" xr:uid="{00000000-0005-0000-0000-000053420000}"/>
    <cellStyle name="Millares(1) 110" xfId="11447" xr:uid="{00000000-0005-0000-0000-000054420000}"/>
    <cellStyle name="Millares(1) 110 2" xfId="34195" xr:uid="{00000000-0005-0000-0000-000055420000}"/>
    <cellStyle name="Millares(1) 111" xfId="34196" xr:uid="{00000000-0005-0000-0000-000056420000}"/>
    <cellStyle name="Millares(1) 12" xfId="11448" xr:uid="{00000000-0005-0000-0000-000057420000}"/>
    <cellStyle name="Millares(1) 12 2" xfId="11449" xr:uid="{00000000-0005-0000-0000-000058420000}"/>
    <cellStyle name="Millares(1) 12 2 2" xfId="34197" xr:uid="{00000000-0005-0000-0000-000059420000}"/>
    <cellStyle name="Millares(1) 12 3" xfId="11450" xr:uid="{00000000-0005-0000-0000-00005A420000}"/>
    <cellStyle name="Millares(1) 12 3 2" xfId="34198" xr:uid="{00000000-0005-0000-0000-00005B420000}"/>
    <cellStyle name="Millares(1) 12 4" xfId="34199" xr:uid="{00000000-0005-0000-0000-00005C420000}"/>
    <cellStyle name="Millares(1) 13" xfId="11451" xr:uid="{00000000-0005-0000-0000-00005D420000}"/>
    <cellStyle name="Millares(1) 13 2" xfId="11452" xr:uid="{00000000-0005-0000-0000-00005E420000}"/>
    <cellStyle name="Millares(1) 13 2 2" xfId="34200" xr:uid="{00000000-0005-0000-0000-00005F420000}"/>
    <cellStyle name="Millares(1) 13 3" xfId="11453" xr:uid="{00000000-0005-0000-0000-000060420000}"/>
    <cellStyle name="Millares(1) 13 3 2" xfId="34201" xr:uid="{00000000-0005-0000-0000-000061420000}"/>
    <cellStyle name="Millares(1) 13 4" xfId="34202" xr:uid="{00000000-0005-0000-0000-000062420000}"/>
    <cellStyle name="Millares(1) 14" xfId="11454" xr:uid="{00000000-0005-0000-0000-000063420000}"/>
    <cellStyle name="Millares(1) 14 2" xfId="11455" xr:uid="{00000000-0005-0000-0000-000064420000}"/>
    <cellStyle name="Millares(1) 14 2 2" xfId="34203" xr:uid="{00000000-0005-0000-0000-000065420000}"/>
    <cellStyle name="Millares(1) 14 3" xfId="11456" xr:uid="{00000000-0005-0000-0000-000066420000}"/>
    <cellStyle name="Millares(1) 14 3 2" xfId="34204" xr:uid="{00000000-0005-0000-0000-000067420000}"/>
    <cellStyle name="Millares(1) 14 4" xfId="34205" xr:uid="{00000000-0005-0000-0000-000068420000}"/>
    <cellStyle name="Millares(1) 15" xfId="11457" xr:uid="{00000000-0005-0000-0000-000069420000}"/>
    <cellStyle name="Millares(1) 15 2" xfId="11458" xr:uid="{00000000-0005-0000-0000-00006A420000}"/>
    <cellStyle name="Millares(1) 15 2 2" xfId="34206" xr:uid="{00000000-0005-0000-0000-00006B420000}"/>
    <cellStyle name="Millares(1) 15 3" xfId="11459" xr:uid="{00000000-0005-0000-0000-00006C420000}"/>
    <cellStyle name="Millares(1) 15 3 2" xfId="34207" xr:uid="{00000000-0005-0000-0000-00006D420000}"/>
    <cellStyle name="Millares(1) 15 4" xfId="34208" xr:uid="{00000000-0005-0000-0000-00006E420000}"/>
    <cellStyle name="Millares(1) 16" xfId="11460" xr:uid="{00000000-0005-0000-0000-00006F420000}"/>
    <cellStyle name="Millares(1) 16 2" xfId="11461" xr:uid="{00000000-0005-0000-0000-000070420000}"/>
    <cellStyle name="Millares(1) 16 2 2" xfId="34209" xr:uid="{00000000-0005-0000-0000-000071420000}"/>
    <cellStyle name="Millares(1) 16 3" xfId="11462" xr:uid="{00000000-0005-0000-0000-000072420000}"/>
    <cellStyle name="Millares(1) 16 3 2" xfId="34210" xr:uid="{00000000-0005-0000-0000-000073420000}"/>
    <cellStyle name="Millares(1) 16 4" xfId="34211" xr:uid="{00000000-0005-0000-0000-000074420000}"/>
    <cellStyle name="Millares(1) 17" xfId="11463" xr:uid="{00000000-0005-0000-0000-000075420000}"/>
    <cellStyle name="Millares(1) 17 2" xfId="11464" xr:uid="{00000000-0005-0000-0000-000076420000}"/>
    <cellStyle name="Millares(1) 17 2 2" xfId="34212" xr:uid="{00000000-0005-0000-0000-000077420000}"/>
    <cellStyle name="Millares(1) 17 3" xfId="11465" xr:uid="{00000000-0005-0000-0000-000078420000}"/>
    <cellStyle name="Millares(1) 17 3 2" xfId="34213" xr:uid="{00000000-0005-0000-0000-000079420000}"/>
    <cellStyle name="Millares(1) 17 4" xfId="34214" xr:uid="{00000000-0005-0000-0000-00007A420000}"/>
    <cellStyle name="Millares(1) 18" xfId="11466" xr:uid="{00000000-0005-0000-0000-00007B420000}"/>
    <cellStyle name="Millares(1) 18 2" xfId="11467" xr:uid="{00000000-0005-0000-0000-00007C420000}"/>
    <cellStyle name="Millares(1) 18 2 2" xfId="34215" xr:uid="{00000000-0005-0000-0000-00007D420000}"/>
    <cellStyle name="Millares(1) 18 3" xfId="11468" xr:uid="{00000000-0005-0000-0000-00007E420000}"/>
    <cellStyle name="Millares(1) 18 3 2" xfId="34216" xr:uid="{00000000-0005-0000-0000-00007F420000}"/>
    <cellStyle name="Millares(1) 18 4" xfId="34217" xr:uid="{00000000-0005-0000-0000-000080420000}"/>
    <cellStyle name="Millares(1) 19" xfId="11469" xr:uid="{00000000-0005-0000-0000-000081420000}"/>
    <cellStyle name="Millares(1) 19 2" xfId="11470" xr:uid="{00000000-0005-0000-0000-000082420000}"/>
    <cellStyle name="Millares(1) 19 2 2" xfId="34218" xr:uid="{00000000-0005-0000-0000-000083420000}"/>
    <cellStyle name="Millares(1) 19 3" xfId="11471" xr:uid="{00000000-0005-0000-0000-000084420000}"/>
    <cellStyle name="Millares(1) 19 3 2" xfId="34219" xr:uid="{00000000-0005-0000-0000-000085420000}"/>
    <cellStyle name="Millares(1) 19 4" xfId="34220" xr:uid="{00000000-0005-0000-0000-000086420000}"/>
    <cellStyle name="Millares(1) 2" xfId="11472" xr:uid="{00000000-0005-0000-0000-000087420000}"/>
    <cellStyle name="Millares(1) 2 2" xfId="11473" xr:uid="{00000000-0005-0000-0000-000088420000}"/>
    <cellStyle name="Millares(1) 2 2 2" xfId="11474" xr:uid="{00000000-0005-0000-0000-000089420000}"/>
    <cellStyle name="Millares(1) 2 2 2 2" xfId="34221" xr:uid="{00000000-0005-0000-0000-00008A420000}"/>
    <cellStyle name="Millares(1) 2 2 3" xfId="11475" xr:uid="{00000000-0005-0000-0000-00008B420000}"/>
    <cellStyle name="Millares(1) 2 2 3 2" xfId="34222" xr:uid="{00000000-0005-0000-0000-00008C420000}"/>
    <cellStyle name="Millares(1) 2 2 4" xfId="34223" xr:uid="{00000000-0005-0000-0000-00008D420000}"/>
    <cellStyle name="Millares(1) 2 3" xfId="11476" xr:uid="{00000000-0005-0000-0000-00008E420000}"/>
    <cellStyle name="Millares(1) 2 3 2" xfId="11477" xr:uid="{00000000-0005-0000-0000-00008F420000}"/>
    <cellStyle name="Millares(1) 2 3 2 2" xfId="34224" xr:uid="{00000000-0005-0000-0000-000090420000}"/>
    <cellStyle name="Millares(1) 2 3 3" xfId="11478" xr:uid="{00000000-0005-0000-0000-000091420000}"/>
    <cellStyle name="Millares(1) 2 3 3 2" xfId="34225" xr:uid="{00000000-0005-0000-0000-000092420000}"/>
    <cellStyle name="Millares(1) 2 3 4" xfId="34226" xr:uid="{00000000-0005-0000-0000-000093420000}"/>
    <cellStyle name="Millares(1) 2 4" xfId="11479" xr:uid="{00000000-0005-0000-0000-000094420000}"/>
    <cellStyle name="Millares(1) 2 4 2" xfId="11480" xr:uid="{00000000-0005-0000-0000-000095420000}"/>
    <cellStyle name="Millares(1) 2 4 2 2" xfId="34227" xr:uid="{00000000-0005-0000-0000-000096420000}"/>
    <cellStyle name="Millares(1) 2 4 3" xfId="11481" xr:uid="{00000000-0005-0000-0000-000097420000}"/>
    <cellStyle name="Millares(1) 2 4 3 2" xfId="34228" xr:uid="{00000000-0005-0000-0000-000098420000}"/>
    <cellStyle name="Millares(1) 2 4 4" xfId="34229" xr:uid="{00000000-0005-0000-0000-000099420000}"/>
    <cellStyle name="Millares(1) 2 5" xfId="11482" xr:uid="{00000000-0005-0000-0000-00009A420000}"/>
    <cellStyle name="Millares(1) 2 5 2" xfId="11483" xr:uid="{00000000-0005-0000-0000-00009B420000}"/>
    <cellStyle name="Millares(1) 2 5 2 2" xfId="34230" xr:uid="{00000000-0005-0000-0000-00009C420000}"/>
    <cellStyle name="Millares(1) 2 5 3" xfId="11484" xr:uid="{00000000-0005-0000-0000-00009D420000}"/>
    <cellStyle name="Millares(1) 2 5 3 2" xfId="34231" xr:uid="{00000000-0005-0000-0000-00009E420000}"/>
    <cellStyle name="Millares(1) 2 5 4" xfId="34232" xr:uid="{00000000-0005-0000-0000-00009F420000}"/>
    <cellStyle name="Millares(1) 2 6" xfId="11485" xr:uid="{00000000-0005-0000-0000-0000A0420000}"/>
    <cellStyle name="Millares(1) 2 6 2" xfId="34233" xr:uid="{00000000-0005-0000-0000-0000A1420000}"/>
    <cellStyle name="Millares(1) 2 7" xfId="11486" xr:uid="{00000000-0005-0000-0000-0000A2420000}"/>
    <cellStyle name="Millares(1) 2 7 2" xfId="34234" xr:uid="{00000000-0005-0000-0000-0000A3420000}"/>
    <cellStyle name="Millares(1) 2 8" xfId="34235" xr:uid="{00000000-0005-0000-0000-0000A4420000}"/>
    <cellStyle name="Millares(1) 20" xfId="11487" xr:uid="{00000000-0005-0000-0000-0000A5420000}"/>
    <cellStyle name="Millares(1) 20 2" xfId="11488" xr:uid="{00000000-0005-0000-0000-0000A6420000}"/>
    <cellStyle name="Millares(1) 20 2 2" xfId="34236" xr:uid="{00000000-0005-0000-0000-0000A7420000}"/>
    <cellStyle name="Millares(1) 20 3" xfId="11489" xr:uid="{00000000-0005-0000-0000-0000A8420000}"/>
    <cellStyle name="Millares(1) 20 3 2" xfId="34237" xr:uid="{00000000-0005-0000-0000-0000A9420000}"/>
    <cellStyle name="Millares(1) 20 4" xfId="34238" xr:uid="{00000000-0005-0000-0000-0000AA420000}"/>
    <cellStyle name="Millares(1) 21" xfId="11490" xr:uid="{00000000-0005-0000-0000-0000AB420000}"/>
    <cellStyle name="Millares(1) 21 2" xfId="11491" xr:uid="{00000000-0005-0000-0000-0000AC420000}"/>
    <cellStyle name="Millares(1) 21 2 2" xfId="34239" xr:uid="{00000000-0005-0000-0000-0000AD420000}"/>
    <cellStyle name="Millares(1) 21 3" xfId="11492" xr:uid="{00000000-0005-0000-0000-0000AE420000}"/>
    <cellStyle name="Millares(1) 21 3 2" xfId="34240" xr:uid="{00000000-0005-0000-0000-0000AF420000}"/>
    <cellStyle name="Millares(1) 21 4" xfId="34241" xr:uid="{00000000-0005-0000-0000-0000B0420000}"/>
    <cellStyle name="Millares(1) 22" xfId="11493" xr:uid="{00000000-0005-0000-0000-0000B1420000}"/>
    <cellStyle name="Millares(1) 22 2" xfId="11494" xr:uid="{00000000-0005-0000-0000-0000B2420000}"/>
    <cellStyle name="Millares(1) 22 2 2" xfId="34242" xr:uid="{00000000-0005-0000-0000-0000B3420000}"/>
    <cellStyle name="Millares(1) 22 3" xfId="11495" xr:uid="{00000000-0005-0000-0000-0000B4420000}"/>
    <cellStyle name="Millares(1) 22 3 2" xfId="34243" xr:uid="{00000000-0005-0000-0000-0000B5420000}"/>
    <cellStyle name="Millares(1) 22 4" xfId="34244" xr:uid="{00000000-0005-0000-0000-0000B6420000}"/>
    <cellStyle name="Millares(1) 23" xfId="11496" xr:uid="{00000000-0005-0000-0000-0000B7420000}"/>
    <cellStyle name="Millares(1) 23 2" xfId="11497" xr:uid="{00000000-0005-0000-0000-0000B8420000}"/>
    <cellStyle name="Millares(1) 23 2 2" xfId="34245" xr:uid="{00000000-0005-0000-0000-0000B9420000}"/>
    <cellStyle name="Millares(1) 23 3" xfId="11498" xr:uid="{00000000-0005-0000-0000-0000BA420000}"/>
    <cellStyle name="Millares(1) 23 3 2" xfId="34246" xr:uid="{00000000-0005-0000-0000-0000BB420000}"/>
    <cellStyle name="Millares(1) 23 4" xfId="34247" xr:uid="{00000000-0005-0000-0000-0000BC420000}"/>
    <cellStyle name="Millares(1) 24" xfId="11499" xr:uid="{00000000-0005-0000-0000-0000BD420000}"/>
    <cellStyle name="Millares(1) 24 2" xfId="11500" xr:uid="{00000000-0005-0000-0000-0000BE420000}"/>
    <cellStyle name="Millares(1) 24 2 2" xfId="34248" xr:uid="{00000000-0005-0000-0000-0000BF420000}"/>
    <cellStyle name="Millares(1) 24 3" xfId="11501" xr:uid="{00000000-0005-0000-0000-0000C0420000}"/>
    <cellStyle name="Millares(1) 24 3 2" xfId="34249" xr:uid="{00000000-0005-0000-0000-0000C1420000}"/>
    <cellStyle name="Millares(1) 24 4" xfId="34250" xr:uid="{00000000-0005-0000-0000-0000C2420000}"/>
    <cellStyle name="Millares(1) 25" xfId="11502" xr:uid="{00000000-0005-0000-0000-0000C3420000}"/>
    <cellStyle name="Millares(1) 25 2" xfId="11503" xr:uid="{00000000-0005-0000-0000-0000C4420000}"/>
    <cellStyle name="Millares(1) 25 2 2" xfId="34251" xr:uid="{00000000-0005-0000-0000-0000C5420000}"/>
    <cellStyle name="Millares(1) 25 3" xfId="11504" xr:uid="{00000000-0005-0000-0000-0000C6420000}"/>
    <cellStyle name="Millares(1) 25 3 2" xfId="34252" xr:uid="{00000000-0005-0000-0000-0000C7420000}"/>
    <cellStyle name="Millares(1) 25 4" xfId="34253" xr:uid="{00000000-0005-0000-0000-0000C8420000}"/>
    <cellStyle name="Millares(1) 26" xfId="11505" xr:uid="{00000000-0005-0000-0000-0000C9420000}"/>
    <cellStyle name="Millares(1) 26 2" xfId="11506" xr:uid="{00000000-0005-0000-0000-0000CA420000}"/>
    <cellStyle name="Millares(1) 26 2 2" xfId="34254" xr:uid="{00000000-0005-0000-0000-0000CB420000}"/>
    <cellStyle name="Millares(1) 26 3" xfId="11507" xr:uid="{00000000-0005-0000-0000-0000CC420000}"/>
    <cellStyle name="Millares(1) 26 3 2" xfId="34255" xr:uid="{00000000-0005-0000-0000-0000CD420000}"/>
    <cellStyle name="Millares(1) 26 4" xfId="34256" xr:uid="{00000000-0005-0000-0000-0000CE420000}"/>
    <cellStyle name="Millares(1) 27" xfId="11508" xr:uid="{00000000-0005-0000-0000-0000CF420000}"/>
    <cellStyle name="Millares(1) 27 2" xfId="11509" xr:uid="{00000000-0005-0000-0000-0000D0420000}"/>
    <cellStyle name="Millares(1) 27 2 2" xfId="34257" xr:uid="{00000000-0005-0000-0000-0000D1420000}"/>
    <cellStyle name="Millares(1) 27 3" xfId="11510" xr:uid="{00000000-0005-0000-0000-0000D2420000}"/>
    <cellStyle name="Millares(1) 27 3 2" xfId="34258" xr:uid="{00000000-0005-0000-0000-0000D3420000}"/>
    <cellStyle name="Millares(1) 27 4" xfId="34259" xr:uid="{00000000-0005-0000-0000-0000D4420000}"/>
    <cellStyle name="Millares(1) 28" xfId="11511" xr:uid="{00000000-0005-0000-0000-0000D5420000}"/>
    <cellStyle name="Millares(1) 28 2" xfId="11512" xr:uid="{00000000-0005-0000-0000-0000D6420000}"/>
    <cellStyle name="Millares(1) 28 2 2" xfId="34260" xr:uid="{00000000-0005-0000-0000-0000D7420000}"/>
    <cellStyle name="Millares(1) 28 3" xfId="11513" xr:uid="{00000000-0005-0000-0000-0000D8420000}"/>
    <cellStyle name="Millares(1) 28 3 2" xfId="34261" xr:uid="{00000000-0005-0000-0000-0000D9420000}"/>
    <cellStyle name="Millares(1) 28 4" xfId="34262" xr:uid="{00000000-0005-0000-0000-0000DA420000}"/>
    <cellStyle name="Millares(1) 29" xfId="11514" xr:uid="{00000000-0005-0000-0000-0000DB420000}"/>
    <cellStyle name="Millares(1) 29 2" xfId="11515" xr:uid="{00000000-0005-0000-0000-0000DC420000}"/>
    <cellStyle name="Millares(1) 29 2 2" xfId="34263" xr:uid="{00000000-0005-0000-0000-0000DD420000}"/>
    <cellStyle name="Millares(1) 29 3" xfId="11516" xr:uid="{00000000-0005-0000-0000-0000DE420000}"/>
    <cellStyle name="Millares(1) 29 3 2" xfId="34264" xr:uid="{00000000-0005-0000-0000-0000DF420000}"/>
    <cellStyle name="Millares(1) 29 4" xfId="34265" xr:uid="{00000000-0005-0000-0000-0000E0420000}"/>
    <cellStyle name="Millares(1) 3" xfId="11517" xr:uid="{00000000-0005-0000-0000-0000E1420000}"/>
    <cellStyle name="Millares(1) 3 2" xfId="11518" xr:uid="{00000000-0005-0000-0000-0000E2420000}"/>
    <cellStyle name="Millares(1) 3 2 2" xfId="11519" xr:uid="{00000000-0005-0000-0000-0000E3420000}"/>
    <cellStyle name="Millares(1) 3 2 2 2" xfId="34266" xr:uid="{00000000-0005-0000-0000-0000E4420000}"/>
    <cellStyle name="Millares(1) 3 2 3" xfId="11520" xr:uid="{00000000-0005-0000-0000-0000E5420000}"/>
    <cellStyle name="Millares(1) 3 2 3 2" xfId="34267" xr:uid="{00000000-0005-0000-0000-0000E6420000}"/>
    <cellStyle name="Millares(1) 3 2 4" xfId="34268" xr:uid="{00000000-0005-0000-0000-0000E7420000}"/>
    <cellStyle name="Millares(1) 3 3" xfId="11521" xr:uid="{00000000-0005-0000-0000-0000E8420000}"/>
    <cellStyle name="Millares(1) 3 3 2" xfId="11522" xr:uid="{00000000-0005-0000-0000-0000E9420000}"/>
    <cellStyle name="Millares(1) 3 3 2 2" xfId="34269" xr:uid="{00000000-0005-0000-0000-0000EA420000}"/>
    <cellStyle name="Millares(1) 3 3 3" xfId="11523" xr:uid="{00000000-0005-0000-0000-0000EB420000}"/>
    <cellStyle name="Millares(1) 3 3 3 2" xfId="34270" xr:uid="{00000000-0005-0000-0000-0000EC420000}"/>
    <cellStyle name="Millares(1) 3 3 4" xfId="34271" xr:uid="{00000000-0005-0000-0000-0000ED420000}"/>
    <cellStyle name="Millares(1) 3 4" xfId="11524" xr:uid="{00000000-0005-0000-0000-0000EE420000}"/>
    <cellStyle name="Millares(1) 3 4 2" xfId="11525" xr:uid="{00000000-0005-0000-0000-0000EF420000}"/>
    <cellStyle name="Millares(1) 3 4 2 2" xfId="34272" xr:uid="{00000000-0005-0000-0000-0000F0420000}"/>
    <cellStyle name="Millares(1) 3 4 3" xfId="11526" xr:uid="{00000000-0005-0000-0000-0000F1420000}"/>
    <cellStyle name="Millares(1) 3 4 3 2" xfId="34273" xr:uid="{00000000-0005-0000-0000-0000F2420000}"/>
    <cellStyle name="Millares(1) 3 4 4" xfId="34274" xr:uid="{00000000-0005-0000-0000-0000F3420000}"/>
    <cellStyle name="Millares(1) 3 5" xfId="11527" xr:uid="{00000000-0005-0000-0000-0000F4420000}"/>
    <cellStyle name="Millares(1) 3 5 2" xfId="11528" xr:uid="{00000000-0005-0000-0000-0000F5420000}"/>
    <cellStyle name="Millares(1) 3 5 2 2" xfId="34275" xr:uid="{00000000-0005-0000-0000-0000F6420000}"/>
    <cellStyle name="Millares(1) 3 5 3" xfId="11529" xr:uid="{00000000-0005-0000-0000-0000F7420000}"/>
    <cellStyle name="Millares(1) 3 5 3 2" xfId="34276" xr:uid="{00000000-0005-0000-0000-0000F8420000}"/>
    <cellStyle name="Millares(1) 3 5 4" xfId="34277" xr:uid="{00000000-0005-0000-0000-0000F9420000}"/>
    <cellStyle name="Millares(1) 3 6" xfId="11530" xr:uid="{00000000-0005-0000-0000-0000FA420000}"/>
    <cellStyle name="Millares(1) 3 6 2" xfId="34278" xr:uid="{00000000-0005-0000-0000-0000FB420000}"/>
    <cellStyle name="Millares(1) 3 7" xfId="11531" xr:uid="{00000000-0005-0000-0000-0000FC420000}"/>
    <cellStyle name="Millares(1) 3 7 2" xfId="34279" xr:uid="{00000000-0005-0000-0000-0000FD420000}"/>
    <cellStyle name="Millares(1) 3 8" xfId="34280" xr:uid="{00000000-0005-0000-0000-0000FE420000}"/>
    <cellStyle name="Millares(1) 30" xfId="11532" xr:uid="{00000000-0005-0000-0000-0000FF420000}"/>
    <cellStyle name="Millares(1) 30 2" xfId="11533" xr:uid="{00000000-0005-0000-0000-000000430000}"/>
    <cellStyle name="Millares(1) 30 2 2" xfId="34281" xr:uid="{00000000-0005-0000-0000-000001430000}"/>
    <cellStyle name="Millares(1) 30 3" xfId="11534" xr:uid="{00000000-0005-0000-0000-000002430000}"/>
    <cellStyle name="Millares(1) 30 3 2" xfId="34282" xr:uid="{00000000-0005-0000-0000-000003430000}"/>
    <cellStyle name="Millares(1) 30 4" xfId="34283" xr:uid="{00000000-0005-0000-0000-000004430000}"/>
    <cellStyle name="Millares(1) 31" xfId="11535" xr:uid="{00000000-0005-0000-0000-000005430000}"/>
    <cellStyle name="Millares(1) 31 2" xfId="11536" xr:uid="{00000000-0005-0000-0000-000006430000}"/>
    <cellStyle name="Millares(1) 31 2 2" xfId="34284" xr:uid="{00000000-0005-0000-0000-000007430000}"/>
    <cellStyle name="Millares(1) 31 3" xfId="11537" xr:uid="{00000000-0005-0000-0000-000008430000}"/>
    <cellStyle name="Millares(1) 31 3 2" xfId="34285" xr:uid="{00000000-0005-0000-0000-000009430000}"/>
    <cellStyle name="Millares(1) 31 4" xfId="34286" xr:uid="{00000000-0005-0000-0000-00000A430000}"/>
    <cellStyle name="Millares(1) 32" xfId="11538" xr:uid="{00000000-0005-0000-0000-00000B430000}"/>
    <cellStyle name="Millares(1) 32 2" xfId="11539" xr:uid="{00000000-0005-0000-0000-00000C430000}"/>
    <cellStyle name="Millares(1) 32 2 2" xfId="34287" xr:uid="{00000000-0005-0000-0000-00000D430000}"/>
    <cellStyle name="Millares(1) 32 3" xfId="11540" xr:uid="{00000000-0005-0000-0000-00000E430000}"/>
    <cellStyle name="Millares(1) 32 3 2" xfId="34288" xr:uid="{00000000-0005-0000-0000-00000F430000}"/>
    <cellStyle name="Millares(1) 32 4" xfId="34289" xr:uid="{00000000-0005-0000-0000-000010430000}"/>
    <cellStyle name="Millares(1) 33" xfId="11541" xr:uid="{00000000-0005-0000-0000-000011430000}"/>
    <cellStyle name="Millares(1) 33 2" xfId="11542" xr:uid="{00000000-0005-0000-0000-000012430000}"/>
    <cellStyle name="Millares(1) 33 2 2" xfId="34290" xr:uid="{00000000-0005-0000-0000-000013430000}"/>
    <cellStyle name="Millares(1) 33 3" xfId="11543" xr:uid="{00000000-0005-0000-0000-000014430000}"/>
    <cellStyle name="Millares(1) 33 3 2" xfId="34291" xr:uid="{00000000-0005-0000-0000-000015430000}"/>
    <cellStyle name="Millares(1) 33 4" xfId="34292" xr:uid="{00000000-0005-0000-0000-000016430000}"/>
    <cellStyle name="Millares(1) 34" xfId="11544" xr:uid="{00000000-0005-0000-0000-000017430000}"/>
    <cellStyle name="Millares(1) 34 2" xfId="11545" xr:uid="{00000000-0005-0000-0000-000018430000}"/>
    <cellStyle name="Millares(1) 34 2 2" xfId="34293" xr:uid="{00000000-0005-0000-0000-000019430000}"/>
    <cellStyle name="Millares(1) 34 3" xfId="11546" xr:uid="{00000000-0005-0000-0000-00001A430000}"/>
    <cellStyle name="Millares(1) 34 3 2" xfId="34294" xr:uid="{00000000-0005-0000-0000-00001B430000}"/>
    <cellStyle name="Millares(1) 34 4" xfId="34295" xr:uid="{00000000-0005-0000-0000-00001C430000}"/>
    <cellStyle name="Millares(1) 35" xfId="11547" xr:uid="{00000000-0005-0000-0000-00001D430000}"/>
    <cellStyle name="Millares(1) 35 2" xfId="11548" xr:uid="{00000000-0005-0000-0000-00001E430000}"/>
    <cellStyle name="Millares(1) 35 2 2" xfId="34296" xr:uid="{00000000-0005-0000-0000-00001F430000}"/>
    <cellStyle name="Millares(1) 35 3" xfId="11549" xr:uid="{00000000-0005-0000-0000-000020430000}"/>
    <cellStyle name="Millares(1) 35 3 2" xfId="34297" xr:uid="{00000000-0005-0000-0000-000021430000}"/>
    <cellStyle name="Millares(1) 35 4" xfId="34298" xr:uid="{00000000-0005-0000-0000-000022430000}"/>
    <cellStyle name="Millares(1) 36" xfId="11550" xr:uid="{00000000-0005-0000-0000-000023430000}"/>
    <cellStyle name="Millares(1) 36 2" xfId="11551" xr:uid="{00000000-0005-0000-0000-000024430000}"/>
    <cellStyle name="Millares(1) 36 2 2" xfId="34299" xr:uid="{00000000-0005-0000-0000-000025430000}"/>
    <cellStyle name="Millares(1) 36 3" xfId="11552" xr:uid="{00000000-0005-0000-0000-000026430000}"/>
    <cellStyle name="Millares(1) 36 3 2" xfId="34300" xr:uid="{00000000-0005-0000-0000-000027430000}"/>
    <cellStyle name="Millares(1) 36 4" xfId="34301" xr:uid="{00000000-0005-0000-0000-000028430000}"/>
    <cellStyle name="Millares(1) 37" xfId="11553" xr:uid="{00000000-0005-0000-0000-000029430000}"/>
    <cellStyle name="Millares(1) 37 2" xfId="11554" xr:uid="{00000000-0005-0000-0000-00002A430000}"/>
    <cellStyle name="Millares(1) 37 2 2" xfId="34302" xr:uid="{00000000-0005-0000-0000-00002B430000}"/>
    <cellStyle name="Millares(1) 37 3" xfId="11555" xr:uid="{00000000-0005-0000-0000-00002C430000}"/>
    <cellStyle name="Millares(1) 37 3 2" xfId="34303" xr:uid="{00000000-0005-0000-0000-00002D430000}"/>
    <cellStyle name="Millares(1) 37 4" xfId="34304" xr:uid="{00000000-0005-0000-0000-00002E430000}"/>
    <cellStyle name="Millares(1) 38" xfId="11556" xr:uid="{00000000-0005-0000-0000-00002F430000}"/>
    <cellStyle name="Millares(1) 38 2" xfId="11557" xr:uid="{00000000-0005-0000-0000-000030430000}"/>
    <cellStyle name="Millares(1) 38 2 2" xfId="34305" xr:uid="{00000000-0005-0000-0000-000031430000}"/>
    <cellStyle name="Millares(1) 38 3" xfId="11558" xr:uid="{00000000-0005-0000-0000-000032430000}"/>
    <cellStyle name="Millares(1) 38 3 2" xfId="34306" xr:uid="{00000000-0005-0000-0000-000033430000}"/>
    <cellStyle name="Millares(1) 38 4" xfId="34307" xr:uid="{00000000-0005-0000-0000-000034430000}"/>
    <cellStyle name="Millares(1) 39" xfId="11559" xr:uid="{00000000-0005-0000-0000-000035430000}"/>
    <cellStyle name="Millares(1) 39 2" xfId="11560" xr:uid="{00000000-0005-0000-0000-000036430000}"/>
    <cellStyle name="Millares(1) 39 2 2" xfId="34308" xr:uid="{00000000-0005-0000-0000-000037430000}"/>
    <cellStyle name="Millares(1) 39 3" xfId="11561" xr:uid="{00000000-0005-0000-0000-000038430000}"/>
    <cellStyle name="Millares(1) 39 3 2" xfId="34309" xr:uid="{00000000-0005-0000-0000-000039430000}"/>
    <cellStyle name="Millares(1) 39 4" xfId="34310" xr:uid="{00000000-0005-0000-0000-00003A430000}"/>
    <cellStyle name="Millares(1) 4" xfId="11562" xr:uid="{00000000-0005-0000-0000-00003B430000}"/>
    <cellStyle name="Millares(1) 4 2" xfId="11563" xr:uid="{00000000-0005-0000-0000-00003C430000}"/>
    <cellStyle name="Millares(1) 4 2 2" xfId="11564" xr:uid="{00000000-0005-0000-0000-00003D430000}"/>
    <cellStyle name="Millares(1) 4 2 2 2" xfId="34311" xr:uid="{00000000-0005-0000-0000-00003E430000}"/>
    <cellStyle name="Millares(1) 4 2 3" xfId="11565" xr:uid="{00000000-0005-0000-0000-00003F430000}"/>
    <cellStyle name="Millares(1) 4 2 3 2" xfId="34312" xr:uid="{00000000-0005-0000-0000-000040430000}"/>
    <cellStyle name="Millares(1) 4 2 4" xfId="34313" xr:uid="{00000000-0005-0000-0000-000041430000}"/>
    <cellStyle name="Millares(1) 4 3" xfId="11566" xr:uid="{00000000-0005-0000-0000-000042430000}"/>
    <cellStyle name="Millares(1) 4 3 2" xfId="11567" xr:uid="{00000000-0005-0000-0000-000043430000}"/>
    <cellStyle name="Millares(1) 4 3 2 2" xfId="34314" xr:uid="{00000000-0005-0000-0000-000044430000}"/>
    <cellStyle name="Millares(1) 4 3 3" xfId="11568" xr:uid="{00000000-0005-0000-0000-000045430000}"/>
    <cellStyle name="Millares(1) 4 3 3 2" xfId="34315" xr:uid="{00000000-0005-0000-0000-000046430000}"/>
    <cellStyle name="Millares(1) 4 3 4" xfId="34316" xr:uid="{00000000-0005-0000-0000-000047430000}"/>
    <cellStyle name="Millares(1) 4 4" xfId="11569" xr:uid="{00000000-0005-0000-0000-000048430000}"/>
    <cellStyle name="Millares(1) 4 4 2" xfId="11570" xr:uid="{00000000-0005-0000-0000-000049430000}"/>
    <cellStyle name="Millares(1) 4 4 2 2" xfId="34317" xr:uid="{00000000-0005-0000-0000-00004A430000}"/>
    <cellStyle name="Millares(1) 4 4 3" xfId="11571" xr:uid="{00000000-0005-0000-0000-00004B430000}"/>
    <cellStyle name="Millares(1) 4 4 3 2" xfId="34318" xr:uid="{00000000-0005-0000-0000-00004C430000}"/>
    <cellStyle name="Millares(1) 4 4 4" xfId="34319" xr:uid="{00000000-0005-0000-0000-00004D430000}"/>
    <cellStyle name="Millares(1) 4 5" xfId="11572" xr:uid="{00000000-0005-0000-0000-00004E430000}"/>
    <cellStyle name="Millares(1) 4 5 2" xfId="11573" xr:uid="{00000000-0005-0000-0000-00004F430000}"/>
    <cellStyle name="Millares(1) 4 5 2 2" xfId="34320" xr:uid="{00000000-0005-0000-0000-000050430000}"/>
    <cellStyle name="Millares(1) 4 5 3" xfId="11574" xr:uid="{00000000-0005-0000-0000-000051430000}"/>
    <cellStyle name="Millares(1) 4 5 3 2" xfId="34321" xr:uid="{00000000-0005-0000-0000-000052430000}"/>
    <cellStyle name="Millares(1) 4 5 4" xfId="34322" xr:uid="{00000000-0005-0000-0000-000053430000}"/>
    <cellStyle name="Millares(1) 4 6" xfId="11575" xr:uid="{00000000-0005-0000-0000-000054430000}"/>
    <cellStyle name="Millares(1) 4 6 2" xfId="34323" xr:uid="{00000000-0005-0000-0000-000055430000}"/>
    <cellStyle name="Millares(1) 4 7" xfId="11576" xr:uid="{00000000-0005-0000-0000-000056430000}"/>
    <cellStyle name="Millares(1) 4 7 2" xfId="34324" xr:uid="{00000000-0005-0000-0000-000057430000}"/>
    <cellStyle name="Millares(1) 4 8" xfId="34325" xr:uid="{00000000-0005-0000-0000-000058430000}"/>
    <cellStyle name="Millares(1) 40" xfId="11577" xr:uid="{00000000-0005-0000-0000-000059430000}"/>
    <cellStyle name="Millares(1) 40 2" xfId="11578" xr:uid="{00000000-0005-0000-0000-00005A430000}"/>
    <cellStyle name="Millares(1) 40 2 2" xfId="34326" xr:uid="{00000000-0005-0000-0000-00005B430000}"/>
    <cellStyle name="Millares(1) 40 3" xfId="11579" xr:uid="{00000000-0005-0000-0000-00005C430000}"/>
    <cellStyle name="Millares(1) 40 3 2" xfId="34327" xr:uid="{00000000-0005-0000-0000-00005D430000}"/>
    <cellStyle name="Millares(1) 40 4" xfId="34328" xr:uid="{00000000-0005-0000-0000-00005E430000}"/>
    <cellStyle name="Millares(1) 41" xfId="11580" xr:uid="{00000000-0005-0000-0000-00005F430000}"/>
    <cellStyle name="Millares(1) 41 2" xfId="11581" xr:uid="{00000000-0005-0000-0000-000060430000}"/>
    <cellStyle name="Millares(1) 41 2 2" xfId="34329" xr:uid="{00000000-0005-0000-0000-000061430000}"/>
    <cellStyle name="Millares(1) 41 3" xfId="11582" xr:uid="{00000000-0005-0000-0000-000062430000}"/>
    <cellStyle name="Millares(1) 41 3 2" xfId="34330" xr:uid="{00000000-0005-0000-0000-000063430000}"/>
    <cellStyle name="Millares(1) 41 4" xfId="34331" xr:uid="{00000000-0005-0000-0000-000064430000}"/>
    <cellStyle name="Millares(1) 42" xfId="11583" xr:uid="{00000000-0005-0000-0000-000065430000}"/>
    <cellStyle name="Millares(1) 42 2" xfId="11584" xr:uid="{00000000-0005-0000-0000-000066430000}"/>
    <cellStyle name="Millares(1) 42 2 2" xfId="34332" xr:uid="{00000000-0005-0000-0000-000067430000}"/>
    <cellStyle name="Millares(1) 42 3" xfId="11585" xr:uid="{00000000-0005-0000-0000-000068430000}"/>
    <cellStyle name="Millares(1) 42 3 2" xfId="34333" xr:uid="{00000000-0005-0000-0000-000069430000}"/>
    <cellStyle name="Millares(1) 42 4" xfId="34334" xr:uid="{00000000-0005-0000-0000-00006A430000}"/>
    <cellStyle name="Millares(1) 43" xfId="11586" xr:uid="{00000000-0005-0000-0000-00006B430000}"/>
    <cellStyle name="Millares(1) 43 2" xfId="11587" xr:uid="{00000000-0005-0000-0000-00006C430000}"/>
    <cellStyle name="Millares(1) 43 2 2" xfId="34335" xr:uid="{00000000-0005-0000-0000-00006D430000}"/>
    <cellStyle name="Millares(1) 43 3" xfId="11588" xr:uid="{00000000-0005-0000-0000-00006E430000}"/>
    <cellStyle name="Millares(1) 43 3 2" xfId="34336" xr:uid="{00000000-0005-0000-0000-00006F430000}"/>
    <cellStyle name="Millares(1) 43 4" xfId="34337" xr:uid="{00000000-0005-0000-0000-000070430000}"/>
    <cellStyle name="Millares(1) 44" xfId="11589" xr:uid="{00000000-0005-0000-0000-000071430000}"/>
    <cellStyle name="Millares(1) 44 2" xfId="11590" xr:uid="{00000000-0005-0000-0000-000072430000}"/>
    <cellStyle name="Millares(1) 44 2 2" xfId="34338" xr:uid="{00000000-0005-0000-0000-000073430000}"/>
    <cellStyle name="Millares(1) 44 3" xfId="11591" xr:uid="{00000000-0005-0000-0000-000074430000}"/>
    <cellStyle name="Millares(1) 44 3 2" xfId="34339" xr:uid="{00000000-0005-0000-0000-000075430000}"/>
    <cellStyle name="Millares(1) 44 4" xfId="34340" xr:uid="{00000000-0005-0000-0000-000076430000}"/>
    <cellStyle name="Millares(1) 45" xfId="11592" xr:uid="{00000000-0005-0000-0000-000077430000}"/>
    <cellStyle name="Millares(1) 45 2" xfId="11593" xr:uid="{00000000-0005-0000-0000-000078430000}"/>
    <cellStyle name="Millares(1) 45 2 2" xfId="34341" xr:uid="{00000000-0005-0000-0000-000079430000}"/>
    <cellStyle name="Millares(1) 45 3" xfId="11594" xr:uid="{00000000-0005-0000-0000-00007A430000}"/>
    <cellStyle name="Millares(1) 45 3 2" xfId="34342" xr:uid="{00000000-0005-0000-0000-00007B430000}"/>
    <cellStyle name="Millares(1) 45 4" xfId="34343" xr:uid="{00000000-0005-0000-0000-00007C430000}"/>
    <cellStyle name="Millares(1) 46" xfId="11595" xr:uid="{00000000-0005-0000-0000-00007D430000}"/>
    <cellStyle name="Millares(1) 46 2" xfId="11596" xr:uid="{00000000-0005-0000-0000-00007E430000}"/>
    <cellStyle name="Millares(1) 46 2 2" xfId="34344" xr:uid="{00000000-0005-0000-0000-00007F430000}"/>
    <cellStyle name="Millares(1) 46 3" xfId="11597" xr:uid="{00000000-0005-0000-0000-000080430000}"/>
    <cellStyle name="Millares(1) 46 3 2" xfId="34345" xr:uid="{00000000-0005-0000-0000-000081430000}"/>
    <cellStyle name="Millares(1) 46 4" xfId="34346" xr:uid="{00000000-0005-0000-0000-000082430000}"/>
    <cellStyle name="Millares(1) 47" xfId="11598" xr:uid="{00000000-0005-0000-0000-000083430000}"/>
    <cellStyle name="Millares(1) 47 2" xfId="11599" xr:uid="{00000000-0005-0000-0000-000084430000}"/>
    <cellStyle name="Millares(1) 47 2 2" xfId="34347" xr:uid="{00000000-0005-0000-0000-000085430000}"/>
    <cellStyle name="Millares(1) 47 3" xfId="11600" xr:uid="{00000000-0005-0000-0000-000086430000}"/>
    <cellStyle name="Millares(1) 47 3 2" xfId="34348" xr:uid="{00000000-0005-0000-0000-000087430000}"/>
    <cellStyle name="Millares(1) 47 4" xfId="34349" xr:uid="{00000000-0005-0000-0000-000088430000}"/>
    <cellStyle name="Millares(1) 48" xfId="11601" xr:uid="{00000000-0005-0000-0000-000089430000}"/>
    <cellStyle name="Millares(1) 48 2" xfId="11602" xr:uid="{00000000-0005-0000-0000-00008A430000}"/>
    <cellStyle name="Millares(1) 48 2 2" xfId="34350" xr:uid="{00000000-0005-0000-0000-00008B430000}"/>
    <cellStyle name="Millares(1) 48 3" xfId="11603" xr:uid="{00000000-0005-0000-0000-00008C430000}"/>
    <cellStyle name="Millares(1) 48 3 2" xfId="34351" xr:uid="{00000000-0005-0000-0000-00008D430000}"/>
    <cellStyle name="Millares(1) 48 4" xfId="34352" xr:uid="{00000000-0005-0000-0000-00008E430000}"/>
    <cellStyle name="Millares(1) 49" xfId="11604" xr:uid="{00000000-0005-0000-0000-00008F430000}"/>
    <cellStyle name="Millares(1) 49 2" xfId="11605" xr:uid="{00000000-0005-0000-0000-000090430000}"/>
    <cellStyle name="Millares(1) 49 2 2" xfId="34353" xr:uid="{00000000-0005-0000-0000-000091430000}"/>
    <cellStyle name="Millares(1) 49 3" xfId="11606" xr:uid="{00000000-0005-0000-0000-000092430000}"/>
    <cellStyle name="Millares(1) 49 3 2" xfId="34354" xr:uid="{00000000-0005-0000-0000-000093430000}"/>
    <cellStyle name="Millares(1) 49 4" xfId="34355" xr:uid="{00000000-0005-0000-0000-000094430000}"/>
    <cellStyle name="Millares(1) 5" xfId="11607" xr:uid="{00000000-0005-0000-0000-000095430000}"/>
    <cellStyle name="Millares(1) 5 2" xfId="11608" xr:uid="{00000000-0005-0000-0000-000096430000}"/>
    <cellStyle name="Millares(1) 5 2 2" xfId="34356" xr:uid="{00000000-0005-0000-0000-000097430000}"/>
    <cellStyle name="Millares(1) 5 3" xfId="11609" xr:uid="{00000000-0005-0000-0000-000098430000}"/>
    <cellStyle name="Millares(1) 5 3 2" xfId="34357" xr:uid="{00000000-0005-0000-0000-000099430000}"/>
    <cellStyle name="Millares(1) 5 4" xfId="34358" xr:uid="{00000000-0005-0000-0000-00009A430000}"/>
    <cellStyle name="Millares(1) 50" xfId="11610" xr:uid="{00000000-0005-0000-0000-00009B430000}"/>
    <cellStyle name="Millares(1) 50 2" xfId="11611" xr:uid="{00000000-0005-0000-0000-00009C430000}"/>
    <cellStyle name="Millares(1) 50 2 2" xfId="34359" xr:uid="{00000000-0005-0000-0000-00009D430000}"/>
    <cellStyle name="Millares(1) 50 3" xfId="11612" xr:uid="{00000000-0005-0000-0000-00009E430000}"/>
    <cellStyle name="Millares(1) 50 3 2" xfId="34360" xr:uid="{00000000-0005-0000-0000-00009F430000}"/>
    <cellStyle name="Millares(1) 50 4" xfId="34361" xr:uid="{00000000-0005-0000-0000-0000A0430000}"/>
    <cellStyle name="Millares(1) 51" xfId="11613" xr:uid="{00000000-0005-0000-0000-0000A1430000}"/>
    <cellStyle name="Millares(1) 51 2" xfId="11614" xr:uid="{00000000-0005-0000-0000-0000A2430000}"/>
    <cellStyle name="Millares(1) 51 2 2" xfId="34362" xr:uid="{00000000-0005-0000-0000-0000A3430000}"/>
    <cellStyle name="Millares(1) 51 3" xfId="11615" xr:uid="{00000000-0005-0000-0000-0000A4430000}"/>
    <cellStyle name="Millares(1) 51 3 2" xfId="34363" xr:uid="{00000000-0005-0000-0000-0000A5430000}"/>
    <cellStyle name="Millares(1) 51 4" xfId="34364" xr:uid="{00000000-0005-0000-0000-0000A6430000}"/>
    <cellStyle name="Millares(1) 52" xfId="11616" xr:uid="{00000000-0005-0000-0000-0000A7430000}"/>
    <cellStyle name="Millares(1) 52 2" xfId="11617" xr:uid="{00000000-0005-0000-0000-0000A8430000}"/>
    <cellStyle name="Millares(1) 52 2 2" xfId="34365" xr:uid="{00000000-0005-0000-0000-0000A9430000}"/>
    <cellStyle name="Millares(1) 52 3" xfId="11618" xr:uid="{00000000-0005-0000-0000-0000AA430000}"/>
    <cellStyle name="Millares(1) 52 3 2" xfId="34366" xr:uid="{00000000-0005-0000-0000-0000AB430000}"/>
    <cellStyle name="Millares(1) 52 4" xfId="34367" xr:uid="{00000000-0005-0000-0000-0000AC430000}"/>
    <cellStyle name="Millares(1) 53" xfId="11619" xr:uid="{00000000-0005-0000-0000-0000AD430000}"/>
    <cellStyle name="Millares(1) 53 2" xfId="11620" xr:uid="{00000000-0005-0000-0000-0000AE430000}"/>
    <cellStyle name="Millares(1) 53 2 2" xfId="34368" xr:uid="{00000000-0005-0000-0000-0000AF430000}"/>
    <cellStyle name="Millares(1) 53 3" xfId="11621" xr:uid="{00000000-0005-0000-0000-0000B0430000}"/>
    <cellStyle name="Millares(1) 53 3 2" xfId="34369" xr:uid="{00000000-0005-0000-0000-0000B1430000}"/>
    <cellStyle name="Millares(1) 53 4" xfId="34370" xr:uid="{00000000-0005-0000-0000-0000B2430000}"/>
    <cellStyle name="Millares(1) 54" xfId="11622" xr:uid="{00000000-0005-0000-0000-0000B3430000}"/>
    <cellStyle name="Millares(1) 54 2" xfId="11623" xr:uid="{00000000-0005-0000-0000-0000B4430000}"/>
    <cellStyle name="Millares(1) 54 2 2" xfId="34371" xr:uid="{00000000-0005-0000-0000-0000B5430000}"/>
    <cellStyle name="Millares(1) 54 3" xfId="11624" xr:uid="{00000000-0005-0000-0000-0000B6430000}"/>
    <cellStyle name="Millares(1) 54 3 2" xfId="34372" xr:uid="{00000000-0005-0000-0000-0000B7430000}"/>
    <cellStyle name="Millares(1) 54 4" xfId="34373" xr:uid="{00000000-0005-0000-0000-0000B8430000}"/>
    <cellStyle name="Millares(1) 55" xfId="11625" xr:uid="{00000000-0005-0000-0000-0000B9430000}"/>
    <cellStyle name="Millares(1) 55 2" xfId="11626" xr:uid="{00000000-0005-0000-0000-0000BA430000}"/>
    <cellStyle name="Millares(1) 55 2 2" xfId="34374" xr:uid="{00000000-0005-0000-0000-0000BB430000}"/>
    <cellStyle name="Millares(1) 55 3" xfId="11627" xr:uid="{00000000-0005-0000-0000-0000BC430000}"/>
    <cellStyle name="Millares(1) 55 3 2" xfId="34375" xr:uid="{00000000-0005-0000-0000-0000BD430000}"/>
    <cellStyle name="Millares(1) 55 4" xfId="34376" xr:uid="{00000000-0005-0000-0000-0000BE430000}"/>
    <cellStyle name="Millares(1) 56" xfId="11628" xr:uid="{00000000-0005-0000-0000-0000BF430000}"/>
    <cellStyle name="Millares(1) 56 2" xfId="11629" xr:uid="{00000000-0005-0000-0000-0000C0430000}"/>
    <cellStyle name="Millares(1) 56 2 2" xfId="34377" xr:uid="{00000000-0005-0000-0000-0000C1430000}"/>
    <cellStyle name="Millares(1) 56 3" xfId="11630" xr:uid="{00000000-0005-0000-0000-0000C2430000}"/>
    <cellStyle name="Millares(1) 56 3 2" xfId="34378" xr:uid="{00000000-0005-0000-0000-0000C3430000}"/>
    <cellStyle name="Millares(1) 56 4" xfId="34379" xr:uid="{00000000-0005-0000-0000-0000C4430000}"/>
    <cellStyle name="Millares(1) 57" xfId="11631" xr:uid="{00000000-0005-0000-0000-0000C5430000}"/>
    <cellStyle name="Millares(1) 57 2" xfId="11632" xr:uid="{00000000-0005-0000-0000-0000C6430000}"/>
    <cellStyle name="Millares(1) 57 2 2" xfId="34380" xr:uid="{00000000-0005-0000-0000-0000C7430000}"/>
    <cellStyle name="Millares(1) 57 3" xfId="11633" xr:uid="{00000000-0005-0000-0000-0000C8430000}"/>
    <cellStyle name="Millares(1) 57 3 2" xfId="34381" xr:uid="{00000000-0005-0000-0000-0000C9430000}"/>
    <cellStyle name="Millares(1) 57 4" xfId="34382" xr:uid="{00000000-0005-0000-0000-0000CA430000}"/>
    <cellStyle name="Millares(1) 58" xfId="11634" xr:uid="{00000000-0005-0000-0000-0000CB430000}"/>
    <cellStyle name="Millares(1) 58 2" xfId="11635" xr:uid="{00000000-0005-0000-0000-0000CC430000}"/>
    <cellStyle name="Millares(1) 58 2 2" xfId="34383" xr:uid="{00000000-0005-0000-0000-0000CD430000}"/>
    <cellStyle name="Millares(1) 58 3" xfId="11636" xr:uid="{00000000-0005-0000-0000-0000CE430000}"/>
    <cellStyle name="Millares(1) 58 3 2" xfId="34384" xr:uid="{00000000-0005-0000-0000-0000CF430000}"/>
    <cellStyle name="Millares(1) 58 4" xfId="34385" xr:uid="{00000000-0005-0000-0000-0000D0430000}"/>
    <cellStyle name="Millares(1) 59" xfId="11637" xr:uid="{00000000-0005-0000-0000-0000D1430000}"/>
    <cellStyle name="Millares(1) 59 2" xfId="11638" xr:uid="{00000000-0005-0000-0000-0000D2430000}"/>
    <cellStyle name="Millares(1) 59 2 2" xfId="34386" xr:uid="{00000000-0005-0000-0000-0000D3430000}"/>
    <cellStyle name="Millares(1) 59 3" xfId="11639" xr:uid="{00000000-0005-0000-0000-0000D4430000}"/>
    <cellStyle name="Millares(1) 59 3 2" xfId="34387" xr:uid="{00000000-0005-0000-0000-0000D5430000}"/>
    <cellStyle name="Millares(1) 59 4" xfId="34388" xr:uid="{00000000-0005-0000-0000-0000D6430000}"/>
    <cellStyle name="Millares(1) 6" xfId="11640" xr:uid="{00000000-0005-0000-0000-0000D7430000}"/>
    <cellStyle name="Millares(1) 6 2" xfId="11641" xr:uid="{00000000-0005-0000-0000-0000D8430000}"/>
    <cellStyle name="Millares(1) 6 2 2" xfId="34389" xr:uid="{00000000-0005-0000-0000-0000D9430000}"/>
    <cellStyle name="Millares(1) 6 3" xfId="11642" xr:uid="{00000000-0005-0000-0000-0000DA430000}"/>
    <cellStyle name="Millares(1) 6 3 2" xfId="34390" xr:uid="{00000000-0005-0000-0000-0000DB430000}"/>
    <cellStyle name="Millares(1) 6 4" xfId="34391" xr:uid="{00000000-0005-0000-0000-0000DC430000}"/>
    <cellStyle name="Millares(1) 60" xfId="11643" xr:uid="{00000000-0005-0000-0000-0000DD430000}"/>
    <cellStyle name="Millares(1) 60 2" xfId="11644" xr:uid="{00000000-0005-0000-0000-0000DE430000}"/>
    <cellStyle name="Millares(1) 60 2 2" xfId="34392" xr:uid="{00000000-0005-0000-0000-0000DF430000}"/>
    <cellStyle name="Millares(1) 60 3" xfId="11645" xr:uid="{00000000-0005-0000-0000-0000E0430000}"/>
    <cellStyle name="Millares(1) 60 3 2" xfId="34393" xr:uid="{00000000-0005-0000-0000-0000E1430000}"/>
    <cellStyle name="Millares(1) 60 4" xfId="34394" xr:uid="{00000000-0005-0000-0000-0000E2430000}"/>
    <cellStyle name="Millares(1) 61" xfId="11646" xr:uid="{00000000-0005-0000-0000-0000E3430000}"/>
    <cellStyle name="Millares(1) 61 2" xfId="11647" xr:uid="{00000000-0005-0000-0000-0000E4430000}"/>
    <cellStyle name="Millares(1) 61 2 2" xfId="34395" xr:uid="{00000000-0005-0000-0000-0000E5430000}"/>
    <cellStyle name="Millares(1) 61 3" xfId="11648" xr:uid="{00000000-0005-0000-0000-0000E6430000}"/>
    <cellStyle name="Millares(1) 61 3 2" xfId="34396" xr:uid="{00000000-0005-0000-0000-0000E7430000}"/>
    <cellStyle name="Millares(1) 61 4" xfId="34397" xr:uid="{00000000-0005-0000-0000-0000E8430000}"/>
    <cellStyle name="Millares(1) 62" xfId="11649" xr:uid="{00000000-0005-0000-0000-0000E9430000}"/>
    <cellStyle name="Millares(1) 62 2" xfId="11650" xr:uid="{00000000-0005-0000-0000-0000EA430000}"/>
    <cellStyle name="Millares(1) 62 2 2" xfId="34398" xr:uid="{00000000-0005-0000-0000-0000EB430000}"/>
    <cellStyle name="Millares(1) 62 3" xfId="11651" xr:uid="{00000000-0005-0000-0000-0000EC430000}"/>
    <cellStyle name="Millares(1) 62 3 2" xfId="34399" xr:uid="{00000000-0005-0000-0000-0000ED430000}"/>
    <cellStyle name="Millares(1) 62 4" xfId="34400" xr:uid="{00000000-0005-0000-0000-0000EE430000}"/>
    <cellStyle name="Millares(1) 63" xfId="11652" xr:uid="{00000000-0005-0000-0000-0000EF430000}"/>
    <cellStyle name="Millares(1) 63 2" xfId="11653" xr:uid="{00000000-0005-0000-0000-0000F0430000}"/>
    <cellStyle name="Millares(1) 63 2 2" xfId="34401" xr:uid="{00000000-0005-0000-0000-0000F1430000}"/>
    <cellStyle name="Millares(1) 63 3" xfId="11654" xr:uid="{00000000-0005-0000-0000-0000F2430000}"/>
    <cellStyle name="Millares(1) 63 3 2" xfId="34402" xr:uid="{00000000-0005-0000-0000-0000F3430000}"/>
    <cellStyle name="Millares(1) 63 4" xfId="34403" xr:uid="{00000000-0005-0000-0000-0000F4430000}"/>
    <cellStyle name="Millares(1) 64" xfId="11655" xr:uid="{00000000-0005-0000-0000-0000F5430000}"/>
    <cellStyle name="Millares(1) 64 2" xfId="11656" xr:uid="{00000000-0005-0000-0000-0000F6430000}"/>
    <cellStyle name="Millares(1) 64 2 2" xfId="34404" xr:uid="{00000000-0005-0000-0000-0000F7430000}"/>
    <cellStyle name="Millares(1) 64 3" xfId="11657" xr:uid="{00000000-0005-0000-0000-0000F8430000}"/>
    <cellStyle name="Millares(1) 64 3 2" xfId="34405" xr:uid="{00000000-0005-0000-0000-0000F9430000}"/>
    <cellStyle name="Millares(1) 64 4" xfId="34406" xr:uid="{00000000-0005-0000-0000-0000FA430000}"/>
    <cellStyle name="Millares(1) 65" xfId="11658" xr:uid="{00000000-0005-0000-0000-0000FB430000}"/>
    <cellStyle name="Millares(1) 65 2" xfId="11659" xr:uid="{00000000-0005-0000-0000-0000FC430000}"/>
    <cellStyle name="Millares(1) 65 2 2" xfId="34407" xr:uid="{00000000-0005-0000-0000-0000FD430000}"/>
    <cellStyle name="Millares(1) 65 3" xfId="11660" xr:uid="{00000000-0005-0000-0000-0000FE430000}"/>
    <cellStyle name="Millares(1) 65 3 2" xfId="34408" xr:uid="{00000000-0005-0000-0000-0000FF430000}"/>
    <cellStyle name="Millares(1) 65 4" xfId="34409" xr:uid="{00000000-0005-0000-0000-000000440000}"/>
    <cellStyle name="Millares(1) 66" xfId="11661" xr:uid="{00000000-0005-0000-0000-000001440000}"/>
    <cellStyle name="Millares(1) 66 2" xfId="11662" xr:uid="{00000000-0005-0000-0000-000002440000}"/>
    <cellStyle name="Millares(1) 66 2 2" xfId="34410" xr:uid="{00000000-0005-0000-0000-000003440000}"/>
    <cellStyle name="Millares(1) 66 3" xfId="11663" xr:uid="{00000000-0005-0000-0000-000004440000}"/>
    <cellStyle name="Millares(1) 66 3 2" xfId="34411" xr:uid="{00000000-0005-0000-0000-000005440000}"/>
    <cellStyle name="Millares(1) 66 4" xfId="34412" xr:uid="{00000000-0005-0000-0000-000006440000}"/>
    <cellStyle name="Millares(1) 67" xfId="11664" xr:uid="{00000000-0005-0000-0000-000007440000}"/>
    <cellStyle name="Millares(1) 67 2" xfId="11665" xr:uid="{00000000-0005-0000-0000-000008440000}"/>
    <cellStyle name="Millares(1) 67 2 2" xfId="34413" xr:uid="{00000000-0005-0000-0000-000009440000}"/>
    <cellStyle name="Millares(1) 67 3" xfId="11666" xr:uid="{00000000-0005-0000-0000-00000A440000}"/>
    <cellStyle name="Millares(1) 67 3 2" xfId="34414" xr:uid="{00000000-0005-0000-0000-00000B440000}"/>
    <cellStyle name="Millares(1) 67 4" xfId="34415" xr:uid="{00000000-0005-0000-0000-00000C440000}"/>
    <cellStyle name="Millares(1) 68" xfId="11667" xr:uid="{00000000-0005-0000-0000-00000D440000}"/>
    <cellStyle name="Millares(1) 68 2" xfId="11668" xr:uid="{00000000-0005-0000-0000-00000E440000}"/>
    <cellStyle name="Millares(1) 68 2 2" xfId="34416" xr:uid="{00000000-0005-0000-0000-00000F440000}"/>
    <cellStyle name="Millares(1) 68 3" xfId="11669" xr:uid="{00000000-0005-0000-0000-000010440000}"/>
    <cellStyle name="Millares(1) 68 3 2" xfId="34417" xr:uid="{00000000-0005-0000-0000-000011440000}"/>
    <cellStyle name="Millares(1) 68 4" xfId="34418" xr:uid="{00000000-0005-0000-0000-000012440000}"/>
    <cellStyle name="Millares(1) 69" xfId="11670" xr:uid="{00000000-0005-0000-0000-000013440000}"/>
    <cellStyle name="Millares(1) 69 2" xfId="11671" xr:uid="{00000000-0005-0000-0000-000014440000}"/>
    <cellStyle name="Millares(1) 69 2 2" xfId="34419" xr:uid="{00000000-0005-0000-0000-000015440000}"/>
    <cellStyle name="Millares(1) 69 3" xfId="11672" xr:uid="{00000000-0005-0000-0000-000016440000}"/>
    <cellStyle name="Millares(1) 69 3 2" xfId="34420" xr:uid="{00000000-0005-0000-0000-000017440000}"/>
    <cellStyle name="Millares(1) 69 4" xfId="34421" xr:uid="{00000000-0005-0000-0000-000018440000}"/>
    <cellStyle name="Millares(1) 7" xfId="11673" xr:uid="{00000000-0005-0000-0000-000019440000}"/>
    <cellStyle name="Millares(1) 7 2" xfId="11674" xr:uid="{00000000-0005-0000-0000-00001A440000}"/>
    <cellStyle name="Millares(1) 7 2 2" xfId="34422" xr:uid="{00000000-0005-0000-0000-00001B440000}"/>
    <cellStyle name="Millares(1) 7 3" xfId="11675" xr:uid="{00000000-0005-0000-0000-00001C440000}"/>
    <cellStyle name="Millares(1) 7 3 2" xfId="34423" xr:uid="{00000000-0005-0000-0000-00001D440000}"/>
    <cellStyle name="Millares(1) 7 4" xfId="34424" xr:uid="{00000000-0005-0000-0000-00001E440000}"/>
    <cellStyle name="Millares(1) 70" xfId="11676" xr:uid="{00000000-0005-0000-0000-00001F440000}"/>
    <cellStyle name="Millares(1) 70 2" xfId="11677" xr:uid="{00000000-0005-0000-0000-000020440000}"/>
    <cellStyle name="Millares(1) 70 2 2" xfId="34425" xr:uid="{00000000-0005-0000-0000-000021440000}"/>
    <cellStyle name="Millares(1) 70 3" xfId="11678" xr:uid="{00000000-0005-0000-0000-000022440000}"/>
    <cellStyle name="Millares(1) 70 3 2" xfId="34426" xr:uid="{00000000-0005-0000-0000-000023440000}"/>
    <cellStyle name="Millares(1) 70 4" xfId="34427" xr:uid="{00000000-0005-0000-0000-000024440000}"/>
    <cellStyle name="Millares(1) 71" xfId="11679" xr:uid="{00000000-0005-0000-0000-000025440000}"/>
    <cellStyle name="Millares(1) 71 2" xfId="11680" xr:uid="{00000000-0005-0000-0000-000026440000}"/>
    <cellStyle name="Millares(1) 71 2 2" xfId="34428" xr:uid="{00000000-0005-0000-0000-000027440000}"/>
    <cellStyle name="Millares(1) 71 3" xfId="11681" xr:uid="{00000000-0005-0000-0000-000028440000}"/>
    <cellStyle name="Millares(1) 71 3 2" xfId="34429" xr:uid="{00000000-0005-0000-0000-000029440000}"/>
    <cellStyle name="Millares(1) 71 4" xfId="34430" xr:uid="{00000000-0005-0000-0000-00002A440000}"/>
    <cellStyle name="Millares(1) 72" xfId="11682" xr:uid="{00000000-0005-0000-0000-00002B440000}"/>
    <cellStyle name="Millares(1) 72 2" xfId="11683" xr:uid="{00000000-0005-0000-0000-00002C440000}"/>
    <cellStyle name="Millares(1) 72 2 2" xfId="34431" xr:uid="{00000000-0005-0000-0000-00002D440000}"/>
    <cellStyle name="Millares(1) 72 3" xfId="11684" xr:uid="{00000000-0005-0000-0000-00002E440000}"/>
    <cellStyle name="Millares(1) 72 3 2" xfId="34432" xr:uid="{00000000-0005-0000-0000-00002F440000}"/>
    <cellStyle name="Millares(1) 72 4" xfId="34433" xr:uid="{00000000-0005-0000-0000-000030440000}"/>
    <cellStyle name="Millares(1) 73" xfId="11685" xr:uid="{00000000-0005-0000-0000-000031440000}"/>
    <cellStyle name="Millares(1) 73 2" xfId="11686" xr:uid="{00000000-0005-0000-0000-000032440000}"/>
    <cellStyle name="Millares(1) 73 2 2" xfId="34434" xr:uid="{00000000-0005-0000-0000-000033440000}"/>
    <cellStyle name="Millares(1) 73 3" xfId="11687" xr:uid="{00000000-0005-0000-0000-000034440000}"/>
    <cellStyle name="Millares(1) 73 3 2" xfId="34435" xr:uid="{00000000-0005-0000-0000-000035440000}"/>
    <cellStyle name="Millares(1) 73 4" xfId="34436" xr:uid="{00000000-0005-0000-0000-000036440000}"/>
    <cellStyle name="Millares(1) 74" xfId="11688" xr:uid="{00000000-0005-0000-0000-000037440000}"/>
    <cellStyle name="Millares(1) 74 2" xfId="11689" xr:uid="{00000000-0005-0000-0000-000038440000}"/>
    <cellStyle name="Millares(1) 74 2 2" xfId="34437" xr:uid="{00000000-0005-0000-0000-000039440000}"/>
    <cellStyle name="Millares(1) 74 3" xfId="11690" xr:uid="{00000000-0005-0000-0000-00003A440000}"/>
    <cellStyle name="Millares(1) 74 3 2" xfId="34438" xr:uid="{00000000-0005-0000-0000-00003B440000}"/>
    <cellStyle name="Millares(1) 74 4" xfId="34439" xr:uid="{00000000-0005-0000-0000-00003C440000}"/>
    <cellStyle name="Millares(1) 75" xfId="11691" xr:uid="{00000000-0005-0000-0000-00003D440000}"/>
    <cellStyle name="Millares(1) 75 2" xfId="11692" xr:uid="{00000000-0005-0000-0000-00003E440000}"/>
    <cellStyle name="Millares(1) 75 2 2" xfId="34440" xr:uid="{00000000-0005-0000-0000-00003F440000}"/>
    <cellStyle name="Millares(1) 75 3" xfId="11693" xr:uid="{00000000-0005-0000-0000-000040440000}"/>
    <cellStyle name="Millares(1) 75 3 2" xfId="34441" xr:uid="{00000000-0005-0000-0000-000041440000}"/>
    <cellStyle name="Millares(1) 75 4" xfId="34442" xr:uid="{00000000-0005-0000-0000-000042440000}"/>
    <cellStyle name="Millares(1) 76" xfId="11694" xr:uid="{00000000-0005-0000-0000-000043440000}"/>
    <cellStyle name="Millares(1) 76 2" xfId="11695" xr:uid="{00000000-0005-0000-0000-000044440000}"/>
    <cellStyle name="Millares(1) 76 2 2" xfId="34443" xr:uid="{00000000-0005-0000-0000-000045440000}"/>
    <cellStyle name="Millares(1) 76 3" xfId="11696" xr:uid="{00000000-0005-0000-0000-000046440000}"/>
    <cellStyle name="Millares(1) 76 3 2" xfId="34444" xr:uid="{00000000-0005-0000-0000-000047440000}"/>
    <cellStyle name="Millares(1) 76 4" xfId="34445" xr:uid="{00000000-0005-0000-0000-000048440000}"/>
    <cellStyle name="Millares(1) 77" xfId="11697" xr:uid="{00000000-0005-0000-0000-000049440000}"/>
    <cellStyle name="Millares(1) 77 2" xfId="11698" xr:uid="{00000000-0005-0000-0000-00004A440000}"/>
    <cellStyle name="Millares(1) 77 2 2" xfId="34446" xr:uid="{00000000-0005-0000-0000-00004B440000}"/>
    <cellStyle name="Millares(1) 77 3" xfId="11699" xr:uid="{00000000-0005-0000-0000-00004C440000}"/>
    <cellStyle name="Millares(1) 77 3 2" xfId="34447" xr:uid="{00000000-0005-0000-0000-00004D440000}"/>
    <cellStyle name="Millares(1) 77 4" xfId="34448" xr:uid="{00000000-0005-0000-0000-00004E440000}"/>
    <cellStyle name="Millares(1) 78" xfId="11700" xr:uid="{00000000-0005-0000-0000-00004F440000}"/>
    <cellStyle name="Millares(1) 78 2" xfId="11701" xr:uid="{00000000-0005-0000-0000-000050440000}"/>
    <cellStyle name="Millares(1) 78 2 2" xfId="34449" xr:uid="{00000000-0005-0000-0000-000051440000}"/>
    <cellStyle name="Millares(1) 78 3" xfId="11702" xr:uid="{00000000-0005-0000-0000-000052440000}"/>
    <cellStyle name="Millares(1) 78 3 2" xfId="34450" xr:uid="{00000000-0005-0000-0000-000053440000}"/>
    <cellStyle name="Millares(1) 78 4" xfId="34451" xr:uid="{00000000-0005-0000-0000-000054440000}"/>
    <cellStyle name="Millares(1) 79" xfId="11703" xr:uid="{00000000-0005-0000-0000-000055440000}"/>
    <cellStyle name="Millares(1) 79 2" xfId="11704" xr:uid="{00000000-0005-0000-0000-000056440000}"/>
    <cellStyle name="Millares(1) 79 2 2" xfId="34452" xr:uid="{00000000-0005-0000-0000-000057440000}"/>
    <cellStyle name="Millares(1) 79 3" xfId="11705" xr:uid="{00000000-0005-0000-0000-000058440000}"/>
    <cellStyle name="Millares(1) 79 3 2" xfId="34453" xr:uid="{00000000-0005-0000-0000-000059440000}"/>
    <cellStyle name="Millares(1) 79 4" xfId="34454" xr:uid="{00000000-0005-0000-0000-00005A440000}"/>
    <cellStyle name="Millares(1) 8" xfId="11706" xr:uid="{00000000-0005-0000-0000-00005B440000}"/>
    <cellStyle name="Millares(1) 8 2" xfId="11707" xr:uid="{00000000-0005-0000-0000-00005C440000}"/>
    <cellStyle name="Millares(1) 8 2 2" xfId="34455" xr:uid="{00000000-0005-0000-0000-00005D440000}"/>
    <cellStyle name="Millares(1) 8 3" xfId="11708" xr:uid="{00000000-0005-0000-0000-00005E440000}"/>
    <cellStyle name="Millares(1) 8 3 2" xfId="34456" xr:uid="{00000000-0005-0000-0000-00005F440000}"/>
    <cellStyle name="Millares(1) 8 4" xfId="34457" xr:uid="{00000000-0005-0000-0000-000060440000}"/>
    <cellStyle name="Millares(1) 80" xfId="11709" xr:uid="{00000000-0005-0000-0000-000061440000}"/>
    <cellStyle name="Millares(1) 80 2" xfId="11710" xr:uid="{00000000-0005-0000-0000-000062440000}"/>
    <cellStyle name="Millares(1) 80 2 2" xfId="34458" xr:uid="{00000000-0005-0000-0000-000063440000}"/>
    <cellStyle name="Millares(1) 80 3" xfId="11711" xr:uid="{00000000-0005-0000-0000-000064440000}"/>
    <cellStyle name="Millares(1) 80 3 2" xfId="34459" xr:uid="{00000000-0005-0000-0000-000065440000}"/>
    <cellStyle name="Millares(1) 80 4" xfId="34460" xr:uid="{00000000-0005-0000-0000-000066440000}"/>
    <cellStyle name="Millares(1) 81" xfId="11712" xr:uid="{00000000-0005-0000-0000-000067440000}"/>
    <cellStyle name="Millares(1) 81 2" xfId="11713" xr:uid="{00000000-0005-0000-0000-000068440000}"/>
    <cellStyle name="Millares(1) 81 2 2" xfId="34461" xr:uid="{00000000-0005-0000-0000-000069440000}"/>
    <cellStyle name="Millares(1) 81 3" xfId="11714" xr:uid="{00000000-0005-0000-0000-00006A440000}"/>
    <cellStyle name="Millares(1) 81 3 2" xfId="34462" xr:uid="{00000000-0005-0000-0000-00006B440000}"/>
    <cellStyle name="Millares(1) 81 4" xfId="34463" xr:uid="{00000000-0005-0000-0000-00006C440000}"/>
    <cellStyle name="Millares(1) 82" xfId="11715" xr:uid="{00000000-0005-0000-0000-00006D440000}"/>
    <cellStyle name="Millares(1) 82 2" xfId="11716" xr:uid="{00000000-0005-0000-0000-00006E440000}"/>
    <cellStyle name="Millares(1) 82 2 2" xfId="34464" xr:uid="{00000000-0005-0000-0000-00006F440000}"/>
    <cellStyle name="Millares(1) 82 3" xfId="11717" xr:uid="{00000000-0005-0000-0000-000070440000}"/>
    <cellStyle name="Millares(1) 82 3 2" xfId="34465" xr:uid="{00000000-0005-0000-0000-000071440000}"/>
    <cellStyle name="Millares(1) 82 4" xfId="34466" xr:uid="{00000000-0005-0000-0000-000072440000}"/>
    <cellStyle name="Millares(1) 83" xfId="11718" xr:uid="{00000000-0005-0000-0000-000073440000}"/>
    <cellStyle name="Millares(1) 83 2" xfId="11719" xr:uid="{00000000-0005-0000-0000-000074440000}"/>
    <cellStyle name="Millares(1) 83 2 2" xfId="34467" xr:uid="{00000000-0005-0000-0000-000075440000}"/>
    <cellStyle name="Millares(1) 83 3" xfId="11720" xr:uid="{00000000-0005-0000-0000-000076440000}"/>
    <cellStyle name="Millares(1) 83 3 2" xfId="34468" xr:uid="{00000000-0005-0000-0000-000077440000}"/>
    <cellStyle name="Millares(1) 83 4" xfId="34469" xr:uid="{00000000-0005-0000-0000-000078440000}"/>
    <cellStyle name="Millares(1) 84" xfId="11721" xr:uid="{00000000-0005-0000-0000-000079440000}"/>
    <cellStyle name="Millares(1) 84 2" xfId="11722" xr:uid="{00000000-0005-0000-0000-00007A440000}"/>
    <cellStyle name="Millares(1) 84 2 2" xfId="34470" xr:uid="{00000000-0005-0000-0000-00007B440000}"/>
    <cellStyle name="Millares(1) 84 3" xfId="11723" xr:uid="{00000000-0005-0000-0000-00007C440000}"/>
    <cellStyle name="Millares(1) 84 3 2" xfId="34471" xr:uid="{00000000-0005-0000-0000-00007D440000}"/>
    <cellStyle name="Millares(1) 84 4" xfId="34472" xr:uid="{00000000-0005-0000-0000-00007E440000}"/>
    <cellStyle name="Millares(1) 85" xfId="11724" xr:uid="{00000000-0005-0000-0000-00007F440000}"/>
    <cellStyle name="Millares(1) 85 2" xfId="11725" xr:uid="{00000000-0005-0000-0000-000080440000}"/>
    <cellStyle name="Millares(1) 85 2 2" xfId="34473" xr:uid="{00000000-0005-0000-0000-000081440000}"/>
    <cellStyle name="Millares(1) 85 3" xfId="11726" xr:uid="{00000000-0005-0000-0000-000082440000}"/>
    <cellStyle name="Millares(1) 85 3 2" xfId="34474" xr:uid="{00000000-0005-0000-0000-000083440000}"/>
    <cellStyle name="Millares(1) 85 4" xfId="34475" xr:uid="{00000000-0005-0000-0000-000084440000}"/>
    <cellStyle name="Millares(1) 86" xfId="11727" xr:uid="{00000000-0005-0000-0000-000085440000}"/>
    <cellStyle name="Millares(1) 86 2" xfId="11728" xr:uid="{00000000-0005-0000-0000-000086440000}"/>
    <cellStyle name="Millares(1) 86 2 2" xfId="34476" xr:uid="{00000000-0005-0000-0000-000087440000}"/>
    <cellStyle name="Millares(1) 86 3" xfId="11729" xr:uid="{00000000-0005-0000-0000-000088440000}"/>
    <cellStyle name="Millares(1) 86 3 2" xfId="34477" xr:uid="{00000000-0005-0000-0000-000089440000}"/>
    <cellStyle name="Millares(1) 86 4" xfId="34478" xr:uid="{00000000-0005-0000-0000-00008A440000}"/>
    <cellStyle name="Millares(1) 87" xfId="11730" xr:uid="{00000000-0005-0000-0000-00008B440000}"/>
    <cellStyle name="Millares(1) 87 2" xfId="11731" xr:uid="{00000000-0005-0000-0000-00008C440000}"/>
    <cellStyle name="Millares(1) 87 2 2" xfId="34479" xr:uid="{00000000-0005-0000-0000-00008D440000}"/>
    <cellStyle name="Millares(1) 87 3" xfId="11732" xr:uid="{00000000-0005-0000-0000-00008E440000}"/>
    <cellStyle name="Millares(1) 87 3 2" xfId="34480" xr:uid="{00000000-0005-0000-0000-00008F440000}"/>
    <cellStyle name="Millares(1) 87 4" xfId="34481" xr:uid="{00000000-0005-0000-0000-000090440000}"/>
    <cellStyle name="Millares(1) 88" xfId="11733" xr:uid="{00000000-0005-0000-0000-000091440000}"/>
    <cellStyle name="Millares(1) 88 2" xfId="11734" xr:uid="{00000000-0005-0000-0000-000092440000}"/>
    <cellStyle name="Millares(1) 88 2 2" xfId="34482" xr:uid="{00000000-0005-0000-0000-000093440000}"/>
    <cellStyle name="Millares(1) 88 3" xfId="11735" xr:uid="{00000000-0005-0000-0000-000094440000}"/>
    <cellStyle name="Millares(1) 88 3 2" xfId="34483" xr:uid="{00000000-0005-0000-0000-000095440000}"/>
    <cellStyle name="Millares(1) 88 4" xfId="34484" xr:uid="{00000000-0005-0000-0000-000096440000}"/>
    <cellStyle name="Millares(1) 89" xfId="11736" xr:uid="{00000000-0005-0000-0000-000097440000}"/>
    <cellStyle name="Millares(1) 89 2" xfId="11737" xr:uid="{00000000-0005-0000-0000-000098440000}"/>
    <cellStyle name="Millares(1) 89 2 2" xfId="34485" xr:uid="{00000000-0005-0000-0000-000099440000}"/>
    <cellStyle name="Millares(1) 89 3" xfId="11738" xr:uid="{00000000-0005-0000-0000-00009A440000}"/>
    <cellStyle name="Millares(1) 89 3 2" xfId="34486" xr:uid="{00000000-0005-0000-0000-00009B440000}"/>
    <cellStyle name="Millares(1) 89 4" xfId="34487" xr:uid="{00000000-0005-0000-0000-00009C440000}"/>
    <cellStyle name="Millares(1) 9" xfId="11739" xr:uid="{00000000-0005-0000-0000-00009D440000}"/>
    <cellStyle name="Millares(1) 9 2" xfId="11740" xr:uid="{00000000-0005-0000-0000-00009E440000}"/>
    <cellStyle name="Millares(1) 9 2 2" xfId="34488" xr:uid="{00000000-0005-0000-0000-00009F440000}"/>
    <cellStyle name="Millares(1) 9 3" xfId="11741" xr:uid="{00000000-0005-0000-0000-0000A0440000}"/>
    <cellStyle name="Millares(1) 9 3 2" xfId="34489" xr:uid="{00000000-0005-0000-0000-0000A1440000}"/>
    <cellStyle name="Millares(1) 9 4" xfId="34490" xr:uid="{00000000-0005-0000-0000-0000A2440000}"/>
    <cellStyle name="Millares(1) 90" xfId="11742" xr:uid="{00000000-0005-0000-0000-0000A3440000}"/>
    <cellStyle name="Millares(1) 90 2" xfId="11743" xr:uid="{00000000-0005-0000-0000-0000A4440000}"/>
    <cellStyle name="Millares(1) 90 2 2" xfId="34491" xr:uid="{00000000-0005-0000-0000-0000A5440000}"/>
    <cellStyle name="Millares(1) 90 3" xfId="11744" xr:uid="{00000000-0005-0000-0000-0000A6440000}"/>
    <cellStyle name="Millares(1) 90 3 2" xfId="34492" xr:uid="{00000000-0005-0000-0000-0000A7440000}"/>
    <cellStyle name="Millares(1) 90 4" xfId="34493" xr:uid="{00000000-0005-0000-0000-0000A8440000}"/>
    <cellStyle name="Millares(1) 91" xfId="11745" xr:uid="{00000000-0005-0000-0000-0000A9440000}"/>
    <cellStyle name="Millares(1) 91 2" xfId="11746" xr:uid="{00000000-0005-0000-0000-0000AA440000}"/>
    <cellStyle name="Millares(1) 91 2 2" xfId="34494" xr:uid="{00000000-0005-0000-0000-0000AB440000}"/>
    <cellStyle name="Millares(1) 91 3" xfId="11747" xr:uid="{00000000-0005-0000-0000-0000AC440000}"/>
    <cellStyle name="Millares(1) 91 3 2" xfId="34495" xr:uid="{00000000-0005-0000-0000-0000AD440000}"/>
    <cellStyle name="Millares(1) 91 4" xfId="34496" xr:uid="{00000000-0005-0000-0000-0000AE440000}"/>
    <cellStyle name="Millares(1) 92" xfId="11748" xr:uid="{00000000-0005-0000-0000-0000AF440000}"/>
    <cellStyle name="Millares(1) 92 2" xfId="11749" xr:uid="{00000000-0005-0000-0000-0000B0440000}"/>
    <cellStyle name="Millares(1) 92 2 2" xfId="34497" xr:uid="{00000000-0005-0000-0000-0000B1440000}"/>
    <cellStyle name="Millares(1) 92 3" xfId="11750" xr:uid="{00000000-0005-0000-0000-0000B2440000}"/>
    <cellStyle name="Millares(1) 92 3 2" xfId="34498" xr:uid="{00000000-0005-0000-0000-0000B3440000}"/>
    <cellStyle name="Millares(1) 92 4" xfId="34499" xr:uid="{00000000-0005-0000-0000-0000B4440000}"/>
    <cellStyle name="Millares(1) 93" xfId="11751" xr:uid="{00000000-0005-0000-0000-0000B5440000}"/>
    <cellStyle name="Millares(1) 93 2" xfId="11752" xr:uid="{00000000-0005-0000-0000-0000B6440000}"/>
    <cellStyle name="Millares(1) 93 2 2" xfId="34500" xr:uid="{00000000-0005-0000-0000-0000B7440000}"/>
    <cellStyle name="Millares(1) 93 3" xfId="11753" xr:uid="{00000000-0005-0000-0000-0000B8440000}"/>
    <cellStyle name="Millares(1) 93 3 2" xfId="34501" xr:uid="{00000000-0005-0000-0000-0000B9440000}"/>
    <cellStyle name="Millares(1) 93 4" xfId="34502" xr:uid="{00000000-0005-0000-0000-0000BA440000}"/>
    <cellStyle name="Millares(1) 94" xfId="11754" xr:uid="{00000000-0005-0000-0000-0000BB440000}"/>
    <cellStyle name="Millares(1) 94 2" xfId="11755" xr:uid="{00000000-0005-0000-0000-0000BC440000}"/>
    <cellStyle name="Millares(1) 94 2 2" xfId="34503" xr:uid="{00000000-0005-0000-0000-0000BD440000}"/>
    <cellStyle name="Millares(1) 94 3" xfId="11756" xr:uid="{00000000-0005-0000-0000-0000BE440000}"/>
    <cellStyle name="Millares(1) 94 3 2" xfId="34504" xr:uid="{00000000-0005-0000-0000-0000BF440000}"/>
    <cellStyle name="Millares(1) 94 4" xfId="34505" xr:uid="{00000000-0005-0000-0000-0000C0440000}"/>
    <cellStyle name="Millares(1) 95" xfId="11757" xr:uid="{00000000-0005-0000-0000-0000C1440000}"/>
    <cellStyle name="Millares(1) 95 2" xfId="11758" xr:uid="{00000000-0005-0000-0000-0000C2440000}"/>
    <cellStyle name="Millares(1) 95 2 2" xfId="34506" xr:uid="{00000000-0005-0000-0000-0000C3440000}"/>
    <cellStyle name="Millares(1) 95 3" xfId="11759" xr:uid="{00000000-0005-0000-0000-0000C4440000}"/>
    <cellStyle name="Millares(1) 95 3 2" xfId="34507" xr:uid="{00000000-0005-0000-0000-0000C5440000}"/>
    <cellStyle name="Millares(1) 95 4" xfId="34508" xr:uid="{00000000-0005-0000-0000-0000C6440000}"/>
    <cellStyle name="Millares(1) 96" xfId="11760" xr:uid="{00000000-0005-0000-0000-0000C7440000}"/>
    <cellStyle name="Millares(1) 96 2" xfId="11761" xr:uid="{00000000-0005-0000-0000-0000C8440000}"/>
    <cellStyle name="Millares(1) 96 2 2" xfId="34509" xr:uid="{00000000-0005-0000-0000-0000C9440000}"/>
    <cellStyle name="Millares(1) 96 3" xfId="11762" xr:uid="{00000000-0005-0000-0000-0000CA440000}"/>
    <cellStyle name="Millares(1) 96 3 2" xfId="34510" xr:uid="{00000000-0005-0000-0000-0000CB440000}"/>
    <cellStyle name="Millares(1) 96 4" xfId="34511" xr:uid="{00000000-0005-0000-0000-0000CC440000}"/>
    <cellStyle name="Millares(1) 97" xfId="11763" xr:uid="{00000000-0005-0000-0000-0000CD440000}"/>
    <cellStyle name="Millares(1) 97 2" xfId="11764" xr:uid="{00000000-0005-0000-0000-0000CE440000}"/>
    <cellStyle name="Millares(1) 97 2 2" xfId="34512" xr:uid="{00000000-0005-0000-0000-0000CF440000}"/>
    <cellStyle name="Millares(1) 97 3" xfId="11765" xr:uid="{00000000-0005-0000-0000-0000D0440000}"/>
    <cellStyle name="Millares(1) 97 3 2" xfId="34513" xr:uid="{00000000-0005-0000-0000-0000D1440000}"/>
    <cellStyle name="Millares(1) 97 4" xfId="34514" xr:uid="{00000000-0005-0000-0000-0000D2440000}"/>
    <cellStyle name="Millares(1) 98" xfId="11766" xr:uid="{00000000-0005-0000-0000-0000D3440000}"/>
    <cellStyle name="Millares(1) 98 2" xfId="11767" xr:uid="{00000000-0005-0000-0000-0000D4440000}"/>
    <cellStyle name="Millares(1) 98 2 2" xfId="34515" xr:uid="{00000000-0005-0000-0000-0000D5440000}"/>
    <cellStyle name="Millares(1) 98 3" xfId="11768" xr:uid="{00000000-0005-0000-0000-0000D6440000}"/>
    <cellStyle name="Millares(1) 98 3 2" xfId="34516" xr:uid="{00000000-0005-0000-0000-0000D7440000}"/>
    <cellStyle name="Millares(1) 98 4" xfId="34517" xr:uid="{00000000-0005-0000-0000-0000D8440000}"/>
    <cellStyle name="Millares(1) 99" xfId="11769" xr:uid="{00000000-0005-0000-0000-0000D9440000}"/>
    <cellStyle name="Millares(1) 99 2" xfId="11770" xr:uid="{00000000-0005-0000-0000-0000DA440000}"/>
    <cellStyle name="Millares(1) 99 2 2" xfId="34518" xr:uid="{00000000-0005-0000-0000-0000DB440000}"/>
    <cellStyle name="Millares(1) 99 3" xfId="11771" xr:uid="{00000000-0005-0000-0000-0000DC440000}"/>
    <cellStyle name="Millares(1) 99 3 2" xfId="34519" xr:uid="{00000000-0005-0000-0000-0000DD440000}"/>
    <cellStyle name="Millares(1) 99 4" xfId="34520" xr:uid="{00000000-0005-0000-0000-0000DE440000}"/>
    <cellStyle name="Millares[1]" xfId="11772" xr:uid="{00000000-0005-0000-0000-0000DF440000}"/>
    <cellStyle name="Millares[1] 10" xfId="11773" xr:uid="{00000000-0005-0000-0000-0000E0440000}"/>
    <cellStyle name="Millares[1] 10 2" xfId="11774" xr:uid="{00000000-0005-0000-0000-0000E1440000}"/>
    <cellStyle name="Millares[1] 10 2 2" xfId="34521" xr:uid="{00000000-0005-0000-0000-0000E2440000}"/>
    <cellStyle name="Millares[1] 10 3" xfId="11775" xr:uid="{00000000-0005-0000-0000-0000E3440000}"/>
    <cellStyle name="Millares[1] 10 3 2" xfId="34522" xr:uid="{00000000-0005-0000-0000-0000E4440000}"/>
    <cellStyle name="Millares[1] 10 4" xfId="34523" xr:uid="{00000000-0005-0000-0000-0000E5440000}"/>
    <cellStyle name="Millares[1] 100" xfId="11776" xr:uid="{00000000-0005-0000-0000-0000E6440000}"/>
    <cellStyle name="Millares[1] 100 2" xfId="11777" xr:uid="{00000000-0005-0000-0000-0000E7440000}"/>
    <cellStyle name="Millares[1] 100 2 2" xfId="34524" xr:uid="{00000000-0005-0000-0000-0000E8440000}"/>
    <cellStyle name="Millares[1] 100 3" xfId="11778" xr:uid="{00000000-0005-0000-0000-0000E9440000}"/>
    <cellStyle name="Millares[1] 100 3 2" xfId="34525" xr:uid="{00000000-0005-0000-0000-0000EA440000}"/>
    <cellStyle name="Millares[1] 100 4" xfId="34526" xr:uid="{00000000-0005-0000-0000-0000EB440000}"/>
    <cellStyle name="Millares[1] 101" xfId="11779" xr:uid="{00000000-0005-0000-0000-0000EC440000}"/>
    <cellStyle name="Millares[1] 101 2" xfId="11780" xr:uid="{00000000-0005-0000-0000-0000ED440000}"/>
    <cellStyle name="Millares[1] 101 2 2" xfId="34527" xr:uid="{00000000-0005-0000-0000-0000EE440000}"/>
    <cellStyle name="Millares[1] 101 3" xfId="11781" xr:uid="{00000000-0005-0000-0000-0000EF440000}"/>
    <cellStyle name="Millares[1] 101 3 2" xfId="34528" xr:uid="{00000000-0005-0000-0000-0000F0440000}"/>
    <cellStyle name="Millares[1] 101 4" xfId="34529" xr:uid="{00000000-0005-0000-0000-0000F1440000}"/>
    <cellStyle name="Millares[1] 102" xfId="11782" xr:uid="{00000000-0005-0000-0000-0000F2440000}"/>
    <cellStyle name="Millares[1] 102 2" xfId="11783" xr:uid="{00000000-0005-0000-0000-0000F3440000}"/>
    <cellStyle name="Millares[1] 102 2 2" xfId="34530" xr:uid="{00000000-0005-0000-0000-0000F4440000}"/>
    <cellStyle name="Millares[1] 102 3" xfId="11784" xr:uid="{00000000-0005-0000-0000-0000F5440000}"/>
    <cellStyle name="Millares[1] 102 3 2" xfId="34531" xr:uid="{00000000-0005-0000-0000-0000F6440000}"/>
    <cellStyle name="Millares[1] 102 4" xfId="34532" xr:uid="{00000000-0005-0000-0000-0000F7440000}"/>
    <cellStyle name="Millares[1] 103" xfId="11785" xr:uid="{00000000-0005-0000-0000-0000F8440000}"/>
    <cellStyle name="Millares[1] 103 2" xfId="11786" xr:uid="{00000000-0005-0000-0000-0000F9440000}"/>
    <cellStyle name="Millares[1] 103 2 2" xfId="34533" xr:uid="{00000000-0005-0000-0000-0000FA440000}"/>
    <cellStyle name="Millares[1] 103 3" xfId="11787" xr:uid="{00000000-0005-0000-0000-0000FB440000}"/>
    <cellStyle name="Millares[1] 103 3 2" xfId="34534" xr:uid="{00000000-0005-0000-0000-0000FC440000}"/>
    <cellStyle name="Millares[1] 103 4" xfId="34535" xr:uid="{00000000-0005-0000-0000-0000FD440000}"/>
    <cellStyle name="Millares[1] 104" xfId="11788" xr:uid="{00000000-0005-0000-0000-0000FE440000}"/>
    <cellStyle name="Millares[1] 104 2" xfId="11789" xr:uid="{00000000-0005-0000-0000-0000FF440000}"/>
    <cellStyle name="Millares[1] 104 2 2" xfId="34536" xr:uid="{00000000-0005-0000-0000-000000450000}"/>
    <cellStyle name="Millares[1] 104 3" xfId="11790" xr:uid="{00000000-0005-0000-0000-000001450000}"/>
    <cellStyle name="Millares[1] 104 3 2" xfId="34537" xr:uid="{00000000-0005-0000-0000-000002450000}"/>
    <cellStyle name="Millares[1] 104 4" xfId="34538" xr:uid="{00000000-0005-0000-0000-000003450000}"/>
    <cellStyle name="Millares[1] 105" xfId="11791" xr:uid="{00000000-0005-0000-0000-000004450000}"/>
    <cellStyle name="Millares[1] 105 2" xfId="11792" xr:uid="{00000000-0005-0000-0000-000005450000}"/>
    <cellStyle name="Millares[1] 105 2 2" xfId="34539" xr:uid="{00000000-0005-0000-0000-000006450000}"/>
    <cellStyle name="Millares[1] 105 3" xfId="11793" xr:uid="{00000000-0005-0000-0000-000007450000}"/>
    <cellStyle name="Millares[1] 105 3 2" xfId="34540" xr:uid="{00000000-0005-0000-0000-000008450000}"/>
    <cellStyle name="Millares[1] 105 4" xfId="34541" xr:uid="{00000000-0005-0000-0000-000009450000}"/>
    <cellStyle name="Millares[1] 106" xfId="11794" xr:uid="{00000000-0005-0000-0000-00000A450000}"/>
    <cellStyle name="Millares[1] 106 2" xfId="11795" xr:uid="{00000000-0005-0000-0000-00000B450000}"/>
    <cellStyle name="Millares[1] 106 2 2" xfId="34542" xr:uid="{00000000-0005-0000-0000-00000C450000}"/>
    <cellStyle name="Millares[1] 106 3" xfId="11796" xr:uid="{00000000-0005-0000-0000-00000D450000}"/>
    <cellStyle name="Millares[1] 106 3 2" xfId="34543" xr:uid="{00000000-0005-0000-0000-00000E450000}"/>
    <cellStyle name="Millares[1] 106 4" xfId="34544" xr:uid="{00000000-0005-0000-0000-00000F450000}"/>
    <cellStyle name="Millares[1] 107" xfId="11797" xr:uid="{00000000-0005-0000-0000-000010450000}"/>
    <cellStyle name="Millares[1] 107 2" xfId="11798" xr:uid="{00000000-0005-0000-0000-000011450000}"/>
    <cellStyle name="Millares[1] 107 2 2" xfId="34545" xr:uid="{00000000-0005-0000-0000-000012450000}"/>
    <cellStyle name="Millares[1] 107 3" xfId="11799" xr:uid="{00000000-0005-0000-0000-000013450000}"/>
    <cellStyle name="Millares[1] 107 3 2" xfId="34546" xr:uid="{00000000-0005-0000-0000-000014450000}"/>
    <cellStyle name="Millares[1] 107 4" xfId="34547" xr:uid="{00000000-0005-0000-0000-000015450000}"/>
    <cellStyle name="Millares[1] 108" xfId="11800" xr:uid="{00000000-0005-0000-0000-000016450000}"/>
    <cellStyle name="Millares[1] 108 2" xfId="11801" xr:uid="{00000000-0005-0000-0000-000017450000}"/>
    <cellStyle name="Millares[1] 108 2 2" xfId="34548" xr:uid="{00000000-0005-0000-0000-000018450000}"/>
    <cellStyle name="Millares[1] 108 3" xfId="11802" xr:uid="{00000000-0005-0000-0000-000019450000}"/>
    <cellStyle name="Millares[1] 108 3 2" xfId="34549" xr:uid="{00000000-0005-0000-0000-00001A450000}"/>
    <cellStyle name="Millares[1] 108 4" xfId="34550" xr:uid="{00000000-0005-0000-0000-00001B450000}"/>
    <cellStyle name="Millares[1] 109" xfId="11803" xr:uid="{00000000-0005-0000-0000-00001C450000}"/>
    <cellStyle name="Millares[1] 109 2" xfId="34551" xr:uid="{00000000-0005-0000-0000-00001D450000}"/>
    <cellStyle name="Millares[1] 11" xfId="11804" xr:uid="{00000000-0005-0000-0000-00001E450000}"/>
    <cellStyle name="Millares[1] 11 2" xfId="11805" xr:uid="{00000000-0005-0000-0000-00001F450000}"/>
    <cellStyle name="Millares[1] 11 2 2" xfId="34552" xr:uid="{00000000-0005-0000-0000-000020450000}"/>
    <cellStyle name="Millares[1] 11 3" xfId="11806" xr:uid="{00000000-0005-0000-0000-000021450000}"/>
    <cellStyle name="Millares[1] 11 3 2" xfId="34553" xr:uid="{00000000-0005-0000-0000-000022450000}"/>
    <cellStyle name="Millares[1] 11 4" xfId="34554" xr:uid="{00000000-0005-0000-0000-000023450000}"/>
    <cellStyle name="Millares[1] 110" xfId="11807" xr:uid="{00000000-0005-0000-0000-000024450000}"/>
    <cellStyle name="Millares[1] 110 2" xfId="34555" xr:uid="{00000000-0005-0000-0000-000025450000}"/>
    <cellStyle name="Millares[1] 111" xfId="34556" xr:uid="{00000000-0005-0000-0000-000026450000}"/>
    <cellStyle name="Millares[1] 12" xfId="11808" xr:uid="{00000000-0005-0000-0000-000027450000}"/>
    <cellStyle name="Millares[1] 12 2" xfId="11809" xr:uid="{00000000-0005-0000-0000-000028450000}"/>
    <cellStyle name="Millares[1] 12 2 2" xfId="34557" xr:uid="{00000000-0005-0000-0000-000029450000}"/>
    <cellStyle name="Millares[1] 12 3" xfId="11810" xr:uid="{00000000-0005-0000-0000-00002A450000}"/>
    <cellStyle name="Millares[1] 12 3 2" xfId="34558" xr:uid="{00000000-0005-0000-0000-00002B450000}"/>
    <cellStyle name="Millares[1] 12 4" xfId="34559" xr:uid="{00000000-0005-0000-0000-00002C450000}"/>
    <cellStyle name="Millares[1] 13" xfId="11811" xr:uid="{00000000-0005-0000-0000-00002D450000}"/>
    <cellStyle name="Millares[1] 13 2" xfId="11812" xr:uid="{00000000-0005-0000-0000-00002E450000}"/>
    <cellStyle name="Millares[1] 13 2 2" xfId="34560" xr:uid="{00000000-0005-0000-0000-00002F450000}"/>
    <cellStyle name="Millares[1] 13 3" xfId="11813" xr:uid="{00000000-0005-0000-0000-000030450000}"/>
    <cellStyle name="Millares[1] 13 3 2" xfId="34561" xr:uid="{00000000-0005-0000-0000-000031450000}"/>
    <cellStyle name="Millares[1] 13 4" xfId="34562" xr:uid="{00000000-0005-0000-0000-000032450000}"/>
    <cellStyle name="Millares[1] 14" xfId="11814" xr:uid="{00000000-0005-0000-0000-000033450000}"/>
    <cellStyle name="Millares[1] 14 2" xfId="11815" xr:uid="{00000000-0005-0000-0000-000034450000}"/>
    <cellStyle name="Millares[1] 14 2 2" xfId="34563" xr:uid="{00000000-0005-0000-0000-000035450000}"/>
    <cellStyle name="Millares[1] 14 3" xfId="11816" xr:uid="{00000000-0005-0000-0000-000036450000}"/>
    <cellStyle name="Millares[1] 14 3 2" xfId="34564" xr:uid="{00000000-0005-0000-0000-000037450000}"/>
    <cellStyle name="Millares[1] 14 4" xfId="34565" xr:uid="{00000000-0005-0000-0000-000038450000}"/>
    <cellStyle name="Millares[1] 15" xfId="11817" xr:uid="{00000000-0005-0000-0000-000039450000}"/>
    <cellStyle name="Millares[1] 15 2" xfId="11818" xr:uid="{00000000-0005-0000-0000-00003A450000}"/>
    <cellStyle name="Millares[1] 15 2 2" xfId="34566" xr:uid="{00000000-0005-0000-0000-00003B450000}"/>
    <cellStyle name="Millares[1] 15 3" xfId="11819" xr:uid="{00000000-0005-0000-0000-00003C450000}"/>
    <cellStyle name="Millares[1] 15 3 2" xfId="34567" xr:uid="{00000000-0005-0000-0000-00003D450000}"/>
    <cellStyle name="Millares[1] 15 4" xfId="34568" xr:uid="{00000000-0005-0000-0000-00003E450000}"/>
    <cellStyle name="Millares[1] 16" xfId="11820" xr:uid="{00000000-0005-0000-0000-00003F450000}"/>
    <cellStyle name="Millares[1] 16 2" xfId="11821" xr:uid="{00000000-0005-0000-0000-000040450000}"/>
    <cellStyle name="Millares[1] 16 2 2" xfId="34569" xr:uid="{00000000-0005-0000-0000-000041450000}"/>
    <cellStyle name="Millares[1] 16 3" xfId="11822" xr:uid="{00000000-0005-0000-0000-000042450000}"/>
    <cellStyle name="Millares[1] 16 3 2" xfId="34570" xr:uid="{00000000-0005-0000-0000-000043450000}"/>
    <cellStyle name="Millares[1] 16 4" xfId="34571" xr:uid="{00000000-0005-0000-0000-000044450000}"/>
    <cellStyle name="Millares[1] 17" xfId="11823" xr:uid="{00000000-0005-0000-0000-000045450000}"/>
    <cellStyle name="Millares[1] 17 2" xfId="11824" xr:uid="{00000000-0005-0000-0000-000046450000}"/>
    <cellStyle name="Millares[1] 17 2 2" xfId="34572" xr:uid="{00000000-0005-0000-0000-000047450000}"/>
    <cellStyle name="Millares[1] 17 3" xfId="11825" xr:uid="{00000000-0005-0000-0000-000048450000}"/>
    <cellStyle name="Millares[1] 17 3 2" xfId="34573" xr:uid="{00000000-0005-0000-0000-000049450000}"/>
    <cellStyle name="Millares[1] 17 4" xfId="34574" xr:uid="{00000000-0005-0000-0000-00004A450000}"/>
    <cellStyle name="Millares[1] 18" xfId="11826" xr:uid="{00000000-0005-0000-0000-00004B450000}"/>
    <cellStyle name="Millares[1] 18 2" xfId="11827" xr:uid="{00000000-0005-0000-0000-00004C450000}"/>
    <cellStyle name="Millares[1] 18 2 2" xfId="34575" xr:uid="{00000000-0005-0000-0000-00004D450000}"/>
    <cellStyle name="Millares[1] 18 3" xfId="11828" xr:uid="{00000000-0005-0000-0000-00004E450000}"/>
    <cellStyle name="Millares[1] 18 3 2" xfId="34576" xr:uid="{00000000-0005-0000-0000-00004F450000}"/>
    <cellStyle name="Millares[1] 18 4" xfId="34577" xr:uid="{00000000-0005-0000-0000-000050450000}"/>
    <cellStyle name="Millares[1] 19" xfId="11829" xr:uid="{00000000-0005-0000-0000-000051450000}"/>
    <cellStyle name="Millares[1] 19 2" xfId="11830" xr:uid="{00000000-0005-0000-0000-000052450000}"/>
    <cellStyle name="Millares[1] 19 2 2" xfId="34578" xr:uid="{00000000-0005-0000-0000-000053450000}"/>
    <cellStyle name="Millares[1] 19 3" xfId="11831" xr:uid="{00000000-0005-0000-0000-000054450000}"/>
    <cellStyle name="Millares[1] 19 3 2" xfId="34579" xr:uid="{00000000-0005-0000-0000-000055450000}"/>
    <cellStyle name="Millares[1] 19 4" xfId="34580" xr:uid="{00000000-0005-0000-0000-000056450000}"/>
    <cellStyle name="Millares[1] 2" xfId="11832" xr:uid="{00000000-0005-0000-0000-000057450000}"/>
    <cellStyle name="Millares[1] 2 2" xfId="11833" xr:uid="{00000000-0005-0000-0000-000058450000}"/>
    <cellStyle name="Millares[1] 2 2 2" xfId="11834" xr:uid="{00000000-0005-0000-0000-000059450000}"/>
    <cellStyle name="Millares[1] 2 2 2 2" xfId="34581" xr:uid="{00000000-0005-0000-0000-00005A450000}"/>
    <cellStyle name="Millares[1] 2 2 3" xfId="11835" xr:uid="{00000000-0005-0000-0000-00005B450000}"/>
    <cellStyle name="Millares[1] 2 2 3 2" xfId="34582" xr:uid="{00000000-0005-0000-0000-00005C450000}"/>
    <cellStyle name="Millares[1] 2 2 4" xfId="34583" xr:uid="{00000000-0005-0000-0000-00005D450000}"/>
    <cellStyle name="Millares[1] 2 3" xfId="11836" xr:uid="{00000000-0005-0000-0000-00005E450000}"/>
    <cellStyle name="Millares[1] 2 3 2" xfId="11837" xr:uid="{00000000-0005-0000-0000-00005F450000}"/>
    <cellStyle name="Millares[1] 2 3 2 2" xfId="34584" xr:uid="{00000000-0005-0000-0000-000060450000}"/>
    <cellStyle name="Millares[1] 2 3 3" xfId="11838" xr:uid="{00000000-0005-0000-0000-000061450000}"/>
    <cellStyle name="Millares[1] 2 3 3 2" xfId="34585" xr:uid="{00000000-0005-0000-0000-000062450000}"/>
    <cellStyle name="Millares[1] 2 3 4" xfId="34586" xr:uid="{00000000-0005-0000-0000-000063450000}"/>
    <cellStyle name="Millares[1] 2 4" xfId="11839" xr:uid="{00000000-0005-0000-0000-000064450000}"/>
    <cellStyle name="Millares[1] 2 4 2" xfId="11840" xr:uid="{00000000-0005-0000-0000-000065450000}"/>
    <cellStyle name="Millares[1] 2 4 2 2" xfId="34587" xr:uid="{00000000-0005-0000-0000-000066450000}"/>
    <cellStyle name="Millares[1] 2 4 3" xfId="11841" xr:uid="{00000000-0005-0000-0000-000067450000}"/>
    <cellStyle name="Millares[1] 2 4 3 2" xfId="34588" xr:uid="{00000000-0005-0000-0000-000068450000}"/>
    <cellStyle name="Millares[1] 2 4 4" xfId="34589" xr:uid="{00000000-0005-0000-0000-000069450000}"/>
    <cellStyle name="Millares[1] 2 5" xfId="11842" xr:uid="{00000000-0005-0000-0000-00006A450000}"/>
    <cellStyle name="Millares[1] 2 5 2" xfId="11843" xr:uid="{00000000-0005-0000-0000-00006B450000}"/>
    <cellStyle name="Millares[1] 2 5 2 2" xfId="34590" xr:uid="{00000000-0005-0000-0000-00006C450000}"/>
    <cellStyle name="Millares[1] 2 5 3" xfId="11844" xr:uid="{00000000-0005-0000-0000-00006D450000}"/>
    <cellStyle name="Millares[1] 2 5 3 2" xfId="34591" xr:uid="{00000000-0005-0000-0000-00006E450000}"/>
    <cellStyle name="Millares[1] 2 5 4" xfId="34592" xr:uid="{00000000-0005-0000-0000-00006F450000}"/>
    <cellStyle name="Millares[1] 2 6" xfId="11845" xr:uid="{00000000-0005-0000-0000-000070450000}"/>
    <cellStyle name="Millares[1] 2 6 2" xfId="34593" xr:uid="{00000000-0005-0000-0000-000071450000}"/>
    <cellStyle name="Millares[1] 2 7" xfId="11846" xr:uid="{00000000-0005-0000-0000-000072450000}"/>
    <cellStyle name="Millares[1] 2 7 2" xfId="34594" xr:uid="{00000000-0005-0000-0000-000073450000}"/>
    <cellStyle name="Millares[1] 2 8" xfId="34595" xr:uid="{00000000-0005-0000-0000-000074450000}"/>
    <cellStyle name="Millares[1] 20" xfId="11847" xr:uid="{00000000-0005-0000-0000-000075450000}"/>
    <cellStyle name="Millares[1] 20 2" xfId="11848" xr:uid="{00000000-0005-0000-0000-000076450000}"/>
    <cellStyle name="Millares[1] 20 2 2" xfId="34596" xr:uid="{00000000-0005-0000-0000-000077450000}"/>
    <cellStyle name="Millares[1] 20 3" xfId="11849" xr:uid="{00000000-0005-0000-0000-000078450000}"/>
    <cellStyle name="Millares[1] 20 3 2" xfId="34597" xr:uid="{00000000-0005-0000-0000-000079450000}"/>
    <cellStyle name="Millares[1] 20 4" xfId="34598" xr:uid="{00000000-0005-0000-0000-00007A450000}"/>
    <cellStyle name="Millares[1] 21" xfId="11850" xr:uid="{00000000-0005-0000-0000-00007B450000}"/>
    <cellStyle name="Millares[1] 21 2" xfId="11851" xr:uid="{00000000-0005-0000-0000-00007C450000}"/>
    <cellStyle name="Millares[1] 21 2 2" xfId="34599" xr:uid="{00000000-0005-0000-0000-00007D450000}"/>
    <cellStyle name="Millares[1] 21 3" xfId="11852" xr:uid="{00000000-0005-0000-0000-00007E450000}"/>
    <cellStyle name="Millares[1] 21 3 2" xfId="34600" xr:uid="{00000000-0005-0000-0000-00007F450000}"/>
    <cellStyle name="Millares[1] 21 4" xfId="34601" xr:uid="{00000000-0005-0000-0000-000080450000}"/>
    <cellStyle name="Millares[1] 22" xfId="11853" xr:uid="{00000000-0005-0000-0000-000081450000}"/>
    <cellStyle name="Millares[1] 22 2" xfId="11854" xr:uid="{00000000-0005-0000-0000-000082450000}"/>
    <cellStyle name="Millares[1] 22 2 2" xfId="34602" xr:uid="{00000000-0005-0000-0000-000083450000}"/>
    <cellStyle name="Millares[1] 22 3" xfId="11855" xr:uid="{00000000-0005-0000-0000-000084450000}"/>
    <cellStyle name="Millares[1] 22 3 2" xfId="34603" xr:uid="{00000000-0005-0000-0000-000085450000}"/>
    <cellStyle name="Millares[1] 22 4" xfId="34604" xr:uid="{00000000-0005-0000-0000-000086450000}"/>
    <cellStyle name="Millares[1] 23" xfId="11856" xr:uid="{00000000-0005-0000-0000-000087450000}"/>
    <cellStyle name="Millares[1] 23 2" xfId="11857" xr:uid="{00000000-0005-0000-0000-000088450000}"/>
    <cellStyle name="Millares[1] 23 2 2" xfId="34605" xr:uid="{00000000-0005-0000-0000-000089450000}"/>
    <cellStyle name="Millares[1] 23 3" xfId="11858" xr:uid="{00000000-0005-0000-0000-00008A450000}"/>
    <cellStyle name="Millares[1] 23 3 2" xfId="34606" xr:uid="{00000000-0005-0000-0000-00008B450000}"/>
    <cellStyle name="Millares[1] 23 4" xfId="34607" xr:uid="{00000000-0005-0000-0000-00008C450000}"/>
    <cellStyle name="Millares[1] 24" xfId="11859" xr:uid="{00000000-0005-0000-0000-00008D450000}"/>
    <cellStyle name="Millares[1] 24 2" xfId="11860" xr:uid="{00000000-0005-0000-0000-00008E450000}"/>
    <cellStyle name="Millares[1] 24 2 2" xfId="34608" xr:uid="{00000000-0005-0000-0000-00008F450000}"/>
    <cellStyle name="Millares[1] 24 3" xfId="11861" xr:uid="{00000000-0005-0000-0000-000090450000}"/>
    <cellStyle name="Millares[1] 24 3 2" xfId="34609" xr:uid="{00000000-0005-0000-0000-000091450000}"/>
    <cellStyle name="Millares[1] 24 4" xfId="34610" xr:uid="{00000000-0005-0000-0000-000092450000}"/>
    <cellStyle name="Millares[1] 25" xfId="11862" xr:uid="{00000000-0005-0000-0000-000093450000}"/>
    <cellStyle name="Millares[1] 25 2" xfId="11863" xr:uid="{00000000-0005-0000-0000-000094450000}"/>
    <cellStyle name="Millares[1] 25 2 2" xfId="34611" xr:uid="{00000000-0005-0000-0000-000095450000}"/>
    <cellStyle name="Millares[1] 25 3" xfId="11864" xr:uid="{00000000-0005-0000-0000-000096450000}"/>
    <cellStyle name="Millares[1] 25 3 2" xfId="34612" xr:uid="{00000000-0005-0000-0000-000097450000}"/>
    <cellStyle name="Millares[1] 25 4" xfId="34613" xr:uid="{00000000-0005-0000-0000-000098450000}"/>
    <cellStyle name="Millares[1] 26" xfId="11865" xr:uid="{00000000-0005-0000-0000-000099450000}"/>
    <cellStyle name="Millares[1] 26 2" xfId="11866" xr:uid="{00000000-0005-0000-0000-00009A450000}"/>
    <cellStyle name="Millares[1] 26 2 2" xfId="34614" xr:uid="{00000000-0005-0000-0000-00009B450000}"/>
    <cellStyle name="Millares[1] 26 3" xfId="11867" xr:uid="{00000000-0005-0000-0000-00009C450000}"/>
    <cellStyle name="Millares[1] 26 3 2" xfId="34615" xr:uid="{00000000-0005-0000-0000-00009D450000}"/>
    <cellStyle name="Millares[1] 26 4" xfId="34616" xr:uid="{00000000-0005-0000-0000-00009E450000}"/>
    <cellStyle name="Millares[1] 27" xfId="11868" xr:uid="{00000000-0005-0000-0000-00009F450000}"/>
    <cellStyle name="Millares[1] 27 2" xfId="11869" xr:uid="{00000000-0005-0000-0000-0000A0450000}"/>
    <cellStyle name="Millares[1] 27 2 2" xfId="34617" xr:uid="{00000000-0005-0000-0000-0000A1450000}"/>
    <cellStyle name="Millares[1] 27 3" xfId="11870" xr:uid="{00000000-0005-0000-0000-0000A2450000}"/>
    <cellStyle name="Millares[1] 27 3 2" xfId="34618" xr:uid="{00000000-0005-0000-0000-0000A3450000}"/>
    <cellStyle name="Millares[1] 27 4" xfId="34619" xr:uid="{00000000-0005-0000-0000-0000A4450000}"/>
    <cellStyle name="Millares[1] 28" xfId="11871" xr:uid="{00000000-0005-0000-0000-0000A5450000}"/>
    <cellStyle name="Millares[1] 28 2" xfId="11872" xr:uid="{00000000-0005-0000-0000-0000A6450000}"/>
    <cellStyle name="Millares[1] 28 2 2" xfId="34620" xr:uid="{00000000-0005-0000-0000-0000A7450000}"/>
    <cellStyle name="Millares[1] 28 3" xfId="11873" xr:uid="{00000000-0005-0000-0000-0000A8450000}"/>
    <cellStyle name="Millares[1] 28 3 2" xfId="34621" xr:uid="{00000000-0005-0000-0000-0000A9450000}"/>
    <cellStyle name="Millares[1] 28 4" xfId="34622" xr:uid="{00000000-0005-0000-0000-0000AA450000}"/>
    <cellStyle name="Millares[1] 29" xfId="11874" xr:uid="{00000000-0005-0000-0000-0000AB450000}"/>
    <cellStyle name="Millares[1] 29 2" xfId="11875" xr:uid="{00000000-0005-0000-0000-0000AC450000}"/>
    <cellStyle name="Millares[1] 29 2 2" xfId="34623" xr:uid="{00000000-0005-0000-0000-0000AD450000}"/>
    <cellStyle name="Millares[1] 29 3" xfId="11876" xr:uid="{00000000-0005-0000-0000-0000AE450000}"/>
    <cellStyle name="Millares[1] 29 3 2" xfId="34624" xr:uid="{00000000-0005-0000-0000-0000AF450000}"/>
    <cellStyle name="Millares[1] 29 4" xfId="34625" xr:uid="{00000000-0005-0000-0000-0000B0450000}"/>
    <cellStyle name="Millares[1] 3" xfId="11877" xr:uid="{00000000-0005-0000-0000-0000B1450000}"/>
    <cellStyle name="Millares[1] 3 2" xfId="11878" xr:uid="{00000000-0005-0000-0000-0000B2450000}"/>
    <cellStyle name="Millares[1] 3 2 2" xfId="11879" xr:uid="{00000000-0005-0000-0000-0000B3450000}"/>
    <cellStyle name="Millares[1] 3 2 2 2" xfId="34626" xr:uid="{00000000-0005-0000-0000-0000B4450000}"/>
    <cellStyle name="Millares[1] 3 2 3" xfId="11880" xr:uid="{00000000-0005-0000-0000-0000B5450000}"/>
    <cellStyle name="Millares[1] 3 2 3 2" xfId="34627" xr:uid="{00000000-0005-0000-0000-0000B6450000}"/>
    <cellStyle name="Millares[1] 3 2 4" xfId="34628" xr:uid="{00000000-0005-0000-0000-0000B7450000}"/>
    <cellStyle name="Millares[1] 3 3" xfId="11881" xr:uid="{00000000-0005-0000-0000-0000B8450000}"/>
    <cellStyle name="Millares[1] 3 3 2" xfId="11882" xr:uid="{00000000-0005-0000-0000-0000B9450000}"/>
    <cellStyle name="Millares[1] 3 3 2 2" xfId="34629" xr:uid="{00000000-0005-0000-0000-0000BA450000}"/>
    <cellStyle name="Millares[1] 3 3 3" xfId="11883" xr:uid="{00000000-0005-0000-0000-0000BB450000}"/>
    <cellStyle name="Millares[1] 3 3 3 2" xfId="34630" xr:uid="{00000000-0005-0000-0000-0000BC450000}"/>
    <cellStyle name="Millares[1] 3 3 4" xfId="34631" xr:uid="{00000000-0005-0000-0000-0000BD450000}"/>
    <cellStyle name="Millares[1] 3 4" xfId="11884" xr:uid="{00000000-0005-0000-0000-0000BE450000}"/>
    <cellStyle name="Millares[1] 3 4 2" xfId="11885" xr:uid="{00000000-0005-0000-0000-0000BF450000}"/>
    <cellStyle name="Millares[1] 3 4 2 2" xfId="34632" xr:uid="{00000000-0005-0000-0000-0000C0450000}"/>
    <cellStyle name="Millares[1] 3 4 3" xfId="11886" xr:uid="{00000000-0005-0000-0000-0000C1450000}"/>
    <cellStyle name="Millares[1] 3 4 3 2" xfId="34633" xr:uid="{00000000-0005-0000-0000-0000C2450000}"/>
    <cellStyle name="Millares[1] 3 4 4" xfId="34634" xr:uid="{00000000-0005-0000-0000-0000C3450000}"/>
    <cellStyle name="Millares[1] 3 5" xfId="11887" xr:uid="{00000000-0005-0000-0000-0000C4450000}"/>
    <cellStyle name="Millares[1] 3 5 2" xfId="11888" xr:uid="{00000000-0005-0000-0000-0000C5450000}"/>
    <cellStyle name="Millares[1] 3 5 2 2" xfId="34635" xr:uid="{00000000-0005-0000-0000-0000C6450000}"/>
    <cellStyle name="Millares[1] 3 5 3" xfId="11889" xr:uid="{00000000-0005-0000-0000-0000C7450000}"/>
    <cellStyle name="Millares[1] 3 5 3 2" xfId="34636" xr:uid="{00000000-0005-0000-0000-0000C8450000}"/>
    <cellStyle name="Millares[1] 3 5 4" xfId="34637" xr:uid="{00000000-0005-0000-0000-0000C9450000}"/>
    <cellStyle name="Millares[1] 3 6" xfId="11890" xr:uid="{00000000-0005-0000-0000-0000CA450000}"/>
    <cellStyle name="Millares[1] 3 6 2" xfId="34638" xr:uid="{00000000-0005-0000-0000-0000CB450000}"/>
    <cellStyle name="Millares[1] 3 7" xfId="11891" xr:uid="{00000000-0005-0000-0000-0000CC450000}"/>
    <cellStyle name="Millares[1] 3 7 2" xfId="34639" xr:uid="{00000000-0005-0000-0000-0000CD450000}"/>
    <cellStyle name="Millares[1] 3 8" xfId="34640" xr:uid="{00000000-0005-0000-0000-0000CE450000}"/>
    <cellStyle name="Millares[1] 30" xfId="11892" xr:uid="{00000000-0005-0000-0000-0000CF450000}"/>
    <cellStyle name="Millares[1] 30 2" xfId="11893" xr:uid="{00000000-0005-0000-0000-0000D0450000}"/>
    <cellStyle name="Millares[1] 30 2 2" xfId="34641" xr:uid="{00000000-0005-0000-0000-0000D1450000}"/>
    <cellStyle name="Millares[1] 30 3" xfId="11894" xr:uid="{00000000-0005-0000-0000-0000D2450000}"/>
    <cellStyle name="Millares[1] 30 3 2" xfId="34642" xr:uid="{00000000-0005-0000-0000-0000D3450000}"/>
    <cellStyle name="Millares[1] 30 4" xfId="34643" xr:uid="{00000000-0005-0000-0000-0000D4450000}"/>
    <cellStyle name="Millares[1] 31" xfId="11895" xr:uid="{00000000-0005-0000-0000-0000D5450000}"/>
    <cellStyle name="Millares[1] 31 2" xfId="11896" xr:uid="{00000000-0005-0000-0000-0000D6450000}"/>
    <cellStyle name="Millares[1] 31 2 2" xfId="34644" xr:uid="{00000000-0005-0000-0000-0000D7450000}"/>
    <cellStyle name="Millares[1] 31 3" xfId="11897" xr:uid="{00000000-0005-0000-0000-0000D8450000}"/>
    <cellStyle name="Millares[1] 31 3 2" xfId="34645" xr:uid="{00000000-0005-0000-0000-0000D9450000}"/>
    <cellStyle name="Millares[1] 31 4" xfId="34646" xr:uid="{00000000-0005-0000-0000-0000DA450000}"/>
    <cellStyle name="Millares[1] 32" xfId="11898" xr:uid="{00000000-0005-0000-0000-0000DB450000}"/>
    <cellStyle name="Millares[1] 32 2" xfId="11899" xr:uid="{00000000-0005-0000-0000-0000DC450000}"/>
    <cellStyle name="Millares[1] 32 2 2" xfId="34647" xr:uid="{00000000-0005-0000-0000-0000DD450000}"/>
    <cellStyle name="Millares[1] 32 3" xfId="11900" xr:uid="{00000000-0005-0000-0000-0000DE450000}"/>
    <cellStyle name="Millares[1] 32 3 2" xfId="34648" xr:uid="{00000000-0005-0000-0000-0000DF450000}"/>
    <cellStyle name="Millares[1] 32 4" xfId="34649" xr:uid="{00000000-0005-0000-0000-0000E0450000}"/>
    <cellStyle name="Millares[1] 33" xfId="11901" xr:uid="{00000000-0005-0000-0000-0000E1450000}"/>
    <cellStyle name="Millares[1] 33 2" xfId="11902" xr:uid="{00000000-0005-0000-0000-0000E2450000}"/>
    <cellStyle name="Millares[1] 33 2 2" xfId="34650" xr:uid="{00000000-0005-0000-0000-0000E3450000}"/>
    <cellStyle name="Millares[1] 33 3" xfId="11903" xr:uid="{00000000-0005-0000-0000-0000E4450000}"/>
    <cellStyle name="Millares[1] 33 3 2" xfId="34651" xr:uid="{00000000-0005-0000-0000-0000E5450000}"/>
    <cellStyle name="Millares[1] 33 4" xfId="34652" xr:uid="{00000000-0005-0000-0000-0000E6450000}"/>
    <cellStyle name="Millares[1] 34" xfId="11904" xr:uid="{00000000-0005-0000-0000-0000E7450000}"/>
    <cellStyle name="Millares[1] 34 2" xfId="11905" xr:uid="{00000000-0005-0000-0000-0000E8450000}"/>
    <cellStyle name="Millares[1] 34 2 2" xfId="34653" xr:uid="{00000000-0005-0000-0000-0000E9450000}"/>
    <cellStyle name="Millares[1] 34 3" xfId="11906" xr:uid="{00000000-0005-0000-0000-0000EA450000}"/>
    <cellStyle name="Millares[1] 34 3 2" xfId="34654" xr:uid="{00000000-0005-0000-0000-0000EB450000}"/>
    <cellStyle name="Millares[1] 34 4" xfId="34655" xr:uid="{00000000-0005-0000-0000-0000EC450000}"/>
    <cellStyle name="Millares[1] 35" xfId="11907" xr:uid="{00000000-0005-0000-0000-0000ED450000}"/>
    <cellStyle name="Millares[1] 35 2" xfId="11908" xr:uid="{00000000-0005-0000-0000-0000EE450000}"/>
    <cellStyle name="Millares[1] 35 2 2" xfId="34656" xr:uid="{00000000-0005-0000-0000-0000EF450000}"/>
    <cellStyle name="Millares[1] 35 3" xfId="11909" xr:uid="{00000000-0005-0000-0000-0000F0450000}"/>
    <cellStyle name="Millares[1] 35 3 2" xfId="34657" xr:uid="{00000000-0005-0000-0000-0000F1450000}"/>
    <cellStyle name="Millares[1] 35 4" xfId="34658" xr:uid="{00000000-0005-0000-0000-0000F2450000}"/>
    <cellStyle name="Millares[1] 36" xfId="11910" xr:uid="{00000000-0005-0000-0000-0000F3450000}"/>
    <cellStyle name="Millares[1] 36 2" xfId="11911" xr:uid="{00000000-0005-0000-0000-0000F4450000}"/>
    <cellStyle name="Millares[1] 36 2 2" xfId="34659" xr:uid="{00000000-0005-0000-0000-0000F5450000}"/>
    <cellStyle name="Millares[1] 36 3" xfId="11912" xr:uid="{00000000-0005-0000-0000-0000F6450000}"/>
    <cellStyle name="Millares[1] 36 3 2" xfId="34660" xr:uid="{00000000-0005-0000-0000-0000F7450000}"/>
    <cellStyle name="Millares[1] 36 4" xfId="34661" xr:uid="{00000000-0005-0000-0000-0000F8450000}"/>
    <cellStyle name="Millares[1] 37" xfId="11913" xr:uid="{00000000-0005-0000-0000-0000F9450000}"/>
    <cellStyle name="Millares[1] 37 2" xfId="11914" xr:uid="{00000000-0005-0000-0000-0000FA450000}"/>
    <cellStyle name="Millares[1] 37 2 2" xfId="34662" xr:uid="{00000000-0005-0000-0000-0000FB450000}"/>
    <cellStyle name="Millares[1] 37 3" xfId="11915" xr:uid="{00000000-0005-0000-0000-0000FC450000}"/>
    <cellStyle name="Millares[1] 37 3 2" xfId="34663" xr:uid="{00000000-0005-0000-0000-0000FD450000}"/>
    <cellStyle name="Millares[1] 37 4" xfId="34664" xr:uid="{00000000-0005-0000-0000-0000FE450000}"/>
    <cellStyle name="Millares[1] 38" xfId="11916" xr:uid="{00000000-0005-0000-0000-0000FF450000}"/>
    <cellStyle name="Millares[1] 38 2" xfId="11917" xr:uid="{00000000-0005-0000-0000-000000460000}"/>
    <cellStyle name="Millares[1] 38 2 2" xfId="34665" xr:uid="{00000000-0005-0000-0000-000001460000}"/>
    <cellStyle name="Millares[1] 38 3" xfId="11918" xr:uid="{00000000-0005-0000-0000-000002460000}"/>
    <cellStyle name="Millares[1] 38 3 2" xfId="34666" xr:uid="{00000000-0005-0000-0000-000003460000}"/>
    <cellStyle name="Millares[1] 38 4" xfId="34667" xr:uid="{00000000-0005-0000-0000-000004460000}"/>
    <cellStyle name="Millares[1] 39" xfId="11919" xr:uid="{00000000-0005-0000-0000-000005460000}"/>
    <cellStyle name="Millares[1] 39 2" xfId="11920" xr:uid="{00000000-0005-0000-0000-000006460000}"/>
    <cellStyle name="Millares[1] 39 2 2" xfId="34668" xr:uid="{00000000-0005-0000-0000-000007460000}"/>
    <cellStyle name="Millares[1] 39 3" xfId="11921" xr:uid="{00000000-0005-0000-0000-000008460000}"/>
    <cellStyle name="Millares[1] 39 3 2" xfId="34669" xr:uid="{00000000-0005-0000-0000-000009460000}"/>
    <cellStyle name="Millares[1] 39 4" xfId="34670" xr:uid="{00000000-0005-0000-0000-00000A460000}"/>
    <cellStyle name="Millares[1] 4" xfId="11922" xr:uid="{00000000-0005-0000-0000-00000B460000}"/>
    <cellStyle name="Millares[1] 4 2" xfId="11923" xr:uid="{00000000-0005-0000-0000-00000C460000}"/>
    <cellStyle name="Millares[1] 4 2 2" xfId="11924" xr:uid="{00000000-0005-0000-0000-00000D460000}"/>
    <cellStyle name="Millares[1] 4 2 2 2" xfId="34671" xr:uid="{00000000-0005-0000-0000-00000E460000}"/>
    <cellStyle name="Millares[1] 4 2 3" xfId="11925" xr:uid="{00000000-0005-0000-0000-00000F460000}"/>
    <cellStyle name="Millares[1] 4 2 3 2" xfId="34672" xr:uid="{00000000-0005-0000-0000-000010460000}"/>
    <cellStyle name="Millares[1] 4 2 4" xfId="34673" xr:uid="{00000000-0005-0000-0000-000011460000}"/>
    <cellStyle name="Millares[1] 4 3" xfId="11926" xr:uid="{00000000-0005-0000-0000-000012460000}"/>
    <cellStyle name="Millares[1] 4 3 2" xfId="11927" xr:uid="{00000000-0005-0000-0000-000013460000}"/>
    <cellStyle name="Millares[1] 4 3 2 2" xfId="34674" xr:uid="{00000000-0005-0000-0000-000014460000}"/>
    <cellStyle name="Millares[1] 4 3 3" xfId="11928" xr:uid="{00000000-0005-0000-0000-000015460000}"/>
    <cellStyle name="Millares[1] 4 3 3 2" xfId="34675" xr:uid="{00000000-0005-0000-0000-000016460000}"/>
    <cellStyle name="Millares[1] 4 3 4" xfId="34676" xr:uid="{00000000-0005-0000-0000-000017460000}"/>
    <cellStyle name="Millares[1] 4 4" xfId="11929" xr:uid="{00000000-0005-0000-0000-000018460000}"/>
    <cellStyle name="Millares[1] 4 4 2" xfId="11930" xr:uid="{00000000-0005-0000-0000-000019460000}"/>
    <cellStyle name="Millares[1] 4 4 2 2" xfId="34677" xr:uid="{00000000-0005-0000-0000-00001A460000}"/>
    <cellStyle name="Millares[1] 4 4 3" xfId="11931" xr:uid="{00000000-0005-0000-0000-00001B460000}"/>
    <cellStyle name="Millares[1] 4 4 3 2" xfId="34678" xr:uid="{00000000-0005-0000-0000-00001C460000}"/>
    <cellStyle name="Millares[1] 4 4 4" xfId="34679" xr:uid="{00000000-0005-0000-0000-00001D460000}"/>
    <cellStyle name="Millares[1] 4 5" xfId="11932" xr:uid="{00000000-0005-0000-0000-00001E460000}"/>
    <cellStyle name="Millares[1] 4 5 2" xfId="11933" xr:uid="{00000000-0005-0000-0000-00001F460000}"/>
    <cellStyle name="Millares[1] 4 5 2 2" xfId="34680" xr:uid="{00000000-0005-0000-0000-000020460000}"/>
    <cellStyle name="Millares[1] 4 5 3" xfId="11934" xr:uid="{00000000-0005-0000-0000-000021460000}"/>
    <cellStyle name="Millares[1] 4 5 3 2" xfId="34681" xr:uid="{00000000-0005-0000-0000-000022460000}"/>
    <cellStyle name="Millares[1] 4 5 4" xfId="34682" xr:uid="{00000000-0005-0000-0000-000023460000}"/>
    <cellStyle name="Millares[1] 4 6" xfId="11935" xr:uid="{00000000-0005-0000-0000-000024460000}"/>
    <cellStyle name="Millares[1] 4 6 2" xfId="34683" xr:uid="{00000000-0005-0000-0000-000025460000}"/>
    <cellStyle name="Millares[1] 4 7" xfId="11936" xr:uid="{00000000-0005-0000-0000-000026460000}"/>
    <cellStyle name="Millares[1] 4 7 2" xfId="34684" xr:uid="{00000000-0005-0000-0000-000027460000}"/>
    <cellStyle name="Millares[1] 4 8" xfId="34685" xr:uid="{00000000-0005-0000-0000-000028460000}"/>
    <cellStyle name="Millares[1] 40" xfId="11937" xr:uid="{00000000-0005-0000-0000-000029460000}"/>
    <cellStyle name="Millares[1] 40 2" xfId="11938" xr:uid="{00000000-0005-0000-0000-00002A460000}"/>
    <cellStyle name="Millares[1] 40 2 2" xfId="34686" xr:uid="{00000000-0005-0000-0000-00002B460000}"/>
    <cellStyle name="Millares[1] 40 3" xfId="11939" xr:uid="{00000000-0005-0000-0000-00002C460000}"/>
    <cellStyle name="Millares[1] 40 3 2" xfId="34687" xr:uid="{00000000-0005-0000-0000-00002D460000}"/>
    <cellStyle name="Millares[1] 40 4" xfId="34688" xr:uid="{00000000-0005-0000-0000-00002E460000}"/>
    <cellStyle name="Millares[1] 41" xfId="11940" xr:uid="{00000000-0005-0000-0000-00002F460000}"/>
    <cellStyle name="Millares[1] 41 2" xfId="11941" xr:uid="{00000000-0005-0000-0000-000030460000}"/>
    <cellStyle name="Millares[1] 41 2 2" xfId="34689" xr:uid="{00000000-0005-0000-0000-000031460000}"/>
    <cellStyle name="Millares[1] 41 3" xfId="11942" xr:uid="{00000000-0005-0000-0000-000032460000}"/>
    <cellStyle name="Millares[1] 41 3 2" xfId="34690" xr:uid="{00000000-0005-0000-0000-000033460000}"/>
    <cellStyle name="Millares[1] 41 4" xfId="34691" xr:uid="{00000000-0005-0000-0000-000034460000}"/>
    <cellStyle name="Millares[1] 42" xfId="11943" xr:uid="{00000000-0005-0000-0000-000035460000}"/>
    <cellStyle name="Millares[1] 42 2" xfId="11944" xr:uid="{00000000-0005-0000-0000-000036460000}"/>
    <cellStyle name="Millares[1] 42 2 2" xfId="34692" xr:uid="{00000000-0005-0000-0000-000037460000}"/>
    <cellStyle name="Millares[1] 42 3" xfId="11945" xr:uid="{00000000-0005-0000-0000-000038460000}"/>
    <cellStyle name="Millares[1] 42 3 2" xfId="34693" xr:uid="{00000000-0005-0000-0000-000039460000}"/>
    <cellStyle name="Millares[1] 42 4" xfId="34694" xr:uid="{00000000-0005-0000-0000-00003A460000}"/>
    <cellStyle name="Millares[1] 43" xfId="11946" xr:uid="{00000000-0005-0000-0000-00003B460000}"/>
    <cellStyle name="Millares[1] 43 2" xfId="11947" xr:uid="{00000000-0005-0000-0000-00003C460000}"/>
    <cellStyle name="Millares[1] 43 2 2" xfId="34695" xr:uid="{00000000-0005-0000-0000-00003D460000}"/>
    <cellStyle name="Millares[1] 43 3" xfId="11948" xr:uid="{00000000-0005-0000-0000-00003E460000}"/>
    <cellStyle name="Millares[1] 43 3 2" xfId="34696" xr:uid="{00000000-0005-0000-0000-00003F460000}"/>
    <cellStyle name="Millares[1] 43 4" xfId="34697" xr:uid="{00000000-0005-0000-0000-000040460000}"/>
    <cellStyle name="Millares[1] 44" xfId="11949" xr:uid="{00000000-0005-0000-0000-000041460000}"/>
    <cellStyle name="Millares[1] 44 2" xfId="11950" xr:uid="{00000000-0005-0000-0000-000042460000}"/>
    <cellStyle name="Millares[1] 44 2 2" xfId="34698" xr:uid="{00000000-0005-0000-0000-000043460000}"/>
    <cellStyle name="Millares[1] 44 3" xfId="11951" xr:uid="{00000000-0005-0000-0000-000044460000}"/>
    <cellStyle name="Millares[1] 44 3 2" xfId="34699" xr:uid="{00000000-0005-0000-0000-000045460000}"/>
    <cellStyle name="Millares[1] 44 4" xfId="34700" xr:uid="{00000000-0005-0000-0000-000046460000}"/>
    <cellStyle name="Millares[1] 45" xfId="11952" xr:uid="{00000000-0005-0000-0000-000047460000}"/>
    <cellStyle name="Millares[1] 45 2" xfId="11953" xr:uid="{00000000-0005-0000-0000-000048460000}"/>
    <cellStyle name="Millares[1] 45 2 2" xfId="34701" xr:uid="{00000000-0005-0000-0000-000049460000}"/>
    <cellStyle name="Millares[1] 45 3" xfId="11954" xr:uid="{00000000-0005-0000-0000-00004A460000}"/>
    <cellStyle name="Millares[1] 45 3 2" xfId="34702" xr:uid="{00000000-0005-0000-0000-00004B460000}"/>
    <cellStyle name="Millares[1] 45 4" xfId="34703" xr:uid="{00000000-0005-0000-0000-00004C460000}"/>
    <cellStyle name="Millares[1] 46" xfId="11955" xr:uid="{00000000-0005-0000-0000-00004D460000}"/>
    <cellStyle name="Millares[1] 46 2" xfId="11956" xr:uid="{00000000-0005-0000-0000-00004E460000}"/>
    <cellStyle name="Millares[1] 46 2 2" xfId="34704" xr:uid="{00000000-0005-0000-0000-00004F460000}"/>
    <cellStyle name="Millares[1] 46 3" xfId="11957" xr:uid="{00000000-0005-0000-0000-000050460000}"/>
    <cellStyle name="Millares[1] 46 3 2" xfId="34705" xr:uid="{00000000-0005-0000-0000-000051460000}"/>
    <cellStyle name="Millares[1] 46 4" xfId="34706" xr:uid="{00000000-0005-0000-0000-000052460000}"/>
    <cellStyle name="Millares[1] 47" xfId="11958" xr:uid="{00000000-0005-0000-0000-000053460000}"/>
    <cellStyle name="Millares[1] 47 2" xfId="11959" xr:uid="{00000000-0005-0000-0000-000054460000}"/>
    <cellStyle name="Millares[1] 47 2 2" xfId="34707" xr:uid="{00000000-0005-0000-0000-000055460000}"/>
    <cellStyle name="Millares[1] 47 3" xfId="11960" xr:uid="{00000000-0005-0000-0000-000056460000}"/>
    <cellStyle name="Millares[1] 47 3 2" xfId="34708" xr:uid="{00000000-0005-0000-0000-000057460000}"/>
    <cellStyle name="Millares[1] 47 4" xfId="34709" xr:uid="{00000000-0005-0000-0000-000058460000}"/>
    <cellStyle name="Millares[1] 48" xfId="11961" xr:uid="{00000000-0005-0000-0000-000059460000}"/>
    <cellStyle name="Millares[1] 48 2" xfId="11962" xr:uid="{00000000-0005-0000-0000-00005A460000}"/>
    <cellStyle name="Millares[1] 48 2 2" xfId="34710" xr:uid="{00000000-0005-0000-0000-00005B460000}"/>
    <cellStyle name="Millares[1] 48 3" xfId="11963" xr:uid="{00000000-0005-0000-0000-00005C460000}"/>
    <cellStyle name="Millares[1] 48 3 2" xfId="34711" xr:uid="{00000000-0005-0000-0000-00005D460000}"/>
    <cellStyle name="Millares[1] 48 4" xfId="34712" xr:uid="{00000000-0005-0000-0000-00005E460000}"/>
    <cellStyle name="Millares[1] 49" xfId="11964" xr:uid="{00000000-0005-0000-0000-00005F460000}"/>
    <cellStyle name="Millares[1] 49 2" xfId="11965" xr:uid="{00000000-0005-0000-0000-000060460000}"/>
    <cellStyle name="Millares[1] 49 2 2" xfId="34713" xr:uid="{00000000-0005-0000-0000-000061460000}"/>
    <cellStyle name="Millares[1] 49 3" xfId="11966" xr:uid="{00000000-0005-0000-0000-000062460000}"/>
    <cellStyle name="Millares[1] 49 3 2" xfId="34714" xr:uid="{00000000-0005-0000-0000-000063460000}"/>
    <cellStyle name="Millares[1] 49 4" xfId="34715" xr:uid="{00000000-0005-0000-0000-000064460000}"/>
    <cellStyle name="Millares[1] 5" xfId="11967" xr:uid="{00000000-0005-0000-0000-000065460000}"/>
    <cellStyle name="Millares[1] 5 2" xfId="11968" xr:uid="{00000000-0005-0000-0000-000066460000}"/>
    <cellStyle name="Millares[1] 5 2 2" xfId="34716" xr:uid="{00000000-0005-0000-0000-000067460000}"/>
    <cellStyle name="Millares[1] 5 3" xfId="11969" xr:uid="{00000000-0005-0000-0000-000068460000}"/>
    <cellStyle name="Millares[1] 5 3 2" xfId="34717" xr:uid="{00000000-0005-0000-0000-000069460000}"/>
    <cellStyle name="Millares[1] 5 4" xfId="34718" xr:uid="{00000000-0005-0000-0000-00006A460000}"/>
    <cellStyle name="Millares[1] 50" xfId="11970" xr:uid="{00000000-0005-0000-0000-00006B460000}"/>
    <cellStyle name="Millares[1] 50 2" xfId="11971" xr:uid="{00000000-0005-0000-0000-00006C460000}"/>
    <cellStyle name="Millares[1] 50 2 2" xfId="34719" xr:uid="{00000000-0005-0000-0000-00006D460000}"/>
    <cellStyle name="Millares[1] 50 3" xfId="11972" xr:uid="{00000000-0005-0000-0000-00006E460000}"/>
    <cellStyle name="Millares[1] 50 3 2" xfId="34720" xr:uid="{00000000-0005-0000-0000-00006F460000}"/>
    <cellStyle name="Millares[1] 50 4" xfId="34721" xr:uid="{00000000-0005-0000-0000-000070460000}"/>
    <cellStyle name="Millares[1] 51" xfId="11973" xr:uid="{00000000-0005-0000-0000-000071460000}"/>
    <cellStyle name="Millares[1] 51 2" xfId="11974" xr:uid="{00000000-0005-0000-0000-000072460000}"/>
    <cellStyle name="Millares[1] 51 2 2" xfId="34722" xr:uid="{00000000-0005-0000-0000-000073460000}"/>
    <cellStyle name="Millares[1] 51 3" xfId="11975" xr:uid="{00000000-0005-0000-0000-000074460000}"/>
    <cellStyle name="Millares[1] 51 3 2" xfId="34723" xr:uid="{00000000-0005-0000-0000-000075460000}"/>
    <cellStyle name="Millares[1] 51 4" xfId="34724" xr:uid="{00000000-0005-0000-0000-000076460000}"/>
    <cellStyle name="Millares[1] 52" xfId="11976" xr:uid="{00000000-0005-0000-0000-000077460000}"/>
    <cellStyle name="Millares[1] 52 2" xfId="11977" xr:uid="{00000000-0005-0000-0000-000078460000}"/>
    <cellStyle name="Millares[1] 52 2 2" xfId="34725" xr:uid="{00000000-0005-0000-0000-000079460000}"/>
    <cellStyle name="Millares[1] 52 3" xfId="11978" xr:uid="{00000000-0005-0000-0000-00007A460000}"/>
    <cellStyle name="Millares[1] 52 3 2" xfId="34726" xr:uid="{00000000-0005-0000-0000-00007B460000}"/>
    <cellStyle name="Millares[1] 52 4" xfId="34727" xr:uid="{00000000-0005-0000-0000-00007C460000}"/>
    <cellStyle name="Millares[1] 53" xfId="11979" xr:uid="{00000000-0005-0000-0000-00007D460000}"/>
    <cellStyle name="Millares[1] 53 2" xfId="11980" xr:uid="{00000000-0005-0000-0000-00007E460000}"/>
    <cellStyle name="Millares[1] 53 2 2" xfId="34728" xr:uid="{00000000-0005-0000-0000-00007F460000}"/>
    <cellStyle name="Millares[1] 53 3" xfId="11981" xr:uid="{00000000-0005-0000-0000-000080460000}"/>
    <cellStyle name="Millares[1] 53 3 2" xfId="34729" xr:uid="{00000000-0005-0000-0000-000081460000}"/>
    <cellStyle name="Millares[1] 53 4" xfId="34730" xr:uid="{00000000-0005-0000-0000-000082460000}"/>
    <cellStyle name="Millares[1] 54" xfId="11982" xr:uid="{00000000-0005-0000-0000-000083460000}"/>
    <cellStyle name="Millares[1] 54 2" xfId="11983" xr:uid="{00000000-0005-0000-0000-000084460000}"/>
    <cellStyle name="Millares[1] 54 2 2" xfId="34731" xr:uid="{00000000-0005-0000-0000-000085460000}"/>
    <cellStyle name="Millares[1] 54 3" xfId="11984" xr:uid="{00000000-0005-0000-0000-000086460000}"/>
    <cellStyle name="Millares[1] 54 3 2" xfId="34732" xr:uid="{00000000-0005-0000-0000-000087460000}"/>
    <cellStyle name="Millares[1] 54 4" xfId="34733" xr:uid="{00000000-0005-0000-0000-000088460000}"/>
    <cellStyle name="Millares[1] 55" xfId="11985" xr:uid="{00000000-0005-0000-0000-000089460000}"/>
    <cellStyle name="Millares[1] 55 2" xfId="11986" xr:uid="{00000000-0005-0000-0000-00008A460000}"/>
    <cellStyle name="Millares[1] 55 2 2" xfId="34734" xr:uid="{00000000-0005-0000-0000-00008B460000}"/>
    <cellStyle name="Millares[1] 55 3" xfId="11987" xr:uid="{00000000-0005-0000-0000-00008C460000}"/>
    <cellStyle name="Millares[1] 55 3 2" xfId="34735" xr:uid="{00000000-0005-0000-0000-00008D460000}"/>
    <cellStyle name="Millares[1] 55 4" xfId="34736" xr:uid="{00000000-0005-0000-0000-00008E460000}"/>
    <cellStyle name="Millares[1] 56" xfId="11988" xr:uid="{00000000-0005-0000-0000-00008F460000}"/>
    <cellStyle name="Millares[1] 56 2" xfId="11989" xr:uid="{00000000-0005-0000-0000-000090460000}"/>
    <cellStyle name="Millares[1] 56 2 2" xfId="34737" xr:uid="{00000000-0005-0000-0000-000091460000}"/>
    <cellStyle name="Millares[1] 56 3" xfId="11990" xr:uid="{00000000-0005-0000-0000-000092460000}"/>
    <cellStyle name="Millares[1] 56 3 2" xfId="34738" xr:uid="{00000000-0005-0000-0000-000093460000}"/>
    <cellStyle name="Millares[1] 56 4" xfId="34739" xr:uid="{00000000-0005-0000-0000-000094460000}"/>
    <cellStyle name="Millares[1] 57" xfId="11991" xr:uid="{00000000-0005-0000-0000-000095460000}"/>
    <cellStyle name="Millares[1] 57 2" xfId="11992" xr:uid="{00000000-0005-0000-0000-000096460000}"/>
    <cellStyle name="Millares[1] 57 2 2" xfId="34740" xr:uid="{00000000-0005-0000-0000-000097460000}"/>
    <cellStyle name="Millares[1] 57 3" xfId="11993" xr:uid="{00000000-0005-0000-0000-000098460000}"/>
    <cellStyle name="Millares[1] 57 3 2" xfId="34741" xr:uid="{00000000-0005-0000-0000-000099460000}"/>
    <cellStyle name="Millares[1] 57 4" xfId="34742" xr:uid="{00000000-0005-0000-0000-00009A460000}"/>
    <cellStyle name="Millares[1] 58" xfId="11994" xr:uid="{00000000-0005-0000-0000-00009B460000}"/>
    <cellStyle name="Millares[1] 58 2" xfId="11995" xr:uid="{00000000-0005-0000-0000-00009C460000}"/>
    <cellStyle name="Millares[1] 58 2 2" xfId="34743" xr:uid="{00000000-0005-0000-0000-00009D460000}"/>
    <cellStyle name="Millares[1] 58 3" xfId="11996" xr:uid="{00000000-0005-0000-0000-00009E460000}"/>
    <cellStyle name="Millares[1] 58 3 2" xfId="34744" xr:uid="{00000000-0005-0000-0000-00009F460000}"/>
    <cellStyle name="Millares[1] 58 4" xfId="34745" xr:uid="{00000000-0005-0000-0000-0000A0460000}"/>
    <cellStyle name="Millares[1] 59" xfId="11997" xr:uid="{00000000-0005-0000-0000-0000A1460000}"/>
    <cellStyle name="Millares[1] 59 2" xfId="11998" xr:uid="{00000000-0005-0000-0000-0000A2460000}"/>
    <cellStyle name="Millares[1] 59 2 2" xfId="34746" xr:uid="{00000000-0005-0000-0000-0000A3460000}"/>
    <cellStyle name="Millares[1] 59 3" xfId="11999" xr:uid="{00000000-0005-0000-0000-0000A4460000}"/>
    <cellStyle name="Millares[1] 59 3 2" xfId="34747" xr:uid="{00000000-0005-0000-0000-0000A5460000}"/>
    <cellStyle name="Millares[1] 59 4" xfId="34748" xr:uid="{00000000-0005-0000-0000-0000A6460000}"/>
    <cellStyle name="Millares[1] 6" xfId="12000" xr:uid="{00000000-0005-0000-0000-0000A7460000}"/>
    <cellStyle name="Millares[1] 6 2" xfId="12001" xr:uid="{00000000-0005-0000-0000-0000A8460000}"/>
    <cellStyle name="Millares[1] 6 2 2" xfId="34749" xr:uid="{00000000-0005-0000-0000-0000A9460000}"/>
    <cellStyle name="Millares[1] 6 3" xfId="12002" xr:uid="{00000000-0005-0000-0000-0000AA460000}"/>
    <cellStyle name="Millares[1] 6 3 2" xfId="34750" xr:uid="{00000000-0005-0000-0000-0000AB460000}"/>
    <cellStyle name="Millares[1] 6 4" xfId="34751" xr:uid="{00000000-0005-0000-0000-0000AC460000}"/>
    <cellStyle name="Millares[1] 60" xfId="12003" xr:uid="{00000000-0005-0000-0000-0000AD460000}"/>
    <cellStyle name="Millares[1] 60 2" xfId="12004" xr:uid="{00000000-0005-0000-0000-0000AE460000}"/>
    <cellStyle name="Millares[1] 60 2 2" xfId="34752" xr:uid="{00000000-0005-0000-0000-0000AF460000}"/>
    <cellStyle name="Millares[1] 60 3" xfId="12005" xr:uid="{00000000-0005-0000-0000-0000B0460000}"/>
    <cellStyle name="Millares[1] 60 3 2" xfId="34753" xr:uid="{00000000-0005-0000-0000-0000B1460000}"/>
    <cellStyle name="Millares[1] 60 4" xfId="34754" xr:uid="{00000000-0005-0000-0000-0000B2460000}"/>
    <cellStyle name="Millares[1] 61" xfId="12006" xr:uid="{00000000-0005-0000-0000-0000B3460000}"/>
    <cellStyle name="Millares[1] 61 2" xfId="12007" xr:uid="{00000000-0005-0000-0000-0000B4460000}"/>
    <cellStyle name="Millares[1] 61 2 2" xfId="34755" xr:uid="{00000000-0005-0000-0000-0000B5460000}"/>
    <cellStyle name="Millares[1] 61 3" xfId="12008" xr:uid="{00000000-0005-0000-0000-0000B6460000}"/>
    <cellStyle name="Millares[1] 61 3 2" xfId="34756" xr:uid="{00000000-0005-0000-0000-0000B7460000}"/>
    <cellStyle name="Millares[1] 61 4" xfId="34757" xr:uid="{00000000-0005-0000-0000-0000B8460000}"/>
    <cellStyle name="Millares[1] 62" xfId="12009" xr:uid="{00000000-0005-0000-0000-0000B9460000}"/>
    <cellStyle name="Millares[1] 62 2" xfId="12010" xr:uid="{00000000-0005-0000-0000-0000BA460000}"/>
    <cellStyle name="Millares[1] 62 2 2" xfId="34758" xr:uid="{00000000-0005-0000-0000-0000BB460000}"/>
    <cellStyle name="Millares[1] 62 3" xfId="12011" xr:uid="{00000000-0005-0000-0000-0000BC460000}"/>
    <cellStyle name="Millares[1] 62 3 2" xfId="34759" xr:uid="{00000000-0005-0000-0000-0000BD460000}"/>
    <cellStyle name="Millares[1] 62 4" xfId="34760" xr:uid="{00000000-0005-0000-0000-0000BE460000}"/>
    <cellStyle name="Millares[1] 63" xfId="12012" xr:uid="{00000000-0005-0000-0000-0000BF460000}"/>
    <cellStyle name="Millares[1] 63 2" xfId="12013" xr:uid="{00000000-0005-0000-0000-0000C0460000}"/>
    <cellStyle name="Millares[1] 63 2 2" xfId="34761" xr:uid="{00000000-0005-0000-0000-0000C1460000}"/>
    <cellStyle name="Millares[1] 63 3" xfId="12014" xr:uid="{00000000-0005-0000-0000-0000C2460000}"/>
    <cellStyle name="Millares[1] 63 3 2" xfId="34762" xr:uid="{00000000-0005-0000-0000-0000C3460000}"/>
    <cellStyle name="Millares[1] 63 4" xfId="34763" xr:uid="{00000000-0005-0000-0000-0000C4460000}"/>
    <cellStyle name="Millares[1] 64" xfId="12015" xr:uid="{00000000-0005-0000-0000-0000C5460000}"/>
    <cellStyle name="Millares[1] 64 2" xfId="12016" xr:uid="{00000000-0005-0000-0000-0000C6460000}"/>
    <cellStyle name="Millares[1] 64 2 2" xfId="34764" xr:uid="{00000000-0005-0000-0000-0000C7460000}"/>
    <cellStyle name="Millares[1] 64 3" xfId="12017" xr:uid="{00000000-0005-0000-0000-0000C8460000}"/>
    <cellStyle name="Millares[1] 64 3 2" xfId="34765" xr:uid="{00000000-0005-0000-0000-0000C9460000}"/>
    <cellStyle name="Millares[1] 64 4" xfId="34766" xr:uid="{00000000-0005-0000-0000-0000CA460000}"/>
    <cellStyle name="Millares[1] 65" xfId="12018" xr:uid="{00000000-0005-0000-0000-0000CB460000}"/>
    <cellStyle name="Millares[1] 65 2" xfId="12019" xr:uid="{00000000-0005-0000-0000-0000CC460000}"/>
    <cellStyle name="Millares[1] 65 2 2" xfId="34767" xr:uid="{00000000-0005-0000-0000-0000CD460000}"/>
    <cellStyle name="Millares[1] 65 3" xfId="12020" xr:uid="{00000000-0005-0000-0000-0000CE460000}"/>
    <cellStyle name="Millares[1] 65 3 2" xfId="34768" xr:uid="{00000000-0005-0000-0000-0000CF460000}"/>
    <cellStyle name="Millares[1] 65 4" xfId="34769" xr:uid="{00000000-0005-0000-0000-0000D0460000}"/>
    <cellStyle name="Millares[1] 66" xfId="12021" xr:uid="{00000000-0005-0000-0000-0000D1460000}"/>
    <cellStyle name="Millares[1] 66 2" xfId="12022" xr:uid="{00000000-0005-0000-0000-0000D2460000}"/>
    <cellStyle name="Millares[1] 66 2 2" xfId="34770" xr:uid="{00000000-0005-0000-0000-0000D3460000}"/>
    <cellStyle name="Millares[1] 66 3" xfId="12023" xr:uid="{00000000-0005-0000-0000-0000D4460000}"/>
    <cellStyle name="Millares[1] 66 3 2" xfId="34771" xr:uid="{00000000-0005-0000-0000-0000D5460000}"/>
    <cellStyle name="Millares[1] 66 4" xfId="34772" xr:uid="{00000000-0005-0000-0000-0000D6460000}"/>
    <cellStyle name="Millares[1] 67" xfId="12024" xr:uid="{00000000-0005-0000-0000-0000D7460000}"/>
    <cellStyle name="Millares[1] 67 2" xfId="12025" xr:uid="{00000000-0005-0000-0000-0000D8460000}"/>
    <cellStyle name="Millares[1] 67 2 2" xfId="34773" xr:uid="{00000000-0005-0000-0000-0000D9460000}"/>
    <cellStyle name="Millares[1] 67 3" xfId="12026" xr:uid="{00000000-0005-0000-0000-0000DA460000}"/>
    <cellStyle name="Millares[1] 67 3 2" xfId="34774" xr:uid="{00000000-0005-0000-0000-0000DB460000}"/>
    <cellStyle name="Millares[1] 67 4" xfId="34775" xr:uid="{00000000-0005-0000-0000-0000DC460000}"/>
    <cellStyle name="Millares[1] 68" xfId="12027" xr:uid="{00000000-0005-0000-0000-0000DD460000}"/>
    <cellStyle name="Millares[1] 68 2" xfId="12028" xr:uid="{00000000-0005-0000-0000-0000DE460000}"/>
    <cellStyle name="Millares[1] 68 2 2" xfId="34776" xr:uid="{00000000-0005-0000-0000-0000DF460000}"/>
    <cellStyle name="Millares[1] 68 3" xfId="12029" xr:uid="{00000000-0005-0000-0000-0000E0460000}"/>
    <cellStyle name="Millares[1] 68 3 2" xfId="34777" xr:uid="{00000000-0005-0000-0000-0000E1460000}"/>
    <cellStyle name="Millares[1] 68 4" xfId="34778" xr:uid="{00000000-0005-0000-0000-0000E2460000}"/>
    <cellStyle name="Millares[1] 69" xfId="12030" xr:uid="{00000000-0005-0000-0000-0000E3460000}"/>
    <cellStyle name="Millares[1] 69 2" xfId="12031" xr:uid="{00000000-0005-0000-0000-0000E4460000}"/>
    <cellStyle name="Millares[1] 69 2 2" xfId="34779" xr:uid="{00000000-0005-0000-0000-0000E5460000}"/>
    <cellStyle name="Millares[1] 69 3" xfId="12032" xr:uid="{00000000-0005-0000-0000-0000E6460000}"/>
    <cellStyle name="Millares[1] 69 3 2" xfId="34780" xr:uid="{00000000-0005-0000-0000-0000E7460000}"/>
    <cellStyle name="Millares[1] 69 4" xfId="34781" xr:uid="{00000000-0005-0000-0000-0000E8460000}"/>
    <cellStyle name="Millares[1] 7" xfId="12033" xr:uid="{00000000-0005-0000-0000-0000E9460000}"/>
    <cellStyle name="Millares[1] 7 2" xfId="12034" xr:uid="{00000000-0005-0000-0000-0000EA460000}"/>
    <cellStyle name="Millares[1] 7 2 2" xfId="34782" xr:uid="{00000000-0005-0000-0000-0000EB460000}"/>
    <cellStyle name="Millares[1] 7 3" xfId="12035" xr:uid="{00000000-0005-0000-0000-0000EC460000}"/>
    <cellStyle name="Millares[1] 7 3 2" xfId="34783" xr:uid="{00000000-0005-0000-0000-0000ED460000}"/>
    <cellStyle name="Millares[1] 7 4" xfId="34784" xr:uid="{00000000-0005-0000-0000-0000EE460000}"/>
    <cellStyle name="Millares[1] 70" xfId="12036" xr:uid="{00000000-0005-0000-0000-0000EF460000}"/>
    <cellStyle name="Millares[1] 70 2" xfId="12037" xr:uid="{00000000-0005-0000-0000-0000F0460000}"/>
    <cellStyle name="Millares[1] 70 2 2" xfId="34785" xr:uid="{00000000-0005-0000-0000-0000F1460000}"/>
    <cellStyle name="Millares[1] 70 3" xfId="12038" xr:uid="{00000000-0005-0000-0000-0000F2460000}"/>
    <cellStyle name="Millares[1] 70 3 2" xfId="34786" xr:uid="{00000000-0005-0000-0000-0000F3460000}"/>
    <cellStyle name="Millares[1] 70 4" xfId="34787" xr:uid="{00000000-0005-0000-0000-0000F4460000}"/>
    <cellStyle name="Millares[1] 71" xfId="12039" xr:uid="{00000000-0005-0000-0000-0000F5460000}"/>
    <cellStyle name="Millares[1] 71 2" xfId="12040" xr:uid="{00000000-0005-0000-0000-0000F6460000}"/>
    <cellStyle name="Millares[1] 71 2 2" xfId="34788" xr:uid="{00000000-0005-0000-0000-0000F7460000}"/>
    <cellStyle name="Millares[1] 71 3" xfId="12041" xr:uid="{00000000-0005-0000-0000-0000F8460000}"/>
    <cellStyle name="Millares[1] 71 3 2" xfId="34789" xr:uid="{00000000-0005-0000-0000-0000F9460000}"/>
    <cellStyle name="Millares[1] 71 4" xfId="34790" xr:uid="{00000000-0005-0000-0000-0000FA460000}"/>
    <cellStyle name="Millares[1] 72" xfId="12042" xr:uid="{00000000-0005-0000-0000-0000FB460000}"/>
    <cellStyle name="Millares[1] 72 2" xfId="12043" xr:uid="{00000000-0005-0000-0000-0000FC460000}"/>
    <cellStyle name="Millares[1] 72 2 2" xfId="34791" xr:uid="{00000000-0005-0000-0000-0000FD460000}"/>
    <cellStyle name="Millares[1] 72 3" xfId="12044" xr:uid="{00000000-0005-0000-0000-0000FE460000}"/>
    <cellStyle name="Millares[1] 72 3 2" xfId="34792" xr:uid="{00000000-0005-0000-0000-0000FF460000}"/>
    <cellStyle name="Millares[1] 72 4" xfId="34793" xr:uid="{00000000-0005-0000-0000-000000470000}"/>
    <cellStyle name="Millares[1] 73" xfId="12045" xr:uid="{00000000-0005-0000-0000-000001470000}"/>
    <cellStyle name="Millares[1] 73 2" xfId="12046" xr:uid="{00000000-0005-0000-0000-000002470000}"/>
    <cellStyle name="Millares[1] 73 2 2" xfId="34794" xr:uid="{00000000-0005-0000-0000-000003470000}"/>
    <cellStyle name="Millares[1] 73 3" xfId="12047" xr:uid="{00000000-0005-0000-0000-000004470000}"/>
    <cellStyle name="Millares[1] 73 3 2" xfId="34795" xr:uid="{00000000-0005-0000-0000-000005470000}"/>
    <cellStyle name="Millares[1] 73 4" xfId="34796" xr:uid="{00000000-0005-0000-0000-000006470000}"/>
    <cellStyle name="Millares[1] 74" xfId="12048" xr:uid="{00000000-0005-0000-0000-000007470000}"/>
    <cellStyle name="Millares[1] 74 2" xfId="12049" xr:uid="{00000000-0005-0000-0000-000008470000}"/>
    <cellStyle name="Millares[1] 74 2 2" xfId="34797" xr:uid="{00000000-0005-0000-0000-000009470000}"/>
    <cellStyle name="Millares[1] 74 3" xfId="12050" xr:uid="{00000000-0005-0000-0000-00000A470000}"/>
    <cellStyle name="Millares[1] 74 3 2" xfId="34798" xr:uid="{00000000-0005-0000-0000-00000B470000}"/>
    <cellStyle name="Millares[1] 74 4" xfId="34799" xr:uid="{00000000-0005-0000-0000-00000C470000}"/>
    <cellStyle name="Millares[1] 75" xfId="12051" xr:uid="{00000000-0005-0000-0000-00000D470000}"/>
    <cellStyle name="Millares[1] 75 2" xfId="12052" xr:uid="{00000000-0005-0000-0000-00000E470000}"/>
    <cellStyle name="Millares[1] 75 2 2" xfId="34800" xr:uid="{00000000-0005-0000-0000-00000F470000}"/>
    <cellStyle name="Millares[1] 75 3" xfId="12053" xr:uid="{00000000-0005-0000-0000-000010470000}"/>
    <cellStyle name="Millares[1] 75 3 2" xfId="34801" xr:uid="{00000000-0005-0000-0000-000011470000}"/>
    <cellStyle name="Millares[1] 75 4" xfId="34802" xr:uid="{00000000-0005-0000-0000-000012470000}"/>
    <cellStyle name="Millares[1] 76" xfId="12054" xr:uid="{00000000-0005-0000-0000-000013470000}"/>
    <cellStyle name="Millares[1] 76 2" xfId="12055" xr:uid="{00000000-0005-0000-0000-000014470000}"/>
    <cellStyle name="Millares[1] 76 2 2" xfId="34803" xr:uid="{00000000-0005-0000-0000-000015470000}"/>
    <cellStyle name="Millares[1] 76 3" xfId="12056" xr:uid="{00000000-0005-0000-0000-000016470000}"/>
    <cellStyle name="Millares[1] 76 3 2" xfId="34804" xr:uid="{00000000-0005-0000-0000-000017470000}"/>
    <cellStyle name="Millares[1] 76 4" xfId="34805" xr:uid="{00000000-0005-0000-0000-000018470000}"/>
    <cellStyle name="Millares[1] 77" xfId="12057" xr:uid="{00000000-0005-0000-0000-000019470000}"/>
    <cellStyle name="Millares[1] 77 2" xfId="12058" xr:uid="{00000000-0005-0000-0000-00001A470000}"/>
    <cellStyle name="Millares[1] 77 2 2" xfId="34806" xr:uid="{00000000-0005-0000-0000-00001B470000}"/>
    <cellStyle name="Millares[1] 77 3" xfId="12059" xr:uid="{00000000-0005-0000-0000-00001C470000}"/>
    <cellStyle name="Millares[1] 77 3 2" xfId="34807" xr:uid="{00000000-0005-0000-0000-00001D470000}"/>
    <cellStyle name="Millares[1] 77 4" xfId="34808" xr:uid="{00000000-0005-0000-0000-00001E470000}"/>
    <cellStyle name="Millares[1] 78" xfId="12060" xr:uid="{00000000-0005-0000-0000-00001F470000}"/>
    <cellStyle name="Millares[1] 78 2" xfId="12061" xr:uid="{00000000-0005-0000-0000-000020470000}"/>
    <cellStyle name="Millares[1] 78 2 2" xfId="34809" xr:uid="{00000000-0005-0000-0000-000021470000}"/>
    <cellStyle name="Millares[1] 78 3" xfId="12062" xr:uid="{00000000-0005-0000-0000-000022470000}"/>
    <cellStyle name="Millares[1] 78 3 2" xfId="34810" xr:uid="{00000000-0005-0000-0000-000023470000}"/>
    <cellStyle name="Millares[1] 78 4" xfId="34811" xr:uid="{00000000-0005-0000-0000-000024470000}"/>
    <cellStyle name="Millares[1] 79" xfId="12063" xr:uid="{00000000-0005-0000-0000-000025470000}"/>
    <cellStyle name="Millares[1] 79 2" xfId="12064" xr:uid="{00000000-0005-0000-0000-000026470000}"/>
    <cellStyle name="Millares[1] 79 2 2" xfId="34812" xr:uid="{00000000-0005-0000-0000-000027470000}"/>
    <cellStyle name="Millares[1] 79 3" xfId="12065" xr:uid="{00000000-0005-0000-0000-000028470000}"/>
    <cellStyle name="Millares[1] 79 3 2" xfId="34813" xr:uid="{00000000-0005-0000-0000-000029470000}"/>
    <cellStyle name="Millares[1] 79 4" xfId="34814" xr:uid="{00000000-0005-0000-0000-00002A470000}"/>
    <cellStyle name="Millares[1] 8" xfId="12066" xr:uid="{00000000-0005-0000-0000-00002B470000}"/>
    <cellStyle name="Millares[1] 8 2" xfId="12067" xr:uid="{00000000-0005-0000-0000-00002C470000}"/>
    <cellStyle name="Millares[1] 8 2 2" xfId="34815" xr:uid="{00000000-0005-0000-0000-00002D470000}"/>
    <cellStyle name="Millares[1] 8 3" xfId="12068" xr:uid="{00000000-0005-0000-0000-00002E470000}"/>
    <cellStyle name="Millares[1] 8 3 2" xfId="34816" xr:uid="{00000000-0005-0000-0000-00002F470000}"/>
    <cellStyle name="Millares[1] 8 4" xfId="34817" xr:uid="{00000000-0005-0000-0000-000030470000}"/>
    <cellStyle name="Millares[1] 80" xfId="12069" xr:uid="{00000000-0005-0000-0000-000031470000}"/>
    <cellStyle name="Millares[1] 80 2" xfId="12070" xr:uid="{00000000-0005-0000-0000-000032470000}"/>
    <cellStyle name="Millares[1] 80 2 2" xfId="34818" xr:uid="{00000000-0005-0000-0000-000033470000}"/>
    <cellStyle name="Millares[1] 80 3" xfId="12071" xr:uid="{00000000-0005-0000-0000-000034470000}"/>
    <cellStyle name="Millares[1] 80 3 2" xfId="34819" xr:uid="{00000000-0005-0000-0000-000035470000}"/>
    <cellStyle name="Millares[1] 80 4" xfId="34820" xr:uid="{00000000-0005-0000-0000-000036470000}"/>
    <cellStyle name="Millares[1] 81" xfId="12072" xr:uid="{00000000-0005-0000-0000-000037470000}"/>
    <cellStyle name="Millares[1] 81 2" xfId="12073" xr:uid="{00000000-0005-0000-0000-000038470000}"/>
    <cellStyle name="Millares[1] 81 2 2" xfId="34821" xr:uid="{00000000-0005-0000-0000-000039470000}"/>
    <cellStyle name="Millares[1] 81 3" xfId="12074" xr:uid="{00000000-0005-0000-0000-00003A470000}"/>
    <cellStyle name="Millares[1] 81 3 2" xfId="34822" xr:uid="{00000000-0005-0000-0000-00003B470000}"/>
    <cellStyle name="Millares[1] 81 4" xfId="34823" xr:uid="{00000000-0005-0000-0000-00003C470000}"/>
    <cellStyle name="Millares[1] 82" xfId="12075" xr:uid="{00000000-0005-0000-0000-00003D470000}"/>
    <cellStyle name="Millares[1] 82 2" xfId="12076" xr:uid="{00000000-0005-0000-0000-00003E470000}"/>
    <cellStyle name="Millares[1] 82 2 2" xfId="34824" xr:uid="{00000000-0005-0000-0000-00003F470000}"/>
    <cellStyle name="Millares[1] 82 3" xfId="12077" xr:uid="{00000000-0005-0000-0000-000040470000}"/>
    <cellStyle name="Millares[1] 82 3 2" xfId="34825" xr:uid="{00000000-0005-0000-0000-000041470000}"/>
    <cellStyle name="Millares[1] 82 4" xfId="34826" xr:uid="{00000000-0005-0000-0000-000042470000}"/>
    <cellStyle name="Millares[1] 83" xfId="12078" xr:uid="{00000000-0005-0000-0000-000043470000}"/>
    <cellStyle name="Millares[1] 83 2" xfId="12079" xr:uid="{00000000-0005-0000-0000-000044470000}"/>
    <cellStyle name="Millares[1] 83 2 2" xfId="34827" xr:uid="{00000000-0005-0000-0000-000045470000}"/>
    <cellStyle name="Millares[1] 83 3" xfId="12080" xr:uid="{00000000-0005-0000-0000-000046470000}"/>
    <cellStyle name="Millares[1] 83 3 2" xfId="34828" xr:uid="{00000000-0005-0000-0000-000047470000}"/>
    <cellStyle name="Millares[1] 83 4" xfId="34829" xr:uid="{00000000-0005-0000-0000-000048470000}"/>
    <cellStyle name="Millares[1] 84" xfId="12081" xr:uid="{00000000-0005-0000-0000-000049470000}"/>
    <cellStyle name="Millares[1] 84 2" xfId="12082" xr:uid="{00000000-0005-0000-0000-00004A470000}"/>
    <cellStyle name="Millares[1] 84 2 2" xfId="34830" xr:uid="{00000000-0005-0000-0000-00004B470000}"/>
    <cellStyle name="Millares[1] 84 3" xfId="12083" xr:uid="{00000000-0005-0000-0000-00004C470000}"/>
    <cellStyle name="Millares[1] 84 3 2" xfId="34831" xr:uid="{00000000-0005-0000-0000-00004D470000}"/>
    <cellStyle name="Millares[1] 84 4" xfId="34832" xr:uid="{00000000-0005-0000-0000-00004E470000}"/>
    <cellStyle name="Millares[1] 85" xfId="12084" xr:uid="{00000000-0005-0000-0000-00004F470000}"/>
    <cellStyle name="Millares[1] 85 2" xfId="12085" xr:uid="{00000000-0005-0000-0000-000050470000}"/>
    <cellStyle name="Millares[1] 85 2 2" xfId="34833" xr:uid="{00000000-0005-0000-0000-000051470000}"/>
    <cellStyle name="Millares[1] 85 3" xfId="12086" xr:uid="{00000000-0005-0000-0000-000052470000}"/>
    <cellStyle name="Millares[1] 85 3 2" xfId="34834" xr:uid="{00000000-0005-0000-0000-000053470000}"/>
    <cellStyle name="Millares[1] 85 4" xfId="34835" xr:uid="{00000000-0005-0000-0000-000054470000}"/>
    <cellStyle name="Millares[1] 86" xfId="12087" xr:uid="{00000000-0005-0000-0000-000055470000}"/>
    <cellStyle name="Millares[1] 86 2" xfId="12088" xr:uid="{00000000-0005-0000-0000-000056470000}"/>
    <cellStyle name="Millares[1] 86 2 2" xfId="34836" xr:uid="{00000000-0005-0000-0000-000057470000}"/>
    <cellStyle name="Millares[1] 86 3" xfId="12089" xr:uid="{00000000-0005-0000-0000-000058470000}"/>
    <cellStyle name="Millares[1] 86 3 2" xfId="34837" xr:uid="{00000000-0005-0000-0000-000059470000}"/>
    <cellStyle name="Millares[1] 86 4" xfId="34838" xr:uid="{00000000-0005-0000-0000-00005A470000}"/>
    <cellStyle name="Millares[1] 87" xfId="12090" xr:uid="{00000000-0005-0000-0000-00005B470000}"/>
    <cellStyle name="Millares[1] 87 2" xfId="12091" xr:uid="{00000000-0005-0000-0000-00005C470000}"/>
    <cellStyle name="Millares[1] 87 2 2" xfId="34839" xr:uid="{00000000-0005-0000-0000-00005D470000}"/>
    <cellStyle name="Millares[1] 87 3" xfId="12092" xr:uid="{00000000-0005-0000-0000-00005E470000}"/>
    <cellStyle name="Millares[1] 87 3 2" xfId="34840" xr:uid="{00000000-0005-0000-0000-00005F470000}"/>
    <cellStyle name="Millares[1] 87 4" xfId="34841" xr:uid="{00000000-0005-0000-0000-000060470000}"/>
    <cellStyle name="Millares[1] 88" xfId="12093" xr:uid="{00000000-0005-0000-0000-000061470000}"/>
    <cellStyle name="Millares[1] 88 2" xfId="12094" xr:uid="{00000000-0005-0000-0000-000062470000}"/>
    <cellStyle name="Millares[1] 88 2 2" xfId="34842" xr:uid="{00000000-0005-0000-0000-000063470000}"/>
    <cellStyle name="Millares[1] 88 3" xfId="12095" xr:uid="{00000000-0005-0000-0000-000064470000}"/>
    <cellStyle name="Millares[1] 88 3 2" xfId="34843" xr:uid="{00000000-0005-0000-0000-000065470000}"/>
    <cellStyle name="Millares[1] 88 4" xfId="34844" xr:uid="{00000000-0005-0000-0000-000066470000}"/>
    <cellStyle name="Millares[1] 89" xfId="12096" xr:uid="{00000000-0005-0000-0000-000067470000}"/>
    <cellStyle name="Millares[1] 89 2" xfId="12097" xr:uid="{00000000-0005-0000-0000-000068470000}"/>
    <cellStyle name="Millares[1] 89 2 2" xfId="34845" xr:uid="{00000000-0005-0000-0000-000069470000}"/>
    <cellStyle name="Millares[1] 89 3" xfId="12098" xr:uid="{00000000-0005-0000-0000-00006A470000}"/>
    <cellStyle name="Millares[1] 89 3 2" xfId="34846" xr:uid="{00000000-0005-0000-0000-00006B470000}"/>
    <cellStyle name="Millares[1] 89 4" xfId="34847" xr:uid="{00000000-0005-0000-0000-00006C470000}"/>
    <cellStyle name="Millares[1] 9" xfId="12099" xr:uid="{00000000-0005-0000-0000-00006D470000}"/>
    <cellStyle name="Millares[1] 9 2" xfId="12100" xr:uid="{00000000-0005-0000-0000-00006E470000}"/>
    <cellStyle name="Millares[1] 9 2 2" xfId="34848" xr:uid="{00000000-0005-0000-0000-00006F470000}"/>
    <cellStyle name="Millares[1] 9 3" xfId="12101" xr:uid="{00000000-0005-0000-0000-000070470000}"/>
    <cellStyle name="Millares[1] 9 3 2" xfId="34849" xr:uid="{00000000-0005-0000-0000-000071470000}"/>
    <cellStyle name="Millares[1] 9 4" xfId="34850" xr:uid="{00000000-0005-0000-0000-000072470000}"/>
    <cellStyle name="Millares[1] 90" xfId="12102" xr:uid="{00000000-0005-0000-0000-000073470000}"/>
    <cellStyle name="Millares[1] 90 2" xfId="12103" xr:uid="{00000000-0005-0000-0000-000074470000}"/>
    <cellStyle name="Millares[1] 90 2 2" xfId="34851" xr:uid="{00000000-0005-0000-0000-000075470000}"/>
    <cellStyle name="Millares[1] 90 3" xfId="12104" xr:uid="{00000000-0005-0000-0000-000076470000}"/>
    <cellStyle name="Millares[1] 90 3 2" xfId="34852" xr:uid="{00000000-0005-0000-0000-000077470000}"/>
    <cellStyle name="Millares[1] 90 4" xfId="34853" xr:uid="{00000000-0005-0000-0000-000078470000}"/>
    <cellStyle name="Millares[1] 91" xfId="12105" xr:uid="{00000000-0005-0000-0000-000079470000}"/>
    <cellStyle name="Millares[1] 91 2" xfId="12106" xr:uid="{00000000-0005-0000-0000-00007A470000}"/>
    <cellStyle name="Millares[1] 91 2 2" xfId="34854" xr:uid="{00000000-0005-0000-0000-00007B470000}"/>
    <cellStyle name="Millares[1] 91 3" xfId="12107" xr:uid="{00000000-0005-0000-0000-00007C470000}"/>
    <cellStyle name="Millares[1] 91 3 2" xfId="34855" xr:uid="{00000000-0005-0000-0000-00007D470000}"/>
    <cellStyle name="Millares[1] 91 4" xfId="34856" xr:uid="{00000000-0005-0000-0000-00007E470000}"/>
    <cellStyle name="Millares[1] 92" xfId="12108" xr:uid="{00000000-0005-0000-0000-00007F470000}"/>
    <cellStyle name="Millares[1] 92 2" xfId="12109" xr:uid="{00000000-0005-0000-0000-000080470000}"/>
    <cellStyle name="Millares[1] 92 2 2" xfId="34857" xr:uid="{00000000-0005-0000-0000-000081470000}"/>
    <cellStyle name="Millares[1] 92 3" xfId="12110" xr:uid="{00000000-0005-0000-0000-000082470000}"/>
    <cellStyle name="Millares[1] 92 3 2" xfId="34858" xr:uid="{00000000-0005-0000-0000-000083470000}"/>
    <cellStyle name="Millares[1] 92 4" xfId="34859" xr:uid="{00000000-0005-0000-0000-000084470000}"/>
    <cellStyle name="Millares[1] 93" xfId="12111" xr:uid="{00000000-0005-0000-0000-000085470000}"/>
    <cellStyle name="Millares[1] 93 2" xfId="12112" xr:uid="{00000000-0005-0000-0000-000086470000}"/>
    <cellStyle name="Millares[1] 93 2 2" xfId="34860" xr:uid="{00000000-0005-0000-0000-000087470000}"/>
    <cellStyle name="Millares[1] 93 3" xfId="12113" xr:uid="{00000000-0005-0000-0000-000088470000}"/>
    <cellStyle name="Millares[1] 93 3 2" xfId="34861" xr:uid="{00000000-0005-0000-0000-000089470000}"/>
    <cellStyle name="Millares[1] 93 4" xfId="34862" xr:uid="{00000000-0005-0000-0000-00008A470000}"/>
    <cellStyle name="Millares[1] 94" xfId="12114" xr:uid="{00000000-0005-0000-0000-00008B470000}"/>
    <cellStyle name="Millares[1] 94 2" xfId="12115" xr:uid="{00000000-0005-0000-0000-00008C470000}"/>
    <cellStyle name="Millares[1] 94 2 2" xfId="34863" xr:uid="{00000000-0005-0000-0000-00008D470000}"/>
    <cellStyle name="Millares[1] 94 3" xfId="12116" xr:uid="{00000000-0005-0000-0000-00008E470000}"/>
    <cellStyle name="Millares[1] 94 3 2" xfId="34864" xr:uid="{00000000-0005-0000-0000-00008F470000}"/>
    <cellStyle name="Millares[1] 94 4" xfId="34865" xr:uid="{00000000-0005-0000-0000-000090470000}"/>
    <cellStyle name="Millares[1] 95" xfId="12117" xr:uid="{00000000-0005-0000-0000-000091470000}"/>
    <cellStyle name="Millares[1] 95 2" xfId="12118" xr:uid="{00000000-0005-0000-0000-000092470000}"/>
    <cellStyle name="Millares[1] 95 2 2" xfId="34866" xr:uid="{00000000-0005-0000-0000-000093470000}"/>
    <cellStyle name="Millares[1] 95 3" xfId="12119" xr:uid="{00000000-0005-0000-0000-000094470000}"/>
    <cellStyle name="Millares[1] 95 3 2" xfId="34867" xr:uid="{00000000-0005-0000-0000-000095470000}"/>
    <cellStyle name="Millares[1] 95 4" xfId="34868" xr:uid="{00000000-0005-0000-0000-000096470000}"/>
    <cellStyle name="Millares[1] 96" xfId="12120" xr:uid="{00000000-0005-0000-0000-000097470000}"/>
    <cellStyle name="Millares[1] 96 2" xfId="12121" xr:uid="{00000000-0005-0000-0000-000098470000}"/>
    <cellStyle name="Millares[1] 96 2 2" xfId="34869" xr:uid="{00000000-0005-0000-0000-000099470000}"/>
    <cellStyle name="Millares[1] 96 3" xfId="12122" xr:uid="{00000000-0005-0000-0000-00009A470000}"/>
    <cellStyle name="Millares[1] 96 3 2" xfId="34870" xr:uid="{00000000-0005-0000-0000-00009B470000}"/>
    <cellStyle name="Millares[1] 96 4" xfId="34871" xr:uid="{00000000-0005-0000-0000-00009C470000}"/>
    <cellStyle name="Millares[1] 97" xfId="12123" xr:uid="{00000000-0005-0000-0000-00009D470000}"/>
    <cellStyle name="Millares[1] 97 2" xfId="12124" xr:uid="{00000000-0005-0000-0000-00009E470000}"/>
    <cellStyle name="Millares[1] 97 2 2" xfId="34872" xr:uid="{00000000-0005-0000-0000-00009F470000}"/>
    <cellStyle name="Millares[1] 97 3" xfId="12125" xr:uid="{00000000-0005-0000-0000-0000A0470000}"/>
    <cellStyle name="Millares[1] 97 3 2" xfId="34873" xr:uid="{00000000-0005-0000-0000-0000A1470000}"/>
    <cellStyle name="Millares[1] 97 4" xfId="34874" xr:uid="{00000000-0005-0000-0000-0000A2470000}"/>
    <cellStyle name="Millares[1] 98" xfId="12126" xr:uid="{00000000-0005-0000-0000-0000A3470000}"/>
    <cellStyle name="Millares[1] 98 2" xfId="12127" xr:uid="{00000000-0005-0000-0000-0000A4470000}"/>
    <cellStyle name="Millares[1] 98 2 2" xfId="34875" xr:uid="{00000000-0005-0000-0000-0000A5470000}"/>
    <cellStyle name="Millares[1] 98 3" xfId="12128" xr:uid="{00000000-0005-0000-0000-0000A6470000}"/>
    <cellStyle name="Millares[1] 98 3 2" xfId="34876" xr:uid="{00000000-0005-0000-0000-0000A7470000}"/>
    <cellStyle name="Millares[1] 98 4" xfId="34877" xr:uid="{00000000-0005-0000-0000-0000A8470000}"/>
    <cellStyle name="Millares[1] 99" xfId="12129" xr:uid="{00000000-0005-0000-0000-0000A9470000}"/>
    <cellStyle name="Millares[1] 99 2" xfId="12130" xr:uid="{00000000-0005-0000-0000-0000AA470000}"/>
    <cellStyle name="Millares[1] 99 2 2" xfId="34878" xr:uid="{00000000-0005-0000-0000-0000AB470000}"/>
    <cellStyle name="Millares[1] 99 3" xfId="12131" xr:uid="{00000000-0005-0000-0000-0000AC470000}"/>
    <cellStyle name="Millares[1] 99 3 2" xfId="34879" xr:uid="{00000000-0005-0000-0000-0000AD470000}"/>
    <cellStyle name="Millares[1] 99 4" xfId="34880" xr:uid="{00000000-0005-0000-0000-0000AE470000}"/>
    <cellStyle name="Millares_BR-0106-ASFI-Y001-Modelo_Financiero-20060809" xfId="12132" xr:uid="{00000000-0005-0000-0000-0000AF470000}"/>
    <cellStyle name="Moeda [0] 2" xfId="12133" xr:uid="{00000000-0005-0000-0000-0000B1470000}"/>
    <cellStyle name="Moeda [0] 2 2" xfId="12134" xr:uid="{00000000-0005-0000-0000-0000B2470000}"/>
    <cellStyle name="Moeda [0] 2 2 2" xfId="12135" xr:uid="{00000000-0005-0000-0000-0000B3470000}"/>
    <cellStyle name="Moeda [0] 2 3" xfId="12136" xr:uid="{00000000-0005-0000-0000-0000B4470000}"/>
    <cellStyle name="Moeda [0] 2 3 2" xfId="12137" xr:uid="{00000000-0005-0000-0000-0000B5470000}"/>
    <cellStyle name="Moeda [0] 2 4" xfId="12138" xr:uid="{00000000-0005-0000-0000-0000B6470000}"/>
    <cellStyle name="Moeda [0] 3" xfId="12139" xr:uid="{00000000-0005-0000-0000-0000B7470000}"/>
    <cellStyle name="Moeda [0] 3 2" xfId="12140" xr:uid="{00000000-0005-0000-0000-0000B8470000}"/>
    <cellStyle name="Moeda [0] 3 2 2" xfId="12141" xr:uid="{00000000-0005-0000-0000-0000B9470000}"/>
    <cellStyle name="Moeda [0] 3 3" xfId="12142" xr:uid="{00000000-0005-0000-0000-0000BA470000}"/>
    <cellStyle name="Moeda [0] 3 3 2" xfId="12143" xr:uid="{00000000-0005-0000-0000-0000BB470000}"/>
    <cellStyle name="Moeda [0] 3 4" xfId="12144" xr:uid="{00000000-0005-0000-0000-0000BC470000}"/>
    <cellStyle name="Moeda [0] 4" xfId="12145" xr:uid="{00000000-0005-0000-0000-0000BD470000}"/>
    <cellStyle name="Moeda [0] 4 2" xfId="12146" xr:uid="{00000000-0005-0000-0000-0000BE470000}"/>
    <cellStyle name="Moeda [0] 4 2 2" xfId="12147" xr:uid="{00000000-0005-0000-0000-0000BF470000}"/>
    <cellStyle name="Moeda [0] 4 3" xfId="12148" xr:uid="{00000000-0005-0000-0000-0000C0470000}"/>
    <cellStyle name="Moeda [0] 4 3 2" xfId="12149" xr:uid="{00000000-0005-0000-0000-0000C1470000}"/>
    <cellStyle name="Moeda [0] 4 4" xfId="12150" xr:uid="{00000000-0005-0000-0000-0000C2470000}"/>
    <cellStyle name="Moeda 2" xfId="12151" xr:uid="{00000000-0005-0000-0000-0000C3470000}"/>
    <cellStyle name="Moeda 2 2" xfId="12152" xr:uid="{00000000-0005-0000-0000-0000C4470000}"/>
    <cellStyle name="Moeda 3" xfId="12153" xr:uid="{00000000-0005-0000-0000-0000C5470000}"/>
    <cellStyle name="Moeda 3 2" xfId="12154" xr:uid="{00000000-0005-0000-0000-0000C6470000}"/>
    <cellStyle name="Multiple [0]" xfId="12155" xr:uid="{00000000-0005-0000-0000-0000C7470000}"/>
    <cellStyle name="Multiple [0] 2" xfId="12156" xr:uid="{00000000-0005-0000-0000-0000C8470000}"/>
    <cellStyle name="Multiple [0] 2 2" xfId="12157" xr:uid="{00000000-0005-0000-0000-0000C9470000}"/>
    <cellStyle name="Multiple [0] 3" xfId="12158" xr:uid="{00000000-0005-0000-0000-0000CA470000}"/>
    <cellStyle name="Multiple [0] 3 2" xfId="12159" xr:uid="{00000000-0005-0000-0000-0000CB470000}"/>
    <cellStyle name="Multiple [0] 4" xfId="12160" xr:uid="{00000000-0005-0000-0000-0000CC470000}"/>
    <cellStyle name="Multiple [0] 4 2" xfId="12161" xr:uid="{00000000-0005-0000-0000-0000CD470000}"/>
    <cellStyle name="Multiple [0] 5" xfId="12162" xr:uid="{00000000-0005-0000-0000-0000CE470000}"/>
    <cellStyle name="Multiple [0] 5 2" xfId="12163" xr:uid="{00000000-0005-0000-0000-0000CF470000}"/>
    <cellStyle name="Multiple [0] 6" xfId="12164" xr:uid="{00000000-0005-0000-0000-0000D0470000}"/>
    <cellStyle name="Multiple [0] 6 2" xfId="12165" xr:uid="{00000000-0005-0000-0000-0000D1470000}"/>
    <cellStyle name="Multiple [0] 7" xfId="12166" xr:uid="{00000000-0005-0000-0000-0000D2470000}"/>
    <cellStyle name="Multiple [0] 7 2" xfId="12167" xr:uid="{00000000-0005-0000-0000-0000D3470000}"/>
    <cellStyle name="Multiple [0] 8" xfId="12168" xr:uid="{00000000-0005-0000-0000-0000D4470000}"/>
    <cellStyle name="Multiple [0] 8 2" xfId="12169" xr:uid="{00000000-0005-0000-0000-0000D5470000}"/>
    <cellStyle name="Multiple [0] 9" xfId="12170" xr:uid="{00000000-0005-0000-0000-0000D6470000}"/>
    <cellStyle name="Multiple [1]" xfId="12171" xr:uid="{00000000-0005-0000-0000-0000D7470000}"/>
    <cellStyle name="Multiple [1] 2" xfId="12172" xr:uid="{00000000-0005-0000-0000-0000D8470000}"/>
    <cellStyle name="Multiple [1] 2 2" xfId="12173" xr:uid="{00000000-0005-0000-0000-0000D9470000}"/>
    <cellStyle name="Multiple [1] 3" xfId="12174" xr:uid="{00000000-0005-0000-0000-0000DA470000}"/>
    <cellStyle name="Multiple [1] 3 2" xfId="12175" xr:uid="{00000000-0005-0000-0000-0000DB470000}"/>
    <cellStyle name="Multiple [1] 4" xfId="12176" xr:uid="{00000000-0005-0000-0000-0000DC470000}"/>
    <cellStyle name="Multiple [1] 4 2" xfId="12177" xr:uid="{00000000-0005-0000-0000-0000DD470000}"/>
    <cellStyle name="Multiple [1] 5" xfId="12178" xr:uid="{00000000-0005-0000-0000-0000DE470000}"/>
    <cellStyle name="Multiple [1] 5 2" xfId="12179" xr:uid="{00000000-0005-0000-0000-0000DF470000}"/>
    <cellStyle name="Multiple [1] 6" xfId="12180" xr:uid="{00000000-0005-0000-0000-0000E0470000}"/>
    <cellStyle name="Multiple [1] 6 2" xfId="12181" xr:uid="{00000000-0005-0000-0000-0000E1470000}"/>
    <cellStyle name="Multiple [1] 7" xfId="12182" xr:uid="{00000000-0005-0000-0000-0000E2470000}"/>
    <cellStyle name="Multiple [1] 7 2" xfId="12183" xr:uid="{00000000-0005-0000-0000-0000E3470000}"/>
    <cellStyle name="Multiple [1] 8" xfId="12184" xr:uid="{00000000-0005-0000-0000-0000E4470000}"/>
    <cellStyle name="Multiple [1] 8 2" xfId="12185" xr:uid="{00000000-0005-0000-0000-0000E5470000}"/>
    <cellStyle name="Multiple [1] 9" xfId="12186" xr:uid="{00000000-0005-0000-0000-0000E6470000}"/>
    <cellStyle name="Multiple [2]" xfId="12187" xr:uid="{00000000-0005-0000-0000-0000E7470000}"/>
    <cellStyle name="Multiple [2] 2" xfId="12188" xr:uid="{00000000-0005-0000-0000-0000E8470000}"/>
    <cellStyle name="Multiple [2] 2 2" xfId="12189" xr:uid="{00000000-0005-0000-0000-0000E9470000}"/>
    <cellStyle name="Multiple [2] 3" xfId="12190" xr:uid="{00000000-0005-0000-0000-0000EA470000}"/>
    <cellStyle name="Multiple [2] 3 2" xfId="12191" xr:uid="{00000000-0005-0000-0000-0000EB470000}"/>
    <cellStyle name="Multiple [2] 4" xfId="12192" xr:uid="{00000000-0005-0000-0000-0000EC470000}"/>
    <cellStyle name="Multiple [2] 4 2" xfId="12193" xr:uid="{00000000-0005-0000-0000-0000ED470000}"/>
    <cellStyle name="Multiple [2] 5" xfId="12194" xr:uid="{00000000-0005-0000-0000-0000EE470000}"/>
    <cellStyle name="Multiple [2] 5 2" xfId="12195" xr:uid="{00000000-0005-0000-0000-0000EF470000}"/>
    <cellStyle name="Multiple [2] 6" xfId="12196" xr:uid="{00000000-0005-0000-0000-0000F0470000}"/>
    <cellStyle name="Multiple [2] 6 2" xfId="12197" xr:uid="{00000000-0005-0000-0000-0000F1470000}"/>
    <cellStyle name="Multiple [2] 7" xfId="12198" xr:uid="{00000000-0005-0000-0000-0000F2470000}"/>
    <cellStyle name="Multiple [2] 7 2" xfId="12199" xr:uid="{00000000-0005-0000-0000-0000F3470000}"/>
    <cellStyle name="Multiple [2] 8" xfId="12200" xr:uid="{00000000-0005-0000-0000-0000F4470000}"/>
    <cellStyle name="Multiple [2] 8 2" xfId="12201" xr:uid="{00000000-0005-0000-0000-0000F5470000}"/>
    <cellStyle name="Multiple [2] 9" xfId="12202" xr:uid="{00000000-0005-0000-0000-0000F6470000}"/>
    <cellStyle name="Neutra 10" xfId="12203" xr:uid="{00000000-0005-0000-0000-0000F7470000}"/>
    <cellStyle name="Neutra 11" xfId="12204" xr:uid="{00000000-0005-0000-0000-0000F8470000}"/>
    <cellStyle name="Neutra 12" xfId="12205" xr:uid="{00000000-0005-0000-0000-0000F9470000}"/>
    <cellStyle name="Neutra 13" xfId="12206" xr:uid="{00000000-0005-0000-0000-0000FA470000}"/>
    <cellStyle name="Neutra 14" xfId="12207" xr:uid="{00000000-0005-0000-0000-0000FB470000}"/>
    <cellStyle name="Neutra 15" xfId="12208" xr:uid="{00000000-0005-0000-0000-0000FC470000}"/>
    <cellStyle name="Neutra 16" xfId="12209" xr:uid="{00000000-0005-0000-0000-0000FD470000}"/>
    <cellStyle name="Neutra 17" xfId="12210" xr:uid="{00000000-0005-0000-0000-0000FE470000}"/>
    <cellStyle name="Neutra 18" xfId="12211" xr:uid="{00000000-0005-0000-0000-0000FF470000}"/>
    <cellStyle name="Neutra 19" xfId="12212" xr:uid="{00000000-0005-0000-0000-000000480000}"/>
    <cellStyle name="Neutra 2" xfId="12213" xr:uid="{00000000-0005-0000-0000-000001480000}"/>
    <cellStyle name="Neutra 2 2" xfId="34881" xr:uid="{00000000-0005-0000-0000-000002480000}"/>
    <cellStyle name="Neutra 20" xfId="12214" xr:uid="{00000000-0005-0000-0000-000003480000}"/>
    <cellStyle name="Neutra 21" xfId="12215" xr:uid="{00000000-0005-0000-0000-000004480000}"/>
    <cellStyle name="Neutra 22" xfId="12216" xr:uid="{00000000-0005-0000-0000-000005480000}"/>
    <cellStyle name="Neutra 23" xfId="12217" xr:uid="{00000000-0005-0000-0000-000006480000}"/>
    <cellStyle name="Neutra 24" xfId="12218" xr:uid="{00000000-0005-0000-0000-000007480000}"/>
    <cellStyle name="Neutra 25" xfId="12219" xr:uid="{00000000-0005-0000-0000-000008480000}"/>
    <cellStyle name="Neutra 26" xfId="12220" xr:uid="{00000000-0005-0000-0000-000009480000}"/>
    <cellStyle name="Neutra 27" xfId="12221" xr:uid="{00000000-0005-0000-0000-00000A480000}"/>
    <cellStyle name="Neutra 28" xfId="12222" xr:uid="{00000000-0005-0000-0000-00000B480000}"/>
    <cellStyle name="Neutra 29" xfId="12223" xr:uid="{00000000-0005-0000-0000-00000C480000}"/>
    <cellStyle name="Neutra 3" xfId="12224" xr:uid="{00000000-0005-0000-0000-00000D480000}"/>
    <cellStyle name="Neutra 3 2" xfId="34882" xr:uid="{00000000-0005-0000-0000-00000E480000}"/>
    <cellStyle name="Neutra 30" xfId="12225" xr:uid="{00000000-0005-0000-0000-00000F480000}"/>
    <cellStyle name="Neutra 31" xfId="12226" xr:uid="{00000000-0005-0000-0000-000010480000}"/>
    <cellStyle name="Neutra 32" xfId="12227" xr:uid="{00000000-0005-0000-0000-000011480000}"/>
    <cellStyle name="Neutra 33" xfId="12228" xr:uid="{00000000-0005-0000-0000-000012480000}"/>
    <cellStyle name="Neutra 34" xfId="12229" xr:uid="{00000000-0005-0000-0000-000013480000}"/>
    <cellStyle name="Neutra 35" xfId="12230" xr:uid="{00000000-0005-0000-0000-000014480000}"/>
    <cellStyle name="Neutra 36" xfId="12231" xr:uid="{00000000-0005-0000-0000-000015480000}"/>
    <cellStyle name="Neutra 37" xfId="12232" xr:uid="{00000000-0005-0000-0000-000016480000}"/>
    <cellStyle name="Neutra 38" xfId="12233" xr:uid="{00000000-0005-0000-0000-000017480000}"/>
    <cellStyle name="Neutra 39" xfId="12234" xr:uid="{00000000-0005-0000-0000-000018480000}"/>
    <cellStyle name="Neutra 4" xfId="12235" xr:uid="{00000000-0005-0000-0000-000019480000}"/>
    <cellStyle name="Neutra 4 2" xfId="12236" xr:uid="{00000000-0005-0000-0000-00001A480000}"/>
    <cellStyle name="Neutra 4 3" xfId="12237" xr:uid="{00000000-0005-0000-0000-00001B480000}"/>
    <cellStyle name="Neutra 4 4" xfId="12238" xr:uid="{00000000-0005-0000-0000-00001C480000}"/>
    <cellStyle name="Neutra 40" xfId="12239" xr:uid="{00000000-0005-0000-0000-00001D480000}"/>
    <cellStyle name="Neutra 41" xfId="12240" xr:uid="{00000000-0005-0000-0000-00001E480000}"/>
    <cellStyle name="Neutra 42" xfId="34883" xr:uid="{00000000-0005-0000-0000-00001F480000}"/>
    <cellStyle name="Neutra 43" xfId="34884" xr:uid="{00000000-0005-0000-0000-000020480000}"/>
    <cellStyle name="Neutra 44" xfId="34885" xr:uid="{00000000-0005-0000-0000-000021480000}"/>
    <cellStyle name="Neutra 45" xfId="34886" xr:uid="{00000000-0005-0000-0000-000022480000}"/>
    <cellStyle name="Neutra 46" xfId="34887" xr:uid="{00000000-0005-0000-0000-000023480000}"/>
    <cellStyle name="Neutra 47" xfId="34888" xr:uid="{00000000-0005-0000-0000-000024480000}"/>
    <cellStyle name="Neutra 48" xfId="34889" xr:uid="{00000000-0005-0000-0000-000025480000}"/>
    <cellStyle name="Neutra 49" xfId="34890" xr:uid="{00000000-0005-0000-0000-000026480000}"/>
    <cellStyle name="Neutra 5" xfId="12241" xr:uid="{00000000-0005-0000-0000-000027480000}"/>
    <cellStyle name="Neutra 50" xfId="34891" xr:uid="{00000000-0005-0000-0000-000028480000}"/>
    <cellStyle name="Neutra 51" xfId="34892" xr:uid="{00000000-0005-0000-0000-000029480000}"/>
    <cellStyle name="Neutra 52" xfId="34893" xr:uid="{00000000-0005-0000-0000-00002A480000}"/>
    <cellStyle name="Neutra 53" xfId="34894" xr:uid="{00000000-0005-0000-0000-00002B480000}"/>
    <cellStyle name="Neutra 6" xfId="12242" xr:uid="{00000000-0005-0000-0000-00002C480000}"/>
    <cellStyle name="Neutra 7" xfId="12243" xr:uid="{00000000-0005-0000-0000-00002D480000}"/>
    <cellStyle name="Neutra 8" xfId="12244" xr:uid="{00000000-0005-0000-0000-00002E480000}"/>
    <cellStyle name="Neutra 9" xfId="12245" xr:uid="{00000000-0005-0000-0000-00002F480000}"/>
    <cellStyle name="Neutral" xfId="12246" xr:uid="{00000000-0005-0000-0000-000030480000}"/>
    <cellStyle name="Neutral 10" xfId="12247" xr:uid="{00000000-0005-0000-0000-000031480000}"/>
    <cellStyle name="Neutral 100" xfId="12248" xr:uid="{00000000-0005-0000-0000-000032480000}"/>
    <cellStyle name="Neutral 101" xfId="12249" xr:uid="{00000000-0005-0000-0000-000033480000}"/>
    <cellStyle name="Neutral 11" xfId="12250" xr:uid="{00000000-0005-0000-0000-000034480000}"/>
    <cellStyle name="Neutral 12" xfId="12251" xr:uid="{00000000-0005-0000-0000-000035480000}"/>
    <cellStyle name="Neutral 13" xfId="12252" xr:uid="{00000000-0005-0000-0000-000036480000}"/>
    <cellStyle name="Neutral 14" xfId="12253" xr:uid="{00000000-0005-0000-0000-000037480000}"/>
    <cellStyle name="Neutral 15" xfId="12254" xr:uid="{00000000-0005-0000-0000-000038480000}"/>
    <cellStyle name="Neutral 16" xfId="12255" xr:uid="{00000000-0005-0000-0000-000039480000}"/>
    <cellStyle name="Neutral 17" xfId="12256" xr:uid="{00000000-0005-0000-0000-00003A480000}"/>
    <cellStyle name="Neutral 18" xfId="12257" xr:uid="{00000000-0005-0000-0000-00003B480000}"/>
    <cellStyle name="Neutral 19" xfId="12258" xr:uid="{00000000-0005-0000-0000-00003C480000}"/>
    <cellStyle name="Neutral 2" xfId="12259" xr:uid="{00000000-0005-0000-0000-00003D480000}"/>
    <cellStyle name="Neutral 20" xfId="12260" xr:uid="{00000000-0005-0000-0000-00003E480000}"/>
    <cellStyle name="Neutral 21" xfId="12261" xr:uid="{00000000-0005-0000-0000-00003F480000}"/>
    <cellStyle name="Neutral 22" xfId="12262" xr:uid="{00000000-0005-0000-0000-000040480000}"/>
    <cellStyle name="Neutral 23" xfId="12263" xr:uid="{00000000-0005-0000-0000-000041480000}"/>
    <cellStyle name="Neutral 24" xfId="12264" xr:uid="{00000000-0005-0000-0000-000042480000}"/>
    <cellStyle name="Neutral 25" xfId="12265" xr:uid="{00000000-0005-0000-0000-000043480000}"/>
    <cellStyle name="Neutral 26" xfId="12266" xr:uid="{00000000-0005-0000-0000-000044480000}"/>
    <cellStyle name="Neutral 27" xfId="12267" xr:uid="{00000000-0005-0000-0000-000045480000}"/>
    <cellStyle name="Neutral 28" xfId="12268" xr:uid="{00000000-0005-0000-0000-000046480000}"/>
    <cellStyle name="Neutral 29" xfId="12269" xr:uid="{00000000-0005-0000-0000-000047480000}"/>
    <cellStyle name="Neutral 3" xfId="12270" xr:uid="{00000000-0005-0000-0000-000048480000}"/>
    <cellStyle name="Neutral 30" xfId="12271" xr:uid="{00000000-0005-0000-0000-000049480000}"/>
    <cellStyle name="Neutral 31" xfId="12272" xr:uid="{00000000-0005-0000-0000-00004A480000}"/>
    <cellStyle name="Neutral 32" xfId="12273" xr:uid="{00000000-0005-0000-0000-00004B480000}"/>
    <cellStyle name="Neutral 33" xfId="12274" xr:uid="{00000000-0005-0000-0000-00004C480000}"/>
    <cellStyle name="Neutral 34" xfId="12275" xr:uid="{00000000-0005-0000-0000-00004D480000}"/>
    <cellStyle name="Neutral 35" xfId="12276" xr:uid="{00000000-0005-0000-0000-00004E480000}"/>
    <cellStyle name="Neutral 36" xfId="12277" xr:uid="{00000000-0005-0000-0000-00004F480000}"/>
    <cellStyle name="Neutral 37" xfId="12278" xr:uid="{00000000-0005-0000-0000-000050480000}"/>
    <cellStyle name="Neutral 38" xfId="12279" xr:uid="{00000000-0005-0000-0000-000051480000}"/>
    <cellStyle name="Neutral 39" xfId="12280" xr:uid="{00000000-0005-0000-0000-000052480000}"/>
    <cellStyle name="Neutral 4" xfId="12281" xr:uid="{00000000-0005-0000-0000-000053480000}"/>
    <cellStyle name="Neutral 40" xfId="12282" xr:uid="{00000000-0005-0000-0000-000054480000}"/>
    <cellStyle name="Neutral 41" xfId="12283" xr:uid="{00000000-0005-0000-0000-000055480000}"/>
    <cellStyle name="Neutral 42" xfId="12284" xr:uid="{00000000-0005-0000-0000-000056480000}"/>
    <cellStyle name="Neutral 43" xfId="12285" xr:uid="{00000000-0005-0000-0000-000057480000}"/>
    <cellStyle name="Neutral 44" xfId="12286" xr:uid="{00000000-0005-0000-0000-000058480000}"/>
    <cellStyle name="Neutral 45" xfId="12287" xr:uid="{00000000-0005-0000-0000-000059480000}"/>
    <cellStyle name="Neutral 46" xfId="12288" xr:uid="{00000000-0005-0000-0000-00005A480000}"/>
    <cellStyle name="Neutral 47" xfId="12289" xr:uid="{00000000-0005-0000-0000-00005B480000}"/>
    <cellStyle name="Neutral 48" xfId="12290" xr:uid="{00000000-0005-0000-0000-00005C480000}"/>
    <cellStyle name="Neutral 49" xfId="12291" xr:uid="{00000000-0005-0000-0000-00005D480000}"/>
    <cellStyle name="Neutral 5" xfId="12292" xr:uid="{00000000-0005-0000-0000-00005E480000}"/>
    <cellStyle name="Neutral 50" xfId="12293" xr:uid="{00000000-0005-0000-0000-00005F480000}"/>
    <cellStyle name="Neutral 51" xfId="12294" xr:uid="{00000000-0005-0000-0000-000060480000}"/>
    <cellStyle name="Neutral 52" xfId="12295" xr:uid="{00000000-0005-0000-0000-000061480000}"/>
    <cellStyle name="Neutral 53" xfId="12296" xr:uid="{00000000-0005-0000-0000-000062480000}"/>
    <cellStyle name="Neutral 54" xfId="12297" xr:uid="{00000000-0005-0000-0000-000063480000}"/>
    <cellStyle name="Neutral 55" xfId="12298" xr:uid="{00000000-0005-0000-0000-000064480000}"/>
    <cellStyle name="Neutral 56" xfId="12299" xr:uid="{00000000-0005-0000-0000-000065480000}"/>
    <cellStyle name="Neutral 57" xfId="12300" xr:uid="{00000000-0005-0000-0000-000066480000}"/>
    <cellStyle name="Neutral 58" xfId="12301" xr:uid="{00000000-0005-0000-0000-000067480000}"/>
    <cellStyle name="Neutral 59" xfId="12302" xr:uid="{00000000-0005-0000-0000-000068480000}"/>
    <cellStyle name="Neutral 6" xfId="12303" xr:uid="{00000000-0005-0000-0000-000069480000}"/>
    <cellStyle name="Neutral 60" xfId="12304" xr:uid="{00000000-0005-0000-0000-00006A480000}"/>
    <cellStyle name="Neutral 61" xfId="12305" xr:uid="{00000000-0005-0000-0000-00006B480000}"/>
    <cellStyle name="Neutral 62" xfId="12306" xr:uid="{00000000-0005-0000-0000-00006C480000}"/>
    <cellStyle name="Neutral 63" xfId="12307" xr:uid="{00000000-0005-0000-0000-00006D480000}"/>
    <cellStyle name="Neutral 64" xfId="12308" xr:uid="{00000000-0005-0000-0000-00006E480000}"/>
    <cellStyle name="Neutral 65" xfId="12309" xr:uid="{00000000-0005-0000-0000-00006F480000}"/>
    <cellStyle name="Neutral 66" xfId="12310" xr:uid="{00000000-0005-0000-0000-000070480000}"/>
    <cellStyle name="Neutral 67" xfId="12311" xr:uid="{00000000-0005-0000-0000-000071480000}"/>
    <cellStyle name="Neutral 68" xfId="12312" xr:uid="{00000000-0005-0000-0000-000072480000}"/>
    <cellStyle name="Neutral 69" xfId="12313" xr:uid="{00000000-0005-0000-0000-000073480000}"/>
    <cellStyle name="Neutral 7" xfId="12314" xr:uid="{00000000-0005-0000-0000-000074480000}"/>
    <cellStyle name="Neutral 70" xfId="12315" xr:uid="{00000000-0005-0000-0000-000075480000}"/>
    <cellStyle name="Neutral 71" xfId="12316" xr:uid="{00000000-0005-0000-0000-000076480000}"/>
    <cellStyle name="Neutral 72" xfId="12317" xr:uid="{00000000-0005-0000-0000-000077480000}"/>
    <cellStyle name="Neutral 73" xfId="12318" xr:uid="{00000000-0005-0000-0000-000078480000}"/>
    <cellStyle name="Neutral 74" xfId="12319" xr:uid="{00000000-0005-0000-0000-000079480000}"/>
    <cellStyle name="Neutral 75" xfId="12320" xr:uid="{00000000-0005-0000-0000-00007A480000}"/>
    <cellStyle name="Neutral 76" xfId="12321" xr:uid="{00000000-0005-0000-0000-00007B480000}"/>
    <cellStyle name="Neutral 77" xfId="12322" xr:uid="{00000000-0005-0000-0000-00007C480000}"/>
    <cellStyle name="Neutral 78" xfId="12323" xr:uid="{00000000-0005-0000-0000-00007D480000}"/>
    <cellStyle name="Neutral 79" xfId="12324" xr:uid="{00000000-0005-0000-0000-00007E480000}"/>
    <cellStyle name="Neutral 8" xfId="12325" xr:uid="{00000000-0005-0000-0000-00007F480000}"/>
    <cellStyle name="Neutral 80" xfId="12326" xr:uid="{00000000-0005-0000-0000-000080480000}"/>
    <cellStyle name="Neutral 81" xfId="12327" xr:uid="{00000000-0005-0000-0000-000081480000}"/>
    <cellStyle name="Neutral 82" xfId="12328" xr:uid="{00000000-0005-0000-0000-000082480000}"/>
    <cellStyle name="Neutral 83" xfId="12329" xr:uid="{00000000-0005-0000-0000-000083480000}"/>
    <cellStyle name="Neutral 84" xfId="12330" xr:uid="{00000000-0005-0000-0000-000084480000}"/>
    <cellStyle name="Neutral 85" xfId="12331" xr:uid="{00000000-0005-0000-0000-000085480000}"/>
    <cellStyle name="Neutral 86" xfId="12332" xr:uid="{00000000-0005-0000-0000-000086480000}"/>
    <cellStyle name="Neutral 87" xfId="12333" xr:uid="{00000000-0005-0000-0000-000087480000}"/>
    <cellStyle name="Neutral 88" xfId="12334" xr:uid="{00000000-0005-0000-0000-000088480000}"/>
    <cellStyle name="Neutral 89" xfId="12335" xr:uid="{00000000-0005-0000-0000-000089480000}"/>
    <cellStyle name="Neutral 9" xfId="12336" xr:uid="{00000000-0005-0000-0000-00008A480000}"/>
    <cellStyle name="Neutral 90" xfId="12337" xr:uid="{00000000-0005-0000-0000-00008B480000}"/>
    <cellStyle name="Neutral 91" xfId="12338" xr:uid="{00000000-0005-0000-0000-00008C480000}"/>
    <cellStyle name="Neutral 92" xfId="12339" xr:uid="{00000000-0005-0000-0000-00008D480000}"/>
    <cellStyle name="Neutral 93" xfId="12340" xr:uid="{00000000-0005-0000-0000-00008E480000}"/>
    <cellStyle name="Neutral 94" xfId="12341" xr:uid="{00000000-0005-0000-0000-00008F480000}"/>
    <cellStyle name="Neutral 95" xfId="12342" xr:uid="{00000000-0005-0000-0000-000090480000}"/>
    <cellStyle name="Neutral 96" xfId="12343" xr:uid="{00000000-0005-0000-0000-000091480000}"/>
    <cellStyle name="Neutral 97" xfId="12344" xr:uid="{00000000-0005-0000-0000-000092480000}"/>
    <cellStyle name="Neutral 98" xfId="12345" xr:uid="{00000000-0005-0000-0000-000093480000}"/>
    <cellStyle name="Neutral 99" xfId="12346" xr:uid="{00000000-0005-0000-0000-000094480000}"/>
    <cellStyle name="no dec" xfId="12347" xr:uid="{00000000-0005-0000-0000-000095480000}"/>
    <cellStyle name="no dec 2" xfId="12348" xr:uid="{00000000-0005-0000-0000-000096480000}"/>
    <cellStyle name="no dec 2 10" xfId="12349" xr:uid="{00000000-0005-0000-0000-000097480000}"/>
    <cellStyle name="no dec 2 11" xfId="12350" xr:uid="{00000000-0005-0000-0000-000098480000}"/>
    <cellStyle name="no dec 2 12" xfId="12351" xr:uid="{00000000-0005-0000-0000-000099480000}"/>
    <cellStyle name="no dec 2 2" xfId="12352" xr:uid="{00000000-0005-0000-0000-00009A480000}"/>
    <cellStyle name="no dec 2 3" xfId="12353" xr:uid="{00000000-0005-0000-0000-00009B480000}"/>
    <cellStyle name="no dec 2 4" xfId="12354" xr:uid="{00000000-0005-0000-0000-00009C480000}"/>
    <cellStyle name="no dec 2 5" xfId="12355" xr:uid="{00000000-0005-0000-0000-00009D480000}"/>
    <cellStyle name="no dec 2 6" xfId="12356" xr:uid="{00000000-0005-0000-0000-00009E480000}"/>
    <cellStyle name="no dec 2 7" xfId="12357" xr:uid="{00000000-0005-0000-0000-00009F480000}"/>
    <cellStyle name="no dec 2 8" xfId="12358" xr:uid="{00000000-0005-0000-0000-0000A0480000}"/>
    <cellStyle name="no dec 2 9" xfId="12359" xr:uid="{00000000-0005-0000-0000-0000A1480000}"/>
    <cellStyle name="no dec 2_ActiFijos" xfId="12360" xr:uid="{00000000-0005-0000-0000-0000A2480000}"/>
    <cellStyle name="no dec 3" xfId="12361" xr:uid="{00000000-0005-0000-0000-0000A3480000}"/>
    <cellStyle name="no dec 3 10" xfId="12362" xr:uid="{00000000-0005-0000-0000-0000A4480000}"/>
    <cellStyle name="no dec 3 11" xfId="12363" xr:uid="{00000000-0005-0000-0000-0000A5480000}"/>
    <cellStyle name="no dec 3 12" xfId="12364" xr:uid="{00000000-0005-0000-0000-0000A6480000}"/>
    <cellStyle name="no dec 3 2" xfId="12365" xr:uid="{00000000-0005-0000-0000-0000A7480000}"/>
    <cellStyle name="no dec 3 3" xfId="12366" xr:uid="{00000000-0005-0000-0000-0000A8480000}"/>
    <cellStyle name="no dec 3 4" xfId="12367" xr:uid="{00000000-0005-0000-0000-0000A9480000}"/>
    <cellStyle name="no dec 3 5" xfId="12368" xr:uid="{00000000-0005-0000-0000-0000AA480000}"/>
    <cellStyle name="no dec 3 6" xfId="12369" xr:uid="{00000000-0005-0000-0000-0000AB480000}"/>
    <cellStyle name="no dec 3 7" xfId="12370" xr:uid="{00000000-0005-0000-0000-0000AC480000}"/>
    <cellStyle name="no dec 3 8" xfId="12371" xr:uid="{00000000-0005-0000-0000-0000AD480000}"/>
    <cellStyle name="no dec 3 9" xfId="12372" xr:uid="{00000000-0005-0000-0000-0000AE480000}"/>
    <cellStyle name="no dec 3_ActiFijos" xfId="12373" xr:uid="{00000000-0005-0000-0000-0000AF480000}"/>
    <cellStyle name="no dec 4" xfId="12374" xr:uid="{00000000-0005-0000-0000-0000B0480000}"/>
    <cellStyle name="no dec 4 10" xfId="12375" xr:uid="{00000000-0005-0000-0000-0000B1480000}"/>
    <cellStyle name="no dec 4 11" xfId="12376" xr:uid="{00000000-0005-0000-0000-0000B2480000}"/>
    <cellStyle name="no dec 4 12" xfId="12377" xr:uid="{00000000-0005-0000-0000-0000B3480000}"/>
    <cellStyle name="no dec 4 2" xfId="12378" xr:uid="{00000000-0005-0000-0000-0000B4480000}"/>
    <cellStyle name="no dec 4 3" xfId="12379" xr:uid="{00000000-0005-0000-0000-0000B5480000}"/>
    <cellStyle name="no dec 4 4" xfId="12380" xr:uid="{00000000-0005-0000-0000-0000B6480000}"/>
    <cellStyle name="no dec 4 5" xfId="12381" xr:uid="{00000000-0005-0000-0000-0000B7480000}"/>
    <cellStyle name="no dec 4 6" xfId="12382" xr:uid="{00000000-0005-0000-0000-0000B8480000}"/>
    <cellStyle name="no dec 4 7" xfId="12383" xr:uid="{00000000-0005-0000-0000-0000B9480000}"/>
    <cellStyle name="no dec 4 8" xfId="12384" xr:uid="{00000000-0005-0000-0000-0000BA480000}"/>
    <cellStyle name="no dec 4 9" xfId="12385" xr:uid="{00000000-0005-0000-0000-0000BB480000}"/>
    <cellStyle name="no dec 4_ActiFijos" xfId="12386" xr:uid="{00000000-0005-0000-0000-0000BC480000}"/>
    <cellStyle name="no dec_Bases_Generales" xfId="12387" xr:uid="{00000000-0005-0000-0000-0000BD480000}"/>
    <cellStyle name="Normal" xfId="0" builtinId="0"/>
    <cellStyle name="Normal - Estilo5" xfId="12388" xr:uid="{00000000-0005-0000-0000-0000BF480000}"/>
    <cellStyle name="Normal - Estilo6" xfId="12389" xr:uid="{00000000-0005-0000-0000-0000C0480000}"/>
    <cellStyle name="Normal - Estilo7" xfId="12390" xr:uid="{00000000-0005-0000-0000-0000C1480000}"/>
    <cellStyle name="Normal - Estilo8" xfId="12391" xr:uid="{00000000-0005-0000-0000-0000C2480000}"/>
    <cellStyle name="Normal - Style1" xfId="12392" xr:uid="{00000000-0005-0000-0000-0000C3480000}"/>
    <cellStyle name="Normal (%)" xfId="12393" xr:uid="{00000000-0005-0000-0000-0000C4480000}"/>
    <cellStyle name="Normal (%) 10" xfId="12394" xr:uid="{00000000-0005-0000-0000-0000C5480000}"/>
    <cellStyle name="Normal (%) 100" xfId="12395" xr:uid="{00000000-0005-0000-0000-0000C6480000}"/>
    <cellStyle name="Normal (%) 101" xfId="12396" xr:uid="{00000000-0005-0000-0000-0000C7480000}"/>
    <cellStyle name="Normal (%) 11" xfId="12397" xr:uid="{00000000-0005-0000-0000-0000C8480000}"/>
    <cellStyle name="Normal (%) 12" xfId="12398" xr:uid="{00000000-0005-0000-0000-0000C9480000}"/>
    <cellStyle name="Normal (%) 13" xfId="12399" xr:uid="{00000000-0005-0000-0000-0000CA480000}"/>
    <cellStyle name="Normal (%) 14" xfId="12400" xr:uid="{00000000-0005-0000-0000-0000CB480000}"/>
    <cellStyle name="Normal (%) 15" xfId="12401" xr:uid="{00000000-0005-0000-0000-0000CC480000}"/>
    <cellStyle name="Normal (%) 16" xfId="12402" xr:uid="{00000000-0005-0000-0000-0000CD480000}"/>
    <cellStyle name="Normal (%) 17" xfId="12403" xr:uid="{00000000-0005-0000-0000-0000CE480000}"/>
    <cellStyle name="Normal (%) 18" xfId="12404" xr:uid="{00000000-0005-0000-0000-0000CF480000}"/>
    <cellStyle name="Normal (%) 19" xfId="12405" xr:uid="{00000000-0005-0000-0000-0000D0480000}"/>
    <cellStyle name="Normal (%) 2" xfId="12406" xr:uid="{00000000-0005-0000-0000-0000D1480000}"/>
    <cellStyle name="Normal (%) 20" xfId="12407" xr:uid="{00000000-0005-0000-0000-0000D2480000}"/>
    <cellStyle name="Normal (%) 21" xfId="12408" xr:uid="{00000000-0005-0000-0000-0000D3480000}"/>
    <cellStyle name="Normal (%) 22" xfId="12409" xr:uid="{00000000-0005-0000-0000-0000D4480000}"/>
    <cellStyle name="Normal (%) 23" xfId="12410" xr:uid="{00000000-0005-0000-0000-0000D5480000}"/>
    <cellStyle name="Normal (%) 24" xfId="12411" xr:uid="{00000000-0005-0000-0000-0000D6480000}"/>
    <cellStyle name="Normal (%) 25" xfId="12412" xr:uid="{00000000-0005-0000-0000-0000D7480000}"/>
    <cellStyle name="Normal (%) 26" xfId="12413" xr:uid="{00000000-0005-0000-0000-0000D8480000}"/>
    <cellStyle name="Normal (%) 27" xfId="12414" xr:uid="{00000000-0005-0000-0000-0000D9480000}"/>
    <cellStyle name="Normal (%) 28" xfId="12415" xr:uid="{00000000-0005-0000-0000-0000DA480000}"/>
    <cellStyle name="Normal (%) 29" xfId="12416" xr:uid="{00000000-0005-0000-0000-0000DB480000}"/>
    <cellStyle name="Normal (%) 3" xfId="12417" xr:uid="{00000000-0005-0000-0000-0000DC480000}"/>
    <cellStyle name="Normal (%) 30" xfId="12418" xr:uid="{00000000-0005-0000-0000-0000DD480000}"/>
    <cellStyle name="Normal (%) 31" xfId="12419" xr:uid="{00000000-0005-0000-0000-0000DE480000}"/>
    <cellStyle name="Normal (%) 32" xfId="12420" xr:uid="{00000000-0005-0000-0000-0000DF480000}"/>
    <cellStyle name="Normal (%) 33" xfId="12421" xr:uid="{00000000-0005-0000-0000-0000E0480000}"/>
    <cellStyle name="Normal (%) 34" xfId="12422" xr:uid="{00000000-0005-0000-0000-0000E1480000}"/>
    <cellStyle name="Normal (%) 35" xfId="12423" xr:uid="{00000000-0005-0000-0000-0000E2480000}"/>
    <cellStyle name="Normal (%) 36" xfId="12424" xr:uid="{00000000-0005-0000-0000-0000E3480000}"/>
    <cellStyle name="Normal (%) 37" xfId="12425" xr:uid="{00000000-0005-0000-0000-0000E4480000}"/>
    <cellStyle name="Normal (%) 38" xfId="12426" xr:uid="{00000000-0005-0000-0000-0000E5480000}"/>
    <cellStyle name="Normal (%) 39" xfId="12427" xr:uid="{00000000-0005-0000-0000-0000E6480000}"/>
    <cellStyle name="Normal (%) 4" xfId="12428" xr:uid="{00000000-0005-0000-0000-0000E7480000}"/>
    <cellStyle name="Normal (%) 40" xfId="12429" xr:uid="{00000000-0005-0000-0000-0000E8480000}"/>
    <cellStyle name="Normal (%) 41" xfId="12430" xr:uid="{00000000-0005-0000-0000-0000E9480000}"/>
    <cellStyle name="Normal (%) 42" xfId="12431" xr:uid="{00000000-0005-0000-0000-0000EA480000}"/>
    <cellStyle name="Normal (%) 43" xfId="12432" xr:uid="{00000000-0005-0000-0000-0000EB480000}"/>
    <cellStyle name="Normal (%) 44" xfId="12433" xr:uid="{00000000-0005-0000-0000-0000EC480000}"/>
    <cellStyle name="Normal (%) 45" xfId="12434" xr:uid="{00000000-0005-0000-0000-0000ED480000}"/>
    <cellStyle name="Normal (%) 46" xfId="12435" xr:uid="{00000000-0005-0000-0000-0000EE480000}"/>
    <cellStyle name="Normal (%) 47" xfId="12436" xr:uid="{00000000-0005-0000-0000-0000EF480000}"/>
    <cellStyle name="Normal (%) 48" xfId="12437" xr:uid="{00000000-0005-0000-0000-0000F0480000}"/>
    <cellStyle name="Normal (%) 49" xfId="12438" xr:uid="{00000000-0005-0000-0000-0000F1480000}"/>
    <cellStyle name="Normal (%) 5" xfId="12439" xr:uid="{00000000-0005-0000-0000-0000F2480000}"/>
    <cellStyle name="Normal (%) 50" xfId="12440" xr:uid="{00000000-0005-0000-0000-0000F3480000}"/>
    <cellStyle name="Normal (%) 51" xfId="12441" xr:uid="{00000000-0005-0000-0000-0000F4480000}"/>
    <cellStyle name="Normal (%) 52" xfId="12442" xr:uid="{00000000-0005-0000-0000-0000F5480000}"/>
    <cellStyle name="Normal (%) 53" xfId="12443" xr:uid="{00000000-0005-0000-0000-0000F6480000}"/>
    <cellStyle name="Normal (%) 54" xfId="12444" xr:uid="{00000000-0005-0000-0000-0000F7480000}"/>
    <cellStyle name="Normal (%) 55" xfId="12445" xr:uid="{00000000-0005-0000-0000-0000F8480000}"/>
    <cellStyle name="Normal (%) 56" xfId="12446" xr:uid="{00000000-0005-0000-0000-0000F9480000}"/>
    <cellStyle name="Normal (%) 57" xfId="12447" xr:uid="{00000000-0005-0000-0000-0000FA480000}"/>
    <cellStyle name="Normal (%) 58" xfId="12448" xr:uid="{00000000-0005-0000-0000-0000FB480000}"/>
    <cellStyle name="Normal (%) 59" xfId="12449" xr:uid="{00000000-0005-0000-0000-0000FC480000}"/>
    <cellStyle name="Normal (%) 6" xfId="12450" xr:uid="{00000000-0005-0000-0000-0000FD480000}"/>
    <cellStyle name="Normal (%) 60" xfId="12451" xr:uid="{00000000-0005-0000-0000-0000FE480000}"/>
    <cellStyle name="Normal (%) 61" xfId="12452" xr:uid="{00000000-0005-0000-0000-0000FF480000}"/>
    <cellStyle name="Normal (%) 62" xfId="12453" xr:uid="{00000000-0005-0000-0000-000000490000}"/>
    <cellStyle name="Normal (%) 63" xfId="12454" xr:uid="{00000000-0005-0000-0000-000001490000}"/>
    <cellStyle name="Normal (%) 64" xfId="12455" xr:uid="{00000000-0005-0000-0000-000002490000}"/>
    <cellStyle name="Normal (%) 65" xfId="12456" xr:uid="{00000000-0005-0000-0000-000003490000}"/>
    <cellStyle name="Normal (%) 66" xfId="12457" xr:uid="{00000000-0005-0000-0000-000004490000}"/>
    <cellStyle name="Normal (%) 67" xfId="12458" xr:uid="{00000000-0005-0000-0000-000005490000}"/>
    <cellStyle name="Normal (%) 68" xfId="12459" xr:uid="{00000000-0005-0000-0000-000006490000}"/>
    <cellStyle name="Normal (%) 69" xfId="12460" xr:uid="{00000000-0005-0000-0000-000007490000}"/>
    <cellStyle name="Normal (%) 7" xfId="12461" xr:uid="{00000000-0005-0000-0000-000008490000}"/>
    <cellStyle name="Normal (%) 70" xfId="12462" xr:uid="{00000000-0005-0000-0000-000009490000}"/>
    <cellStyle name="Normal (%) 71" xfId="12463" xr:uid="{00000000-0005-0000-0000-00000A490000}"/>
    <cellStyle name="Normal (%) 72" xfId="12464" xr:uid="{00000000-0005-0000-0000-00000B490000}"/>
    <cellStyle name="Normal (%) 73" xfId="12465" xr:uid="{00000000-0005-0000-0000-00000C490000}"/>
    <cellStyle name="Normal (%) 74" xfId="12466" xr:uid="{00000000-0005-0000-0000-00000D490000}"/>
    <cellStyle name="Normal (%) 75" xfId="12467" xr:uid="{00000000-0005-0000-0000-00000E490000}"/>
    <cellStyle name="Normal (%) 76" xfId="12468" xr:uid="{00000000-0005-0000-0000-00000F490000}"/>
    <cellStyle name="Normal (%) 77" xfId="12469" xr:uid="{00000000-0005-0000-0000-000010490000}"/>
    <cellStyle name="Normal (%) 78" xfId="12470" xr:uid="{00000000-0005-0000-0000-000011490000}"/>
    <cellStyle name="Normal (%) 79" xfId="12471" xr:uid="{00000000-0005-0000-0000-000012490000}"/>
    <cellStyle name="Normal (%) 8" xfId="12472" xr:uid="{00000000-0005-0000-0000-000013490000}"/>
    <cellStyle name="Normal (%) 80" xfId="12473" xr:uid="{00000000-0005-0000-0000-000014490000}"/>
    <cellStyle name="Normal (%) 81" xfId="12474" xr:uid="{00000000-0005-0000-0000-000015490000}"/>
    <cellStyle name="Normal (%) 82" xfId="12475" xr:uid="{00000000-0005-0000-0000-000016490000}"/>
    <cellStyle name="Normal (%) 83" xfId="12476" xr:uid="{00000000-0005-0000-0000-000017490000}"/>
    <cellStyle name="Normal (%) 84" xfId="12477" xr:uid="{00000000-0005-0000-0000-000018490000}"/>
    <cellStyle name="Normal (%) 85" xfId="12478" xr:uid="{00000000-0005-0000-0000-000019490000}"/>
    <cellStyle name="Normal (%) 86" xfId="12479" xr:uid="{00000000-0005-0000-0000-00001A490000}"/>
    <cellStyle name="Normal (%) 87" xfId="12480" xr:uid="{00000000-0005-0000-0000-00001B490000}"/>
    <cellStyle name="Normal (%) 88" xfId="12481" xr:uid="{00000000-0005-0000-0000-00001C490000}"/>
    <cellStyle name="Normal (%) 89" xfId="12482" xr:uid="{00000000-0005-0000-0000-00001D490000}"/>
    <cellStyle name="Normal (%) 9" xfId="12483" xr:uid="{00000000-0005-0000-0000-00001E490000}"/>
    <cellStyle name="Normal (%) 90" xfId="12484" xr:uid="{00000000-0005-0000-0000-00001F490000}"/>
    <cellStyle name="Normal (%) 91" xfId="12485" xr:uid="{00000000-0005-0000-0000-000020490000}"/>
    <cellStyle name="Normal (%) 92" xfId="12486" xr:uid="{00000000-0005-0000-0000-000021490000}"/>
    <cellStyle name="Normal (%) 93" xfId="12487" xr:uid="{00000000-0005-0000-0000-000022490000}"/>
    <cellStyle name="Normal (%) 94" xfId="12488" xr:uid="{00000000-0005-0000-0000-000023490000}"/>
    <cellStyle name="Normal (%) 95" xfId="12489" xr:uid="{00000000-0005-0000-0000-000024490000}"/>
    <cellStyle name="Normal (%) 96" xfId="12490" xr:uid="{00000000-0005-0000-0000-000025490000}"/>
    <cellStyle name="Normal (%) 97" xfId="12491" xr:uid="{00000000-0005-0000-0000-000026490000}"/>
    <cellStyle name="Normal (%) 98" xfId="12492" xr:uid="{00000000-0005-0000-0000-000027490000}"/>
    <cellStyle name="Normal (%) 99" xfId="12493" xr:uid="{00000000-0005-0000-0000-000028490000}"/>
    <cellStyle name="Normal (£m)" xfId="12494" xr:uid="{00000000-0005-0000-0000-000029490000}"/>
    <cellStyle name="Normal (£m) 2" xfId="12495" xr:uid="{00000000-0005-0000-0000-00002A490000}"/>
    <cellStyle name="Normal (No)" xfId="12496" xr:uid="{00000000-0005-0000-0000-00002B490000}"/>
    <cellStyle name="Normal (No) 10" xfId="12497" xr:uid="{00000000-0005-0000-0000-00002C490000}"/>
    <cellStyle name="Normal (No) 11" xfId="12498" xr:uid="{00000000-0005-0000-0000-00002D490000}"/>
    <cellStyle name="Normal (No) 12" xfId="12499" xr:uid="{00000000-0005-0000-0000-00002E490000}"/>
    <cellStyle name="Normal (No) 13" xfId="12500" xr:uid="{00000000-0005-0000-0000-00002F490000}"/>
    <cellStyle name="Normal (No) 14" xfId="12501" xr:uid="{00000000-0005-0000-0000-000030490000}"/>
    <cellStyle name="Normal (No) 15" xfId="12502" xr:uid="{00000000-0005-0000-0000-000031490000}"/>
    <cellStyle name="Normal (No) 16" xfId="12503" xr:uid="{00000000-0005-0000-0000-000032490000}"/>
    <cellStyle name="Normal (No) 17" xfId="12504" xr:uid="{00000000-0005-0000-0000-000033490000}"/>
    <cellStyle name="Normal (No) 18" xfId="12505" xr:uid="{00000000-0005-0000-0000-000034490000}"/>
    <cellStyle name="Normal (No) 19" xfId="12506" xr:uid="{00000000-0005-0000-0000-000035490000}"/>
    <cellStyle name="Normal (No) 2" xfId="12507" xr:uid="{00000000-0005-0000-0000-000036490000}"/>
    <cellStyle name="Normal (No) 20" xfId="12508" xr:uid="{00000000-0005-0000-0000-000037490000}"/>
    <cellStyle name="Normal (No) 21" xfId="12509" xr:uid="{00000000-0005-0000-0000-000038490000}"/>
    <cellStyle name="Normal (No) 22" xfId="12510" xr:uid="{00000000-0005-0000-0000-000039490000}"/>
    <cellStyle name="Normal (No) 23" xfId="12511" xr:uid="{00000000-0005-0000-0000-00003A490000}"/>
    <cellStyle name="Normal (No) 24" xfId="12512" xr:uid="{00000000-0005-0000-0000-00003B490000}"/>
    <cellStyle name="Normal (No) 25" xfId="12513" xr:uid="{00000000-0005-0000-0000-00003C490000}"/>
    <cellStyle name="Normal (No) 26" xfId="12514" xr:uid="{00000000-0005-0000-0000-00003D490000}"/>
    <cellStyle name="Normal (No) 27" xfId="12515" xr:uid="{00000000-0005-0000-0000-00003E490000}"/>
    <cellStyle name="Normal (No) 28" xfId="12516" xr:uid="{00000000-0005-0000-0000-00003F490000}"/>
    <cellStyle name="Normal (No) 29" xfId="12517" xr:uid="{00000000-0005-0000-0000-000040490000}"/>
    <cellStyle name="Normal (No) 3" xfId="12518" xr:uid="{00000000-0005-0000-0000-000041490000}"/>
    <cellStyle name="Normal (No) 4" xfId="12519" xr:uid="{00000000-0005-0000-0000-000042490000}"/>
    <cellStyle name="Normal (No) 5" xfId="12520" xr:uid="{00000000-0005-0000-0000-000043490000}"/>
    <cellStyle name="Normal (No) 6" xfId="12521" xr:uid="{00000000-0005-0000-0000-000044490000}"/>
    <cellStyle name="Normal (No) 7" xfId="12522" xr:uid="{00000000-0005-0000-0000-000045490000}"/>
    <cellStyle name="Normal (No) 8" xfId="12523" xr:uid="{00000000-0005-0000-0000-000046490000}"/>
    <cellStyle name="Normal (No) 9" xfId="12524" xr:uid="{00000000-0005-0000-0000-000047490000}"/>
    <cellStyle name="Normal (x)" xfId="12525" xr:uid="{00000000-0005-0000-0000-000048490000}"/>
    <cellStyle name="Normal (x) 2" xfId="12526" xr:uid="{00000000-0005-0000-0000-000049490000}"/>
    <cellStyle name="Normal 10" xfId="12527" xr:uid="{00000000-0005-0000-0000-00004A490000}"/>
    <cellStyle name="Normal 10 2" xfId="12528" xr:uid="{00000000-0005-0000-0000-00004B490000}"/>
    <cellStyle name="Normal 100" xfId="34895" xr:uid="{00000000-0005-0000-0000-00004C490000}"/>
    <cellStyle name="Normal 101" xfId="34896" xr:uid="{00000000-0005-0000-0000-00004D490000}"/>
    <cellStyle name="Normal 102" xfId="34897" xr:uid="{00000000-0005-0000-0000-00004E490000}"/>
    <cellStyle name="Normal 103" xfId="34898" xr:uid="{00000000-0005-0000-0000-00004F490000}"/>
    <cellStyle name="Normal 104" xfId="34899" xr:uid="{00000000-0005-0000-0000-000050490000}"/>
    <cellStyle name="Normal 105" xfId="34900" xr:uid="{00000000-0005-0000-0000-000051490000}"/>
    <cellStyle name="Normal 106" xfId="34901" xr:uid="{00000000-0005-0000-0000-000052490000}"/>
    <cellStyle name="Normal 107" xfId="37057" xr:uid="{00000000-0005-0000-0000-000053490000}"/>
    <cellStyle name="Normal 108" xfId="37061" xr:uid="{78CD8933-72CB-462E-A98F-77B531602185}"/>
    <cellStyle name="Normal 11" xfId="12529" xr:uid="{00000000-0005-0000-0000-000054490000}"/>
    <cellStyle name="Normal 11 2" xfId="12530" xr:uid="{00000000-0005-0000-0000-000055490000}"/>
    <cellStyle name="Normal 12" xfId="12531" xr:uid="{00000000-0005-0000-0000-000056490000}"/>
    <cellStyle name="Normal 12 2" xfId="12532" xr:uid="{00000000-0005-0000-0000-000057490000}"/>
    <cellStyle name="Normal 13" xfId="12533" xr:uid="{00000000-0005-0000-0000-000058490000}"/>
    <cellStyle name="Normal 13 2" xfId="12534" xr:uid="{00000000-0005-0000-0000-000059490000}"/>
    <cellStyle name="Normal 13 2 2" xfId="28874" xr:uid="{00000000-0005-0000-0000-00005A490000}"/>
    <cellStyle name="Normal 13 3" xfId="12535" xr:uid="{00000000-0005-0000-0000-00005B490000}"/>
    <cellStyle name="Normal 13 3 2" xfId="28875" xr:uid="{00000000-0005-0000-0000-00005C490000}"/>
    <cellStyle name="Normal 13 4" xfId="28873" xr:uid="{00000000-0005-0000-0000-00005D490000}"/>
    <cellStyle name="Normal 13_Bases_Generales" xfId="12536" xr:uid="{00000000-0005-0000-0000-00005E490000}"/>
    <cellStyle name="Normal 14" xfId="12537" xr:uid="{00000000-0005-0000-0000-00005F490000}"/>
    <cellStyle name="Normal 14 2" xfId="12538" xr:uid="{00000000-0005-0000-0000-000060490000}"/>
    <cellStyle name="Normal 15" xfId="12539" xr:uid="{00000000-0005-0000-0000-000061490000}"/>
    <cellStyle name="Normal 15 2" xfId="12540" xr:uid="{00000000-0005-0000-0000-000062490000}"/>
    <cellStyle name="Normal 16" xfId="12541" xr:uid="{00000000-0005-0000-0000-000063490000}"/>
    <cellStyle name="Normal 16 2" xfId="12542" xr:uid="{00000000-0005-0000-0000-000064490000}"/>
    <cellStyle name="Normal 17" xfId="12543" xr:uid="{00000000-0005-0000-0000-000065490000}"/>
    <cellStyle name="Normal 17 2" xfId="12544" xr:uid="{00000000-0005-0000-0000-000066490000}"/>
    <cellStyle name="Normal 18" xfId="12545" xr:uid="{00000000-0005-0000-0000-000067490000}"/>
    <cellStyle name="Normal 18 2" xfId="12546" xr:uid="{00000000-0005-0000-0000-000068490000}"/>
    <cellStyle name="Normal 19" xfId="12547" xr:uid="{00000000-0005-0000-0000-000069490000}"/>
    <cellStyle name="Normal 19 2" xfId="12548" xr:uid="{00000000-0005-0000-0000-00006A490000}"/>
    <cellStyle name="Normal 19 4" xfId="34902" xr:uid="{00000000-0005-0000-0000-00006B490000}"/>
    <cellStyle name="Normal 2" xfId="1" xr:uid="{00000000-0005-0000-0000-00006C490000}"/>
    <cellStyle name="Normal 2 10" xfId="12549" xr:uid="{00000000-0005-0000-0000-00006D490000}"/>
    <cellStyle name="Normal 2 10 2" xfId="12550" xr:uid="{00000000-0005-0000-0000-00006E490000}"/>
    <cellStyle name="Normal 2 100" xfId="12551" xr:uid="{00000000-0005-0000-0000-00006F490000}"/>
    <cellStyle name="Normal 2 100 2" xfId="12552" xr:uid="{00000000-0005-0000-0000-000070490000}"/>
    <cellStyle name="Normal 2 101" xfId="12553" xr:uid="{00000000-0005-0000-0000-000071490000}"/>
    <cellStyle name="Normal 2 101 2" xfId="12554" xr:uid="{00000000-0005-0000-0000-000072490000}"/>
    <cellStyle name="Normal 2 102" xfId="12555" xr:uid="{00000000-0005-0000-0000-000073490000}"/>
    <cellStyle name="Normal 2 102 2" xfId="12556" xr:uid="{00000000-0005-0000-0000-000074490000}"/>
    <cellStyle name="Normal 2 103" xfId="34903" xr:uid="{00000000-0005-0000-0000-000075490000}"/>
    <cellStyle name="Normal 2 104" xfId="34904" xr:uid="{00000000-0005-0000-0000-000076490000}"/>
    <cellStyle name="Normal 2 105" xfId="34905" xr:uid="{00000000-0005-0000-0000-000077490000}"/>
    <cellStyle name="Normal 2 106" xfId="34906" xr:uid="{00000000-0005-0000-0000-000078490000}"/>
    <cellStyle name="Normal 2 11" xfId="12557" xr:uid="{00000000-0005-0000-0000-000079490000}"/>
    <cellStyle name="Normal 2 11 2" xfId="12558" xr:uid="{00000000-0005-0000-0000-00007A490000}"/>
    <cellStyle name="Normal 2 12" xfId="12559" xr:uid="{00000000-0005-0000-0000-00007B490000}"/>
    <cellStyle name="Normal 2 12 2" xfId="12560" xr:uid="{00000000-0005-0000-0000-00007C490000}"/>
    <cellStyle name="Normal 2 13" xfId="12561" xr:uid="{00000000-0005-0000-0000-00007D490000}"/>
    <cellStyle name="Normal 2 13 2" xfId="12562" xr:uid="{00000000-0005-0000-0000-00007E490000}"/>
    <cellStyle name="Normal 2 14" xfId="12563" xr:uid="{00000000-0005-0000-0000-00007F490000}"/>
    <cellStyle name="Normal 2 14 2" xfId="12564" xr:uid="{00000000-0005-0000-0000-000080490000}"/>
    <cellStyle name="Normal 2 15" xfId="12565" xr:uid="{00000000-0005-0000-0000-000081490000}"/>
    <cellStyle name="Normal 2 15 2" xfId="12566" xr:uid="{00000000-0005-0000-0000-000082490000}"/>
    <cellStyle name="Normal 2 16" xfId="12567" xr:uid="{00000000-0005-0000-0000-000083490000}"/>
    <cellStyle name="Normal 2 16 2" xfId="12568" xr:uid="{00000000-0005-0000-0000-000084490000}"/>
    <cellStyle name="Normal 2 17" xfId="12569" xr:uid="{00000000-0005-0000-0000-000085490000}"/>
    <cellStyle name="Normal 2 17 2" xfId="12570" xr:uid="{00000000-0005-0000-0000-000086490000}"/>
    <cellStyle name="Normal 2 18" xfId="12571" xr:uid="{00000000-0005-0000-0000-000087490000}"/>
    <cellStyle name="Normal 2 18 2" xfId="12572" xr:uid="{00000000-0005-0000-0000-000088490000}"/>
    <cellStyle name="Normal 2 19" xfId="12573" xr:uid="{00000000-0005-0000-0000-000089490000}"/>
    <cellStyle name="Normal 2 19 2" xfId="12574" xr:uid="{00000000-0005-0000-0000-00008A490000}"/>
    <cellStyle name="Normal 2 2" xfId="12575" xr:uid="{00000000-0005-0000-0000-00008B490000}"/>
    <cellStyle name="Normal 2 2 2" xfId="12576" xr:uid="{00000000-0005-0000-0000-00008C490000}"/>
    <cellStyle name="Normal 2 2 2 2" xfId="12577" xr:uid="{00000000-0005-0000-0000-00008D490000}"/>
    <cellStyle name="Normal 2 2 2 2 2" xfId="12578" xr:uid="{00000000-0005-0000-0000-00008E490000}"/>
    <cellStyle name="Normal 2 2 2 2 2 2" xfId="12579" xr:uid="{00000000-0005-0000-0000-00008F490000}"/>
    <cellStyle name="Normal 2 2 2 2 2 2 2" xfId="12580" xr:uid="{00000000-0005-0000-0000-000090490000}"/>
    <cellStyle name="Normal 2 2 2 2 2 3" xfId="12581" xr:uid="{00000000-0005-0000-0000-000091490000}"/>
    <cellStyle name="Normal 2 2 2 2 3" xfId="12582" xr:uid="{00000000-0005-0000-0000-000092490000}"/>
    <cellStyle name="Normal 2 2 2 2 3 2" xfId="12583" xr:uid="{00000000-0005-0000-0000-000093490000}"/>
    <cellStyle name="Normal 2 2 2 2 4" xfId="12584" xr:uid="{00000000-0005-0000-0000-000094490000}"/>
    <cellStyle name="Normal 2 2 2 3" xfId="28876" xr:uid="{00000000-0005-0000-0000-000095490000}"/>
    <cellStyle name="Normal 2 2 3" xfId="12585" xr:uid="{00000000-0005-0000-0000-000096490000}"/>
    <cellStyle name="Normal 2 2 3 2" xfId="12586" xr:uid="{00000000-0005-0000-0000-000097490000}"/>
    <cellStyle name="Normal 2 2 3 3" xfId="34907" xr:uid="{00000000-0005-0000-0000-000098490000}"/>
    <cellStyle name="Normal 2 2 4" xfId="12587" xr:uid="{00000000-0005-0000-0000-000099490000}"/>
    <cellStyle name="Normal 2 2 4 2" xfId="12588" xr:uid="{00000000-0005-0000-0000-00009A490000}"/>
    <cellStyle name="Normal 2 2 5" xfId="12589" xr:uid="{00000000-0005-0000-0000-00009B490000}"/>
    <cellStyle name="Normal 2 20" xfId="12590" xr:uid="{00000000-0005-0000-0000-00009C490000}"/>
    <cellStyle name="Normal 2 20 2" xfId="12591" xr:uid="{00000000-0005-0000-0000-00009D490000}"/>
    <cellStyle name="Normal 2 21" xfId="12592" xr:uid="{00000000-0005-0000-0000-00009E490000}"/>
    <cellStyle name="Normal 2 21 2" xfId="12593" xr:uid="{00000000-0005-0000-0000-00009F490000}"/>
    <cellStyle name="Normal 2 22" xfId="12594" xr:uid="{00000000-0005-0000-0000-0000A0490000}"/>
    <cellStyle name="Normal 2 22 2" xfId="12595" xr:uid="{00000000-0005-0000-0000-0000A1490000}"/>
    <cellStyle name="Normal 2 23" xfId="12596" xr:uid="{00000000-0005-0000-0000-0000A2490000}"/>
    <cellStyle name="Normal 2 23 2" xfId="12597" xr:uid="{00000000-0005-0000-0000-0000A3490000}"/>
    <cellStyle name="Normal 2 24" xfId="12598" xr:uid="{00000000-0005-0000-0000-0000A4490000}"/>
    <cellStyle name="Normal 2 24 2" xfId="12599" xr:uid="{00000000-0005-0000-0000-0000A5490000}"/>
    <cellStyle name="Normal 2 25" xfId="12600" xr:uid="{00000000-0005-0000-0000-0000A6490000}"/>
    <cellStyle name="Normal 2 25 2" xfId="12601" xr:uid="{00000000-0005-0000-0000-0000A7490000}"/>
    <cellStyle name="Normal 2 26" xfId="12602" xr:uid="{00000000-0005-0000-0000-0000A8490000}"/>
    <cellStyle name="Normal 2 26 2" xfId="12603" xr:uid="{00000000-0005-0000-0000-0000A9490000}"/>
    <cellStyle name="Normal 2 27" xfId="12604" xr:uid="{00000000-0005-0000-0000-0000AA490000}"/>
    <cellStyle name="Normal 2 27 2" xfId="12605" xr:uid="{00000000-0005-0000-0000-0000AB490000}"/>
    <cellStyle name="Normal 2 28" xfId="12606" xr:uid="{00000000-0005-0000-0000-0000AC490000}"/>
    <cellStyle name="Normal 2 28 2" xfId="12607" xr:uid="{00000000-0005-0000-0000-0000AD490000}"/>
    <cellStyle name="Normal 2 29" xfId="12608" xr:uid="{00000000-0005-0000-0000-0000AE490000}"/>
    <cellStyle name="Normal 2 29 2" xfId="12609" xr:uid="{00000000-0005-0000-0000-0000AF490000}"/>
    <cellStyle name="Normal 2 3" xfId="12610" xr:uid="{00000000-0005-0000-0000-0000B0490000}"/>
    <cellStyle name="Normal 2 3 2" xfId="12611" xr:uid="{00000000-0005-0000-0000-0000B1490000}"/>
    <cellStyle name="Normal 2 3 2 2" xfId="12612" xr:uid="{00000000-0005-0000-0000-0000B2490000}"/>
    <cellStyle name="Normal 2 3 3" xfId="12613" xr:uid="{00000000-0005-0000-0000-0000B3490000}"/>
    <cellStyle name="Normal 2 3 3 2" xfId="12614" xr:uid="{00000000-0005-0000-0000-0000B4490000}"/>
    <cellStyle name="Normal 2 3 4" xfId="12615" xr:uid="{00000000-0005-0000-0000-0000B5490000}"/>
    <cellStyle name="Normal 2 30" xfId="12616" xr:uid="{00000000-0005-0000-0000-0000B6490000}"/>
    <cellStyle name="Normal 2 30 2" xfId="12617" xr:uid="{00000000-0005-0000-0000-0000B7490000}"/>
    <cellStyle name="Normal 2 31" xfId="12618" xr:uid="{00000000-0005-0000-0000-0000B8490000}"/>
    <cellStyle name="Normal 2 31 2" xfId="12619" xr:uid="{00000000-0005-0000-0000-0000B9490000}"/>
    <cellStyle name="Normal 2 32" xfId="12620" xr:uid="{00000000-0005-0000-0000-0000BA490000}"/>
    <cellStyle name="Normal 2 32 2" xfId="12621" xr:uid="{00000000-0005-0000-0000-0000BB490000}"/>
    <cellStyle name="Normal 2 33" xfId="12622" xr:uid="{00000000-0005-0000-0000-0000BC490000}"/>
    <cellStyle name="Normal 2 33 2" xfId="12623" xr:uid="{00000000-0005-0000-0000-0000BD490000}"/>
    <cellStyle name="Normal 2 34" xfId="12624" xr:uid="{00000000-0005-0000-0000-0000BE490000}"/>
    <cellStyle name="Normal 2 34 2" xfId="12625" xr:uid="{00000000-0005-0000-0000-0000BF490000}"/>
    <cellStyle name="Normal 2 35" xfId="12626" xr:uid="{00000000-0005-0000-0000-0000C0490000}"/>
    <cellStyle name="Normal 2 35 2" xfId="12627" xr:uid="{00000000-0005-0000-0000-0000C1490000}"/>
    <cellStyle name="Normal 2 36" xfId="12628" xr:uid="{00000000-0005-0000-0000-0000C2490000}"/>
    <cellStyle name="Normal 2 36 2" xfId="12629" xr:uid="{00000000-0005-0000-0000-0000C3490000}"/>
    <cellStyle name="Normal 2 37" xfId="12630" xr:uid="{00000000-0005-0000-0000-0000C4490000}"/>
    <cellStyle name="Normal 2 37 2" xfId="12631" xr:uid="{00000000-0005-0000-0000-0000C5490000}"/>
    <cellStyle name="Normal 2 38" xfId="12632" xr:uid="{00000000-0005-0000-0000-0000C6490000}"/>
    <cellStyle name="Normal 2 38 2" xfId="12633" xr:uid="{00000000-0005-0000-0000-0000C7490000}"/>
    <cellStyle name="Normal 2 39" xfId="12634" xr:uid="{00000000-0005-0000-0000-0000C8490000}"/>
    <cellStyle name="Normal 2 39 2" xfId="12635" xr:uid="{00000000-0005-0000-0000-0000C9490000}"/>
    <cellStyle name="Normal 2 4" xfId="12636" xr:uid="{00000000-0005-0000-0000-0000CA490000}"/>
    <cellStyle name="Normal 2 4 2" xfId="12637" xr:uid="{00000000-0005-0000-0000-0000CB490000}"/>
    <cellStyle name="Normal 2 40" xfId="12638" xr:uid="{00000000-0005-0000-0000-0000CC490000}"/>
    <cellStyle name="Normal 2 40 2" xfId="12639" xr:uid="{00000000-0005-0000-0000-0000CD490000}"/>
    <cellStyle name="Normal 2 41" xfId="12640" xr:uid="{00000000-0005-0000-0000-0000CE490000}"/>
    <cellStyle name="Normal 2 41 2" xfId="12641" xr:uid="{00000000-0005-0000-0000-0000CF490000}"/>
    <cellStyle name="Normal 2 42" xfId="12642" xr:uid="{00000000-0005-0000-0000-0000D0490000}"/>
    <cellStyle name="Normal 2 42 2" xfId="12643" xr:uid="{00000000-0005-0000-0000-0000D1490000}"/>
    <cellStyle name="Normal 2 43" xfId="12644" xr:uid="{00000000-0005-0000-0000-0000D2490000}"/>
    <cellStyle name="Normal 2 43 2" xfId="12645" xr:uid="{00000000-0005-0000-0000-0000D3490000}"/>
    <cellStyle name="Normal 2 44" xfId="12646" xr:uid="{00000000-0005-0000-0000-0000D4490000}"/>
    <cellStyle name="Normal 2 44 2" xfId="12647" xr:uid="{00000000-0005-0000-0000-0000D5490000}"/>
    <cellStyle name="Normal 2 45" xfId="12648" xr:uid="{00000000-0005-0000-0000-0000D6490000}"/>
    <cellStyle name="Normal 2 45 2" xfId="12649" xr:uid="{00000000-0005-0000-0000-0000D7490000}"/>
    <cellStyle name="Normal 2 46" xfId="12650" xr:uid="{00000000-0005-0000-0000-0000D8490000}"/>
    <cellStyle name="Normal 2 46 2" xfId="12651" xr:uid="{00000000-0005-0000-0000-0000D9490000}"/>
    <cellStyle name="Normal 2 47" xfId="12652" xr:uid="{00000000-0005-0000-0000-0000DA490000}"/>
    <cellStyle name="Normal 2 47 2" xfId="12653" xr:uid="{00000000-0005-0000-0000-0000DB490000}"/>
    <cellStyle name="Normal 2 48" xfId="12654" xr:uid="{00000000-0005-0000-0000-0000DC490000}"/>
    <cellStyle name="Normal 2 48 2" xfId="12655" xr:uid="{00000000-0005-0000-0000-0000DD490000}"/>
    <cellStyle name="Normal 2 49" xfId="12656" xr:uid="{00000000-0005-0000-0000-0000DE490000}"/>
    <cellStyle name="Normal 2 49 2" xfId="12657" xr:uid="{00000000-0005-0000-0000-0000DF490000}"/>
    <cellStyle name="Normal 2 5" xfId="12658" xr:uid="{00000000-0005-0000-0000-0000E0490000}"/>
    <cellStyle name="Normal 2 5 2" xfId="12659" xr:uid="{00000000-0005-0000-0000-0000E1490000}"/>
    <cellStyle name="Normal 2 50" xfId="12660" xr:uid="{00000000-0005-0000-0000-0000E2490000}"/>
    <cellStyle name="Normal 2 50 2" xfId="12661" xr:uid="{00000000-0005-0000-0000-0000E3490000}"/>
    <cellStyle name="Normal 2 51" xfId="12662" xr:uid="{00000000-0005-0000-0000-0000E4490000}"/>
    <cellStyle name="Normal 2 51 2" xfId="12663" xr:uid="{00000000-0005-0000-0000-0000E5490000}"/>
    <cellStyle name="Normal 2 52" xfId="12664" xr:uid="{00000000-0005-0000-0000-0000E6490000}"/>
    <cellStyle name="Normal 2 52 2" xfId="12665" xr:uid="{00000000-0005-0000-0000-0000E7490000}"/>
    <cellStyle name="Normal 2 53" xfId="12666" xr:uid="{00000000-0005-0000-0000-0000E8490000}"/>
    <cellStyle name="Normal 2 53 2" xfId="12667" xr:uid="{00000000-0005-0000-0000-0000E9490000}"/>
    <cellStyle name="Normal 2 54" xfId="12668" xr:uid="{00000000-0005-0000-0000-0000EA490000}"/>
    <cellStyle name="Normal 2 54 2" xfId="12669" xr:uid="{00000000-0005-0000-0000-0000EB490000}"/>
    <cellStyle name="Normal 2 55" xfId="12670" xr:uid="{00000000-0005-0000-0000-0000EC490000}"/>
    <cellStyle name="Normal 2 55 2" xfId="12671" xr:uid="{00000000-0005-0000-0000-0000ED490000}"/>
    <cellStyle name="Normal 2 56" xfId="12672" xr:uid="{00000000-0005-0000-0000-0000EE490000}"/>
    <cellStyle name="Normal 2 56 2" xfId="12673" xr:uid="{00000000-0005-0000-0000-0000EF490000}"/>
    <cellStyle name="Normal 2 57" xfId="12674" xr:uid="{00000000-0005-0000-0000-0000F0490000}"/>
    <cellStyle name="Normal 2 57 2" xfId="12675" xr:uid="{00000000-0005-0000-0000-0000F1490000}"/>
    <cellStyle name="Normal 2 58" xfId="12676" xr:uid="{00000000-0005-0000-0000-0000F2490000}"/>
    <cellStyle name="Normal 2 58 2" xfId="12677" xr:uid="{00000000-0005-0000-0000-0000F3490000}"/>
    <cellStyle name="Normal 2 59" xfId="12678" xr:uid="{00000000-0005-0000-0000-0000F4490000}"/>
    <cellStyle name="Normal 2 59 2" xfId="12679" xr:uid="{00000000-0005-0000-0000-0000F5490000}"/>
    <cellStyle name="Normal 2 6" xfId="12680" xr:uid="{00000000-0005-0000-0000-0000F6490000}"/>
    <cellStyle name="Normal 2 6 2" xfId="12681" xr:uid="{00000000-0005-0000-0000-0000F7490000}"/>
    <cellStyle name="Normal 2 60" xfId="12682" xr:uid="{00000000-0005-0000-0000-0000F8490000}"/>
    <cellStyle name="Normal 2 60 2" xfId="12683" xr:uid="{00000000-0005-0000-0000-0000F9490000}"/>
    <cellStyle name="Normal 2 61" xfId="12684" xr:uid="{00000000-0005-0000-0000-0000FA490000}"/>
    <cellStyle name="Normal 2 61 2" xfId="12685" xr:uid="{00000000-0005-0000-0000-0000FB490000}"/>
    <cellStyle name="Normal 2 62" xfId="12686" xr:uid="{00000000-0005-0000-0000-0000FC490000}"/>
    <cellStyle name="Normal 2 62 2" xfId="12687" xr:uid="{00000000-0005-0000-0000-0000FD490000}"/>
    <cellStyle name="Normal 2 63" xfId="12688" xr:uid="{00000000-0005-0000-0000-0000FE490000}"/>
    <cellStyle name="Normal 2 63 2" xfId="12689" xr:uid="{00000000-0005-0000-0000-0000FF490000}"/>
    <cellStyle name="Normal 2 64" xfId="12690" xr:uid="{00000000-0005-0000-0000-0000004A0000}"/>
    <cellStyle name="Normal 2 64 2" xfId="12691" xr:uid="{00000000-0005-0000-0000-0000014A0000}"/>
    <cellStyle name="Normal 2 65" xfId="12692" xr:uid="{00000000-0005-0000-0000-0000024A0000}"/>
    <cellStyle name="Normal 2 65 2" xfId="12693" xr:uid="{00000000-0005-0000-0000-0000034A0000}"/>
    <cellStyle name="Normal 2 66" xfId="12694" xr:uid="{00000000-0005-0000-0000-0000044A0000}"/>
    <cellStyle name="Normal 2 66 2" xfId="12695" xr:uid="{00000000-0005-0000-0000-0000054A0000}"/>
    <cellStyle name="Normal 2 67" xfId="12696" xr:uid="{00000000-0005-0000-0000-0000064A0000}"/>
    <cellStyle name="Normal 2 67 2" xfId="12697" xr:uid="{00000000-0005-0000-0000-0000074A0000}"/>
    <cellStyle name="Normal 2 68" xfId="12698" xr:uid="{00000000-0005-0000-0000-0000084A0000}"/>
    <cellStyle name="Normal 2 68 2" xfId="12699" xr:uid="{00000000-0005-0000-0000-0000094A0000}"/>
    <cellStyle name="Normal 2 69" xfId="12700" xr:uid="{00000000-0005-0000-0000-00000A4A0000}"/>
    <cellStyle name="Normal 2 69 2" xfId="12701" xr:uid="{00000000-0005-0000-0000-00000B4A0000}"/>
    <cellStyle name="Normal 2 7" xfId="12702" xr:uid="{00000000-0005-0000-0000-00000C4A0000}"/>
    <cellStyle name="Normal 2 7 2" xfId="12703" xr:uid="{00000000-0005-0000-0000-00000D4A0000}"/>
    <cellStyle name="Normal 2 70" xfId="12704" xr:uid="{00000000-0005-0000-0000-00000E4A0000}"/>
    <cellStyle name="Normal 2 70 2" xfId="12705" xr:uid="{00000000-0005-0000-0000-00000F4A0000}"/>
    <cellStyle name="Normal 2 71" xfId="12706" xr:uid="{00000000-0005-0000-0000-0000104A0000}"/>
    <cellStyle name="Normal 2 71 2" xfId="12707" xr:uid="{00000000-0005-0000-0000-0000114A0000}"/>
    <cellStyle name="Normal 2 72" xfId="12708" xr:uid="{00000000-0005-0000-0000-0000124A0000}"/>
    <cellStyle name="Normal 2 72 2" xfId="12709" xr:uid="{00000000-0005-0000-0000-0000134A0000}"/>
    <cellStyle name="Normal 2 73" xfId="12710" xr:uid="{00000000-0005-0000-0000-0000144A0000}"/>
    <cellStyle name="Normal 2 73 2" xfId="12711" xr:uid="{00000000-0005-0000-0000-0000154A0000}"/>
    <cellStyle name="Normal 2 74" xfId="12712" xr:uid="{00000000-0005-0000-0000-0000164A0000}"/>
    <cellStyle name="Normal 2 74 2" xfId="12713" xr:uid="{00000000-0005-0000-0000-0000174A0000}"/>
    <cellStyle name="Normal 2 75" xfId="12714" xr:uid="{00000000-0005-0000-0000-0000184A0000}"/>
    <cellStyle name="Normal 2 75 2" xfId="12715" xr:uid="{00000000-0005-0000-0000-0000194A0000}"/>
    <cellStyle name="Normal 2 76" xfId="12716" xr:uid="{00000000-0005-0000-0000-00001A4A0000}"/>
    <cellStyle name="Normal 2 76 2" xfId="12717" xr:uid="{00000000-0005-0000-0000-00001B4A0000}"/>
    <cellStyle name="Normal 2 77" xfId="12718" xr:uid="{00000000-0005-0000-0000-00001C4A0000}"/>
    <cellStyle name="Normal 2 77 2" xfId="12719" xr:uid="{00000000-0005-0000-0000-00001D4A0000}"/>
    <cellStyle name="Normal 2 78" xfId="12720" xr:uid="{00000000-0005-0000-0000-00001E4A0000}"/>
    <cellStyle name="Normal 2 78 2" xfId="12721" xr:uid="{00000000-0005-0000-0000-00001F4A0000}"/>
    <cellStyle name="Normal 2 79" xfId="12722" xr:uid="{00000000-0005-0000-0000-0000204A0000}"/>
    <cellStyle name="Normal 2 79 2" xfId="12723" xr:uid="{00000000-0005-0000-0000-0000214A0000}"/>
    <cellStyle name="Normal 2 8" xfId="12724" xr:uid="{00000000-0005-0000-0000-0000224A0000}"/>
    <cellStyle name="Normal 2 8 2" xfId="12725" xr:uid="{00000000-0005-0000-0000-0000234A0000}"/>
    <cellStyle name="Normal 2 80" xfId="12726" xr:uid="{00000000-0005-0000-0000-0000244A0000}"/>
    <cellStyle name="Normal 2 80 2" xfId="12727" xr:uid="{00000000-0005-0000-0000-0000254A0000}"/>
    <cellStyle name="Normal 2 81" xfId="12728" xr:uid="{00000000-0005-0000-0000-0000264A0000}"/>
    <cellStyle name="Normal 2 81 2" xfId="12729" xr:uid="{00000000-0005-0000-0000-0000274A0000}"/>
    <cellStyle name="Normal 2 82" xfId="12730" xr:uid="{00000000-0005-0000-0000-0000284A0000}"/>
    <cellStyle name="Normal 2 82 2" xfId="12731" xr:uid="{00000000-0005-0000-0000-0000294A0000}"/>
    <cellStyle name="Normal 2 83" xfId="12732" xr:uid="{00000000-0005-0000-0000-00002A4A0000}"/>
    <cellStyle name="Normal 2 83 2" xfId="12733" xr:uid="{00000000-0005-0000-0000-00002B4A0000}"/>
    <cellStyle name="Normal 2 84" xfId="12734" xr:uid="{00000000-0005-0000-0000-00002C4A0000}"/>
    <cellStyle name="Normal 2 84 2" xfId="12735" xr:uid="{00000000-0005-0000-0000-00002D4A0000}"/>
    <cellStyle name="Normal 2 85" xfId="12736" xr:uid="{00000000-0005-0000-0000-00002E4A0000}"/>
    <cellStyle name="Normal 2 85 2" xfId="12737" xr:uid="{00000000-0005-0000-0000-00002F4A0000}"/>
    <cellStyle name="Normal 2 86" xfId="12738" xr:uid="{00000000-0005-0000-0000-0000304A0000}"/>
    <cellStyle name="Normal 2 86 2" xfId="12739" xr:uid="{00000000-0005-0000-0000-0000314A0000}"/>
    <cellStyle name="Normal 2 87" xfId="12740" xr:uid="{00000000-0005-0000-0000-0000324A0000}"/>
    <cellStyle name="Normal 2 87 2" xfId="12741" xr:uid="{00000000-0005-0000-0000-0000334A0000}"/>
    <cellStyle name="Normal 2 88" xfId="12742" xr:uid="{00000000-0005-0000-0000-0000344A0000}"/>
    <cellStyle name="Normal 2 88 2" xfId="12743" xr:uid="{00000000-0005-0000-0000-0000354A0000}"/>
    <cellStyle name="Normal 2 89" xfId="12744" xr:uid="{00000000-0005-0000-0000-0000364A0000}"/>
    <cellStyle name="Normal 2 89 2" xfId="12745" xr:uid="{00000000-0005-0000-0000-0000374A0000}"/>
    <cellStyle name="Normal 2 9" xfId="12746" xr:uid="{00000000-0005-0000-0000-0000384A0000}"/>
    <cellStyle name="Normal 2 9 2" xfId="12747" xr:uid="{00000000-0005-0000-0000-0000394A0000}"/>
    <cellStyle name="Normal 2 90" xfId="12748" xr:uid="{00000000-0005-0000-0000-00003A4A0000}"/>
    <cellStyle name="Normal 2 90 2" xfId="12749" xr:uid="{00000000-0005-0000-0000-00003B4A0000}"/>
    <cellStyle name="Normal 2 91" xfId="12750" xr:uid="{00000000-0005-0000-0000-00003C4A0000}"/>
    <cellStyle name="Normal 2 91 2" xfId="12751" xr:uid="{00000000-0005-0000-0000-00003D4A0000}"/>
    <cellStyle name="Normal 2 92" xfId="12752" xr:uid="{00000000-0005-0000-0000-00003E4A0000}"/>
    <cellStyle name="Normal 2 92 2" xfId="12753" xr:uid="{00000000-0005-0000-0000-00003F4A0000}"/>
    <cellStyle name="Normal 2 93" xfId="12754" xr:uid="{00000000-0005-0000-0000-0000404A0000}"/>
    <cellStyle name="Normal 2 93 2" xfId="12755" xr:uid="{00000000-0005-0000-0000-0000414A0000}"/>
    <cellStyle name="Normal 2 94" xfId="12756" xr:uid="{00000000-0005-0000-0000-0000424A0000}"/>
    <cellStyle name="Normal 2 94 2" xfId="12757" xr:uid="{00000000-0005-0000-0000-0000434A0000}"/>
    <cellStyle name="Normal 2 95" xfId="12758" xr:uid="{00000000-0005-0000-0000-0000444A0000}"/>
    <cellStyle name="Normal 2 95 2" xfId="12759" xr:uid="{00000000-0005-0000-0000-0000454A0000}"/>
    <cellStyle name="Normal 2 96" xfId="12760" xr:uid="{00000000-0005-0000-0000-0000464A0000}"/>
    <cellStyle name="Normal 2 96 2" xfId="12761" xr:uid="{00000000-0005-0000-0000-0000474A0000}"/>
    <cellStyle name="Normal 2 97" xfId="12762" xr:uid="{00000000-0005-0000-0000-0000484A0000}"/>
    <cellStyle name="Normal 2 97 2" xfId="12763" xr:uid="{00000000-0005-0000-0000-0000494A0000}"/>
    <cellStyle name="Normal 2 98" xfId="12764" xr:uid="{00000000-0005-0000-0000-00004A4A0000}"/>
    <cellStyle name="Normal 2 98 2" xfId="12765" xr:uid="{00000000-0005-0000-0000-00004B4A0000}"/>
    <cellStyle name="Normal 2 99" xfId="12766" xr:uid="{00000000-0005-0000-0000-00004C4A0000}"/>
    <cellStyle name="Normal 2 99 2" xfId="12767" xr:uid="{00000000-0005-0000-0000-00004D4A0000}"/>
    <cellStyle name="Normal 2_Bases_Generales" xfId="12768" xr:uid="{00000000-0005-0000-0000-00004E4A0000}"/>
    <cellStyle name="Normal 20" xfId="12769" xr:uid="{00000000-0005-0000-0000-00004F4A0000}"/>
    <cellStyle name="Normal 20 2" xfId="12770" xr:uid="{00000000-0005-0000-0000-0000504A0000}"/>
    <cellStyle name="Normal 21" xfId="12771" xr:uid="{00000000-0005-0000-0000-0000514A0000}"/>
    <cellStyle name="Normal 21 2" xfId="12772" xr:uid="{00000000-0005-0000-0000-0000524A0000}"/>
    <cellStyle name="Normal 22" xfId="12773" xr:uid="{00000000-0005-0000-0000-0000534A0000}"/>
    <cellStyle name="Normal 22 2" xfId="12774" xr:uid="{00000000-0005-0000-0000-0000544A0000}"/>
    <cellStyle name="Normal 23" xfId="12775" xr:uid="{00000000-0005-0000-0000-0000554A0000}"/>
    <cellStyle name="Normal 23 2" xfId="12776" xr:uid="{00000000-0005-0000-0000-0000564A0000}"/>
    <cellStyle name="Normal 24" xfId="12777" xr:uid="{00000000-0005-0000-0000-0000574A0000}"/>
    <cellStyle name="Normal 24 2" xfId="12778" xr:uid="{00000000-0005-0000-0000-0000584A0000}"/>
    <cellStyle name="Normal 25" xfId="12779" xr:uid="{00000000-0005-0000-0000-0000594A0000}"/>
    <cellStyle name="Normal 25 2" xfId="12780" xr:uid="{00000000-0005-0000-0000-00005A4A0000}"/>
    <cellStyle name="Normal 26" xfId="12781" xr:uid="{00000000-0005-0000-0000-00005B4A0000}"/>
    <cellStyle name="Normal 26 2" xfId="12782" xr:uid="{00000000-0005-0000-0000-00005C4A0000}"/>
    <cellStyle name="Normal 27" xfId="12783" xr:uid="{00000000-0005-0000-0000-00005D4A0000}"/>
    <cellStyle name="Normal 27 2" xfId="12784" xr:uid="{00000000-0005-0000-0000-00005E4A0000}"/>
    <cellStyle name="Normal 28" xfId="12785" xr:uid="{00000000-0005-0000-0000-00005F4A0000}"/>
    <cellStyle name="Normal 28 2" xfId="12786" xr:uid="{00000000-0005-0000-0000-0000604A0000}"/>
    <cellStyle name="Normal 29" xfId="12787" xr:uid="{00000000-0005-0000-0000-0000614A0000}"/>
    <cellStyle name="Normal 29 2" xfId="12788" xr:uid="{00000000-0005-0000-0000-0000624A0000}"/>
    <cellStyle name="Normal 3" xfId="12789" xr:uid="{00000000-0005-0000-0000-0000634A0000}"/>
    <cellStyle name="Normal 3 10" xfId="12790" xr:uid="{00000000-0005-0000-0000-0000644A0000}"/>
    <cellStyle name="Normal 3 10 2" xfId="12791" xr:uid="{00000000-0005-0000-0000-0000654A0000}"/>
    <cellStyle name="Normal 3 100" xfId="12792" xr:uid="{00000000-0005-0000-0000-0000664A0000}"/>
    <cellStyle name="Normal 3 100 2" xfId="12793" xr:uid="{00000000-0005-0000-0000-0000674A0000}"/>
    <cellStyle name="Normal 3 101" xfId="12794" xr:uid="{00000000-0005-0000-0000-0000684A0000}"/>
    <cellStyle name="Normal 3 101 2" xfId="12795" xr:uid="{00000000-0005-0000-0000-0000694A0000}"/>
    <cellStyle name="Normal 3 102" xfId="12796" xr:uid="{00000000-0005-0000-0000-00006A4A0000}"/>
    <cellStyle name="Normal 3 103" xfId="12797" xr:uid="{00000000-0005-0000-0000-00006B4A0000}"/>
    <cellStyle name="Normal 3 103 2" xfId="12798" xr:uid="{00000000-0005-0000-0000-00006C4A0000}"/>
    <cellStyle name="Normal 3 104" xfId="12799" xr:uid="{00000000-0005-0000-0000-00006D4A0000}"/>
    <cellStyle name="Normal 3 104 2" xfId="27618" xr:uid="{00000000-0005-0000-0000-00006E4A0000}"/>
    <cellStyle name="Normal 3 104 2 2" xfId="29861" xr:uid="{00000000-0005-0000-0000-00006F4A0000}"/>
    <cellStyle name="Normal 3 104 3" xfId="27623" xr:uid="{00000000-0005-0000-0000-0000704A0000}"/>
    <cellStyle name="Normal 3 104 3 2" xfId="29862" xr:uid="{00000000-0005-0000-0000-0000714A0000}"/>
    <cellStyle name="Normal 3 104 4" xfId="27633" xr:uid="{00000000-0005-0000-0000-0000724A0000}"/>
    <cellStyle name="Normal 3 104 4 2" xfId="27642" xr:uid="{00000000-0005-0000-0000-0000734A0000}"/>
    <cellStyle name="Normal 3 104 4 3" xfId="29872" xr:uid="{00000000-0005-0000-0000-0000744A0000}"/>
    <cellStyle name="Normal 3 104 5" xfId="27640" xr:uid="{00000000-0005-0000-0000-0000754A0000}"/>
    <cellStyle name="Normal 3 104 5 2" xfId="29879" xr:uid="{00000000-0005-0000-0000-0000764A0000}"/>
    <cellStyle name="Normal 3 104 6" xfId="28878" xr:uid="{00000000-0005-0000-0000-0000774A0000}"/>
    <cellStyle name="Normal 3 105" xfId="12800" xr:uid="{00000000-0005-0000-0000-0000784A0000}"/>
    <cellStyle name="Normal 3 105 2" xfId="12801" xr:uid="{00000000-0005-0000-0000-0000794A0000}"/>
    <cellStyle name="Normal 3 105 2 2" xfId="28880" xr:uid="{00000000-0005-0000-0000-00007A4A0000}"/>
    <cellStyle name="Normal 3 105 3" xfId="28879" xr:uid="{00000000-0005-0000-0000-00007B4A0000}"/>
    <cellStyle name="Normal 3 106" xfId="12802" xr:uid="{00000000-0005-0000-0000-00007C4A0000}"/>
    <cellStyle name="Normal 3 106 2" xfId="28881" xr:uid="{00000000-0005-0000-0000-00007D4A0000}"/>
    <cellStyle name="Normal 3 107" xfId="27628" xr:uid="{00000000-0005-0000-0000-00007E4A0000}"/>
    <cellStyle name="Normal 3 107 2" xfId="29867" xr:uid="{00000000-0005-0000-0000-00007F4A0000}"/>
    <cellStyle name="Normal 3 108" xfId="28877" xr:uid="{00000000-0005-0000-0000-0000804A0000}"/>
    <cellStyle name="Normal 3 11" xfId="12803" xr:uid="{00000000-0005-0000-0000-0000814A0000}"/>
    <cellStyle name="Normal 3 11 2" xfId="12804" xr:uid="{00000000-0005-0000-0000-0000824A0000}"/>
    <cellStyle name="Normal 3 12" xfId="12805" xr:uid="{00000000-0005-0000-0000-0000834A0000}"/>
    <cellStyle name="Normal 3 12 2" xfId="12806" xr:uid="{00000000-0005-0000-0000-0000844A0000}"/>
    <cellStyle name="Normal 3 13" xfId="12807" xr:uid="{00000000-0005-0000-0000-0000854A0000}"/>
    <cellStyle name="Normal 3 13 2" xfId="12808" xr:uid="{00000000-0005-0000-0000-0000864A0000}"/>
    <cellStyle name="Normal 3 14" xfId="12809" xr:uid="{00000000-0005-0000-0000-0000874A0000}"/>
    <cellStyle name="Normal 3 14 2" xfId="12810" xr:uid="{00000000-0005-0000-0000-0000884A0000}"/>
    <cellStyle name="Normal 3 15" xfId="12811" xr:uid="{00000000-0005-0000-0000-0000894A0000}"/>
    <cellStyle name="Normal 3 15 2" xfId="12812" xr:uid="{00000000-0005-0000-0000-00008A4A0000}"/>
    <cellStyle name="Normal 3 16" xfId="12813" xr:uid="{00000000-0005-0000-0000-00008B4A0000}"/>
    <cellStyle name="Normal 3 16 2" xfId="12814" xr:uid="{00000000-0005-0000-0000-00008C4A0000}"/>
    <cellStyle name="Normal 3 17" xfId="12815" xr:uid="{00000000-0005-0000-0000-00008D4A0000}"/>
    <cellStyle name="Normal 3 17 2" xfId="12816" xr:uid="{00000000-0005-0000-0000-00008E4A0000}"/>
    <cellStyle name="Normal 3 18" xfId="12817" xr:uid="{00000000-0005-0000-0000-00008F4A0000}"/>
    <cellStyle name="Normal 3 18 2" xfId="12818" xr:uid="{00000000-0005-0000-0000-0000904A0000}"/>
    <cellStyle name="Normal 3 19" xfId="12819" xr:uid="{00000000-0005-0000-0000-0000914A0000}"/>
    <cellStyle name="Normal 3 19 2" xfId="12820" xr:uid="{00000000-0005-0000-0000-0000924A0000}"/>
    <cellStyle name="Normal 3 2" xfId="12821" xr:uid="{00000000-0005-0000-0000-0000934A0000}"/>
    <cellStyle name="Normal 3 2 2" xfId="12822" xr:uid="{00000000-0005-0000-0000-0000944A0000}"/>
    <cellStyle name="Normal 3 2 2 2" xfId="12823" xr:uid="{00000000-0005-0000-0000-0000954A0000}"/>
    <cellStyle name="Normal 3 2 3" xfId="12824" xr:uid="{00000000-0005-0000-0000-0000964A0000}"/>
    <cellStyle name="Normal 3 20" xfId="12825" xr:uid="{00000000-0005-0000-0000-0000974A0000}"/>
    <cellStyle name="Normal 3 20 2" xfId="12826" xr:uid="{00000000-0005-0000-0000-0000984A0000}"/>
    <cellStyle name="Normal 3 21" xfId="12827" xr:uid="{00000000-0005-0000-0000-0000994A0000}"/>
    <cellStyle name="Normal 3 21 2" xfId="12828" xr:uid="{00000000-0005-0000-0000-00009A4A0000}"/>
    <cellStyle name="Normal 3 22" xfId="12829" xr:uid="{00000000-0005-0000-0000-00009B4A0000}"/>
    <cellStyle name="Normal 3 22 2" xfId="12830" xr:uid="{00000000-0005-0000-0000-00009C4A0000}"/>
    <cellStyle name="Normal 3 23" xfId="12831" xr:uid="{00000000-0005-0000-0000-00009D4A0000}"/>
    <cellStyle name="Normal 3 23 2" xfId="12832" xr:uid="{00000000-0005-0000-0000-00009E4A0000}"/>
    <cellStyle name="Normal 3 24" xfId="12833" xr:uid="{00000000-0005-0000-0000-00009F4A0000}"/>
    <cellStyle name="Normal 3 24 2" xfId="12834" xr:uid="{00000000-0005-0000-0000-0000A04A0000}"/>
    <cellStyle name="Normal 3 25" xfId="12835" xr:uid="{00000000-0005-0000-0000-0000A14A0000}"/>
    <cellStyle name="Normal 3 25 2" xfId="12836" xr:uid="{00000000-0005-0000-0000-0000A24A0000}"/>
    <cellStyle name="Normal 3 26" xfId="12837" xr:uid="{00000000-0005-0000-0000-0000A34A0000}"/>
    <cellStyle name="Normal 3 26 2" xfId="12838" xr:uid="{00000000-0005-0000-0000-0000A44A0000}"/>
    <cellStyle name="Normal 3 27" xfId="12839" xr:uid="{00000000-0005-0000-0000-0000A54A0000}"/>
    <cellStyle name="Normal 3 27 2" xfId="12840" xr:uid="{00000000-0005-0000-0000-0000A64A0000}"/>
    <cellStyle name="Normal 3 28" xfId="12841" xr:uid="{00000000-0005-0000-0000-0000A74A0000}"/>
    <cellStyle name="Normal 3 28 2" xfId="12842" xr:uid="{00000000-0005-0000-0000-0000A84A0000}"/>
    <cellStyle name="Normal 3 29" xfId="12843" xr:uid="{00000000-0005-0000-0000-0000A94A0000}"/>
    <cellStyle name="Normal 3 29 2" xfId="12844" xr:uid="{00000000-0005-0000-0000-0000AA4A0000}"/>
    <cellStyle name="Normal 3 3" xfId="12845" xr:uid="{00000000-0005-0000-0000-0000AB4A0000}"/>
    <cellStyle name="Normal 3 3 2" xfId="12846" xr:uid="{00000000-0005-0000-0000-0000AC4A0000}"/>
    <cellStyle name="Normal 3 30" xfId="12847" xr:uid="{00000000-0005-0000-0000-0000AD4A0000}"/>
    <cellStyle name="Normal 3 30 2" xfId="12848" xr:uid="{00000000-0005-0000-0000-0000AE4A0000}"/>
    <cellStyle name="Normal 3 31" xfId="12849" xr:uid="{00000000-0005-0000-0000-0000AF4A0000}"/>
    <cellStyle name="Normal 3 31 2" xfId="12850" xr:uid="{00000000-0005-0000-0000-0000B04A0000}"/>
    <cellStyle name="Normal 3 32" xfId="12851" xr:uid="{00000000-0005-0000-0000-0000B14A0000}"/>
    <cellStyle name="Normal 3 32 2" xfId="12852" xr:uid="{00000000-0005-0000-0000-0000B24A0000}"/>
    <cellStyle name="Normal 3 33" xfId="12853" xr:uid="{00000000-0005-0000-0000-0000B34A0000}"/>
    <cellStyle name="Normal 3 33 2" xfId="12854" xr:uid="{00000000-0005-0000-0000-0000B44A0000}"/>
    <cellStyle name="Normal 3 34" xfId="12855" xr:uid="{00000000-0005-0000-0000-0000B54A0000}"/>
    <cellStyle name="Normal 3 34 2" xfId="12856" xr:uid="{00000000-0005-0000-0000-0000B64A0000}"/>
    <cellStyle name="Normal 3 35" xfId="12857" xr:uid="{00000000-0005-0000-0000-0000B74A0000}"/>
    <cellStyle name="Normal 3 35 2" xfId="12858" xr:uid="{00000000-0005-0000-0000-0000B84A0000}"/>
    <cellStyle name="Normal 3 36" xfId="12859" xr:uid="{00000000-0005-0000-0000-0000B94A0000}"/>
    <cellStyle name="Normal 3 36 2" xfId="12860" xr:uid="{00000000-0005-0000-0000-0000BA4A0000}"/>
    <cellStyle name="Normal 3 37" xfId="12861" xr:uid="{00000000-0005-0000-0000-0000BB4A0000}"/>
    <cellStyle name="Normal 3 37 2" xfId="12862" xr:uid="{00000000-0005-0000-0000-0000BC4A0000}"/>
    <cellStyle name="Normal 3 38" xfId="12863" xr:uid="{00000000-0005-0000-0000-0000BD4A0000}"/>
    <cellStyle name="Normal 3 38 2" xfId="12864" xr:uid="{00000000-0005-0000-0000-0000BE4A0000}"/>
    <cellStyle name="Normal 3 39" xfId="12865" xr:uid="{00000000-0005-0000-0000-0000BF4A0000}"/>
    <cellStyle name="Normal 3 39 2" xfId="12866" xr:uid="{00000000-0005-0000-0000-0000C04A0000}"/>
    <cellStyle name="Normal 3 4" xfId="12867" xr:uid="{00000000-0005-0000-0000-0000C14A0000}"/>
    <cellStyle name="Normal 3 4 2" xfId="12868" xr:uid="{00000000-0005-0000-0000-0000C24A0000}"/>
    <cellStyle name="Normal 3 40" xfId="12869" xr:uid="{00000000-0005-0000-0000-0000C34A0000}"/>
    <cellStyle name="Normal 3 40 2" xfId="12870" xr:uid="{00000000-0005-0000-0000-0000C44A0000}"/>
    <cellStyle name="Normal 3 41" xfId="12871" xr:uid="{00000000-0005-0000-0000-0000C54A0000}"/>
    <cellStyle name="Normal 3 41 2" xfId="12872" xr:uid="{00000000-0005-0000-0000-0000C64A0000}"/>
    <cellStyle name="Normal 3 42" xfId="12873" xr:uid="{00000000-0005-0000-0000-0000C74A0000}"/>
    <cellStyle name="Normal 3 42 2" xfId="12874" xr:uid="{00000000-0005-0000-0000-0000C84A0000}"/>
    <cellStyle name="Normal 3 43" xfId="12875" xr:uid="{00000000-0005-0000-0000-0000C94A0000}"/>
    <cellStyle name="Normal 3 43 2" xfId="12876" xr:uid="{00000000-0005-0000-0000-0000CA4A0000}"/>
    <cellStyle name="Normal 3 44" xfId="12877" xr:uid="{00000000-0005-0000-0000-0000CB4A0000}"/>
    <cellStyle name="Normal 3 44 2" xfId="12878" xr:uid="{00000000-0005-0000-0000-0000CC4A0000}"/>
    <cellStyle name="Normal 3 45" xfId="12879" xr:uid="{00000000-0005-0000-0000-0000CD4A0000}"/>
    <cellStyle name="Normal 3 45 2" xfId="12880" xr:uid="{00000000-0005-0000-0000-0000CE4A0000}"/>
    <cellStyle name="Normal 3 46" xfId="12881" xr:uid="{00000000-0005-0000-0000-0000CF4A0000}"/>
    <cellStyle name="Normal 3 46 2" xfId="12882" xr:uid="{00000000-0005-0000-0000-0000D04A0000}"/>
    <cellStyle name="Normal 3 47" xfId="12883" xr:uid="{00000000-0005-0000-0000-0000D14A0000}"/>
    <cellStyle name="Normal 3 47 2" xfId="12884" xr:uid="{00000000-0005-0000-0000-0000D24A0000}"/>
    <cellStyle name="Normal 3 48" xfId="12885" xr:uid="{00000000-0005-0000-0000-0000D34A0000}"/>
    <cellStyle name="Normal 3 48 2" xfId="12886" xr:uid="{00000000-0005-0000-0000-0000D44A0000}"/>
    <cellStyle name="Normal 3 49" xfId="12887" xr:uid="{00000000-0005-0000-0000-0000D54A0000}"/>
    <cellStyle name="Normal 3 49 2" xfId="12888" xr:uid="{00000000-0005-0000-0000-0000D64A0000}"/>
    <cellStyle name="Normal 3 5" xfId="12889" xr:uid="{00000000-0005-0000-0000-0000D74A0000}"/>
    <cellStyle name="Normal 3 5 2" xfId="12890" xr:uid="{00000000-0005-0000-0000-0000D84A0000}"/>
    <cellStyle name="Normal 3 50" xfId="12891" xr:uid="{00000000-0005-0000-0000-0000D94A0000}"/>
    <cellStyle name="Normal 3 50 2" xfId="12892" xr:uid="{00000000-0005-0000-0000-0000DA4A0000}"/>
    <cellStyle name="Normal 3 51" xfId="12893" xr:uid="{00000000-0005-0000-0000-0000DB4A0000}"/>
    <cellStyle name="Normal 3 51 2" xfId="12894" xr:uid="{00000000-0005-0000-0000-0000DC4A0000}"/>
    <cellStyle name="Normal 3 52" xfId="12895" xr:uid="{00000000-0005-0000-0000-0000DD4A0000}"/>
    <cellStyle name="Normal 3 52 2" xfId="12896" xr:uid="{00000000-0005-0000-0000-0000DE4A0000}"/>
    <cellStyle name="Normal 3 53" xfId="12897" xr:uid="{00000000-0005-0000-0000-0000DF4A0000}"/>
    <cellStyle name="Normal 3 53 2" xfId="12898" xr:uid="{00000000-0005-0000-0000-0000E04A0000}"/>
    <cellStyle name="Normal 3 54" xfId="12899" xr:uid="{00000000-0005-0000-0000-0000E14A0000}"/>
    <cellStyle name="Normal 3 54 2" xfId="12900" xr:uid="{00000000-0005-0000-0000-0000E24A0000}"/>
    <cellStyle name="Normal 3 55" xfId="12901" xr:uid="{00000000-0005-0000-0000-0000E34A0000}"/>
    <cellStyle name="Normal 3 55 2" xfId="12902" xr:uid="{00000000-0005-0000-0000-0000E44A0000}"/>
    <cellStyle name="Normal 3 56" xfId="12903" xr:uid="{00000000-0005-0000-0000-0000E54A0000}"/>
    <cellStyle name="Normal 3 56 2" xfId="12904" xr:uid="{00000000-0005-0000-0000-0000E64A0000}"/>
    <cellStyle name="Normal 3 57" xfId="12905" xr:uid="{00000000-0005-0000-0000-0000E74A0000}"/>
    <cellStyle name="Normal 3 57 2" xfId="12906" xr:uid="{00000000-0005-0000-0000-0000E84A0000}"/>
    <cellStyle name="Normal 3 58" xfId="12907" xr:uid="{00000000-0005-0000-0000-0000E94A0000}"/>
    <cellStyle name="Normal 3 58 2" xfId="12908" xr:uid="{00000000-0005-0000-0000-0000EA4A0000}"/>
    <cellStyle name="Normal 3 59" xfId="12909" xr:uid="{00000000-0005-0000-0000-0000EB4A0000}"/>
    <cellStyle name="Normal 3 59 2" xfId="12910" xr:uid="{00000000-0005-0000-0000-0000EC4A0000}"/>
    <cellStyle name="Normal 3 6" xfId="12911" xr:uid="{00000000-0005-0000-0000-0000ED4A0000}"/>
    <cellStyle name="Normal 3 6 2" xfId="12912" xr:uid="{00000000-0005-0000-0000-0000EE4A0000}"/>
    <cellStyle name="Normal 3 60" xfId="12913" xr:uid="{00000000-0005-0000-0000-0000EF4A0000}"/>
    <cellStyle name="Normal 3 60 2" xfId="12914" xr:uid="{00000000-0005-0000-0000-0000F04A0000}"/>
    <cellStyle name="Normal 3 61" xfId="12915" xr:uid="{00000000-0005-0000-0000-0000F14A0000}"/>
    <cellStyle name="Normal 3 61 2" xfId="12916" xr:uid="{00000000-0005-0000-0000-0000F24A0000}"/>
    <cellStyle name="Normal 3 62" xfId="12917" xr:uid="{00000000-0005-0000-0000-0000F34A0000}"/>
    <cellStyle name="Normal 3 62 2" xfId="12918" xr:uid="{00000000-0005-0000-0000-0000F44A0000}"/>
    <cellStyle name="Normal 3 63" xfId="12919" xr:uid="{00000000-0005-0000-0000-0000F54A0000}"/>
    <cellStyle name="Normal 3 63 2" xfId="12920" xr:uid="{00000000-0005-0000-0000-0000F64A0000}"/>
    <cellStyle name="Normal 3 64" xfId="12921" xr:uid="{00000000-0005-0000-0000-0000F74A0000}"/>
    <cellStyle name="Normal 3 64 2" xfId="12922" xr:uid="{00000000-0005-0000-0000-0000F84A0000}"/>
    <cellStyle name="Normal 3 65" xfId="12923" xr:uid="{00000000-0005-0000-0000-0000F94A0000}"/>
    <cellStyle name="Normal 3 65 2" xfId="12924" xr:uid="{00000000-0005-0000-0000-0000FA4A0000}"/>
    <cellStyle name="Normal 3 66" xfId="12925" xr:uid="{00000000-0005-0000-0000-0000FB4A0000}"/>
    <cellStyle name="Normal 3 66 2" xfId="12926" xr:uid="{00000000-0005-0000-0000-0000FC4A0000}"/>
    <cellStyle name="Normal 3 67" xfId="12927" xr:uid="{00000000-0005-0000-0000-0000FD4A0000}"/>
    <cellStyle name="Normal 3 67 2" xfId="12928" xr:uid="{00000000-0005-0000-0000-0000FE4A0000}"/>
    <cellStyle name="Normal 3 68" xfId="12929" xr:uid="{00000000-0005-0000-0000-0000FF4A0000}"/>
    <cellStyle name="Normal 3 68 2" xfId="12930" xr:uid="{00000000-0005-0000-0000-0000004B0000}"/>
    <cellStyle name="Normal 3 69" xfId="12931" xr:uid="{00000000-0005-0000-0000-0000014B0000}"/>
    <cellStyle name="Normal 3 69 2" xfId="12932" xr:uid="{00000000-0005-0000-0000-0000024B0000}"/>
    <cellStyle name="Normal 3 7" xfId="12933" xr:uid="{00000000-0005-0000-0000-0000034B0000}"/>
    <cellStyle name="Normal 3 7 2" xfId="12934" xr:uid="{00000000-0005-0000-0000-0000044B0000}"/>
    <cellStyle name="Normal 3 70" xfId="12935" xr:uid="{00000000-0005-0000-0000-0000054B0000}"/>
    <cellStyle name="Normal 3 70 2" xfId="12936" xr:uid="{00000000-0005-0000-0000-0000064B0000}"/>
    <cellStyle name="Normal 3 71" xfId="12937" xr:uid="{00000000-0005-0000-0000-0000074B0000}"/>
    <cellStyle name="Normal 3 71 2" xfId="12938" xr:uid="{00000000-0005-0000-0000-0000084B0000}"/>
    <cellStyle name="Normal 3 72" xfId="12939" xr:uid="{00000000-0005-0000-0000-0000094B0000}"/>
    <cellStyle name="Normal 3 72 2" xfId="12940" xr:uid="{00000000-0005-0000-0000-00000A4B0000}"/>
    <cellStyle name="Normal 3 73" xfId="12941" xr:uid="{00000000-0005-0000-0000-00000B4B0000}"/>
    <cellStyle name="Normal 3 73 2" xfId="12942" xr:uid="{00000000-0005-0000-0000-00000C4B0000}"/>
    <cellStyle name="Normal 3 74" xfId="12943" xr:uid="{00000000-0005-0000-0000-00000D4B0000}"/>
    <cellStyle name="Normal 3 74 2" xfId="12944" xr:uid="{00000000-0005-0000-0000-00000E4B0000}"/>
    <cellStyle name="Normal 3 75" xfId="12945" xr:uid="{00000000-0005-0000-0000-00000F4B0000}"/>
    <cellStyle name="Normal 3 75 2" xfId="12946" xr:uid="{00000000-0005-0000-0000-0000104B0000}"/>
    <cellStyle name="Normal 3 76" xfId="12947" xr:uid="{00000000-0005-0000-0000-0000114B0000}"/>
    <cellStyle name="Normal 3 76 2" xfId="12948" xr:uid="{00000000-0005-0000-0000-0000124B0000}"/>
    <cellStyle name="Normal 3 77" xfId="12949" xr:uid="{00000000-0005-0000-0000-0000134B0000}"/>
    <cellStyle name="Normal 3 77 2" xfId="12950" xr:uid="{00000000-0005-0000-0000-0000144B0000}"/>
    <cellStyle name="Normal 3 78" xfId="12951" xr:uid="{00000000-0005-0000-0000-0000154B0000}"/>
    <cellStyle name="Normal 3 78 2" xfId="12952" xr:uid="{00000000-0005-0000-0000-0000164B0000}"/>
    <cellStyle name="Normal 3 79" xfId="12953" xr:uid="{00000000-0005-0000-0000-0000174B0000}"/>
    <cellStyle name="Normal 3 79 2" xfId="12954" xr:uid="{00000000-0005-0000-0000-0000184B0000}"/>
    <cellStyle name="Normal 3 8" xfId="12955" xr:uid="{00000000-0005-0000-0000-0000194B0000}"/>
    <cellStyle name="Normal 3 8 2" xfId="12956" xr:uid="{00000000-0005-0000-0000-00001A4B0000}"/>
    <cellStyle name="Normal 3 80" xfId="12957" xr:uid="{00000000-0005-0000-0000-00001B4B0000}"/>
    <cellStyle name="Normal 3 80 2" xfId="12958" xr:uid="{00000000-0005-0000-0000-00001C4B0000}"/>
    <cellStyle name="Normal 3 81" xfId="12959" xr:uid="{00000000-0005-0000-0000-00001D4B0000}"/>
    <cellStyle name="Normal 3 81 2" xfId="12960" xr:uid="{00000000-0005-0000-0000-00001E4B0000}"/>
    <cellStyle name="Normal 3 82" xfId="12961" xr:uid="{00000000-0005-0000-0000-00001F4B0000}"/>
    <cellStyle name="Normal 3 82 2" xfId="12962" xr:uid="{00000000-0005-0000-0000-0000204B0000}"/>
    <cellStyle name="Normal 3 83" xfId="12963" xr:uid="{00000000-0005-0000-0000-0000214B0000}"/>
    <cellStyle name="Normal 3 83 2" xfId="12964" xr:uid="{00000000-0005-0000-0000-0000224B0000}"/>
    <cellStyle name="Normal 3 84" xfId="12965" xr:uid="{00000000-0005-0000-0000-0000234B0000}"/>
    <cellStyle name="Normal 3 84 2" xfId="12966" xr:uid="{00000000-0005-0000-0000-0000244B0000}"/>
    <cellStyle name="Normal 3 85" xfId="12967" xr:uid="{00000000-0005-0000-0000-0000254B0000}"/>
    <cellStyle name="Normal 3 85 2" xfId="12968" xr:uid="{00000000-0005-0000-0000-0000264B0000}"/>
    <cellStyle name="Normal 3 86" xfId="12969" xr:uid="{00000000-0005-0000-0000-0000274B0000}"/>
    <cellStyle name="Normal 3 86 2" xfId="12970" xr:uid="{00000000-0005-0000-0000-0000284B0000}"/>
    <cellStyle name="Normal 3 87" xfId="12971" xr:uid="{00000000-0005-0000-0000-0000294B0000}"/>
    <cellStyle name="Normal 3 87 2" xfId="12972" xr:uid="{00000000-0005-0000-0000-00002A4B0000}"/>
    <cellStyle name="Normal 3 88" xfId="12973" xr:uid="{00000000-0005-0000-0000-00002B4B0000}"/>
    <cellStyle name="Normal 3 88 2" xfId="12974" xr:uid="{00000000-0005-0000-0000-00002C4B0000}"/>
    <cellStyle name="Normal 3 89" xfId="12975" xr:uid="{00000000-0005-0000-0000-00002D4B0000}"/>
    <cellStyle name="Normal 3 89 2" xfId="12976" xr:uid="{00000000-0005-0000-0000-00002E4B0000}"/>
    <cellStyle name="Normal 3 9" xfId="12977" xr:uid="{00000000-0005-0000-0000-00002F4B0000}"/>
    <cellStyle name="Normal 3 9 2" xfId="12978" xr:uid="{00000000-0005-0000-0000-0000304B0000}"/>
    <cellStyle name="Normal 3 90" xfId="12979" xr:uid="{00000000-0005-0000-0000-0000314B0000}"/>
    <cellStyle name="Normal 3 90 2" xfId="12980" xr:uid="{00000000-0005-0000-0000-0000324B0000}"/>
    <cellStyle name="Normal 3 91" xfId="12981" xr:uid="{00000000-0005-0000-0000-0000334B0000}"/>
    <cellStyle name="Normal 3 91 2" xfId="12982" xr:uid="{00000000-0005-0000-0000-0000344B0000}"/>
    <cellStyle name="Normal 3 92" xfId="12983" xr:uid="{00000000-0005-0000-0000-0000354B0000}"/>
    <cellStyle name="Normal 3 92 2" xfId="12984" xr:uid="{00000000-0005-0000-0000-0000364B0000}"/>
    <cellStyle name="Normal 3 93" xfId="12985" xr:uid="{00000000-0005-0000-0000-0000374B0000}"/>
    <cellStyle name="Normal 3 93 2" xfId="12986" xr:uid="{00000000-0005-0000-0000-0000384B0000}"/>
    <cellStyle name="Normal 3 94" xfId="12987" xr:uid="{00000000-0005-0000-0000-0000394B0000}"/>
    <cellStyle name="Normal 3 94 2" xfId="12988" xr:uid="{00000000-0005-0000-0000-00003A4B0000}"/>
    <cellStyle name="Normal 3 95" xfId="12989" xr:uid="{00000000-0005-0000-0000-00003B4B0000}"/>
    <cellStyle name="Normal 3 95 2" xfId="12990" xr:uid="{00000000-0005-0000-0000-00003C4B0000}"/>
    <cellStyle name="Normal 3 96" xfId="12991" xr:uid="{00000000-0005-0000-0000-00003D4B0000}"/>
    <cellStyle name="Normal 3 96 2" xfId="12992" xr:uid="{00000000-0005-0000-0000-00003E4B0000}"/>
    <cellStyle name="Normal 3 97" xfId="12993" xr:uid="{00000000-0005-0000-0000-00003F4B0000}"/>
    <cellStyle name="Normal 3 97 2" xfId="12994" xr:uid="{00000000-0005-0000-0000-0000404B0000}"/>
    <cellStyle name="Normal 3 98" xfId="12995" xr:uid="{00000000-0005-0000-0000-0000414B0000}"/>
    <cellStyle name="Normal 3 98 2" xfId="12996" xr:uid="{00000000-0005-0000-0000-0000424B0000}"/>
    <cellStyle name="Normal 3 99" xfId="12997" xr:uid="{00000000-0005-0000-0000-0000434B0000}"/>
    <cellStyle name="Normal 3 99 2" xfId="12998" xr:uid="{00000000-0005-0000-0000-0000444B0000}"/>
    <cellStyle name="Normal 3_Bases_Generales" xfId="12999" xr:uid="{00000000-0005-0000-0000-0000454B0000}"/>
    <cellStyle name="Normal 30" xfId="13000" xr:uid="{00000000-0005-0000-0000-0000464B0000}"/>
    <cellStyle name="Normal 30 2" xfId="13001" xr:uid="{00000000-0005-0000-0000-0000474B0000}"/>
    <cellStyle name="Normal 31" xfId="13002" xr:uid="{00000000-0005-0000-0000-0000484B0000}"/>
    <cellStyle name="Normal 31 2" xfId="13003" xr:uid="{00000000-0005-0000-0000-0000494B0000}"/>
    <cellStyle name="Normal 32" xfId="13004" xr:uid="{00000000-0005-0000-0000-00004A4B0000}"/>
    <cellStyle name="Normal 32 2" xfId="13005" xr:uid="{00000000-0005-0000-0000-00004B4B0000}"/>
    <cellStyle name="Normal 33" xfId="13006" xr:uid="{00000000-0005-0000-0000-00004C4B0000}"/>
    <cellStyle name="Normal 33 2" xfId="13007" xr:uid="{00000000-0005-0000-0000-00004D4B0000}"/>
    <cellStyle name="Normal 34" xfId="13008" xr:uid="{00000000-0005-0000-0000-00004E4B0000}"/>
    <cellStyle name="Normal 34 2" xfId="13009" xr:uid="{00000000-0005-0000-0000-00004F4B0000}"/>
    <cellStyle name="Normal 35" xfId="13010" xr:uid="{00000000-0005-0000-0000-0000504B0000}"/>
    <cellStyle name="Normal 35 2" xfId="13011" xr:uid="{00000000-0005-0000-0000-0000514B0000}"/>
    <cellStyle name="Normal 35 2 2" xfId="28882" xr:uid="{00000000-0005-0000-0000-0000524B0000}"/>
    <cellStyle name="Normal 36" xfId="13012" xr:uid="{00000000-0005-0000-0000-0000534B0000}"/>
    <cellStyle name="Normal 36 2" xfId="13013" xr:uid="{00000000-0005-0000-0000-0000544B0000}"/>
    <cellStyle name="Normal 37" xfId="13014" xr:uid="{00000000-0005-0000-0000-0000554B0000}"/>
    <cellStyle name="Normal 37 2" xfId="13015" xr:uid="{00000000-0005-0000-0000-0000564B0000}"/>
    <cellStyle name="Normal 38" xfId="13016" xr:uid="{00000000-0005-0000-0000-0000574B0000}"/>
    <cellStyle name="Normal 38 2" xfId="13017" xr:uid="{00000000-0005-0000-0000-0000584B0000}"/>
    <cellStyle name="Normal 39" xfId="13018" xr:uid="{00000000-0005-0000-0000-0000594B0000}"/>
    <cellStyle name="Normal 39 2" xfId="13019" xr:uid="{00000000-0005-0000-0000-00005A4B0000}"/>
    <cellStyle name="Normal 4" xfId="13020" xr:uid="{00000000-0005-0000-0000-00005B4B0000}"/>
    <cellStyle name="Normal 4 2" xfId="13021" xr:uid="{00000000-0005-0000-0000-00005C4B0000}"/>
    <cellStyle name="Normal 4 2 2" xfId="13022" xr:uid="{00000000-0005-0000-0000-00005D4B0000}"/>
    <cellStyle name="Normal 4 2 2 2" xfId="13023" xr:uid="{00000000-0005-0000-0000-00005E4B0000}"/>
    <cellStyle name="Normal 4 2 2 3" xfId="13024" xr:uid="{00000000-0005-0000-0000-00005F4B0000}"/>
    <cellStyle name="Normal 4 2 2 4" xfId="34908" xr:uid="{00000000-0005-0000-0000-0000604B0000}"/>
    <cellStyle name="Normal 4 2 2 5" xfId="34909" xr:uid="{00000000-0005-0000-0000-0000614B0000}"/>
    <cellStyle name="Normal 4 2 3" xfId="13025" xr:uid="{00000000-0005-0000-0000-0000624B0000}"/>
    <cellStyle name="Normal 4 2 3 2" xfId="13026" xr:uid="{00000000-0005-0000-0000-0000634B0000}"/>
    <cellStyle name="Normal 4 2 3 3" xfId="13027" xr:uid="{00000000-0005-0000-0000-0000644B0000}"/>
    <cellStyle name="Normal 4 2 4" xfId="13028" xr:uid="{00000000-0005-0000-0000-0000654B0000}"/>
    <cellStyle name="Normal 4 2 4 2" xfId="13029" xr:uid="{00000000-0005-0000-0000-0000664B0000}"/>
    <cellStyle name="Normal 4 2 4 3" xfId="13030" xr:uid="{00000000-0005-0000-0000-0000674B0000}"/>
    <cellStyle name="Normal 4 2 5" xfId="13031" xr:uid="{00000000-0005-0000-0000-0000684B0000}"/>
    <cellStyle name="Normal 4 2 5 2" xfId="13032" xr:uid="{00000000-0005-0000-0000-0000694B0000}"/>
    <cellStyle name="Normal 4 2 5 3" xfId="13033" xr:uid="{00000000-0005-0000-0000-00006A4B0000}"/>
    <cellStyle name="Normal 4 2 6" xfId="13034" xr:uid="{00000000-0005-0000-0000-00006B4B0000}"/>
    <cellStyle name="Normal 4 2 7" xfId="13035" xr:uid="{00000000-0005-0000-0000-00006C4B0000}"/>
    <cellStyle name="Normal 4 2 8" xfId="28884" xr:uid="{00000000-0005-0000-0000-00006D4B0000}"/>
    <cellStyle name="Normal 4 3" xfId="13036" xr:uid="{00000000-0005-0000-0000-00006E4B0000}"/>
    <cellStyle name="Normal 4 3 2" xfId="13037" xr:uid="{00000000-0005-0000-0000-00006F4B0000}"/>
    <cellStyle name="Normal 4 3 3" xfId="13038" xr:uid="{00000000-0005-0000-0000-0000704B0000}"/>
    <cellStyle name="Normal 4 4" xfId="13039" xr:uid="{00000000-0005-0000-0000-0000714B0000}"/>
    <cellStyle name="Normal 4 4 2" xfId="13040" xr:uid="{00000000-0005-0000-0000-0000724B0000}"/>
    <cellStyle name="Normal 4 4 3" xfId="13041" xr:uid="{00000000-0005-0000-0000-0000734B0000}"/>
    <cellStyle name="Normal 4 5" xfId="13042" xr:uid="{00000000-0005-0000-0000-0000744B0000}"/>
    <cellStyle name="Normal 4 5 2" xfId="13043" xr:uid="{00000000-0005-0000-0000-0000754B0000}"/>
    <cellStyle name="Normal 4 5 3" xfId="13044" xr:uid="{00000000-0005-0000-0000-0000764B0000}"/>
    <cellStyle name="Normal 4 6" xfId="13045" xr:uid="{00000000-0005-0000-0000-0000774B0000}"/>
    <cellStyle name="Normal 4 6 2" xfId="13046" xr:uid="{00000000-0005-0000-0000-0000784B0000}"/>
    <cellStyle name="Normal 4 6 3" xfId="13047" xr:uid="{00000000-0005-0000-0000-0000794B0000}"/>
    <cellStyle name="Normal 4 7" xfId="13048" xr:uid="{00000000-0005-0000-0000-00007A4B0000}"/>
    <cellStyle name="Normal 4 8" xfId="13049" xr:uid="{00000000-0005-0000-0000-00007B4B0000}"/>
    <cellStyle name="Normal 4 9" xfId="28883" xr:uid="{00000000-0005-0000-0000-00007C4B0000}"/>
    <cellStyle name="Normal 4_Balance" xfId="13050" xr:uid="{00000000-0005-0000-0000-00007D4B0000}"/>
    <cellStyle name="Normal 40" xfId="13051" xr:uid="{00000000-0005-0000-0000-00007E4B0000}"/>
    <cellStyle name="Normal 40 2" xfId="13052" xr:uid="{00000000-0005-0000-0000-00007F4B0000}"/>
    <cellStyle name="Normal 41" xfId="13053" xr:uid="{00000000-0005-0000-0000-0000804B0000}"/>
    <cellStyle name="Normal 41 2" xfId="13054" xr:uid="{00000000-0005-0000-0000-0000814B0000}"/>
    <cellStyle name="Normal 42" xfId="13055" xr:uid="{00000000-0005-0000-0000-0000824B0000}"/>
    <cellStyle name="Normal 42 2" xfId="13056" xr:uid="{00000000-0005-0000-0000-0000834B0000}"/>
    <cellStyle name="Normal 43" xfId="13057" xr:uid="{00000000-0005-0000-0000-0000844B0000}"/>
    <cellStyle name="Normal 43 2" xfId="28885" xr:uid="{00000000-0005-0000-0000-0000854B0000}"/>
    <cellStyle name="Normal 44" xfId="13058" xr:uid="{00000000-0005-0000-0000-0000864B0000}"/>
    <cellStyle name="Normal 44 2" xfId="28886" xr:uid="{00000000-0005-0000-0000-0000874B0000}"/>
    <cellStyle name="Normal 45" xfId="13059" xr:uid="{00000000-0005-0000-0000-0000884B0000}"/>
    <cellStyle name="Normal 45 2" xfId="28887" xr:uid="{00000000-0005-0000-0000-0000894B0000}"/>
    <cellStyle name="Normal 46" xfId="13060" xr:uid="{00000000-0005-0000-0000-00008A4B0000}"/>
    <cellStyle name="Normal 46 2" xfId="28888" xr:uid="{00000000-0005-0000-0000-00008B4B0000}"/>
    <cellStyle name="Normal 47" xfId="13061" xr:uid="{00000000-0005-0000-0000-00008C4B0000}"/>
    <cellStyle name="Normal 47 2" xfId="13062" xr:uid="{00000000-0005-0000-0000-00008D4B0000}"/>
    <cellStyle name="Normal 48" xfId="13063" xr:uid="{00000000-0005-0000-0000-00008E4B0000}"/>
    <cellStyle name="Normal 48 2" xfId="13064" xr:uid="{00000000-0005-0000-0000-00008F4B0000}"/>
    <cellStyle name="Normal 49" xfId="13065" xr:uid="{00000000-0005-0000-0000-0000904B0000}"/>
    <cellStyle name="Normal 49 2" xfId="28889" xr:uid="{00000000-0005-0000-0000-0000914B0000}"/>
    <cellStyle name="Normal 5" xfId="13066" xr:uid="{00000000-0005-0000-0000-0000924B0000}"/>
    <cellStyle name="Normal 5 2" xfId="13067" xr:uid="{00000000-0005-0000-0000-0000934B0000}"/>
    <cellStyle name="Normal 5 2 2" xfId="28890" xr:uid="{00000000-0005-0000-0000-0000944B0000}"/>
    <cellStyle name="Normal 5 3" xfId="13068" xr:uid="{00000000-0005-0000-0000-0000954B0000}"/>
    <cellStyle name="Normal 5 3 2" xfId="28891" xr:uid="{00000000-0005-0000-0000-0000964B0000}"/>
    <cellStyle name="Normal 5 4" xfId="13069" xr:uid="{00000000-0005-0000-0000-0000974B0000}"/>
    <cellStyle name="Normal 5 4 2" xfId="28892" xr:uid="{00000000-0005-0000-0000-0000984B0000}"/>
    <cellStyle name="Normal 5 5" xfId="13070" xr:uid="{00000000-0005-0000-0000-0000994B0000}"/>
    <cellStyle name="Normal 50" xfId="13071" xr:uid="{00000000-0005-0000-0000-00009A4B0000}"/>
    <cellStyle name="Normal 50 2" xfId="28893" xr:uid="{00000000-0005-0000-0000-00009B4B0000}"/>
    <cellStyle name="Normal 51" xfId="13072" xr:uid="{00000000-0005-0000-0000-00009C4B0000}"/>
    <cellStyle name="Normal 51 2" xfId="28894" xr:uid="{00000000-0005-0000-0000-00009D4B0000}"/>
    <cellStyle name="Normal 52" xfId="13073" xr:uid="{00000000-0005-0000-0000-00009E4B0000}"/>
    <cellStyle name="Normal 52 2" xfId="13074" xr:uid="{00000000-0005-0000-0000-00009F4B0000}"/>
    <cellStyle name="Normal 52 2 2" xfId="28896" xr:uid="{00000000-0005-0000-0000-0000A04B0000}"/>
    <cellStyle name="Normal 52 3" xfId="28895" xr:uid="{00000000-0005-0000-0000-0000A14B0000}"/>
    <cellStyle name="Normal 53" xfId="13075" xr:uid="{00000000-0005-0000-0000-0000A24B0000}"/>
    <cellStyle name="Normal 53 2" xfId="28897" xr:uid="{00000000-0005-0000-0000-0000A34B0000}"/>
    <cellStyle name="Normal 54" xfId="13076" xr:uid="{00000000-0005-0000-0000-0000A44B0000}"/>
    <cellStyle name="Normal 54 2" xfId="28898" xr:uid="{00000000-0005-0000-0000-0000A54B0000}"/>
    <cellStyle name="Normal 54 3" xfId="34910" xr:uid="{00000000-0005-0000-0000-0000A64B0000}"/>
    <cellStyle name="Normal 54 3 2" xfId="34911" xr:uid="{00000000-0005-0000-0000-0000A74B0000}"/>
    <cellStyle name="Normal 54 4" xfId="34912" xr:uid="{00000000-0005-0000-0000-0000A84B0000}"/>
    <cellStyle name="Normal 55" xfId="13077" xr:uid="{00000000-0005-0000-0000-0000A94B0000}"/>
    <cellStyle name="Normal 55 2" xfId="13078" xr:uid="{00000000-0005-0000-0000-0000AA4B0000}"/>
    <cellStyle name="Normal 56" xfId="13079" xr:uid="{00000000-0005-0000-0000-0000AB4B0000}"/>
    <cellStyle name="Normal 56 2" xfId="13080" xr:uid="{00000000-0005-0000-0000-0000AC4B0000}"/>
    <cellStyle name="Normal 57" xfId="13081" xr:uid="{00000000-0005-0000-0000-0000AD4B0000}"/>
    <cellStyle name="Normal 57 2" xfId="13082" xr:uid="{00000000-0005-0000-0000-0000AE4B0000}"/>
    <cellStyle name="Normal 58" xfId="13083" xr:uid="{00000000-0005-0000-0000-0000AF4B0000}"/>
    <cellStyle name="Normal 58 2" xfId="13084" xr:uid="{00000000-0005-0000-0000-0000B04B0000}"/>
    <cellStyle name="Normal 59" xfId="13085" xr:uid="{00000000-0005-0000-0000-0000B14B0000}"/>
    <cellStyle name="Normal 59 2" xfId="13086" xr:uid="{00000000-0005-0000-0000-0000B24B0000}"/>
    <cellStyle name="Normal 6" xfId="13087" xr:uid="{00000000-0005-0000-0000-0000B34B0000}"/>
    <cellStyle name="Normal 6 2" xfId="13088" xr:uid="{00000000-0005-0000-0000-0000B44B0000}"/>
    <cellStyle name="Normal 6 2 2" xfId="13089" xr:uid="{00000000-0005-0000-0000-0000B54B0000}"/>
    <cellStyle name="Normal 6 2 2 2" xfId="28901" xr:uid="{00000000-0005-0000-0000-0000B64B0000}"/>
    <cellStyle name="Normal 6 2 3" xfId="13090" xr:uid="{00000000-0005-0000-0000-0000B74B0000}"/>
    <cellStyle name="Normal 6 2 3 2" xfId="28902" xr:uid="{00000000-0005-0000-0000-0000B84B0000}"/>
    <cellStyle name="Normal 6 2 4" xfId="28900" xr:uid="{00000000-0005-0000-0000-0000B94B0000}"/>
    <cellStyle name="Normal 6 3" xfId="13091" xr:uid="{00000000-0005-0000-0000-0000BA4B0000}"/>
    <cellStyle name="Normal 6 3 2" xfId="13092" xr:uid="{00000000-0005-0000-0000-0000BB4B0000}"/>
    <cellStyle name="Normal 6 3 3" xfId="13093" xr:uid="{00000000-0005-0000-0000-0000BC4B0000}"/>
    <cellStyle name="Normal 6 4" xfId="13094" xr:uid="{00000000-0005-0000-0000-0000BD4B0000}"/>
    <cellStyle name="Normal 6 4 2" xfId="13095" xr:uid="{00000000-0005-0000-0000-0000BE4B0000}"/>
    <cellStyle name="Normal 6 4 3" xfId="13096" xr:uid="{00000000-0005-0000-0000-0000BF4B0000}"/>
    <cellStyle name="Normal 6 5" xfId="13097" xr:uid="{00000000-0005-0000-0000-0000C04B0000}"/>
    <cellStyle name="Normal 6 5 2" xfId="13098" xr:uid="{00000000-0005-0000-0000-0000C14B0000}"/>
    <cellStyle name="Normal 6 5 3" xfId="13099" xr:uid="{00000000-0005-0000-0000-0000C24B0000}"/>
    <cellStyle name="Normal 6 6" xfId="13100" xr:uid="{00000000-0005-0000-0000-0000C34B0000}"/>
    <cellStyle name="Normal 6 6 2" xfId="13101" xr:uid="{00000000-0005-0000-0000-0000C44B0000}"/>
    <cellStyle name="Normal 6 6 3" xfId="13102" xr:uid="{00000000-0005-0000-0000-0000C54B0000}"/>
    <cellStyle name="Normal 6 7" xfId="13103" xr:uid="{00000000-0005-0000-0000-0000C64B0000}"/>
    <cellStyle name="Normal 6 8" xfId="13104" xr:uid="{00000000-0005-0000-0000-0000C74B0000}"/>
    <cellStyle name="Normal 6 9" xfId="28899" xr:uid="{00000000-0005-0000-0000-0000C84B0000}"/>
    <cellStyle name="Normal 6_Balance" xfId="13105" xr:uid="{00000000-0005-0000-0000-0000C94B0000}"/>
    <cellStyle name="Normal 60" xfId="13106" xr:uid="{00000000-0005-0000-0000-0000CA4B0000}"/>
    <cellStyle name="Normal 60 2" xfId="13107" xr:uid="{00000000-0005-0000-0000-0000CB4B0000}"/>
    <cellStyle name="Normal 61" xfId="13108" xr:uid="{00000000-0005-0000-0000-0000CC4B0000}"/>
    <cellStyle name="Normal 61 2" xfId="13109" xr:uid="{00000000-0005-0000-0000-0000CD4B0000}"/>
    <cellStyle name="Normal 62" xfId="13110" xr:uid="{00000000-0005-0000-0000-0000CE4B0000}"/>
    <cellStyle name="Normal 62 2" xfId="13111" xr:uid="{00000000-0005-0000-0000-0000CF4B0000}"/>
    <cellStyle name="Normal 63" xfId="13112" xr:uid="{00000000-0005-0000-0000-0000D04B0000}"/>
    <cellStyle name="Normal 63 2" xfId="13113" xr:uid="{00000000-0005-0000-0000-0000D14B0000}"/>
    <cellStyle name="Normal 64" xfId="13114" xr:uid="{00000000-0005-0000-0000-0000D24B0000}"/>
    <cellStyle name="Normal 64 2" xfId="13115" xr:uid="{00000000-0005-0000-0000-0000D34B0000}"/>
    <cellStyle name="Normal 65" xfId="13116" xr:uid="{00000000-0005-0000-0000-0000D44B0000}"/>
    <cellStyle name="Normal 65 2" xfId="13117" xr:uid="{00000000-0005-0000-0000-0000D54B0000}"/>
    <cellStyle name="Normal 66" xfId="13118" xr:uid="{00000000-0005-0000-0000-0000D64B0000}"/>
    <cellStyle name="Normal 66 2" xfId="13119" xr:uid="{00000000-0005-0000-0000-0000D74B0000}"/>
    <cellStyle name="Normal 67" xfId="13120" xr:uid="{00000000-0005-0000-0000-0000D84B0000}"/>
    <cellStyle name="Normal 67 2" xfId="27626" xr:uid="{00000000-0005-0000-0000-0000D94B0000}"/>
    <cellStyle name="Normal 67 2 2" xfId="29865" xr:uid="{00000000-0005-0000-0000-0000DA4B0000}"/>
    <cellStyle name="Normal 67 3" xfId="28903" xr:uid="{00000000-0005-0000-0000-0000DB4B0000}"/>
    <cellStyle name="Normal 68" xfId="13121" xr:uid="{00000000-0005-0000-0000-0000DC4B0000}"/>
    <cellStyle name="Normal 68 2" xfId="13122" xr:uid="{00000000-0005-0000-0000-0000DD4B0000}"/>
    <cellStyle name="Normal 68 3" xfId="34913" xr:uid="{00000000-0005-0000-0000-0000DE4B0000}"/>
    <cellStyle name="Normal 69" xfId="13123" xr:uid="{00000000-0005-0000-0000-0000DF4B0000}"/>
    <cellStyle name="Normal 7" xfId="13124" xr:uid="{00000000-0005-0000-0000-0000E04B0000}"/>
    <cellStyle name="Normal 7 2" xfId="13125" xr:uid="{00000000-0005-0000-0000-0000E14B0000}"/>
    <cellStyle name="Normal 7 2 2" xfId="28905" xr:uid="{00000000-0005-0000-0000-0000E24B0000}"/>
    <cellStyle name="Normal 7 2 3" xfId="34914" xr:uid="{00000000-0005-0000-0000-0000E34B0000}"/>
    <cellStyle name="Normal 7 2 4" xfId="34915" xr:uid="{00000000-0005-0000-0000-0000E44B0000}"/>
    <cellStyle name="Normal 7 3" xfId="13126" xr:uid="{00000000-0005-0000-0000-0000E54B0000}"/>
    <cellStyle name="Normal 7 3 2" xfId="28906" xr:uid="{00000000-0005-0000-0000-0000E64B0000}"/>
    <cellStyle name="Normal 7 4" xfId="28904" xr:uid="{00000000-0005-0000-0000-0000E74B0000}"/>
    <cellStyle name="Normal 7_Bases_Generales" xfId="13127" xr:uid="{00000000-0005-0000-0000-0000E84B0000}"/>
    <cellStyle name="Normal 70" xfId="13128" xr:uid="{00000000-0005-0000-0000-0000E94B0000}"/>
    <cellStyle name="Normal 70 2" xfId="28907" xr:uid="{00000000-0005-0000-0000-0000EA4B0000}"/>
    <cellStyle name="Normal 71" xfId="13129" xr:uid="{00000000-0005-0000-0000-0000EB4B0000}"/>
    <cellStyle name="Normal 71 2" xfId="28908" xr:uid="{00000000-0005-0000-0000-0000EC4B0000}"/>
    <cellStyle name="Normal 72" xfId="13130" xr:uid="{00000000-0005-0000-0000-0000ED4B0000}"/>
    <cellStyle name="Normal 72 2" xfId="28909" xr:uid="{00000000-0005-0000-0000-0000EE4B0000}"/>
    <cellStyle name="Normal 73" xfId="27615" xr:uid="{00000000-0005-0000-0000-0000EF4B0000}"/>
    <cellStyle name="Normal 73 2" xfId="29859" xr:uid="{00000000-0005-0000-0000-0000F04B0000}"/>
    <cellStyle name="Normal 74" xfId="27619" xr:uid="{00000000-0005-0000-0000-0000F14B0000}"/>
    <cellStyle name="Normal 75" xfId="27620" xr:uid="{00000000-0005-0000-0000-0000F24B0000}"/>
    <cellStyle name="Normal 76" xfId="27622" xr:uid="{00000000-0005-0000-0000-0000F34B0000}"/>
    <cellStyle name="Normal 77" xfId="27631" xr:uid="{00000000-0005-0000-0000-0000F44B0000}"/>
    <cellStyle name="Normal 77 2" xfId="29870" xr:uid="{00000000-0005-0000-0000-0000F54B0000}"/>
    <cellStyle name="Normal 78" xfId="27632" xr:uid="{00000000-0005-0000-0000-0000F64B0000}"/>
    <cellStyle name="Normal 78 2" xfId="29871" xr:uid="{00000000-0005-0000-0000-0000F74B0000}"/>
    <cellStyle name="Normal 79" xfId="27635" xr:uid="{00000000-0005-0000-0000-0000F84B0000}"/>
    <cellStyle name="Normal 79 2" xfId="29874" xr:uid="{00000000-0005-0000-0000-0000F94B0000}"/>
    <cellStyle name="Normal 8" xfId="13131" xr:uid="{00000000-0005-0000-0000-0000FA4B0000}"/>
    <cellStyle name="Normal 8 2" xfId="13132" xr:uid="{00000000-0005-0000-0000-0000FB4B0000}"/>
    <cellStyle name="Normal 80" xfId="27638" xr:uid="{00000000-0005-0000-0000-0000FC4B0000}"/>
    <cellStyle name="Normal 80 2" xfId="29877" xr:uid="{00000000-0005-0000-0000-0000FD4B0000}"/>
    <cellStyle name="Normal 81" xfId="27639" xr:uid="{00000000-0005-0000-0000-0000FE4B0000}"/>
    <cellStyle name="Normal 81 2" xfId="29878" xr:uid="{00000000-0005-0000-0000-0000FF4B0000}"/>
    <cellStyle name="Normal 82" xfId="27641" xr:uid="{00000000-0005-0000-0000-0000004C0000}"/>
    <cellStyle name="Normal 82 2" xfId="29880" xr:uid="{00000000-0005-0000-0000-0000014C0000}"/>
    <cellStyle name="Normal 82 3" xfId="29881" xr:uid="{00000000-0005-0000-0000-0000024C0000}"/>
    <cellStyle name="Normal 82 4" xfId="29883" xr:uid="{00000000-0005-0000-0000-0000034C0000}"/>
    <cellStyle name="Normal 83" xfId="29882" xr:uid="{00000000-0005-0000-0000-0000044C0000}"/>
    <cellStyle name="Normal 83 2" xfId="29884" xr:uid="{00000000-0005-0000-0000-0000054C0000}"/>
    <cellStyle name="Normal 84" xfId="29886" xr:uid="{00000000-0005-0000-0000-0000064C0000}"/>
    <cellStyle name="Normal 85" xfId="34916" xr:uid="{00000000-0005-0000-0000-0000074C0000}"/>
    <cellStyle name="Normal 85 2" xfId="34917" xr:uid="{00000000-0005-0000-0000-0000084C0000}"/>
    <cellStyle name="Normal 86" xfId="34918" xr:uid="{00000000-0005-0000-0000-0000094C0000}"/>
    <cellStyle name="Normal 86 2" xfId="34919" xr:uid="{00000000-0005-0000-0000-00000A4C0000}"/>
    <cellStyle name="Normal 87" xfId="34920" xr:uid="{00000000-0005-0000-0000-00000B4C0000}"/>
    <cellStyle name="Normal 88" xfId="34921" xr:uid="{00000000-0005-0000-0000-00000C4C0000}"/>
    <cellStyle name="Normal 89" xfId="34922" xr:uid="{00000000-0005-0000-0000-00000D4C0000}"/>
    <cellStyle name="Normal 9" xfId="13133" xr:uid="{00000000-0005-0000-0000-00000E4C0000}"/>
    <cellStyle name="Normal 9 2" xfId="13134" xr:uid="{00000000-0005-0000-0000-00000F4C0000}"/>
    <cellStyle name="Normal 9 3" xfId="34923" xr:uid="{00000000-0005-0000-0000-0000104C0000}"/>
    <cellStyle name="Normal 90" xfId="34924" xr:uid="{00000000-0005-0000-0000-0000114C0000}"/>
    <cellStyle name="Normal 91" xfId="34925" xr:uid="{00000000-0005-0000-0000-0000124C0000}"/>
    <cellStyle name="Normal 92" xfId="34926" xr:uid="{00000000-0005-0000-0000-0000134C0000}"/>
    <cellStyle name="Normal 93" xfId="34927" xr:uid="{00000000-0005-0000-0000-0000144C0000}"/>
    <cellStyle name="Normal 94" xfId="34928" xr:uid="{00000000-0005-0000-0000-0000154C0000}"/>
    <cellStyle name="Normal 95" xfId="34929" xr:uid="{00000000-0005-0000-0000-0000164C0000}"/>
    <cellStyle name="Normal 96" xfId="34930" xr:uid="{00000000-0005-0000-0000-0000174C0000}"/>
    <cellStyle name="Normal 97" xfId="34931" xr:uid="{00000000-0005-0000-0000-0000184C0000}"/>
    <cellStyle name="Normal 98" xfId="34932" xr:uid="{00000000-0005-0000-0000-0000194C0000}"/>
    <cellStyle name="Normal 99" xfId="34933" xr:uid="{00000000-0005-0000-0000-00001A4C0000}"/>
    <cellStyle name="Nota 10" xfId="13135" xr:uid="{00000000-0005-0000-0000-00001B4C0000}"/>
    <cellStyle name="Nota 10 2" xfId="34934" xr:uid="{00000000-0005-0000-0000-00001C4C0000}"/>
    <cellStyle name="Nota 10 2 2" xfId="34935" xr:uid="{00000000-0005-0000-0000-00001D4C0000}"/>
    <cellStyle name="Nota 10 3" xfId="34936" xr:uid="{00000000-0005-0000-0000-00001E4C0000}"/>
    <cellStyle name="Nota 10 3 2" xfId="34937" xr:uid="{00000000-0005-0000-0000-00001F4C0000}"/>
    <cellStyle name="Nota 10 4" xfId="34938" xr:uid="{00000000-0005-0000-0000-0000204C0000}"/>
    <cellStyle name="Nota 11" xfId="13136" xr:uid="{00000000-0005-0000-0000-0000214C0000}"/>
    <cellStyle name="Nota 11 2" xfId="34939" xr:uid="{00000000-0005-0000-0000-0000224C0000}"/>
    <cellStyle name="Nota 11 2 2" xfId="34940" xr:uid="{00000000-0005-0000-0000-0000234C0000}"/>
    <cellStyle name="Nota 11 3" xfId="34941" xr:uid="{00000000-0005-0000-0000-0000244C0000}"/>
    <cellStyle name="Nota 11 3 2" xfId="34942" xr:uid="{00000000-0005-0000-0000-0000254C0000}"/>
    <cellStyle name="Nota 11 4" xfId="34943" xr:uid="{00000000-0005-0000-0000-0000264C0000}"/>
    <cellStyle name="Nota 12" xfId="13137" xr:uid="{00000000-0005-0000-0000-0000274C0000}"/>
    <cellStyle name="Nota 12 2" xfId="34944" xr:uid="{00000000-0005-0000-0000-0000284C0000}"/>
    <cellStyle name="Nota 13" xfId="13138" xr:uid="{00000000-0005-0000-0000-0000294C0000}"/>
    <cellStyle name="Nota 13 2" xfId="34945" xr:uid="{00000000-0005-0000-0000-00002A4C0000}"/>
    <cellStyle name="Nota 14" xfId="13139" xr:uid="{00000000-0005-0000-0000-00002B4C0000}"/>
    <cellStyle name="Nota 14 2" xfId="34946" xr:uid="{00000000-0005-0000-0000-00002C4C0000}"/>
    <cellStyle name="Nota 15" xfId="13140" xr:uid="{00000000-0005-0000-0000-00002D4C0000}"/>
    <cellStyle name="Nota 15 2" xfId="34947" xr:uid="{00000000-0005-0000-0000-00002E4C0000}"/>
    <cellStyle name="Nota 16" xfId="13141" xr:uid="{00000000-0005-0000-0000-00002F4C0000}"/>
    <cellStyle name="Nota 16 2" xfId="34948" xr:uid="{00000000-0005-0000-0000-0000304C0000}"/>
    <cellStyle name="Nota 17" xfId="13142" xr:uid="{00000000-0005-0000-0000-0000314C0000}"/>
    <cellStyle name="Nota 17 2" xfId="34949" xr:uid="{00000000-0005-0000-0000-0000324C0000}"/>
    <cellStyle name="Nota 18" xfId="13143" xr:uid="{00000000-0005-0000-0000-0000334C0000}"/>
    <cellStyle name="Nota 18 2" xfId="34950" xr:uid="{00000000-0005-0000-0000-0000344C0000}"/>
    <cellStyle name="Nota 19" xfId="13144" xr:uid="{00000000-0005-0000-0000-0000354C0000}"/>
    <cellStyle name="Nota 19 2" xfId="34951" xr:uid="{00000000-0005-0000-0000-0000364C0000}"/>
    <cellStyle name="Nota 2" xfId="13145" xr:uid="{00000000-0005-0000-0000-0000374C0000}"/>
    <cellStyle name="Nota 2 2" xfId="13146" xr:uid="{00000000-0005-0000-0000-0000384C0000}"/>
    <cellStyle name="Nota 2 2 2" xfId="34952" xr:uid="{00000000-0005-0000-0000-0000394C0000}"/>
    <cellStyle name="Nota 2 2 2 2" xfId="34953" xr:uid="{00000000-0005-0000-0000-00003A4C0000}"/>
    <cellStyle name="Nota 2 2 3" xfId="34954" xr:uid="{00000000-0005-0000-0000-00003B4C0000}"/>
    <cellStyle name="Nota 2 2 3 2" xfId="34955" xr:uid="{00000000-0005-0000-0000-00003C4C0000}"/>
    <cellStyle name="Nota 2 2 4" xfId="34956" xr:uid="{00000000-0005-0000-0000-00003D4C0000}"/>
    <cellStyle name="Nota 2 3" xfId="34957" xr:uid="{00000000-0005-0000-0000-00003E4C0000}"/>
    <cellStyle name="Nota 2 3 2" xfId="34958" xr:uid="{00000000-0005-0000-0000-00003F4C0000}"/>
    <cellStyle name="Nota 2 4" xfId="34959" xr:uid="{00000000-0005-0000-0000-0000404C0000}"/>
    <cellStyle name="Nota 2 4 2" xfId="34960" xr:uid="{00000000-0005-0000-0000-0000414C0000}"/>
    <cellStyle name="Nota 2 5" xfId="34961" xr:uid="{00000000-0005-0000-0000-0000424C0000}"/>
    <cellStyle name="Nota 2 5 2" xfId="34962" xr:uid="{00000000-0005-0000-0000-0000434C0000}"/>
    <cellStyle name="Nota 2 6" xfId="34963" xr:uid="{00000000-0005-0000-0000-0000444C0000}"/>
    <cellStyle name="Nota 2 6 2" xfId="34964" xr:uid="{00000000-0005-0000-0000-0000454C0000}"/>
    <cellStyle name="Nota 2 7" xfId="34965" xr:uid="{00000000-0005-0000-0000-0000464C0000}"/>
    <cellStyle name="Nota 2 8" xfId="34966" xr:uid="{00000000-0005-0000-0000-0000474C0000}"/>
    <cellStyle name="Nota 20" xfId="13147" xr:uid="{00000000-0005-0000-0000-0000484C0000}"/>
    <cellStyle name="Nota 20 2" xfId="34967" xr:uid="{00000000-0005-0000-0000-0000494C0000}"/>
    <cellStyle name="Nota 21" xfId="13148" xr:uid="{00000000-0005-0000-0000-00004A4C0000}"/>
    <cellStyle name="Nota 21 2" xfId="34968" xr:uid="{00000000-0005-0000-0000-00004B4C0000}"/>
    <cellStyle name="Nota 22" xfId="13149" xr:uid="{00000000-0005-0000-0000-00004C4C0000}"/>
    <cellStyle name="Nota 22 2" xfId="34969" xr:uid="{00000000-0005-0000-0000-00004D4C0000}"/>
    <cellStyle name="Nota 23" xfId="13150" xr:uid="{00000000-0005-0000-0000-00004E4C0000}"/>
    <cellStyle name="Nota 23 2" xfId="34970" xr:uid="{00000000-0005-0000-0000-00004F4C0000}"/>
    <cellStyle name="Nota 24" xfId="13151" xr:uid="{00000000-0005-0000-0000-0000504C0000}"/>
    <cellStyle name="Nota 24 2" xfId="34971" xr:uid="{00000000-0005-0000-0000-0000514C0000}"/>
    <cellStyle name="Nota 25" xfId="13152" xr:uid="{00000000-0005-0000-0000-0000524C0000}"/>
    <cellStyle name="Nota 25 2" xfId="34972" xr:uid="{00000000-0005-0000-0000-0000534C0000}"/>
    <cellStyle name="Nota 26" xfId="13153" xr:uid="{00000000-0005-0000-0000-0000544C0000}"/>
    <cellStyle name="Nota 26 2" xfId="34973" xr:uid="{00000000-0005-0000-0000-0000554C0000}"/>
    <cellStyle name="Nota 27" xfId="13154" xr:uid="{00000000-0005-0000-0000-0000564C0000}"/>
    <cellStyle name="Nota 27 2" xfId="34974" xr:uid="{00000000-0005-0000-0000-0000574C0000}"/>
    <cellStyle name="Nota 28" xfId="13155" xr:uid="{00000000-0005-0000-0000-0000584C0000}"/>
    <cellStyle name="Nota 28 2" xfId="34975" xr:uid="{00000000-0005-0000-0000-0000594C0000}"/>
    <cellStyle name="Nota 29" xfId="13156" xr:uid="{00000000-0005-0000-0000-00005A4C0000}"/>
    <cellStyle name="Nota 29 2" xfId="34976" xr:uid="{00000000-0005-0000-0000-00005B4C0000}"/>
    <cellStyle name="Nota 3" xfId="13157" xr:uid="{00000000-0005-0000-0000-00005C4C0000}"/>
    <cellStyle name="Nota 3 2" xfId="34977" xr:uid="{00000000-0005-0000-0000-00005D4C0000}"/>
    <cellStyle name="Nota 3 2 2" xfId="34978" xr:uid="{00000000-0005-0000-0000-00005E4C0000}"/>
    <cellStyle name="Nota 3 3" xfId="34979" xr:uid="{00000000-0005-0000-0000-00005F4C0000}"/>
    <cellStyle name="Nota 3 3 2" xfId="34980" xr:uid="{00000000-0005-0000-0000-0000604C0000}"/>
    <cellStyle name="Nota 3 4" xfId="34981" xr:uid="{00000000-0005-0000-0000-0000614C0000}"/>
    <cellStyle name="Nota 3 4 2" xfId="34982" xr:uid="{00000000-0005-0000-0000-0000624C0000}"/>
    <cellStyle name="Nota 3 5" xfId="34983" xr:uid="{00000000-0005-0000-0000-0000634C0000}"/>
    <cellStyle name="Nota 3 5 2" xfId="34984" xr:uid="{00000000-0005-0000-0000-0000644C0000}"/>
    <cellStyle name="Nota 3 6" xfId="34985" xr:uid="{00000000-0005-0000-0000-0000654C0000}"/>
    <cellStyle name="Nota 3 6 2" xfId="34986" xr:uid="{00000000-0005-0000-0000-0000664C0000}"/>
    <cellStyle name="Nota 3 7" xfId="34987" xr:uid="{00000000-0005-0000-0000-0000674C0000}"/>
    <cellStyle name="Nota 3 8" xfId="34988" xr:uid="{00000000-0005-0000-0000-0000684C0000}"/>
    <cellStyle name="Nota 30" xfId="13158" xr:uid="{00000000-0005-0000-0000-0000694C0000}"/>
    <cellStyle name="Nota 30 2" xfId="34989" xr:uid="{00000000-0005-0000-0000-00006A4C0000}"/>
    <cellStyle name="Nota 31" xfId="13159" xr:uid="{00000000-0005-0000-0000-00006B4C0000}"/>
    <cellStyle name="Nota 31 2" xfId="34990" xr:uid="{00000000-0005-0000-0000-00006C4C0000}"/>
    <cellStyle name="Nota 32" xfId="13160" xr:uid="{00000000-0005-0000-0000-00006D4C0000}"/>
    <cellStyle name="Nota 32 2" xfId="34991" xr:uid="{00000000-0005-0000-0000-00006E4C0000}"/>
    <cellStyle name="Nota 33" xfId="13161" xr:uid="{00000000-0005-0000-0000-00006F4C0000}"/>
    <cellStyle name="Nota 33 2" xfId="34992" xr:uid="{00000000-0005-0000-0000-0000704C0000}"/>
    <cellStyle name="Nota 34" xfId="13162" xr:uid="{00000000-0005-0000-0000-0000714C0000}"/>
    <cellStyle name="Nota 34 2" xfId="34993" xr:uid="{00000000-0005-0000-0000-0000724C0000}"/>
    <cellStyle name="Nota 35" xfId="13163" xr:uid="{00000000-0005-0000-0000-0000734C0000}"/>
    <cellStyle name="Nota 35 2" xfId="34994" xr:uid="{00000000-0005-0000-0000-0000744C0000}"/>
    <cellStyle name="Nota 36" xfId="13164" xr:uid="{00000000-0005-0000-0000-0000754C0000}"/>
    <cellStyle name="Nota 36 2" xfId="28910" xr:uid="{00000000-0005-0000-0000-0000764C0000}"/>
    <cellStyle name="Nota 37" xfId="13165" xr:uid="{00000000-0005-0000-0000-0000774C0000}"/>
    <cellStyle name="Nota 37 2" xfId="28911" xr:uid="{00000000-0005-0000-0000-0000784C0000}"/>
    <cellStyle name="Nota 38" xfId="13166" xr:uid="{00000000-0005-0000-0000-0000794C0000}"/>
    <cellStyle name="Nota 38 2" xfId="28912" xr:uid="{00000000-0005-0000-0000-00007A4C0000}"/>
    <cellStyle name="Nota 39" xfId="13167" xr:uid="{00000000-0005-0000-0000-00007B4C0000}"/>
    <cellStyle name="Nota 39 2" xfId="28913" xr:uid="{00000000-0005-0000-0000-00007C4C0000}"/>
    <cellStyle name="Nota 4" xfId="13168" xr:uid="{00000000-0005-0000-0000-00007D4C0000}"/>
    <cellStyle name="Nota 4 2" xfId="13169" xr:uid="{00000000-0005-0000-0000-00007E4C0000}"/>
    <cellStyle name="Nota 4 2 2" xfId="34995" xr:uid="{00000000-0005-0000-0000-00007F4C0000}"/>
    <cellStyle name="Nota 4 3" xfId="13170" xr:uid="{00000000-0005-0000-0000-0000804C0000}"/>
    <cellStyle name="Nota 4 3 2" xfId="34996" xr:uid="{00000000-0005-0000-0000-0000814C0000}"/>
    <cellStyle name="Nota 4 4" xfId="13171" xr:uid="{00000000-0005-0000-0000-0000824C0000}"/>
    <cellStyle name="Nota 4 4 2" xfId="34997" xr:uid="{00000000-0005-0000-0000-0000834C0000}"/>
    <cellStyle name="Nota 4 5" xfId="34998" xr:uid="{00000000-0005-0000-0000-0000844C0000}"/>
    <cellStyle name="Nota 4 5 2" xfId="34999" xr:uid="{00000000-0005-0000-0000-0000854C0000}"/>
    <cellStyle name="Nota 4 6" xfId="35000" xr:uid="{00000000-0005-0000-0000-0000864C0000}"/>
    <cellStyle name="Nota 4 6 2" xfId="35001" xr:uid="{00000000-0005-0000-0000-0000874C0000}"/>
    <cellStyle name="Nota 4 7" xfId="35002" xr:uid="{00000000-0005-0000-0000-0000884C0000}"/>
    <cellStyle name="Nota 4 7 2" xfId="35003" xr:uid="{00000000-0005-0000-0000-0000894C0000}"/>
    <cellStyle name="Nota 4 8" xfId="35004" xr:uid="{00000000-0005-0000-0000-00008A4C0000}"/>
    <cellStyle name="Nota 40" xfId="13172" xr:uid="{00000000-0005-0000-0000-00008B4C0000}"/>
    <cellStyle name="Nota 40 2" xfId="28914" xr:uid="{00000000-0005-0000-0000-00008C4C0000}"/>
    <cellStyle name="Nota 41" xfId="13173" xr:uid="{00000000-0005-0000-0000-00008D4C0000}"/>
    <cellStyle name="Nota 41 2" xfId="28915" xr:uid="{00000000-0005-0000-0000-00008E4C0000}"/>
    <cellStyle name="Nota 42" xfId="35005" xr:uid="{00000000-0005-0000-0000-00008F4C0000}"/>
    <cellStyle name="Nota 42 2" xfId="35006" xr:uid="{00000000-0005-0000-0000-0000904C0000}"/>
    <cellStyle name="Nota 43" xfId="35007" xr:uid="{00000000-0005-0000-0000-0000914C0000}"/>
    <cellStyle name="Nota 43 2" xfId="35008" xr:uid="{00000000-0005-0000-0000-0000924C0000}"/>
    <cellStyle name="Nota 44" xfId="35009" xr:uid="{00000000-0005-0000-0000-0000934C0000}"/>
    <cellStyle name="Nota 44 2" xfId="35010" xr:uid="{00000000-0005-0000-0000-0000944C0000}"/>
    <cellStyle name="Nota 45" xfId="35011" xr:uid="{00000000-0005-0000-0000-0000954C0000}"/>
    <cellStyle name="Nota 45 2" xfId="35012" xr:uid="{00000000-0005-0000-0000-0000964C0000}"/>
    <cellStyle name="Nota 46" xfId="35013" xr:uid="{00000000-0005-0000-0000-0000974C0000}"/>
    <cellStyle name="Nota 46 2" xfId="35014" xr:uid="{00000000-0005-0000-0000-0000984C0000}"/>
    <cellStyle name="Nota 47" xfId="35015" xr:uid="{00000000-0005-0000-0000-0000994C0000}"/>
    <cellStyle name="Nota 47 2" xfId="35016" xr:uid="{00000000-0005-0000-0000-00009A4C0000}"/>
    <cellStyle name="Nota 48" xfId="35017" xr:uid="{00000000-0005-0000-0000-00009B4C0000}"/>
    <cellStyle name="Nota 48 2" xfId="35018" xr:uid="{00000000-0005-0000-0000-00009C4C0000}"/>
    <cellStyle name="Nota 49" xfId="35019" xr:uid="{00000000-0005-0000-0000-00009D4C0000}"/>
    <cellStyle name="Nota 49 2" xfId="35020" xr:uid="{00000000-0005-0000-0000-00009E4C0000}"/>
    <cellStyle name="Nota 5" xfId="13174" xr:uid="{00000000-0005-0000-0000-00009F4C0000}"/>
    <cellStyle name="Nota 5 2" xfId="35021" xr:uid="{00000000-0005-0000-0000-0000A04C0000}"/>
    <cellStyle name="Nota 5 2 2" xfId="35022" xr:uid="{00000000-0005-0000-0000-0000A14C0000}"/>
    <cellStyle name="Nota 5 3" xfId="35023" xr:uid="{00000000-0005-0000-0000-0000A24C0000}"/>
    <cellStyle name="Nota 5 3 2" xfId="35024" xr:uid="{00000000-0005-0000-0000-0000A34C0000}"/>
    <cellStyle name="Nota 5 4" xfId="35025" xr:uid="{00000000-0005-0000-0000-0000A44C0000}"/>
    <cellStyle name="Nota 5 4 2" xfId="35026" xr:uid="{00000000-0005-0000-0000-0000A54C0000}"/>
    <cellStyle name="Nota 5 5" xfId="35027" xr:uid="{00000000-0005-0000-0000-0000A64C0000}"/>
    <cellStyle name="Nota 5 5 2" xfId="35028" xr:uid="{00000000-0005-0000-0000-0000A74C0000}"/>
    <cellStyle name="Nota 5 6" xfId="35029" xr:uid="{00000000-0005-0000-0000-0000A84C0000}"/>
    <cellStyle name="Nota 5 6 2" xfId="35030" xr:uid="{00000000-0005-0000-0000-0000A94C0000}"/>
    <cellStyle name="Nota 5 7" xfId="35031" xr:uid="{00000000-0005-0000-0000-0000AA4C0000}"/>
    <cellStyle name="Nota 5 7 2" xfId="35032" xr:uid="{00000000-0005-0000-0000-0000AB4C0000}"/>
    <cellStyle name="Nota 5 8" xfId="35033" xr:uid="{00000000-0005-0000-0000-0000AC4C0000}"/>
    <cellStyle name="Nota 50" xfId="35034" xr:uid="{00000000-0005-0000-0000-0000AD4C0000}"/>
    <cellStyle name="Nota 50 2" xfId="35035" xr:uid="{00000000-0005-0000-0000-0000AE4C0000}"/>
    <cellStyle name="Nota 51" xfId="35036" xr:uid="{00000000-0005-0000-0000-0000AF4C0000}"/>
    <cellStyle name="Nota 51 2" xfId="35037" xr:uid="{00000000-0005-0000-0000-0000B04C0000}"/>
    <cellStyle name="Nota 52" xfId="35038" xr:uid="{00000000-0005-0000-0000-0000B14C0000}"/>
    <cellStyle name="Nota 52 2" xfId="35039" xr:uid="{00000000-0005-0000-0000-0000B24C0000}"/>
    <cellStyle name="Nota 53" xfId="35040" xr:uid="{00000000-0005-0000-0000-0000B34C0000}"/>
    <cellStyle name="Nota 53 2" xfId="35041" xr:uid="{00000000-0005-0000-0000-0000B44C0000}"/>
    <cellStyle name="Nota 54" xfId="35042" xr:uid="{00000000-0005-0000-0000-0000B54C0000}"/>
    <cellStyle name="Nota 54 2" xfId="35043" xr:uid="{00000000-0005-0000-0000-0000B64C0000}"/>
    <cellStyle name="Nota 55" xfId="35044" xr:uid="{00000000-0005-0000-0000-0000B74C0000}"/>
    <cellStyle name="Nota 55 2" xfId="35045" xr:uid="{00000000-0005-0000-0000-0000B84C0000}"/>
    <cellStyle name="Nota 56" xfId="35046" xr:uid="{00000000-0005-0000-0000-0000B94C0000}"/>
    <cellStyle name="Nota 56 2" xfId="35047" xr:uid="{00000000-0005-0000-0000-0000BA4C0000}"/>
    <cellStyle name="Nota 57" xfId="35048" xr:uid="{00000000-0005-0000-0000-0000BB4C0000}"/>
    <cellStyle name="Nota 57 2" xfId="35049" xr:uid="{00000000-0005-0000-0000-0000BC4C0000}"/>
    <cellStyle name="Nota 58" xfId="35050" xr:uid="{00000000-0005-0000-0000-0000BD4C0000}"/>
    <cellStyle name="Nota 58 2" xfId="35051" xr:uid="{00000000-0005-0000-0000-0000BE4C0000}"/>
    <cellStyle name="Nota 59" xfId="35052" xr:uid="{00000000-0005-0000-0000-0000BF4C0000}"/>
    <cellStyle name="Nota 59 2" xfId="35053" xr:uid="{00000000-0005-0000-0000-0000C04C0000}"/>
    <cellStyle name="Nota 6" xfId="13175" xr:uid="{00000000-0005-0000-0000-0000C14C0000}"/>
    <cellStyle name="Nota 6 2" xfId="35054" xr:uid="{00000000-0005-0000-0000-0000C24C0000}"/>
    <cellStyle name="Nota 6 2 2" xfId="35055" xr:uid="{00000000-0005-0000-0000-0000C34C0000}"/>
    <cellStyle name="Nota 6 3" xfId="35056" xr:uid="{00000000-0005-0000-0000-0000C44C0000}"/>
    <cellStyle name="Nota 6 3 2" xfId="35057" xr:uid="{00000000-0005-0000-0000-0000C54C0000}"/>
    <cellStyle name="Nota 6 4" xfId="35058" xr:uid="{00000000-0005-0000-0000-0000C64C0000}"/>
    <cellStyle name="Nota 6 4 2" xfId="35059" xr:uid="{00000000-0005-0000-0000-0000C74C0000}"/>
    <cellStyle name="Nota 6 5" xfId="35060" xr:uid="{00000000-0005-0000-0000-0000C84C0000}"/>
    <cellStyle name="Nota 6 5 2" xfId="35061" xr:uid="{00000000-0005-0000-0000-0000C94C0000}"/>
    <cellStyle name="Nota 6 6" xfId="35062" xr:uid="{00000000-0005-0000-0000-0000CA4C0000}"/>
    <cellStyle name="Nota 6 6 2" xfId="35063" xr:uid="{00000000-0005-0000-0000-0000CB4C0000}"/>
    <cellStyle name="Nota 6 7" xfId="35064" xr:uid="{00000000-0005-0000-0000-0000CC4C0000}"/>
    <cellStyle name="Nota 6 7 2" xfId="35065" xr:uid="{00000000-0005-0000-0000-0000CD4C0000}"/>
    <cellStyle name="Nota 6 8" xfId="35066" xr:uid="{00000000-0005-0000-0000-0000CE4C0000}"/>
    <cellStyle name="Nota 60" xfId="35067" xr:uid="{00000000-0005-0000-0000-0000CF4C0000}"/>
    <cellStyle name="Nota 60 2" xfId="35068" xr:uid="{00000000-0005-0000-0000-0000D04C0000}"/>
    <cellStyle name="Nota 61" xfId="35069" xr:uid="{00000000-0005-0000-0000-0000D14C0000}"/>
    <cellStyle name="Nota 61 2" xfId="35070" xr:uid="{00000000-0005-0000-0000-0000D24C0000}"/>
    <cellStyle name="Nota 62" xfId="35071" xr:uid="{00000000-0005-0000-0000-0000D34C0000}"/>
    <cellStyle name="Nota 62 2" xfId="35072" xr:uid="{00000000-0005-0000-0000-0000D44C0000}"/>
    <cellStyle name="Nota 7" xfId="13176" xr:uid="{00000000-0005-0000-0000-0000D54C0000}"/>
    <cellStyle name="Nota 7 2" xfId="35073" xr:uid="{00000000-0005-0000-0000-0000D64C0000}"/>
    <cellStyle name="Nota 7 2 2" xfId="35074" xr:uid="{00000000-0005-0000-0000-0000D74C0000}"/>
    <cellStyle name="Nota 7 3" xfId="35075" xr:uid="{00000000-0005-0000-0000-0000D84C0000}"/>
    <cellStyle name="Nota 7 3 2" xfId="35076" xr:uid="{00000000-0005-0000-0000-0000D94C0000}"/>
    <cellStyle name="Nota 7 4" xfId="35077" xr:uid="{00000000-0005-0000-0000-0000DA4C0000}"/>
    <cellStyle name="Nota 7 4 2" xfId="35078" xr:uid="{00000000-0005-0000-0000-0000DB4C0000}"/>
    <cellStyle name="Nota 7 5" xfId="35079" xr:uid="{00000000-0005-0000-0000-0000DC4C0000}"/>
    <cellStyle name="Nota 7 5 2" xfId="35080" xr:uid="{00000000-0005-0000-0000-0000DD4C0000}"/>
    <cellStyle name="Nota 7 6" xfId="35081" xr:uid="{00000000-0005-0000-0000-0000DE4C0000}"/>
    <cellStyle name="Nota 7 6 2" xfId="35082" xr:uid="{00000000-0005-0000-0000-0000DF4C0000}"/>
    <cellStyle name="Nota 7 7" xfId="35083" xr:uid="{00000000-0005-0000-0000-0000E04C0000}"/>
    <cellStyle name="Nota 7 7 2" xfId="35084" xr:uid="{00000000-0005-0000-0000-0000E14C0000}"/>
    <cellStyle name="Nota 7 8" xfId="35085" xr:uid="{00000000-0005-0000-0000-0000E24C0000}"/>
    <cellStyle name="Nota 8" xfId="13177" xr:uid="{00000000-0005-0000-0000-0000E34C0000}"/>
    <cellStyle name="Nota 8 2" xfId="35086" xr:uid="{00000000-0005-0000-0000-0000E44C0000}"/>
    <cellStyle name="Nota 8 2 2" xfId="35087" xr:uid="{00000000-0005-0000-0000-0000E54C0000}"/>
    <cellStyle name="Nota 8 3" xfId="35088" xr:uid="{00000000-0005-0000-0000-0000E64C0000}"/>
    <cellStyle name="Nota 8 3 2" xfId="35089" xr:uid="{00000000-0005-0000-0000-0000E74C0000}"/>
    <cellStyle name="Nota 8 4" xfId="35090" xr:uid="{00000000-0005-0000-0000-0000E84C0000}"/>
    <cellStyle name="Nota 9" xfId="13178" xr:uid="{00000000-0005-0000-0000-0000E94C0000}"/>
    <cellStyle name="Nota 9 2" xfId="35091" xr:uid="{00000000-0005-0000-0000-0000EA4C0000}"/>
    <cellStyle name="Nota 9 2 2" xfId="35092" xr:uid="{00000000-0005-0000-0000-0000EB4C0000}"/>
    <cellStyle name="Nota 9 3" xfId="35093" xr:uid="{00000000-0005-0000-0000-0000EC4C0000}"/>
    <cellStyle name="Nota 9 3 2" xfId="35094" xr:uid="{00000000-0005-0000-0000-0000ED4C0000}"/>
    <cellStyle name="Nota 9 4" xfId="35095" xr:uid="{00000000-0005-0000-0000-0000EE4C0000}"/>
    <cellStyle name="Notas 2" xfId="13179" xr:uid="{00000000-0005-0000-0000-0000EF4C0000}"/>
    <cellStyle name="Notas 2 2" xfId="13180" xr:uid="{00000000-0005-0000-0000-0000F04C0000}"/>
    <cellStyle name="Notas 2 2 2" xfId="28917" xr:uid="{00000000-0005-0000-0000-0000F14C0000}"/>
    <cellStyle name="Notas 2 3" xfId="13181" xr:uid="{00000000-0005-0000-0000-0000F24C0000}"/>
    <cellStyle name="Notas 2 3 2" xfId="28918" xr:uid="{00000000-0005-0000-0000-0000F34C0000}"/>
    <cellStyle name="Notas 2 4" xfId="28916" xr:uid="{00000000-0005-0000-0000-0000F44C0000}"/>
    <cellStyle name="Note" xfId="13182" xr:uid="{00000000-0005-0000-0000-0000F54C0000}"/>
    <cellStyle name="Note 10" xfId="13183" xr:uid="{00000000-0005-0000-0000-0000F64C0000}"/>
    <cellStyle name="Note 10 2" xfId="13184" xr:uid="{00000000-0005-0000-0000-0000F74C0000}"/>
    <cellStyle name="Note 10 2 2" xfId="13185" xr:uid="{00000000-0005-0000-0000-0000F84C0000}"/>
    <cellStyle name="Note 10 3" xfId="13186" xr:uid="{00000000-0005-0000-0000-0000F94C0000}"/>
    <cellStyle name="Note 10 3 2" xfId="13187" xr:uid="{00000000-0005-0000-0000-0000FA4C0000}"/>
    <cellStyle name="Note 10 4" xfId="13188" xr:uid="{00000000-0005-0000-0000-0000FB4C0000}"/>
    <cellStyle name="Note 11" xfId="13189" xr:uid="{00000000-0005-0000-0000-0000FC4C0000}"/>
    <cellStyle name="Note 11 2" xfId="13190" xr:uid="{00000000-0005-0000-0000-0000FD4C0000}"/>
    <cellStyle name="Note 11 2 2" xfId="13191" xr:uid="{00000000-0005-0000-0000-0000FE4C0000}"/>
    <cellStyle name="Note 11 3" xfId="13192" xr:uid="{00000000-0005-0000-0000-0000FF4C0000}"/>
    <cellStyle name="Note 11 3 2" xfId="13193" xr:uid="{00000000-0005-0000-0000-0000004D0000}"/>
    <cellStyle name="Note 11 4" xfId="13194" xr:uid="{00000000-0005-0000-0000-0000014D0000}"/>
    <cellStyle name="Note 12" xfId="13195" xr:uid="{00000000-0005-0000-0000-0000024D0000}"/>
    <cellStyle name="Note 12 2" xfId="13196" xr:uid="{00000000-0005-0000-0000-0000034D0000}"/>
    <cellStyle name="Note 12 2 2" xfId="13197" xr:uid="{00000000-0005-0000-0000-0000044D0000}"/>
    <cellStyle name="Note 12 3" xfId="13198" xr:uid="{00000000-0005-0000-0000-0000054D0000}"/>
    <cellStyle name="Note 12 3 2" xfId="13199" xr:uid="{00000000-0005-0000-0000-0000064D0000}"/>
    <cellStyle name="Note 12 4" xfId="13200" xr:uid="{00000000-0005-0000-0000-0000074D0000}"/>
    <cellStyle name="Note 13" xfId="13201" xr:uid="{00000000-0005-0000-0000-0000084D0000}"/>
    <cellStyle name="Note 13 2" xfId="13202" xr:uid="{00000000-0005-0000-0000-0000094D0000}"/>
    <cellStyle name="Note 13 2 2" xfId="13203" xr:uid="{00000000-0005-0000-0000-00000A4D0000}"/>
    <cellStyle name="Note 13 3" xfId="13204" xr:uid="{00000000-0005-0000-0000-00000B4D0000}"/>
    <cellStyle name="Note 13 3 2" xfId="13205" xr:uid="{00000000-0005-0000-0000-00000C4D0000}"/>
    <cellStyle name="Note 13 4" xfId="13206" xr:uid="{00000000-0005-0000-0000-00000D4D0000}"/>
    <cellStyle name="Note 14" xfId="13207" xr:uid="{00000000-0005-0000-0000-00000E4D0000}"/>
    <cellStyle name="Note 14 2" xfId="13208" xr:uid="{00000000-0005-0000-0000-00000F4D0000}"/>
    <cellStyle name="Note 14 2 2" xfId="13209" xr:uid="{00000000-0005-0000-0000-0000104D0000}"/>
    <cellStyle name="Note 14 3" xfId="13210" xr:uid="{00000000-0005-0000-0000-0000114D0000}"/>
    <cellStyle name="Note 14 3 2" xfId="13211" xr:uid="{00000000-0005-0000-0000-0000124D0000}"/>
    <cellStyle name="Note 14 4" xfId="13212" xr:uid="{00000000-0005-0000-0000-0000134D0000}"/>
    <cellStyle name="Note 15" xfId="13213" xr:uid="{00000000-0005-0000-0000-0000144D0000}"/>
    <cellStyle name="Note 15 2" xfId="13214" xr:uid="{00000000-0005-0000-0000-0000154D0000}"/>
    <cellStyle name="Note 15 2 2" xfId="13215" xr:uid="{00000000-0005-0000-0000-0000164D0000}"/>
    <cellStyle name="Note 15 3" xfId="13216" xr:uid="{00000000-0005-0000-0000-0000174D0000}"/>
    <cellStyle name="Note 15 3 2" xfId="13217" xr:uid="{00000000-0005-0000-0000-0000184D0000}"/>
    <cellStyle name="Note 15 4" xfId="13218" xr:uid="{00000000-0005-0000-0000-0000194D0000}"/>
    <cellStyle name="Note 16" xfId="13219" xr:uid="{00000000-0005-0000-0000-00001A4D0000}"/>
    <cellStyle name="Note 16 2" xfId="13220" xr:uid="{00000000-0005-0000-0000-00001B4D0000}"/>
    <cellStyle name="Note 16 2 2" xfId="13221" xr:uid="{00000000-0005-0000-0000-00001C4D0000}"/>
    <cellStyle name="Note 16 3" xfId="13222" xr:uid="{00000000-0005-0000-0000-00001D4D0000}"/>
    <cellStyle name="Note 16 3 2" xfId="13223" xr:uid="{00000000-0005-0000-0000-00001E4D0000}"/>
    <cellStyle name="Note 16 4" xfId="13224" xr:uid="{00000000-0005-0000-0000-00001F4D0000}"/>
    <cellStyle name="Note 17" xfId="13225" xr:uid="{00000000-0005-0000-0000-0000204D0000}"/>
    <cellStyle name="Note 17 2" xfId="13226" xr:uid="{00000000-0005-0000-0000-0000214D0000}"/>
    <cellStyle name="Note 17 2 2" xfId="13227" xr:uid="{00000000-0005-0000-0000-0000224D0000}"/>
    <cellStyle name="Note 17 3" xfId="13228" xr:uid="{00000000-0005-0000-0000-0000234D0000}"/>
    <cellStyle name="Note 17 3 2" xfId="13229" xr:uid="{00000000-0005-0000-0000-0000244D0000}"/>
    <cellStyle name="Note 17 4" xfId="13230" xr:uid="{00000000-0005-0000-0000-0000254D0000}"/>
    <cellStyle name="Note 18" xfId="13231" xr:uid="{00000000-0005-0000-0000-0000264D0000}"/>
    <cellStyle name="Note 18 2" xfId="13232" xr:uid="{00000000-0005-0000-0000-0000274D0000}"/>
    <cellStyle name="Note 18 2 2" xfId="13233" xr:uid="{00000000-0005-0000-0000-0000284D0000}"/>
    <cellStyle name="Note 18 3" xfId="13234" xr:uid="{00000000-0005-0000-0000-0000294D0000}"/>
    <cellStyle name="Note 18 3 2" xfId="13235" xr:uid="{00000000-0005-0000-0000-00002A4D0000}"/>
    <cellStyle name="Note 18 4" xfId="13236" xr:uid="{00000000-0005-0000-0000-00002B4D0000}"/>
    <cellStyle name="Note 19" xfId="13237" xr:uid="{00000000-0005-0000-0000-00002C4D0000}"/>
    <cellStyle name="Note 19 2" xfId="13238" xr:uid="{00000000-0005-0000-0000-00002D4D0000}"/>
    <cellStyle name="Note 19 2 2" xfId="13239" xr:uid="{00000000-0005-0000-0000-00002E4D0000}"/>
    <cellStyle name="Note 19 3" xfId="13240" xr:uid="{00000000-0005-0000-0000-00002F4D0000}"/>
    <cellStyle name="Note 19 3 2" xfId="13241" xr:uid="{00000000-0005-0000-0000-0000304D0000}"/>
    <cellStyle name="Note 19 4" xfId="13242" xr:uid="{00000000-0005-0000-0000-0000314D0000}"/>
    <cellStyle name="Note 2" xfId="13243" xr:uid="{00000000-0005-0000-0000-0000324D0000}"/>
    <cellStyle name="Note 2 2" xfId="13244" xr:uid="{00000000-0005-0000-0000-0000334D0000}"/>
    <cellStyle name="Note 2 2 2" xfId="13245" xr:uid="{00000000-0005-0000-0000-0000344D0000}"/>
    <cellStyle name="Note 2 3" xfId="13246" xr:uid="{00000000-0005-0000-0000-0000354D0000}"/>
    <cellStyle name="Note 2 3 2" xfId="13247" xr:uid="{00000000-0005-0000-0000-0000364D0000}"/>
    <cellStyle name="Note 2 4" xfId="13248" xr:uid="{00000000-0005-0000-0000-0000374D0000}"/>
    <cellStyle name="Note 20" xfId="13249" xr:uid="{00000000-0005-0000-0000-0000384D0000}"/>
    <cellStyle name="Note 20 2" xfId="13250" xr:uid="{00000000-0005-0000-0000-0000394D0000}"/>
    <cellStyle name="Note 20 2 2" xfId="13251" xr:uid="{00000000-0005-0000-0000-00003A4D0000}"/>
    <cellStyle name="Note 20 3" xfId="13252" xr:uid="{00000000-0005-0000-0000-00003B4D0000}"/>
    <cellStyle name="Note 20 3 2" xfId="13253" xr:uid="{00000000-0005-0000-0000-00003C4D0000}"/>
    <cellStyle name="Note 20 4" xfId="13254" xr:uid="{00000000-0005-0000-0000-00003D4D0000}"/>
    <cellStyle name="Note 21" xfId="13255" xr:uid="{00000000-0005-0000-0000-00003E4D0000}"/>
    <cellStyle name="Note 21 2" xfId="13256" xr:uid="{00000000-0005-0000-0000-00003F4D0000}"/>
    <cellStyle name="Note 21 2 2" xfId="13257" xr:uid="{00000000-0005-0000-0000-0000404D0000}"/>
    <cellStyle name="Note 21 3" xfId="13258" xr:uid="{00000000-0005-0000-0000-0000414D0000}"/>
    <cellStyle name="Note 21 3 2" xfId="13259" xr:uid="{00000000-0005-0000-0000-0000424D0000}"/>
    <cellStyle name="Note 21 4" xfId="13260" xr:uid="{00000000-0005-0000-0000-0000434D0000}"/>
    <cellStyle name="Note 22" xfId="13261" xr:uid="{00000000-0005-0000-0000-0000444D0000}"/>
    <cellStyle name="Note 22 2" xfId="13262" xr:uid="{00000000-0005-0000-0000-0000454D0000}"/>
    <cellStyle name="Note 22 2 2" xfId="13263" xr:uid="{00000000-0005-0000-0000-0000464D0000}"/>
    <cellStyle name="Note 22 3" xfId="13264" xr:uid="{00000000-0005-0000-0000-0000474D0000}"/>
    <cellStyle name="Note 22 3 2" xfId="13265" xr:uid="{00000000-0005-0000-0000-0000484D0000}"/>
    <cellStyle name="Note 22 4" xfId="13266" xr:uid="{00000000-0005-0000-0000-0000494D0000}"/>
    <cellStyle name="Note 23" xfId="13267" xr:uid="{00000000-0005-0000-0000-00004A4D0000}"/>
    <cellStyle name="Note 23 2" xfId="13268" xr:uid="{00000000-0005-0000-0000-00004B4D0000}"/>
    <cellStyle name="Note 23 2 2" xfId="13269" xr:uid="{00000000-0005-0000-0000-00004C4D0000}"/>
    <cellStyle name="Note 23 3" xfId="13270" xr:uid="{00000000-0005-0000-0000-00004D4D0000}"/>
    <cellStyle name="Note 23 3 2" xfId="13271" xr:uid="{00000000-0005-0000-0000-00004E4D0000}"/>
    <cellStyle name="Note 23 4" xfId="13272" xr:uid="{00000000-0005-0000-0000-00004F4D0000}"/>
    <cellStyle name="Note 24" xfId="13273" xr:uid="{00000000-0005-0000-0000-0000504D0000}"/>
    <cellStyle name="Note 24 2" xfId="13274" xr:uid="{00000000-0005-0000-0000-0000514D0000}"/>
    <cellStyle name="Note 24 2 2" xfId="13275" xr:uid="{00000000-0005-0000-0000-0000524D0000}"/>
    <cellStyle name="Note 24 3" xfId="13276" xr:uid="{00000000-0005-0000-0000-0000534D0000}"/>
    <cellStyle name="Note 24 3 2" xfId="13277" xr:uid="{00000000-0005-0000-0000-0000544D0000}"/>
    <cellStyle name="Note 24 4" xfId="13278" xr:uid="{00000000-0005-0000-0000-0000554D0000}"/>
    <cellStyle name="Note 25" xfId="13279" xr:uid="{00000000-0005-0000-0000-0000564D0000}"/>
    <cellStyle name="Note 25 2" xfId="13280" xr:uid="{00000000-0005-0000-0000-0000574D0000}"/>
    <cellStyle name="Note 25 2 2" xfId="13281" xr:uid="{00000000-0005-0000-0000-0000584D0000}"/>
    <cellStyle name="Note 25 3" xfId="13282" xr:uid="{00000000-0005-0000-0000-0000594D0000}"/>
    <cellStyle name="Note 25 3 2" xfId="13283" xr:uid="{00000000-0005-0000-0000-00005A4D0000}"/>
    <cellStyle name="Note 25 4" xfId="13284" xr:uid="{00000000-0005-0000-0000-00005B4D0000}"/>
    <cellStyle name="Note 26" xfId="13285" xr:uid="{00000000-0005-0000-0000-00005C4D0000}"/>
    <cellStyle name="Note 26 2" xfId="13286" xr:uid="{00000000-0005-0000-0000-00005D4D0000}"/>
    <cellStyle name="Note 26 2 2" xfId="13287" xr:uid="{00000000-0005-0000-0000-00005E4D0000}"/>
    <cellStyle name="Note 26 3" xfId="13288" xr:uid="{00000000-0005-0000-0000-00005F4D0000}"/>
    <cellStyle name="Note 26 3 2" xfId="13289" xr:uid="{00000000-0005-0000-0000-0000604D0000}"/>
    <cellStyle name="Note 26 4" xfId="13290" xr:uid="{00000000-0005-0000-0000-0000614D0000}"/>
    <cellStyle name="Note 27" xfId="13291" xr:uid="{00000000-0005-0000-0000-0000624D0000}"/>
    <cellStyle name="Note 27 2" xfId="13292" xr:uid="{00000000-0005-0000-0000-0000634D0000}"/>
    <cellStyle name="Note 27 2 2" xfId="13293" xr:uid="{00000000-0005-0000-0000-0000644D0000}"/>
    <cellStyle name="Note 27 3" xfId="13294" xr:uid="{00000000-0005-0000-0000-0000654D0000}"/>
    <cellStyle name="Note 27 3 2" xfId="13295" xr:uid="{00000000-0005-0000-0000-0000664D0000}"/>
    <cellStyle name="Note 27 4" xfId="13296" xr:uid="{00000000-0005-0000-0000-0000674D0000}"/>
    <cellStyle name="Note 28" xfId="13297" xr:uid="{00000000-0005-0000-0000-0000684D0000}"/>
    <cellStyle name="Note 28 2" xfId="13298" xr:uid="{00000000-0005-0000-0000-0000694D0000}"/>
    <cellStyle name="Note 28 2 2" xfId="13299" xr:uid="{00000000-0005-0000-0000-00006A4D0000}"/>
    <cellStyle name="Note 28 3" xfId="13300" xr:uid="{00000000-0005-0000-0000-00006B4D0000}"/>
    <cellStyle name="Note 28 3 2" xfId="13301" xr:uid="{00000000-0005-0000-0000-00006C4D0000}"/>
    <cellStyle name="Note 28 4" xfId="13302" xr:uid="{00000000-0005-0000-0000-00006D4D0000}"/>
    <cellStyle name="Note 29" xfId="13303" xr:uid="{00000000-0005-0000-0000-00006E4D0000}"/>
    <cellStyle name="Note 29 2" xfId="13304" xr:uid="{00000000-0005-0000-0000-00006F4D0000}"/>
    <cellStyle name="Note 29 2 2" xfId="13305" xr:uid="{00000000-0005-0000-0000-0000704D0000}"/>
    <cellStyle name="Note 29 3" xfId="13306" xr:uid="{00000000-0005-0000-0000-0000714D0000}"/>
    <cellStyle name="Note 29 3 2" xfId="13307" xr:uid="{00000000-0005-0000-0000-0000724D0000}"/>
    <cellStyle name="Note 29 4" xfId="13308" xr:uid="{00000000-0005-0000-0000-0000734D0000}"/>
    <cellStyle name="Note 3" xfId="13309" xr:uid="{00000000-0005-0000-0000-0000744D0000}"/>
    <cellStyle name="Note 3 2" xfId="13310" xr:uid="{00000000-0005-0000-0000-0000754D0000}"/>
    <cellStyle name="Note 3 2 2" xfId="13311" xr:uid="{00000000-0005-0000-0000-0000764D0000}"/>
    <cellStyle name="Note 3 3" xfId="13312" xr:uid="{00000000-0005-0000-0000-0000774D0000}"/>
    <cellStyle name="Note 3 3 2" xfId="13313" xr:uid="{00000000-0005-0000-0000-0000784D0000}"/>
    <cellStyle name="Note 3 4" xfId="13314" xr:uid="{00000000-0005-0000-0000-0000794D0000}"/>
    <cellStyle name="Note 30" xfId="13315" xr:uid="{00000000-0005-0000-0000-00007A4D0000}"/>
    <cellStyle name="Note 30 2" xfId="13316" xr:uid="{00000000-0005-0000-0000-00007B4D0000}"/>
    <cellStyle name="Note 30 2 2" xfId="13317" xr:uid="{00000000-0005-0000-0000-00007C4D0000}"/>
    <cellStyle name="Note 30 3" xfId="13318" xr:uid="{00000000-0005-0000-0000-00007D4D0000}"/>
    <cellStyle name="Note 30 3 2" xfId="13319" xr:uid="{00000000-0005-0000-0000-00007E4D0000}"/>
    <cellStyle name="Note 30 4" xfId="13320" xr:uid="{00000000-0005-0000-0000-00007F4D0000}"/>
    <cellStyle name="Note 31" xfId="13321" xr:uid="{00000000-0005-0000-0000-0000804D0000}"/>
    <cellStyle name="Note 31 2" xfId="13322" xr:uid="{00000000-0005-0000-0000-0000814D0000}"/>
    <cellStyle name="Note 31 2 2" xfId="13323" xr:uid="{00000000-0005-0000-0000-0000824D0000}"/>
    <cellStyle name="Note 31 3" xfId="13324" xr:uid="{00000000-0005-0000-0000-0000834D0000}"/>
    <cellStyle name="Note 31 3 2" xfId="13325" xr:uid="{00000000-0005-0000-0000-0000844D0000}"/>
    <cellStyle name="Note 31 4" xfId="13326" xr:uid="{00000000-0005-0000-0000-0000854D0000}"/>
    <cellStyle name="Note 32" xfId="13327" xr:uid="{00000000-0005-0000-0000-0000864D0000}"/>
    <cellStyle name="Note 32 2" xfId="13328" xr:uid="{00000000-0005-0000-0000-0000874D0000}"/>
    <cellStyle name="Note 32 2 2" xfId="13329" xr:uid="{00000000-0005-0000-0000-0000884D0000}"/>
    <cellStyle name="Note 32 3" xfId="13330" xr:uid="{00000000-0005-0000-0000-0000894D0000}"/>
    <cellStyle name="Note 32 3 2" xfId="13331" xr:uid="{00000000-0005-0000-0000-00008A4D0000}"/>
    <cellStyle name="Note 32 4" xfId="13332" xr:uid="{00000000-0005-0000-0000-00008B4D0000}"/>
    <cellStyle name="Note 33" xfId="13333" xr:uid="{00000000-0005-0000-0000-00008C4D0000}"/>
    <cellStyle name="Note 33 2" xfId="13334" xr:uid="{00000000-0005-0000-0000-00008D4D0000}"/>
    <cellStyle name="Note 33 2 2" xfId="13335" xr:uid="{00000000-0005-0000-0000-00008E4D0000}"/>
    <cellStyle name="Note 33 3" xfId="13336" xr:uid="{00000000-0005-0000-0000-00008F4D0000}"/>
    <cellStyle name="Note 33 3 2" xfId="13337" xr:uid="{00000000-0005-0000-0000-0000904D0000}"/>
    <cellStyle name="Note 33 4" xfId="13338" xr:uid="{00000000-0005-0000-0000-0000914D0000}"/>
    <cellStyle name="Note 34" xfId="13339" xr:uid="{00000000-0005-0000-0000-0000924D0000}"/>
    <cellStyle name="Note 34 2" xfId="13340" xr:uid="{00000000-0005-0000-0000-0000934D0000}"/>
    <cellStyle name="Note 34 2 2" xfId="13341" xr:uid="{00000000-0005-0000-0000-0000944D0000}"/>
    <cellStyle name="Note 34 3" xfId="13342" xr:uid="{00000000-0005-0000-0000-0000954D0000}"/>
    <cellStyle name="Note 34 3 2" xfId="13343" xr:uid="{00000000-0005-0000-0000-0000964D0000}"/>
    <cellStyle name="Note 34 4" xfId="13344" xr:uid="{00000000-0005-0000-0000-0000974D0000}"/>
    <cellStyle name="Note 35" xfId="13345" xr:uid="{00000000-0005-0000-0000-0000984D0000}"/>
    <cellStyle name="Note 35 2" xfId="13346" xr:uid="{00000000-0005-0000-0000-0000994D0000}"/>
    <cellStyle name="Note 35 2 2" xfId="13347" xr:uid="{00000000-0005-0000-0000-00009A4D0000}"/>
    <cellStyle name="Note 35 3" xfId="13348" xr:uid="{00000000-0005-0000-0000-00009B4D0000}"/>
    <cellStyle name="Note 35 3 2" xfId="13349" xr:uid="{00000000-0005-0000-0000-00009C4D0000}"/>
    <cellStyle name="Note 35 4" xfId="13350" xr:uid="{00000000-0005-0000-0000-00009D4D0000}"/>
    <cellStyle name="Note 36" xfId="13351" xr:uid="{00000000-0005-0000-0000-00009E4D0000}"/>
    <cellStyle name="Note 36 2" xfId="13352" xr:uid="{00000000-0005-0000-0000-00009F4D0000}"/>
    <cellStyle name="Note 36 2 2" xfId="13353" xr:uid="{00000000-0005-0000-0000-0000A04D0000}"/>
    <cellStyle name="Note 36 3" xfId="13354" xr:uid="{00000000-0005-0000-0000-0000A14D0000}"/>
    <cellStyle name="Note 36 3 2" xfId="13355" xr:uid="{00000000-0005-0000-0000-0000A24D0000}"/>
    <cellStyle name="Note 36 4" xfId="13356" xr:uid="{00000000-0005-0000-0000-0000A34D0000}"/>
    <cellStyle name="Note 37" xfId="13357" xr:uid="{00000000-0005-0000-0000-0000A44D0000}"/>
    <cellStyle name="Note 37 2" xfId="13358" xr:uid="{00000000-0005-0000-0000-0000A54D0000}"/>
    <cellStyle name="Note 37 2 2" xfId="13359" xr:uid="{00000000-0005-0000-0000-0000A64D0000}"/>
    <cellStyle name="Note 37 3" xfId="13360" xr:uid="{00000000-0005-0000-0000-0000A74D0000}"/>
    <cellStyle name="Note 37 3 2" xfId="13361" xr:uid="{00000000-0005-0000-0000-0000A84D0000}"/>
    <cellStyle name="Note 37 4" xfId="13362" xr:uid="{00000000-0005-0000-0000-0000A94D0000}"/>
    <cellStyle name="Note 38" xfId="13363" xr:uid="{00000000-0005-0000-0000-0000AA4D0000}"/>
    <cellStyle name="Note 38 2" xfId="13364" xr:uid="{00000000-0005-0000-0000-0000AB4D0000}"/>
    <cellStyle name="Note 39" xfId="13365" xr:uid="{00000000-0005-0000-0000-0000AC4D0000}"/>
    <cellStyle name="Note 39 2" xfId="13366" xr:uid="{00000000-0005-0000-0000-0000AD4D0000}"/>
    <cellStyle name="Note 4" xfId="13367" xr:uid="{00000000-0005-0000-0000-0000AE4D0000}"/>
    <cellStyle name="Note 4 2" xfId="13368" xr:uid="{00000000-0005-0000-0000-0000AF4D0000}"/>
    <cellStyle name="Note 4 2 2" xfId="13369" xr:uid="{00000000-0005-0000-0000-0000B04D0000}"/>
    <cellStyle name="Note 4 3" xfId="13370" xr:uid="{00000000-0005-0000-0000-0000B14D0000}"/>
    <cellStyle name="Note 4 3 2" xfId="13371" xr:uid="{00000000-0005-0000-0000-0000B24D0000}"/>
    <cellStyle name="Note 4 4" xfId="13372" xr:uid="{00000000-0005-0000-0000-0000B34D0000}"/>
    <cellStyle name="Note 40" xfId="13373" xr:uid="{00000000-0005-0000-0000-0000B44D0000}"/>
    <cellStyle name="Note 40 2" xfId="35096" xr:uid="{00000000-0005-0000-0000-0000B54D0000}"/>
    <cellStyle name="Note 41" xfId="35097" xr:uid="{00000000-0005-0000-0000-0000B64D0000}"/>
    <cellStyle name="Note 41 2" xfId="35098" xr:uid="{00000000-0005-0000-0000-0000B74D0000}"/>
    <cellStyle name="Note 42" xfId="35099" xr:uid="{00000000-0005-0000-0000-0000B84D0000}"/>
    <cellStyle name="Note 5" xfId="13374" xr:uid="{00000000-0005-0000-0000-0000B94D0000}"/>
    <cellStyle name="Note 5 2" xfId="13375" xr:uid="{00000000-0005-0000-0000-0000BA4D0000}"/>
    <cellStyle name="Note 5 2 2" xfId="13376" xr:uid="{00000000-0005-0000-0000-0000BB4D0000}"/>
    <cellStyle name="Note 5 3" xfId="13377" xr:uid="{00000000-0005-0000-0000-0000BC4D0000}"/>
    <cellStyle name="Note 5 3 2" xfId="13378" xr:uid="{00000000-0005-0000-0000-0000BD4D0000}"/>
    <cellStyle name="Note 5 4" xfId="13379" xr:uid="{00000000-0005-0000-0000-0000BE4D0000}"/>
    <cellStyle name="Note 6" xfId="13380" xr:uid="{00000000-0005-0000-0000-0000BF4D0000}"/>
    <cellStyle name="Note 6 2" xfId="13381" xr:uid="{00000000-0005-0000-0000-0000C04D0000}"/>
    <cellStyle name="Note 6 2 2" xfId="13382" xr:uid="{00000000-0005-0000-0000-0000C14D0000}"/>
    <cellStyle name="Note 6 3" xfId="13383" xr:uid="{00000000-0005-0000-0000-0000C24D0000}"/>
    <cellStyle name="Note 6 3 2" xfId="13384" xr:uid="{00000000-0005-0000-0000-0000C34D0000}"/>
    <cellStyle name="Note 6 4" xfId="13385" xr:uid="{00000000-0005-0000-0000-0000C44D0000}"/>
    <cellStyle name="Note 7" xfId="13386" xr:uid="{00000000-0005-0000-0000-0000C54D0000}"/>
    <cellStyle name="Note 7 2" xfId="13387" xr:uid="{00000000-0005-0000-0000-0000C64D0000}"/>
    <cellStyle name="Note 7 2 2" xfId="13388" xr:uid="{00000000-0005-0000-0000-0000C74D0000}"/>
    <cellStyle name="Note 7 3" xfId="13389" xr:uid="{00000000-0005-0000-0000-0000C84D0000}"/>
    <cellStyle name="Note 7 3 2" xfId="13390" xr:uid="{00000000-0005-0000-0000-0000C94D0000}"/>
    <cellStyle name="Note 7 4" xfId="13391" xr:uid="{00000000-0005-0000-0000-0000CA4D0000}"/>
    <cellStyle name="Note 8" xfId="13392" xr:uid="{00000000-0005-0000-0000-0000CB4D0000}"/>
    <cellStyle name="Note 8 2" xfId="13393" xr:uid="{00000000-0005-0000-0000-0000CC4D0000}"/>
    <cellStyle name="Note 8 2 2" xfId="13394" xr:uid="{00000000-0005-0000-0000-0000CD4D0000}"/>
    <cellStyle name="Note 8 3" xfId="13395" xr:uid="{00000000-0005-0000-0000-0000CE4D0000}"/>
    <cellStyle name="Note 8 3 2" xfId="13396" xr:uid="{00000000-0005-0000-0000-0000CF4D0000}"/>
    <cellStyle name="Note 8 4" xfId="13397" xr:uid="{00000000-0005-0000-0000-0000D04D0000}"/>
    <cellStyle name="Note 9" xfId="13398" xr:uid="{00000000-0005-0000-0000-0000D14D0000}"/>
    <cellStyle name="Note 9 2" xfId="13399" xr:uid="{00000000-0005-0000-0000-0000D24D0000}"/>
    <cellStyle name="Note 9 2 2" xfId="13400" xr:uid="{00000000-0005-0000-0000-0000D34D0000}"/>
    <cellStyle name="Note 9 3" xfId="13401" xr:uid="{00000000-0005-0000-0000-0000D44D0000}"/>
    <cellStyle name="Note 9 3 2" xfId="13402" xr:uid="{00000000-0005-0000-0000-0000D54D0000}"/>
    <cellStyle name="Note 9 4" xfId="13403" xr:uid="{00000000-0005-0000-0000-0000D64D0000}"/>
    <cellStyle name="Note_Bases_Generales" xfId="13404" xr:uid="{00000000-0005-0000-0000-0000D74D0000}"/>
    <cellStyle name="Number [0]" xfId="13405" xr:uid="{00000000-0005-0000-0000-0000D84D0000}"/>
    <cellStyle name="Number [0] 2" xfId="13406" xr:uid="{00000000-0005-0000-0000-0000D94D0000}"/>
    <cellStyle name="Number [0] 2 2" xfId="13407" xr:uid="{00000000-0005-0000-0000-0000DA4D0000}"/>
    <cellStyle name="Number [0] 3" xfId="13408" xr:uid="{00000000-0005-0000-0000-0000DB4D0000}"/>
    <cellStyle name="Number [0] 3 2" xfId="13409" xr:uid="{00000000-0005-0000-0000-0000DC4D0000}"/>
    <cellStyle name="Number [0] 4" xfId="13410" xr:uid="{00000000-0005-0000-0000-0000DD4D0000}"/>
    <cellStyle name="Number [0] 4 2" xfId="13411" xr:uid="{00000000-0005-0000-0000-0000DE4D0000}"/>
    <cellStyle name="Number [0] 5" xfId="13412" xr:uid="{00000000-0005-0000-0000-0000DF4D0000}"/>
    <cellStyle name="Number [0] 5 2" xfId="13413" xr:uid="{00000000-0005-0000-0000-0000E04D0000}"/>
    <cellStyle name="Number [0] 6" xfId="13414" xr:uid="{00000000-0005-0000-0000-0000E14D0000}"/>
    <cellStyle name="Number [0] 6 2" xfId="13415" xr:uid="{00000000-0005-0000-0000-0000E24D0000}"/>
    <cellStyle name="Number [0] 7" xfId="13416" xr:uid="{00000000-0005-0000-0000-0000E34D0000}"/>
    <cellStyle name="Number [0] 7 2" xfId="13417" xr:uid="{00000000-0005-0000-0000-0000E44D0000}"/>
    <cellStyle name="Number [0] 8" xfId="13418" xr:uid="{00000000-0005-0000-0000-0000E54D0000}"/>
    <cellStyle name="Number [0] 8 2" xfId="13419" xr:uid="{00000000-0005-0000-0000-0000E64D0000}"/>
    <cellStyle name="Number [0] 9" xfId="13420" xr:uid="{00000000-0005-0000-0000-0000E74D0000}"/>
    <cellStyle name="Number [1]" xfId="13421" xr:uid="{00000000-0005-0000-0000-0000E84D0000}"/>
    <cellStyle name="Number [1] 2" xfId="13422" xr:uid="{00000000-0005-0000-0000-0000E94D0000}"/>
    <cellStyle name="Number [1] 2 2" xfId="13423" xr:uid="{00000000-0005-0000-0000-0000EA4D0000}"/>
    <cellStyle name="Number [1] 3" xfId="13424" xr:uid="{00000000-0005-0000-0000-0000EB4D0000}"/>
    <cellStyle name="Number [1] 3 2" xfId="13425" xr:uid="{00000000-0005-0000-0000-0000EC4D0000}"/>
    <cellStyle name="Number [1] 4" xfId="13426" xr:uid="{00000000-0005-0000-0000-0000ED4D0000}"/>
    <cellStyle name="Number [1] 4 2" xfId="13427" xr:uid="{00000000-0005-0000-0000-0000EE4D0000}"/>
    <cellStyle name="Number [1] 5" xfId="13428" xr:uid="{00000000-0005-0000-0000-0000EF4D0000}"/>
    <cellStyle name="Number [1] 5 2" xfId="13429" xr:uid="{00000000-0005-0000-0000-0000F04D0000}"/>
    <cellStyle name="Number [1] 6" xfId="13430" xr:uid="{00000000-0005-0000-0000-0000F14D0000}"/>
    <cellStyle name="Number [1] 6 2" xfId="13431" xr:uid="{00000000-0005-0000-0000-0000F24D0000}"/>
    <cellStyle name="Number [1] 7" xfId="13432" xr:uid="{00000000-0005-0000-0000-0000F34D0000}"/>
    <cellStyle name="Number [1] 7 2" xfId="13433" xr:uid="{00000000-0005-0000-0000-0000F44D0000}"/>
    <cellStyle name="Number [1] 8" xfId="13434" xr:uid="{00000000-0005-0000-0000-0000F54D0000}"/>
    <cellStyle name="Number [1] 8 2" xfId="13435" xr:uid="{00000000-0005-0000-0000-0000F64D0000}"/>
    <cellStyle name="Number [1] 9" xfId="13436" xr:uid="{00000000-0005-0000-0000-0000F74D0000}"/>
    <cellStyle name="Number [2]" xfId="13437" xr:uid="{00000000-0005-0000-0000-0000F84D0000}"/>
    <cellStyle name="Number [2] 2" xfId="13438" xr:uid="{00000000-0005-0000-0000-0000F94D0000}"/>
    <cellStyle name="Number [2] 2 2" xfId="13439" xr:uid="{00000000-0005-0000-0000-0000FA4D0000}"/>
    <cellStyle name="Number [2] 3" xfId="13440" xr:uid="{00000000-0005-0000-0000-0000FB4D0000}"/>
    <cellStyle name="Number [2] 3 2" xfId="13441" xr:uid="{00000000-0005-0000-0000-0000FC4D0000}"/>
    <cellStyle name="Number [2] 4" xfId="13442" xr:uid="{00000000-0005-0000-0000-0000FD4D0000}"/>
    <cellStyle name="Number [2] 4 2" xfId="13443" xr:uid="{00000000-0005-0000-0000-0000FE4D0000}"/>
    <cellStyle name="Number [2] 5" xfId="13444" xr:uid="{00000000-0005-0000-0000-0000FF4D0000}"/>
    <cellStyle name="Number [2] 5 2" xfId="13445" xr:uid="{00000000-0005-0000-0000-0000004E0000}"/>
    <cellStyle name="Number [2] 6" xfId="13446" xr:uid="{00000000-0005-0000-0000-0000014E0000}"/>
    <cellStyle name="Number [2] 6 2" xfId="13447" xr:uid="{00000000-0005-0000-0000-0000024E0000}"/>
    <cellStyle name="Number [2] 7" xfId="13448" xr:uid="{00000000-0005-0000-0000-0000034E0000}"/>
    <cellStyle name="Number [2] 7 2" xfId="13449" xr:uid="{00000000-0005-0000-0000-0000044E0000}"/>
    <cellStyle name="Number [2] 8" xfId="13450" xr:uid="{00000000-0005-0000-0000-0000054E0000}"/>
    <cellStyle name="Number [2] 8 2" xfId="13451" xr:uid="{00000000-0005-0000-0000-0000064E0000}"/>
    <cellStyle name="Number [2] 9" xfId="13452" xr:uid="{00000000-0005-0000-0000-0000074E0000}"/>
    <cellStyle name="Output" xfId="13453" xr:uid="{00000000-0005-0000-0000-0000084E0000}"/>
    <cellStyle name="Output 10" xfId="13454" xr:uid="{00000000-0005-0000-0000-0000094E0000}"/>
    <cellStyle name="Output 10 2" xfId="13455" xr:uid="{00000000-0005-0000-0000-00000A4E0000}"/>
    <cellStyle name="Output 10 2 2" xfId="35100" xr:uid="{00000000-0005-0000-0000-00000B4E0000}"/>
    <cellStyle name="Output 10 3" xfId="13456" xr:uid="{00000000-0005-0000-0000-00000C4E0000}"/>
    <cellStyle name="Output 10 3 2" xfId="35101" xr:uid="{00000000-0005-0000-0000-00000D4E0000}"/>
    <cellStyle name="Output 10 4" xfId="35102" xr:uid="{00000000-0005-0000-0000-00000E4E0000}"/>
    <cellStyle name="Output 100" xfId="13457" xr:uid="{00000000-0005-0000-0000-00000F4E0000}"/>
    <cellStyle name="Output 100 2" xfId="13458" xr:uid="{00000000-0005-0000-0000-0000104E0000}"/>
    <cellStyle name="Output 100 2 2" xfId="35103" xr:uid="{00000000-0005-0000-0000-0000114E0000}"/>
    <cellStyle name="Output 100 3" xfId="13459" xr:uid="{00000000-0005-0000-0000-0000124E0000}"/>
    <cellStyle name="Output 100 3 2" xfId="35104" xr:uid="{00000000-0005-0000-0000-0000134E0000}"/>
    <cellStyle name="Output 100 4" xfId="35105" xr:uid="{00000000-0005-0000-0000-0000144E0000}"/>
    <cellStyle name="Output 101" xfId="13460" xr:uid="{00000000-0005-0000-0000-0000154E0000}"/>
    <cellStyle name="Output 101 2" xfId="13461" xr:uid="{00000000-0005-0000-0000-0000164E0000}"/>
    <cellStyle name="Output 101 2 2" xfId="35106" xr:uid="{00000000-0005-0000-0000-0000174E0000}"/>
    <cellStyle name="Output 101 3" xfId="13462" xr:uid="{00000000-0005-0000-0000-0000184E0000}"/>
    <cellStyle name="Output 101 3 2" xfId="35107" xr:uid="{00000000-0005-0000-0000-0000194E0000}"/>
    <cellStyle name="Output 101 4" xfId="35108" xr:uid="{00000000-0005-0000-0000-00001A4E0000}"/>
    <cellStyle name="Output 102" xfId="35109" xr:uid="{00000000-0005-0000-0000-00001B4E0000}"/>
    <cellStyle name="Output 102 2" xfId="35110" xr:uid="{00000000-0005-0000-0000-00001C4E0000}"/>
    <cellStyle name="Output 103" xfId="35111" xr:uid="{00000000-0005-0000-0000-00001D4E0000}"/>
    <cellStyle name="Output 103 2" xfId="35112" xr:uid="{00000000-0005-0000-0000-00001E4E0000}"/>
    <cellStyle name="Output 104" xfId="35113" xr:uid="{00000000-0005-0000-0000-00001F4E0000}"/>
    <cellStyle name="Output 11" xfId="13463" xr:uid="{00000000-0005-0000-0000-0000204E0000}"/>
    <cellStyle name="Output 11 2" xfId="13464" xr:uid="{00000000-0005-0000-0000-0000214E0000}"/>
    <cellStyle name="Output 11 2 2" xfId="35114" xr:uid="{00000000-0005-0000-0000-0000224E0000}"/>
    <cellStyle name="Output 11 3" xfId="13465" xr:uid="{00000000-0005-0000-0000-0000234E0000}"/>
    <cellStyle name="Output 11 3 2" xfId="35115" xr:uid="{00000000-0005-0000-0000-0000244E0000}"/>
    <cellStyle name="Output 11 4" xfId="35116" xr:uid="{00000000-0005-0000-0000-0000254E0000}"/>
    <cellStyle name="Output 12" xfId="13466" xr:uid="{00000000-0005-0000-0000-0000264E0000}"/>
    <cellStyle name="Output 12 2" xfId="13467" xr:uid="{00000000-0005-0000-0000-0000274E0000}"/>
    <cellStyle name="Output 12 2 2" xfId="35117" xr:uid="{00000000-0005-0000-0000-0000284E0000}"/>
    <cellStyle name="Output 12 3" xfId="13468" xr:uid="{00000000-0005-0000-0000-0000294E0000}"/>
    <cellStyle name="Output 12 3 2" xfId="35118" xr:uid="{00000000-0005-0000-0000-00002A4E0000}"/>
    <cellStyle name="Output 12 4" xfId="35119" xr:uid="{00000000-0005-0000-0000-00002B4E0000}"/>
    <cellStyle name="Output 13" xfId="13469" xr:uid="{00000000-0005-0000-0000-00002C4E0000}"/>
    <cellStyle name="Output 13 2" xfId="13470" xr:uid="{00000000-0005-0000-0000-00002D4E0000}"/>
    <cellStyle name="Output 13 2 2" xfId="35120" xr:uid="{00000000-0005-0000-0000-00002E4E0000}"/>
    <cellStyle name="Output 13 3" xfId="13471" xr:uid="{00000000-0005-0000-0000-00002F4E0000}"/>
    <cellStyle name="Output 13 3 2" xfId="35121" xr:uid="{00000000-0005-0000-0000-0000304E0000}"/>
    <cellStyle name="Output 13 4" xfId="35122" xr:uid="{00000000-0005-0000-0000-0000314E0000}"/>
    <cellStyle name="Output 14" xfId="13472" xr:uid="{00000000-0005-0000-0000-0000324E0000}"/>
    <cellStyle name="Output 14 2" xfId="13473" xr:uid="{00000000-0005-0000-0000-0000334E0000}"/>
    <cellStyle name="Output 14 2 2" xfId="35123" xr:uid="{00000000-0005-0000-0000-0000344E0000}"/>
    <cellStyle name="Output 14 3" xfId="13474" xr:uid="{00000000-0005-0000-0000-0000354E0000}"/>
    <cellStyle name="Output 14 3 2" xfId="35124" xr:uid="{00000000-0005-0000-0000-0000364E0000}"/>
    <cellStyle name="Output 14 4" xfId="35125" xr:uid="{00000000-0005-0000-0000-0000374E0000}"/>
    <cellStyle name="Output 15" xfId="13475" xr:uid="{00000000-0005-0000-0000-0000384E0000}"/>
    <cellStyle name="Output 15 2" xfId="13476" xr:uid="{00000000-0005-0000-0000-0000394E0000}"/>
    <cellStyle name="Output 15 2 2" xfId="35126" xr:uid="{00000000-0005-0000-0000-00003A4E0000}"/>
    <cellStyle name="Output 15 3" xfId="13477" xr:uid="{00000000-0005-0000-0000-00003B4E0000}"/>
    <cellStyle name="Output 15 3 2" xfId="35127" xr:uid="{00000000-0005-0000-0000-00003C4E0000}"/>
    <cellStyle name="Output 15 4" xfId="35128" xr:uid="{00000000-0005-0000-0000-00003D4E0000}"/>
    <cellStyle name="Output 16" xfId="13478" xr:uid="{00000000-0005-0000-0000-00003E4E0000}"/>
    <cellStyle name="Output 16 2" xfId="13479" xr:uid="{00000000-0005-0000-0000-00003F4E0000}"/>
    <cellStyle name="Output 16 2 2" xfId="35129" xr:uid="{00000000-0005-0000-0000-0000404E0000}"/>
    <cellStyle name="Output 16 3" xfId="13480" xr:uid="{00000000-0005-0000-0000-0000414E0000}"/>
    <cellStyle name="Output 16 3 2" xfId="35130" xr:uid="{00000000-0005-0000-0000-0000424E0000}"/>
    <cellStyle name="Output 16 4" xfId="35131" xr:uid="{00000000-0005-0000-0000-0000434E0000}"/>
    <cellStyle name="Output 17" xfId="13481" xr:uid="{00000000-0005-0000-0000-0000444E0000}"/>
    <cellStyle name="Output 17 2" xfId="13482" xr:uid="{00000000-0005-0000-0000-0000454E0000}"/>
    <cellStyle name="Output 17 2 2" xfId="35132" xr:uid="{00000000-0005-0000-0000-0000464E0000}"/>
    <cellStyle name="Output 17 3" xfId="13483" xr:uid="{00000000-0005-0000-0000-0000474E0000}"/>
    <cellStyle name="Output 17 3 2" xfId="35133" xr:uid="{00000000-0005-0000-0000-0000484E0000}"/>
    <cellStyle name="Output 17 4" xfId="35134" xr:uid="{00000000-0005-0000-0000-0000494E0000}"/>
    <cellStyle name="Output 18" xfId="13484" xr:uid="{00000000-0005-0000-0000-00004A4E0000}"/>
    <cellStyle name="Output 18 2" xfId="13485" xr:uid="{00000000-0005-0000-0000-00004B4E0000}"/>
    <cellStyle name="Output 18 2 2" xfId="35135" xr:uid="{00000000-0005-0000-0000-00004C4E0000}"/>
    <cellStyle name="Output 18 3" xfId="13486" xr:uid="{00000000-0005-0000-0000-00004D4E0000}"/>
    <cellStyle name="Output 18 3 2" xfId="35136" xr:uid="{00000000-0005-0000-0000-00004E4E0000}"/>
    <cellStyle name="Output 18 4" xfId="35137" xr:uid="{00000000-0005-0000-0000-00004F4E0000}"/>
    <cellStyle name="Output 19" xfId="13487" xr:uid="{00000000-0005-0000-0000-0000504E0000}"/>
    <cellStyle name="Output 19 2" xfId="13488" xr:uid="{00000000-0005-0000-0000-0000514E0000}"/>
    <cellStyle name="Output 19 2 2" xfId="35138" xr:uid="{00000000-0005-0000-0000-0000524E0000}"/>
    <cellStyle name="Output 19 3" xfId="13489" xr:uid="{00000000-0005-0000-0000-0000534E0000}"/>
    <cellStyle name="Output 19 3 2" xfId="35139" xr:uid="{00000000-0005-0000-0000-0000544E0000}"/>
    <cellStyle name="Output 19 4" xfId="35140" xr:uid="{00000000-0005-0000-0000-0000554E0000}"/>
    <cellStyle name="Output 2" xfId="13490" xr:uid="{00000000-0005-0000-0000-0000564E0000}"/>
    <cellStyle name="Output 2 2" xfId="13491" xr:uid="{00000000-0005-0000-0000-0000574E0000}"/>
    <cellStyle name="Output 2 2 2" xfId="35141" xr:uid="{00000000-0005-0000-0000-0000584E0000}"/>
    <cellStyle name="Output 2 3" xfId="13492" xr:uid="{00000000-0005-0000-0000-0000594E0000}"/>
    <cellStyle name="Output 2 3 2" xfId="35142" xr:uid="{00000000-0005-0000-0000-00005A4E0000}"/>
    <cellStyle name="Output 2 4" xfId="35143" xr:uid="{00000000-0005-0000-0000-00005B4E0000}"/>
    <cellStyle name="Output 20" xfId="13493" xr:uid="{00000000-0005-0000-0000-00005C4E0000}"/>
    <cellStyle name="Output 20 2" xfId="13494" xr:uid="{00000000-0005-0000-0000-00005D4E0000}"/>
    <cellStyle name="Output 20 2 2" xfId="35144" xr:uid="{00000000-0005-0000-0000-00005E4E0000}"/>
    <cellStyle name="Output 20 3" xfId="13495" xr:uid="{00000000-0005-0000-0000-00005F4E0000}"/>
    <cellStyle name="Output 20 3 2" xfId="35145" xr:uid="{00000000-0005-0000-0000-0000604E0000}"/>
    <cellStyle name="Output 20 4" xfId="35146" xr:uid="{00000000-0005-0000-0000-0000614E0000}"/>
    <cellStyle name="Output 21" xfId="13496" xr:uid="{00000000-0005-0000-0000-0000624E0000}"/>
    <cellStyle name="Output 21 2" xfId="13497" xr:uid="{00000000-0005-0000-0000-0000634E0000}"/>
    <cellStyle name="Output 21 2 2" xfId="35147" xr:uid="{00000000-0005-0000-0000-0000644E0000}"/>
    <cellStyle name="Output 21 3" xfId="13498" xr:uid="{00000000-0005-0000-0000-0000654E0000}"/>
    <cellStyle name="Output 21 3 2" xfId="35148" xr:uid="{00000000-0005-0000-0000-0000664E0000}"/>
    <cellStyle name="Output 21 4" xfId="35149" xr:uid="{00000000-0005-0000-0000-0000674E0000}"/>
    <cellStyle name="Output 22" xfId="13499" xr:uid="{00000000-0005-0000-0000-0000684E0000}"/>
    <cellStyle name="Output 22 2" xfId="13500" xr:uid="{00000000-0005-0000-0000-0000694E0000}"/>
    <cellStyle name="Output 22 2 2" xfId="35150" xr:uid="{00000000-0005-0000-0000-00006A4E0000}"/>
    <cellStyle name="Output 22 3" xfId="13501" xr:uid="{00000000-0005-0000-0000-00006B4E0000}"/>
    <cellStyle name="Output 22 3 2" xfId="35151" xr:uid="{00000000-0005-0000-0000-00006C4E0000}"/>
    <cellStyle name="Output 22 4" xfId="35152" xr:uid="{00000000-0005-0000-0000-00006D4E0000}"/>
    <cellStyle name="Output 23" xfId="13502" xr:uid="{00000000-0005-0000-0000-00006E4E0000}"/>
    <cellStyle name="Output 23 2" xfId="13503" xr:uid="{00000000-0005-0000-0000-00006F4E0000}"/>
    <cellStyle name="Output 23 2 2" xfId="35153" xr:uid="{00000000-0005-0000-0000-0000704E0000}"/>
    <cellStyle name="Output 23 3" xfId="13504" xr:uid="{00000000-0005-0000-0000-0000714E0000}"/>
    <cellStyle name="Output 23 3 2" xfId="35154" xr:uid="{00000000-0005-0000-0000-0000724E0000}"/>
    <cellStyle name="Output 23 4" xfId="35155" xr:uid="{00000000-0005-0000-0000-0000734E0000}"/>
    <cellStyle name="Output 24" xfId="13505" xr:uid="{00000000-0005-0000-0000-0000744E0000}"/>
    <cellStyle name="Output 24 2" xfId="13506" xr:uid="{00000000-0005-0000-0000-0000754E0000}"/>
    <cellStyle name="Output 24 2 2" xfId="35156" xr:uid="{00000000-0005-0000-0000-0000764E0000}"/>
    <cellStyle name="Output 24 3" xfId="13507" xr:uid="{00000000-0005-0000-0000-0000774E0000}"/>
    <cellStyle name="Output 24 3 2" xfId="35157" xr:uid="{00000000-0005-0000-0000-0000784E0000}"/>
    <cellStyle name="Output 24 4" xfId="35158" xr:uid="{00000000-0005-0000-0000-0000794E0000}"/>
    <cellStyle name="Output 25" xfId="13508" xr:uid="{00000000-0005-0000-0000-00007A4E0000}"/>
    <cellStyle name="Output 25 2" xfId="13509" xr:uid="{00000000-0005-0000-0000-00007B4E0000}"/>
    <cellStyle name="Output 25 2 2" xfId="35159" xr:uid="{00000000-0005-0000-0000-00007C4E0000}"/>
    <cellStyle name="Output 25 3" xfId="13510" xr:uid="{00000000-0005-0000-0000-00007D4E0000}"/>
    <cellStyle name="Output 25 3 2" xfId="35160" xr:uid="{00000000-0005-0000-0000-00007E4E0000}"/>
    <cellStyle name="Output 25 4" xfId="35161" xr:uid="{00000000-0005-0000-0000-00007F4E0000}"/>
    <cellStyle name="Output 26" xfId="13511" xr:uid="{00000000-0005-0000-0000-0000804E0000}"/>
    <cellStyle name="Output 26 2" xfId="13512" xr:uid="{00000000-0005-0000-0000-0000814E0000}"/>
    <cellStyle name="Output 26 2 2" xfId="35162" xr:uid="{00000000-0005-0000-0000-0000824E0000}"/>
    <cellStyle name="Output 26 3" xfId="13513" xr:uid="{00000000-0005-0000-0000-0000834E0000}"/>
    <cellStyle name="Output 26 3 2" xfId="35163" xr:uid="{00000000-0005-0000-0000-0000844E0000}"/>
    <cellStyle name="Output 26 4" xfId="35164" xr:uid="{00000000-0005-0000-0000-0000854E0000}"/>
    <cellStyle name="Output 27" xfId="13514" xr:uid="{00000000-0005-0000-0000-0000864E0000}"/>
    <cellStyle name="Output 27 2" xfId="13515" xr:uid="{00000000-0005-0000-0000-0000874E0000}"/>
    <cellStyle name="Output 27 2 2" xfId="35165" xr:uid="{00000000-0005-0000-0000-0000884E0000}"/>
    <cellStyle name="Output 27 3" xfId="13516" xr:uid="{00000000-0005-0000-0000-0000894E0000}"/>
    <cellStyle name="Output 27 3 2" xfId="35166" xr:uid="{00000000-0005-0000-0000-00008A4E0000}"/>
    <cellStyle name="Output 27 4" xfId="35167" xr:uid="{00000000-0005-0000-0000-00008B4E0000}"/>
    <cellStyle name="Output 28" xfId="13517" xr:uid="{00000000-0005-0000-0000-00008C4E0000}"/>
    <cellStyle name="Output 28 2" xfId="13518" xr:uid="{00000000-0005-0000-0000-00008D4E0000}"/>
    <cellStyle name="Output 28 2 2" xfId="35168" xr:uid="{00000000-0005-0000-0000-00008E4E0000}"/>
    <cellStyle name="Output 28 3" xfId="13519" xr:uid="{00000000-0005-0000-0000-00008F4E0000}"/>
    <cellStyle name="Output 28 3 2" xfId="35169" xr:uid="{00000000-0005-0000-0000-0000904E0000}"/>
    <cellStyle name="Output 28 4" xfId="35170" xr:uid="{00000000-0005-0000-0000-0000914E0000}"/>
    <cellStyle name="Output 29" xfId="13520" xr:uid="{00000000-0005-0000-0000-0000924E0000}"/>
    <cellStyle name="Output 29 2" xfId="13521" xr:uid="{00000000-0005-0000-0000-0000934E0000}"/>
    <cellStyle name="Output 29 2 2" xfId="35171" xr:uid="{00000000-0005-0000-0000-0000944E0000}"/>
    <cellStyle name="Output 29 3" xfId="13522" xr:uid="{00000000-0005-0000-0000-0000954E0000}"/>
    <cellStyle name="Output 29 3 2" xfId="35172" xr:uid="{00000000-0005-0000-0000-0000964E0000}"/>
    <cellStyle name="Output 29 4" xfId="35173" xr:uid="{00000000-0005-0000-0000-0000974E0000}"/>
    <cellStyle name="Output 3" xfId="13523" xr:uid="{00000000-0005-0000-0000-0000984E0000}"/>
    <cellStyle name="Output 3 2" xfId="13524" xr:uid="{00000000-0005-0000-0000-0000994E0000}"/>
    <cellStyle name="Output 3 2 2" xfId="35174" xr:uid="{00000000-0005-0000-0000-00009A4E0000}"/>
    <cellStyle name="Output 3 3" xfId="13525" xr:uid="{00000000-0005-0000-0000-00009B4E0000}"/>
    <cellStyle name="Output 3 3 2" xfId="35175" xr:uid="{00000000-0005-0000-0000-00009C4E0000}"/>
    <cellStyle name="Output 3 4" xfId="35176" xr:uid="{00000000-0005-0000-0000-00009D4E0000}"/>
    <cellStyle name="Output 30" xfId="13526" xr:uid="{00000000-0005-0000-0000-00009E4E0000}"/>
    <cellStyle name="Output 30 2" xfId="13527" xr:uid="{00000000-0005-0000-0000-00009F4E0000}"/>
    <cellStyle name="Output 30 2 2" xfId="35177" xr:uid="{00000000-0005-0000-0000-0000A04E0000}"/>
    <cellStyle name="Output 30 3" xfId="13528" xr:uid="{00000000-0005-0000-0000-0000A14E0000}"/>
    <cellStyle name="Output 30 3 2" xfId="35178" xr:uid="{00000000-0005-0000-0000-0000A24E0000}"/>
    <cellStyle name="Output 30 4" xfId="35179" xr:uid="{00000000-0005-0000-0000-0000A34E0000}"/>
    <cellStyle name="Output 31" xfId="13529" xr:uid="{00000000-0005-0000-0000-0000A44E0000}"/>
    <cellStyle name="Output 31 2" xfId="13530" xr:uid="{00000000-0005-0000-0000-0000A54E0000}"/>
    <cellStyle name="Output 31 2 2" xfId="35180" xr:uid="{00000000-0005-0000-0000-0000A64E0000}"/>
    <cellStyle name="Output 31 3" xfId="13531" xr:uid="{00000000-0005-0000-0000-0000A74E0000}"/>
    <cellStyle name="Output 31 3 2" xfId="35181" xr:uid="{00000000-0005-0000-0000-0000A84E0000}"/>
    <cellStyle name="Output 31 4" xfId="35182" xr:uid="{00000000-0005-0000-0000-0000A94E0000}"/>
    <cellStyle name="Output 32" xfId="13532" xr:uid="{00000000-0005-0000-0000-0000AA4E0000}"/>
    <cellStyle name="Output 32 2" xfId="13533" xr:uid="{00000000-0005-0000-0000-0000AB4E0000}"/>
    <cellStyle name="Output 32 2 2" xfId="35183" xr:uid="{00000000-0005-0000-0000-0000AC4E0000}"/>
    <cellStyle name="Output 32 3" xfId="13534" xr:uid="{00000000-0005-0000-0000-0000AD4E0000}"/>
    <cellStyle name="Output 32 3 2" xfId="35184" xr:uid="{00000000-0005-0000-0000-0000AE4E0000}"/>
    <cellStyle name="Output 32 4" xfId="35185" xr:uid="{00000000-0005-0000-0000-0000AF4E0000}"/>
    <cellStyle name="Output 33" xfId="13535" xr:uid="{00000000-0005-0000-0000-0000B04E0000}"/>
    <cellStyle name="Output 33 2" xfId="13536" xr:uid="{00000000-0005-0000-0000-0000B14E0000}"/>
    <cellStyle name="Output 33 2 2" xfId="35186" xr:uid="{00000000-0005-0000-0000-0000B24E0000}"/>
    <cellStyle name="Output 33 3" xfId="13537" xr:uid="{00000000-0005-0000-0000-0000B34E0000}"/>
    <cellStyle name="Output 33 3 2" xfId="35187" xr:uid="{00000000-0005-0000-0000-0000B44E0000}"/>
    <cellStyle name="Output 33 4" xfId="35188" xr:uid="{00000000-0005-0000-0000-0000B54E0000}"/>
    <cellStyle name="Output 34" xfId="13538" xr:uid="{00000000-0005-0000-0000-0000B64E0000}"/>
    <cellStyle name="Output 34 2" xfId="13539" xr:uid="{00000000-0005-0000-0000-0000B74E0000}"/>
    <cellStyle name="Output 34 2 2" xfId="35189" xr:uid="{00000000-0005-0000-0000-0000B84E0000}"/>
    <cellStyle name="Output 34 3" xfId="13540" xr:uid="{00000000-0005-0000-0000-0000B94E0000}"/>
    <cellStyle name="Output 34 3 2" xfId="35190" xr:uid="{00000000-0005-0000-0000-0000BA4E0000}"/>
    <cellStyle name="Output 34 4" xfId="35191" xr:uid="{00000000-0005-0000-0000-0000BB4E0000}"/>
    <cellStyle name="Output 35" xfId="13541" xr:uid="{00000000-0005-0000-0000-0000BC4E0000}"/>
    <cellStyle name="Output 35 2" xfId="13542" xr:uid="{00000000-0005-0000-0000-0000BD4E0000}"/>
    <cellStyle name="Output 35 2 2" xfId="35192" xr:uid="{00000000-0005-0000-0000-0000BE4E0000}"/>
    <cellStyle name="Output 35 3" xfId="13543" xr:uid="{00000000-0005-0000-0000-0000BF4E0000}"/>
    <cellStyle name="Output 35 3 2" xfId="35193" xr:uid="{00000000-0005-0000-0000-0000C04E0000}"/>
    <cellStyle name="Output 35 4" xfId="35194" xr:uid="{00000000-0005-0000-0000-0000C14E0000}"/>
    <cellStyle name="Output 36" xfId="13544" xr:uid="{00000000-0005-0000-0000-0000C24E0000}"/>
    <cellStyle name="Output 36 2" xfId="13545" xr:uid="{00000000-0005-0000-0000-0000C34E0000}"/>
    <cellStyle name="Output 36 2 2" xfId="35195" xr:uid="{00000000-0005-0000-0000-0000C44E0000}"/>
    <cellStyle name="Output 36 3" xfId="13546" xr:uid="{00000000-0005-0000-0000-0000C54E0000}"/>
    <cellStyle name="Output 36 3 2" xfId="35196" xr:uid="{00000000-0005-0000-0000-0000C64E0000}"/>
    <cellStyle name="Output 36 4" xfId="35197" xr:uid="{00000000-0005-0000-0000-0000C74E0000}"/>
    <cellStyle name="Output 37" xfId="13547" xr:uid="{00000000-0005-0000-0000-0000C84E0000}"/>
    <cellStyle name="Output 37 2" xfId="13548" xr:uid="{00000000-0005-0000-0000-0000C94E0000}"/>
    <cellStyle name="Output 37 2 2" xfId="35198" xr:uid="{00000000-0005-0000-0000-0000CA4E0000}"/>
    <cellStyle name="Output 37 3" xfId="13549" xr:uid="{00000000-0005-0000-0000-0000CB4E0000}"/>
    <cellStyle name="Output 37 3 2" xfId="35199" xr:uid="{00000000-0005-0000-0000-0000CC4E0000}"/>
    <cellStyle name="Output 37 4" xfId="35200" xr:uid="{00000000-0005-0000-0000-0000CD4E0000}"/>
    <cellStyle name="Output 38" xfId="13550" xr:uid="{00000000-0005-0000-0000-0000CE4E0000}"/>
    <cellStyle name="Output 38 2" xfId="13551" xr:uid="{00000000-0005-0000-0000-0000CF4E0000}"/>
    <cellStyle name="Output 38 2 2" xfId="35201" xr:uid="{00000000-0005-0000-0000-0000D04E0000}"/>
    <cellStyle name="Output 38 3" xfId="13552" xr:uid="{00000000-0005-0000-0000-0000D14E0000}"/>
    <cellStyle name="Output 38 3 2" xfId="35202" xr:uid="{00000000-0005-0000-0000-0000D24E0000}"/>
    <cellStyle name="Output 38 4" xfId="35203" xr:uid="{00000000-0005-0000-0000-0000D34E0000}"/>
    <cellStyle name="Output 39" xfId="13553" xr:uid="{00000000-0005-0000-0000-0000D44E0000}"/>
    <cellStyle name="Output 39 2" xfId="13554" xr:uid="{00000000-0005-0000-0000-0000D54E0000}"/>
    <cellStyle name="Output 39 2 2" xfId="35204" xr:uid="{00000000-0005-0000-0000-0000D64E0000}"/>
    <cellStyle name="Output 39 3" xfId="13555" xr:uid="{00000000-0005-0000-0000-0000D74E0000}"/>
    <cellStyle name="Output 39 3 2" xfId="35205" xr:uid="{00000000-0005-0000-0000-0000D84E0000}"/>
    <cellStyle name="Output 39 4" xfId="35206" xr:uid="{00000000-0005-0000-0000-0000D94E0000}"/>
    <cellStyle name="Output 4" xfId="13556" xr:uid="{00000000-0005-0000-0000-0000DA4E0000}"/>
    <cellStyle name="Output 4 2" xfId="13557" xr:uid="{00000000-0005-0000-0000-0000DB4E0000}"/>
    <cellStyle name="Output 4 2 2" xfId="35207" xr:uid="{00000000-0005-0000-0000-0000DC4E0000}"/>
    <cellStyle name="Output 4 3" xfId="13558" xr:uid="{00000000-0005-0000-0000-0000DD4E0000}"/>
    <cellStyle name="Output 4 3 2" xfId="35208" xr:uid="{00000000-0005-0000-0000-0000DE4E0000}"/>
    <cellStyle name="Output 4 4" xfId="35209" xr:uid="{00000000-0005-0000-0000-0000DF4E0000}"/>
    <cellStyle name="Output 40" xfId="13559" xr:uid="{00000000-0005-0000-0000-0000E04E0000}"/>
    <cellStyle name="Output 40 2" xfId="13560" xr:uid="{00000000-0005-0000-0000-0000E14E0000}"/>
    <cellStyle name="Output 40 2 2" xfId="35210" xr:uid="{00000000-0005-0000-0000-0000E24E0000}"/>
    <cellStyle name="Output 40 3" xfId="13561" xr:uid="{00000000-0005-0000-0000-0000E34E0000}"/>
    <cellStyle name="Output 40 3 2" xfId="35211" xr:uid="{00000000-0005-0000-0000-0000E44E0000}"/>
    <cellStyle name="Output 40 4" xfId="35212" xr:uid="{00000000-0005-0000-0000-0000E54E0000}"/>
    <cellStyle name="Output 41" xfId="13562" xr:uid="{00000000-0005-0000-0000-0000E64E0000}"/>
    <cellStyle name="Output 41 2" xfId="13563" xr:uid="{00000000-0005-0000-0000-0000E74E0000}"/>
    <cellStyle name="Output 41 2 2" xfId="35213" xr:uid="{00000000-0005-0000-0000-0000E84E0000}"/>
    <cellStyle name="Output 41 3" xfId="13564" xr:uid="{00000000-0005-0000-0000-0000E94E0000}"/>
    <cellStyle name="Output 41 3 2" xfId="35214" xr:uid="{00000000-0005-0000-0000-0000EA4E0000}"/>
    <cellStyle name="Output 41 4" xfId="35215" xr:uid="{00000000-0005-0000-0000-0000EB4E0000}"/>
    <cellStyle name="Output 42" xfId="13565" xr:uid="{00000000-0005-0000-0000-0000EC4E0000}"/>
    <cellStyle name="Output 42 2" xfId="13566" xr:uid="{00000000-0005-0000-0000-0000ED4E0000}"/>
    <cellStyle name="Output 42 2 2" xfId="35216" xr:uid="{00000000-0005-0000-0000-0000EE4E0000}"/>
    <cellStyle name="Output 42 3" xfId="13567" xr:uid="{00000000-0005-0000-0000-0000EF4E0000}"/>
    <cellStyle name="Output 42 3 2" xfId="35217" xr:uid="{00000000-0005-0000-0000-0000F04E0000}"/>
    <cellStyle name="Output 42 4" xfId="35218" xr:uid="{00000000-0005-0000-0000-0000F14E0000}"/>
    <cellStyle name="Output 43" xfId="13568" xr:uid="{00000000-0005-0000-0000-0000F24E0000}"/>
    <cellStyle name="Output 43 2" xfId="13569" xr:uid="{00000000-0005-0000-0000-0000F34E0000}"/>
    <cellStyle name="Output 43 2 2" xfId="35219" xr:uid="{00000000-0005-0000-0000-0000F44E0000}"/>
    <cellStyle name="Output 43 3" xfId="13570" xr:uid="{00000000-0005-0000-0000-0000F54E0000}"/>
    <cellStyle name="Output 43 3 2" xfId="35220" xr:uid="{00000000-0005-0000-0000-0000F64E0000}"/>
    <cellStyle name="Output 43 4" xfId="35221" xr:uid="{00000000-0005-0000-0000-0000F74E0000}"/>
    <cellStyle name="Output 44" xfId="13571" xr:uid="{00000000-0005-0000-0000-0000F84E0000}"/>
    <cellStyle name="Output 44 2" xfId="13572" xr:uid="{00000000-0005-0000-0000-0000F94E0000}"/>
    <cellStyle name="Output 44 2 2" xfId="35222" xr:uid="{00000000-0005-0000-0000-0000FA4E0000}"/>
    <cellStyle name="Output 44 3" xfId="13573" xr:uid="{00000000-0005-0000-0000-0000FB4E0000}"/>
    <cellStyle name="Output 44 3 2" xfId="35223" xr:uid="{00000000-0005-0000-0000-0000FC4E0000}"/>
    <cellStyle name="Output 44 4" xfId="35224" xr:uid="{00000000-0005-0000-0000-0000FD4E0000}"/>
    <cellStyle name="Output 45" xfId="13574" xr:uid="{00000000-0005-0000-0000-0000FE4E0000}"/>
    <cellStyle name="Output 45 2" xfId="13575" xr:uid="{00000000-0005-0000-0000-0000FF4E0000}"/>
    <cellStyle name="Output 45 2 2" xfId="35225" xr:uid="{00000000-0005-0000-0000-0000004F0000}"/>
    <cellStyle name="Output 45 3" xfId="13576" xr:uid="{00000000-0005-0000-0000-0000014F0000}"/>
    <cellStyle name="Output 45 3 2" xfId="35226" xr:uid="{00000000-0005-0000-0000-0000024F0000}"/>
    <cellStyle name="Output 45 4" xfId="35227" xr:uid="{00000000-0005-0000-0000-0000034F0000}"/>
    <cellStyle name="Output 46" xfId="13577" xr:uid="{00000000-0005-0000-0000-0000044F0000}"/>
    <cellStyle name="Output 46 2" xfId="13578" xr:uid="{00000000-0005-0000-0000-0000054F0000}"/>
    <cellStyle name="Output 46 2 2" xfId="35228" xr:uid="{00000000-0005-0000-0000-0000064F0000}"/>
    <cellStyle name="Output 46 3" xfId="13579" xr:uid="{00000000-0005-0000-0000-0000074F0000}"/>
    <cellStyle name="Output 46 3 2" xfId="35229" xr:uid="{00000000-0005-0000-0000-0000084F0000}"/>
    <cellStyle name="Output 46 4" xfId="35230" xr:uid="{00000000-0005-0000-0000-0000094F0000}"/>
    <cellStyle name="Output 47" xfId="13580" xr:uid="{00000000-0005-0000-0000-00000A4F0000}"/>
    <cellStyle name="Output 47 2" xfId="13581" xr:uid="{00000000-0005-0000-0000-00000B4F0000}"/>
    <cellStyle name="Output 47 2 2" xfId="35231" xr:uid="{00000000-0005-0000-0000-00000C4F0000}"/>
    <cellStyle name="Output 47 3" xfId="13582" xr:uid="{00000000-0005-0000-0000-00000D4F0000}"/>
    <cellStyle name="Output 47 3 2" xfId="35232" xr:uid="{00000000-0005-0000-0000-00000E4F0000}"/>
    <cellStyle name="Output 47 4" xfId="35233" xr:uid="{00000000-0005-0000-0000-00000F4F0000}"/>
    <cellStyle name="Output 48" xfId="13583" xr:uid="{00000000-0005-0000-0000-0000104F0000}"/>
    <cellStyle name="Output 48 2" xfId="13584" xr:uid="{00000000-0005-0000-0000-0000114F0000}"/>
    <cellStyle name="Output 48 2 2" xfId="35234" xr:uid="{00000000-0005-0000-0000-0000124F0000}"/>
    <cellStyle name="Output 48 3" xfId="13585" xr:uid="{00000000-0005-0000-0000-0000134F0000}"/>
    <cellStyle name="Output 48 3 2" xfId="35235" xr:uid="{00000000-0005-0000-0000-0000144F0000}"/>
    <cellStyle name="Output 48 4" xfId="35236" xr:uid="{00000000-0005-0000-0000-0000154F0000}"/>
    <cellStyle name="Output 49" xfId="13586" xr:uid="{00000000-0005-0000-0000-0000164F0000}"/>
    <cellStyle name="Output 49 2" xfId="13587" xr:uid="{00000000-0005-0000-0000-0000174F0000}"/>
    <cellStyle name="Output 49 2 2" xfId="35237" xr:uid="{00000000-0005-0000-0000-0000184F0000}"/>
    <cellStyle name="Output 49 3" xfId="13588" xr:uid="{00000000-0005-0000-0000-0000194F0000}"/>
    <cellStyle name="Output 49 3 2" xfId="35238" xr:uid="{00000000-0005-0000-0000-00001A4F0000}"/>
    <cellStyle name="Output 49 4" xfId="35239" xr:uid="{00000000-0005-0000-0000-00001B4F0000}"/>
    <cellStyle name="Output 5" xfId="13589" xr:uid="{00000000-0005-0000-0000-00001C4F0000}"/>
    <cellStyle name="Output 5 2" xfId="13590" xr:uid="{00000000-0005-0000-0000-00001D4F0000}"/>
    <cellStyle name="Output 5 2 2" xfId="35240" xr:uid="{00000000-0005-0000-0000-00001E4F0000}"/>
    <cellStyle name="Output 5 3" xfId="13591" xr:uid="{00000000-0005-0000-0000-00001F4F0000}"/>
    <cellStyle name="Output 5 3 2" xfId="35241" xr:uid="{00000000-0005-0000-0000-0000204F0000}"/>
    <cellStyle name="Output 5 4" xfId="35242" xr:uid="{00000000-0005-0000-0000-0000214F0000}"/>
    <cellStyle name="Output 50" xfId="13592" xr:uid="{00000000-0005-0000-0000-0000224F0000}"/>
    <cellStyle name="Output 50 2" xfId="13593" xr:uid="{00000000-0005-0000-0000-0000234F0000}"/>
    <cellStyle name="Output 50 2 2" xfId="35243" xr:uid="{00000000-0005-0000-0000-0000244F0000}"/>
    <cellStyle name="Output 50 3" xfId="13594" xr:uid="{00000000-0005-0000-0000-0000254F0000}"/>
    <cellStyle name="Output 50 3 2" xfId="35244" xr:uid="{00000000-0005-0000-0000-0000264F0000}"/>
    <cellStyle name="Output 50 4" xfId="35245" xr:uid="{00000000-0005-0000-0000-0000274F0000}"/>
    <cellStyle name="Output 51" xfId="13595" xr:uid="{00000000-0005-0000-0000-0000284F0000}"/>
    <cellStyle name="Output 51 2" xfId="13596" xr:uid="{00000000-0005-0000-0000-0000294F0000}"/>
    <cellStyle name="Output 51 2 2" xfId="35246" xr:uid="{00000000-0005-0000-0000-00002A4F0000}"/>
    <cellStyle name="Output 51 3" xfId="13597" xr:uid="{00000000-0005-0000-0000-00002B4F0000}"/>
    <cellStyle name="Output 51 3 2" xfId="35247" xr:uid="{00000000-0005-0000-0000-00002C4F0000}"/>
    <cellStyle name="Output 51 4" xfId="35248" xr:uid="{00000000-0005-0000-0000-00002D4F0000}"/>
    <cellStyle name="Output 52" xfId="13598" xr:uid="{00000000-0005-0000-0000-00002E4F0000}"/>
    <cellStyle name="Output 52 2" xfId="13599" xr:uid="{00000000-0005-0000-0000-00002F4F0000}"/>
    <cellStyle name="Output 52 2 2" xfId="35249" xr:uid="{00000000-0005-0000-0000-0000304F0000}"/>
    <cellStyle name="Output 52 3" xfId="13600" xr:uid="{00000000-0005-0000-0000-0000314F0000}"/>
    <cellStyle name="Output 52 3 2" xfId="35250" xr:uid="{00000000-0005-0000-0000-0000324F0000}"/>
    <cellStyle name="Output 52 4" xfId="35251" xr:uid="{00000000-0005-0000-0000-0000334F0000}"/>
    <cellStyle name="Output 53" xfId="13601" xr:uid="{00000000-0005-0000-0000-0000344F0000}"/>
    <cellStyle name="Output 53 2" xfId="13602" xr:uid="{00000000-0005-0000-0000-0000354F0000}"/>
    <cellStyle name="Output 53 2 2" xfId="35252" xr:uid="{00000000-0005-0000-0000-0000364F0000}"/>
    <cellStyle name="Output 53 3" xfId="13603" xr:uid="{00000000-0005-0000-0000-0000374F0000}"/>
    <cellStyle name="Output 53 3 2" xfId="35253" xr:uid="{00000000-0005-0000-0000-0000384F0000}"/>
    <cellStyle name="Output 53 4" xfId="35254" xr:uid="{00000000-0005-0000-0000-0000394F0000}"/>
    <cellStyle name="Output 54" xfId="13604" xr:uid="{00000000-0005-0000-0000-00003A4F0000}"/>
    <cellStyle name="Output 54 2" xfId="13605" xr:uid="{00000000-0005-0000-0000-00003B4F0000}"/>
    <cellStyle name="Output 54 2 2" xfId="35255" xr:uid="{00000000-0005-0000-0000-00003C4F0000}"/>
    <cellStyle name="Output 54 3" xfId="13606" xr:uid="{00000000-0005-0000-0000-00003D4F0000}"/>
    <cellStyle name="Output 54 3 2" xfId="35256" xr:uid="{00000000-0005-0000-0000-00003E4F0000}"/>
    <cellStyle name="Output 54 4" xfId="35257" xr:uid="{00000000-0005-0000-0000-00003F4F0000}"/>
    <cellStyle name="Output 55" xfId="13607" xr:uid="{00000000-0005-0000-0000-0000404F0000}"/>
    <cellStyle name="Output 55 2" xfId="13608" xr:uid="{00000000-0005-0000-0000-0000414F0000}"/>
    <cellStyle name="Output 55 2 2" xfId="35258" xr:uid="{00000000-0005-0000-0000-0000424F0000}"/>
    <cellStyle name="Output 55 3" xfId="13609" xr:uid="{00000000-0005-0000-0000-0000434F0000}"/>
    <cellStyle name="Output 55 3 2" xfId="35259" xr:uid="{00000000-0005-0000-0000-0000444F0000}"/>
    <cellStyle name="Output 55 4" xfId="35260" xr:uid="{00000000-0005-0000-0000-0000454F0000}"/>
    <cellStyle name="Output 56" xfId="13610" xr:uid="{00000000-0005-0000-0000-0000464F0000}"/>
    <cellStyle name="Output 56 2" xfId="13611" xr:uid="{00000000-0005-0000-0000-0000474F0000}"/>
    <cellStyle name="Output 56 2 2" xfId="35261" xr:uid="{00000000-0005-0000-0000-0000484F0000}"/>
    <cellStyle name="Output 56 3" xfId="13612" xr:uid="{00000000-0005-0000-0000-0000494F0000}"/>
    <cellStyle name="Output 56 3 2" xfId="35262" xr:uid="{00000000-0005-0000-0000-00004A4F0000}"/>
    <cellStyle name="Output 56 4" xfId="35263" xr:uid="{00000000-0005-0000-0000-00004B4F0000}"/>
    <cellStyle name="Output 57" xfId="13613" xr:uid="{00000000-0005-0000-0000-00004C4F0000}"/>
    <cellStyle name="Output 57 2" xfId="13614" xr:uid="{00000000-0005-0000-0000-00004D4F0000}"/>
    <cellStyle name="Output 57 2 2" xfId="35264" xr:uid="{00000000-0005-0000-0000-00004E4F0000}"/>
    <cellStyle name="Output 57 3" xfId="13615" xr:uid="{00000000-0005-0000-0000-00004F4F0000}"/>
    <cellStyle name="Output 57 3 2" xfId="35265" xr:uid="{00000000-0005-0000-0000-0000504F0000}"/>
    <cellStyle name="Output 57 4" xfId="35266" xr:uid="{00000000-0005-0000-0000-0000514F0000}"/>
    <cellStyle name="Output 58" xfId="13616" xr:uid="{00000000-0005-0000-0000-0000524F0000}"/>
    <cellStyle name="Output 58 2" xfId="13617" xr:uid="{00000000-0005-0000-0000-0000534F0000}"/>
    <cellStyle name="Output 58 2 2" xfId="35267" xr:uid="{00000000-0005-0000-0000-0000544F0000}"/>
    <cellStyle name="Output 58 3" xfId="13618" xr:uid="{00000000-0005-0000-0000-0000554F0000}"/>
    <cellStyle name="Output 58 3 2" xfId="35268" xr:uid="{00000000-0005-0000-0000-0000564F0000}"/>
    <cellStyle name="Output 58 4" xfId="35269" xr:uid="{00000000-0005-0000-0000-0000574F0000}"/>
    <cellStyle name="Output 59" xfId="13619" xr:uid="{00000000-0005-0000-0000-0000584F0000}"/>
    <cellStyle name="Output 59 2" xfId="13620" xr:uid="{00000000-0005-0000-0000-0000594F0000}"/>
    <cellStyle name="Output 59 2 2" xfId="35270" xr:uid="{00000000-0005-0000-0000-00005A4F0000}"/>
    <cellStyle name="Output 59 3" xfId="13621" xr:uid="{00000000-0005-0000-0000-00005B4F0000}"/>
    <cellStyle name="Output 59 3 2" xfId="35271" xr:uid="{00000000-0005-0000-0000-00005C4F0000}"/>
    <cellStyle name="Output 59 4" xfId="35272" xr:uid="{00000000-0005-0000-0000-00005D4F0000}"/>
    <cellStyle name="Output 6" xfId="13622" xr:uid="{00000000-0005-0000-0000-00005E4F0000}"/>
    <cellStyle name="Output 6 2" xfId="13623" xr:uid="{00000000-0005-0000-0000-00005F4F0000}"/>
    <cellStyle name="Output 6 2 2" xfId="35273" xr:uid="{00000000-0005-0000-0000-0000604F0000}"/>
    <cellStyle name="Output 6 3" xfId="13624" xr:uid="{00000000-0005-0000-0000-0000614F0000}"/>
    <cellStyle name="Output 6 3 2" xfId="35274" xr:uid="{00000000-0005-0000-0000-0000624F0000}"/>
    <cellStyle name="Output 6 4" xfId="35275" xr:uid="{00000000-0005-0000-0000-0000634F0000}"/>
    <cellStyle name="Output 60" xfId="13625" xr:uid="{00000000-0005-0000-0000-0000644F0000}"/>
    <cellStyle name="Output 60 2" xfId="13626" xr:uid="{00000000-0005-0000-0000-0000654F0000}"/>
    <cellStyle name="Output 60 2 2" xfId="35276" xr:uid="{00000000-0005-0000-0000-0000664F0000}"/>
    <cellStyle name="Output 60 3" xfId="13627" xr:uid="{00000000-0005-0000-0000-0000674F0000}"/>
    <cellStyle name="Output 60 3 2" xfId="35277" xr:uid="{00000000-0005-0000-0000-0000684F0000}"/>
    <cellStyle name="Output 60 4" xfId="35278" xr:uid="{00000000-0005-0000-0000-0000694F0000}"/>
    <cellStyle name="Output 61" xfId="13628" xr:uid="{00000000-0005-0000-0000-00006A4F0000}"/>
    <cellStyle name="Output 61 2" xfId="13629" xr:uid="{00000000-0005-0000-0000-00006B4F0000}"/>
    <cellStyle name="Output 61 2 2" xfId="35279" xr:uid="{00000000-0005-0000-0000-00006C4F0000}"/>
    <cellStyle name="Output 61 3" xfId="13630" xr:uid="{00000000-0005-0000-0000-00006D4F0000}"/>
    <cellStyle name="Output 61 3 2" xfId="35280" xr:uid="{00000000-0005-0000-0000-00006E4F0000}"/>
    <cellStyle name="Output 61 4" xfId="35281" xr:uid="{00000000-0005-0000-0000-00006F4F0000}"/>
    <cellStyle name="Output 62" xfId="13631" xr:uid="{00000000-0005-0000-0000-0000704F0000}"/>
    <cellStyle name="Output 62 2" xfId="13632" xr:uid="{00000000-0005-0000-0000-0000714F0000}"/>
    <cellStyle name="Output 62 2 2" xfId="35282" xr:uid="{00000000-0005-0000-0000-0000724F0000}"/>
    <cellStyle name="Output 62 3" xfId="13633" xr:uid="{00000000-0005-0000-0000-0000734F0000}"/>
    <cellStyle name="Output 62 3 2" xfId="35283" xr:uid="{00000000-0005-0000-0000-0000744F0000}"/>
    <cellStyle name="Output 62 4" xfId="35284" xr:uid="{00000000-0005-0000-0000-0000754F0000}"/>
    <cellStyle name="Output 63" xfId="13634" xr:uid="{00000000-0005-0000-0000-0000764F0000}"/>
    <cellStyle name="Output 63 2" xfId="13635" xr:uid="{00000000-0005-0000-0000-0000774F0000}"/>
    <cellStyle name="Output 63 2 2" xfId="35285" xr:uid="{00000000-0005-0000-0000-0000784F0000}"/>
    <cellStyle name="Output 63 3" xfId="13636" xr:uid="{00000000-0005-0000-0000-0000794F0000}"/>
    <cellStyle name="Output 63 3 2" xfId="35286" xr:uid="{00000000-0005-0000-0000-00007A4F0000}"/>
    <cellStyle name="Output 63 4" xfId="35287" xr:uid="{00000000-0005-0000-0000-00007B4F0000}"/>
    <cellStyle name="Output 64" xfId="13637" xr:uid="{00000000-0005-0000-0000-00007C4F0000}"/>
    <cellStyle name="Output 64 2" xfId="13638" xr:uid="{00000000-0005-0000-0000-00007D4F0000}"/>
    <cellStyle name="Output 64 2 2" xfId="35288" xr:uid="{00000000-0005-0000-0000-00007E4F0000}"/>
    <cellStyle name="Output 64 3" xfId="13639" xr:uid="{00000000-0005-0000-0000-00007F4F0000}"/>
    <cellStyle name="Output 64 3 2" xfId="35289" xr:uid="{00000000-0005-0000-0000-0000804F0000}"/>
    <cellStyle name="Output 64 4" xfId="35290" xr:uid="{00000000-0005-0000-0000-0000814F0000}"/>
    <cellStyle name="Output 65" xfId="13640" xr:uid="{00000000-0005-0000-0000-0000824F0000}"/>
    <cellStyle name="Output 65 2" xfId="13641" xr:uid="{00000000-0005-0000-0000-0000834F0000}"/>
    <cellStyle name="Output 65 2 2" xfId="35291" xr:uid="{00000000-0005-0000-0000-0000844F0000}"/>
    <cellStyle name="Output 65 3" xfId="13642" xr:uid="{00000000-0005-0000-0000-0000854F0000}"/>
    <cellStyle name="Output 65 3 2" xfId="35292" xr:uid="{00000000-0005-0000-0000-0000864F0000}"/>
    <cellStyle name="Output 65 4" xfId="35293" xr:uid="{00000000-0005-0000-0000-0000874F0000}"/>
    <cellStyle name="Output 66" xfId="13643" xr:uid="{00000000-0005-0000-0000-0000884F0000}"/>
    <cellStyle name="Output 66 2" xfId="13644" xr:uid="{00000000-0005-0000-0000-0000894F0000}"/>
    <cellStyle name="Output 66 2 2" xfId="35294" xr:uid="{00000000-0005-0000-0000-00008A4F0000}"/>
    <cellStyle name="Output 66 3" xfId="13645" xr:uid="{00000000-0005-0000-0000-00008B4F0000}"/>
    <cellStyle name="Output 66 3 2" xfId="35295" xr:uid="{00000000-0005-0000-0000-00008C4F0000}"/>
    <cellStyle name="Output 66 4" xfId="35296" xr:uid="{00000000-0005-0000-0000-00008D4F0000}"/>
    <cellStyle name="Output 67" xfId="13646" xr:uid="{00000000-0005-0000-0000-00008E4F0000}"/>
    <cellStyle name="Output 67 2" xfId="13647" xr:uid="{00000000-0005-0000-0000-00008F4F0000}"/>
    <cellStyle name="Output 67 2 2" xfId="35297" xr:uid="{00000000-0005-0000-0000-0000904F0000}"/>
    <cellStyle name="Output 67 3" xfId="13648" xr:uid="{00000000-0005-0000-0000-0000914F0000}"/>
    <cellStyle name="Output 67 3 2" xfId="35298" xr:uid="{00000000-0005-0000-0000-0000924F0000}"/>
    <cellStyle name="Output 67 4" xfId="35299" xr:uid="{00000000-0005-0000-0000-0000934F0000}"/>
    <cellStyle name="Output 68" xfId="13649" xr:uid="{00000000-0005-0000-0000-0000944F0000}"/>
    <cellStyle name="Output 68 2" xfId="13650" xr:uid="{00000000-0005-0000-0000-0000954F0000}"/>
    <cellStyle name="Output 68 2 2" xfId="35300" xr:uid="{00000000-0005-0000-0000-0000964F0000}"/>
    <cellStyle name="Output 68 3" xfId="13651" xr:uid="{00000000-0005-0000-0000-0000974F0000}"/>
    <cellStyle name="Output 68 3 2" xfId="35301" xr:uid="{00000000-0005-0000-0000-0000984F0000}"/>
    <cellStyle name="Output 68 4" xfId="35302" xr:uid="{00000000-0005-0000-0000-0000994F0000}"/>
    <cellStyle name="Output 69" xfId="13652" xr:uid="{00000000-0005-0000-0000-00009A4F0000}"/>
    <cellStyle name="Output 69 2" xfId="13653" xr:uid="{00000000-0005-0000-0000-00009B4F0000}"/>
    <cellStyle name="Output 69 2 2" xfId="35303" xr:uid="{00000000-0005-0000-0000-00009C4F0000}"/>
    <cellStyle name="Output 69 3" xfId="13654" xr:uid="{00000000-0005-0000-0000-00009D4F0000}"/>
    <cellStyle name="Output 69 3 2" xfId="35304" xr:uid="{00000000-0005-0000-0000-00009E4F0000}"/>
    <cellStyle name="Output 69 4" xfId="35305" xr:uid="{00000000-0005-0000-0000-00009F4F0000}"/>
    <cellStyle name="Output 7" xfId="13655" xr:uid="{00000000-0005-0000-0000-0000A04F0000}"/>
    <cellStyle name="Output 7 2" xfId="13656" xr:uid="{00000000-0005-0000-0000-0000A14F0000}"/>
    <cellStyle name="Output 7 2 2" xfId="35306" xr:uid="{00000000-0005-0000-0000-0000A24F0000}"/>
    <cellStyle name="Output 7 3" xfId="13657" xr:uid="{00000000-0005-0000-0000-0000A34F0000}"/>
    <cellStyle name="Output 7 3 2" xfId="35307" xr:uid="{00000000-0005-0000-0000-0000A44F0000}"/>
    <cellStyle name="Output 7 4" xfId="35308" xr:uid="{00000000-0005-0000-0000-0000A54F0000}"/>
    <cellStyle name="Output 70" xfId="13658" xr:uid="{00000000-0005-0000-0000-0000A64F0000}"/>
    <cellStyle name="Output 70 2" xfId="13659" xr:uid="{00000000-0005-0000-0000-0000A74F0000}"/>
    <cellStyle name="Output 70 2 2" xfId="35309" xr:uid="{00000000-0005-0000-0000-0000A84F0000}"/>
    <cellStyle name="Output 70 3" xfId="13660" xr:uid="{00000000-0005-0000-0000-0000A94F0000}"/>
    <cellStyle name="Output 70 3 2" xfId="35310" xr:uid="{00000000-0005-0000-0000-0000AA4F0000}"/>
    <cellStyle name="Output 70 4" xfId="35311" xr:uid="{00000000-0005-0000-0000-0000AB4F0000}"/>
    <cellStyle name="Output 71" xfId="13661" xr:uid="{00000000-0005-0000-0000-0000AC4F0000}"/>
    <cellStyle name="Output 71 2" xfId="13662" xr:uid="{00000000-0005-0000-0000-0000AD4F0000}"/>
    <cellStyle name="Output 71 2 2" xfId="35312" xr:uid="{00000000-0005-0000-0000-0000AE4F0000}"/>
    <cellStyle name="Output 71 3" xfId="13663" xr:uid="{00000000-0005-0000-0000-0000AF4F0000}"/>
    <cellStyle name="Output 71 3 2" xfId="35313" xr:uid="{00000000-0005-0000-0000-0000B04F0000}"/>
    <cellStyle name="Output 71 4" xfId="35314" xr:uid="{00000000-0005-0000-0000-0000B14F0000}"/>
    <cellStyle name="Output 72" xfId="13664" xr:uid="{00000000-0005-0000-0000-0000B24F0000}"/>
    <cellStyle name="Output 72 2" xfId="13665" xr:uid="{00000000-0005-0000-0000-0000B34F0000}"/>
    <cellStyle name="Output 72 2 2" xfId="35315" xr:uid="{00000000-0005-0000-0000-0000B44F0000}"/>
    <cellStyle name="Output 72 3" xfId="13666" xr:uid="{00000000-0005-0000-0000-0000B54F0000}"/>
    <cellStyle name="Output 72 3 2" xfId="35316" xr:uid="{00000000-0005-0000-0000-0000B64F0000}"/>
    <cellStyle name="Output 72 4" xfId="35317" xr:uid="{00000000-0005-0000-0000-0000B74F0000}"/>
    <cellStyle name="Output 73" xfId="13667" xr:uid="{00000000-0005-0000-0000-0000B84F0000}"/>
    <cellStyle name="Output 73 2" xfId="13668" xr:uid="{00000000-0005-0000-0000-0000B94F0000}"/>
    <cellStyle name="Output 73 2 2" xfId="35318" xr:uid="{00000000-0005-0000-0000-0000BA4F0000}"/>
    <cellStyle name="Output 73 3" xfId="13669" xr:uid="{00000000-0005-0000-0000-0000BB4F0000}"/>
    <cellStyle name="Output 73 3 2" xfId="35319" xr:uid="{00000000-0005-0000-0000-0000BC4F0000}"/>
    <cellStyle name="Output 73 4" xfId="35320" xr:uid="{00000000-0005-0000-0000-0000BD4F0000}"/>
    <cellStyle name="Output 74" xfId="13670" xr:uid="{00000000-0005-0000-0000-0000BE4F0000}"/>
    <cellStyle name="Output 74 2" xfId="13671" xr:uid="{00000000-0005-0000-0000-0000BF4F0000}"/>
    <cellStyle name="Output 74 2 2" xfId="35321" xr:uid="{00000000-0005-0000-0000-0000C04F0000}"/>
    <cellStyle name="Output 74 3" xfId="13672" xr:uid="{00000000-0005-0000-0000-0000C14F0000}"/>
    <cellStyle name="Output 74 3 2" xfId="35322" xr:uid="{00000000-0005-0000-0000-0000C24F0000}"/>
    <cellStyle name="Output 74 4" xfId="35323" xr:uid="{00000000-0005-0000-0000-0000C34F0000}"/>
    <cellStyle name="Output 75" xfId="13673" xr:uid="{00000000-0005-0000-0000-0000C44F0000}"/>
    <cellStyle name="Output 75 2" xfId="13674" xr:uid="{00000000-0005-0000-0000-0000C54F0000}"/>
    <cellStyle name="Output 75 2 2" xfId="35324" xr:uid="{00000000-0005-0000-0000-0000C64F0000}"/>
    <cellStyle name="Output 75 3" xfId="13675" xr:uid="{00000000-0005-0000-0000-0000C74F0000}"/>
    <cellStyle name="Output 75 3 2" xfId="35325" xr:uid="{00000000-0005-0000-0000-0000C84F0000}"/>
    <cellStyle name="Output 75 4" xfId="35326" xr:uid="{00000000-0005-0000-0000-0000C94F0000}"/>
    <cellStyle name="Output 76" xfId="13676" xr:uid="{00000000-0005-0000-0000-0000CA4F0000}"/>
    <cellStyle name="Output 76 2" xfId="13677" xr:uid="{00000000-0005-0000-0000-0000CB4F0000}"/>
    <cellStyle name="Output 76 2 2" xfId="35327" xr:uid="{00000000-0005-0000-0000-0000CC4F0000}"/>
    <cellStyle name="Output 76 3" xfId="13678" xr:uid="{00000000-0005-0000-0000-0000CD4F0000}"/>
    <cellStyle name="Output 76 3 2" xfId="35328" xr:uid="{00000000-0005-0000-0000-0000CE4F0000}"/>
    <cellStyle name="Output 76 4" xfId="35329" xr:uid="{00000000-0005-0000-0000-0000CF4F0000}"/>
    <cellStyle name="Output 77" xfId="13679" xr:uid="{00000000-0005-0000-0000-0000D04F0000}"/>
    <cellStyle name="Output 77 2" xfId="13680" xr:uid="{00000000-0005-0000-0000-0000D14F0000}"/>
    <cellStyle name="Output 77 2 2" xfId="35330" xr:uid="{00000000-0005-0000-0000-0000D24F0000}"/>
    <cellStyle name="Output 77 3" xfId="13681" xr:uid="{00000000-0005-0000-0000-0000D34F0000}"/>
    <cellStyle name="Output 77 3 2" xfId="35331" xr:uid="{00000000-0005-0000-0000-0000D44F0000}"/>
    <cellStyle name="Output 77 4" xfId="35332" xr:uid="{00000000-0005-0000-0000-0000D54F0000}"/>
    <cellStyle name="Output 78" xfId="13682" xr:uid="{00000000-0005-0000-0000-0000D64F0000}"/>
    <cellStyle name="Output 78 2" xfId="13683" xr:uid="{00000000-0005-0000-0000-0000D74F0000}"/>
    <cellStyle name="Output 78 2 2" xfId="35333" xr:uid="{00000000-0005-0000-0000-0000D84F0000}"/>
    <cellStyle name="Output 78 3" xfId="13684" xr:uid="{00000000-0005-0000-0000-0000D94F0000}"/>
    <cellStyle name="Output 78 3 2" xfId="35334" xr:uid="{00000000-0005-0000-0000-0000DA4F0000}"/>
    <cellStyle name="Output 78 4" xfId="35335" xr:uid="{00000000-0005-0000-0000-0000DB4F0000}"/>
    <cellStyle name="Output 79" xfId="13685" xr:uid="{00000000-0005-0000-0000-0000DC4F0000}"/>
    <cellStyle name="Output 79 2" xfId="13686" xr:uid="{00000000-0005-0000-0000-0000DD4F0000}"/>
    <cellStyle name="Output 79 2 2" xfId="35336" xr:uid="{00000000-0005-0000-0000-0000DE4F0000}"/>
    <cellStyle name="Output 79 3" xfId="13687" xr:uid="{00000000-0005-0000-0000-0000DF4F0000}"/>
    <cellStyle name="Output 79 3 2" xfId="35337" xr:uid="{00000000-0005-0000-0000-0000E04F0000}"/>
    <cellStyle name="Output 79 4" xfId="35338" xr:uid="{00000000-0005-0000-0000-0000E14F0000}"/>
    <cellStyle name="Output 8" xfId="13688" xr:uid="{00000000-0005-0000-0000-0000E24F0000}"/>
    <cellStyle name="Output 8 2" xfId="13689" xr:uid="{00000000-0005-0000-0000-0000E34F0000}"/>
    <cellStyle name="Output 8 2 2" xfId="35339" xr:uid="{00000000-0005-0000-0000-0000E44F0000}"/>
    <cellStyle name="Output 8 3" xfId="13690" xr:uid="{00000000-0005-0000-0000-0000E54F0000}"/>
    <cellStyle name="Output 8 3 2" xfId="35340" xr:uid="{00000000-0005-0000-0000-0000E64F0000}"/>
    <cellStyle name="Output 8 4" xfId="35341" xr:uid="{00000000-0005-0000-0000-0000E74F0000}"/>
    <cellStyle name="Output 80" xfId="13691" xr:uid="{00000000-0005-0000-0000-0000E84F0000}"/>
    <cellStyle name="Output 80 2" xfId="13692" xr:uid="{00000000-0005-0000-0000-0000E94F0000}"/>
    <cellStyle name="Output 80 2 2" xfId="35342" xr:uid="{00000000-0005-0000-0000-0000EA4F0000}"/>
    <cellStyle name="Output 80 3" xfId="13693" xr:uid="{00000000-0005-0000-0000-0000EB4F0000}"/>
    <cellStyle name="Output 80 3 2" xfId="35343" xr:uid="{00000000-0005-0000-0000-0000EC4F0000}"/>
    <cellStyle name="Output 80 4" xfId="35344" xr:uid="{00000000-0005-0000-0000-0000ED4F0000}"/>
    <cellStyle name="Output 81" xfId="13694" xr:uid="{00000000-0005-0000-0000-0000EE4F0000}"/>
    <cellStyle name="Output 81 2" xfId="13695" xr:uid="{00000000-0005-0000-0000-0000EF4F0000}"/>
    <cellStyle name="Output 81 2 2" xfId="35345" xr:uid="{00000000-0005-0000-0000-0000F04F0000}"/>
    <cellStyle name="Output 81 3" xfId="13696" xr:uid="{00000000-0005-0000-0000-0000F14F0000}"/>
    <cellStyle name="Output 81 3 2" xfId="35346" xr:uid="{00000000-0005-0000-0000-0000F24F0000}"/>
    <cellStyle name="Output 81 4" xfId="35347" xr:uid="{00000000-0005-0000-0000-0000F34F0000}"/>
    <cellStyle name="Output 82" xfId="13697" xr:uid="{00000000-0005-0000-0000-0000F44F0000}"/>
    <cellStyle name="Output 82 2" xfId="13698" xr:uid="{00000000-0005-0000-0000-0000F54F0000}"/>
    <cellStyle name="Output 82 2 2" xfId="35348" xr:uid="{00000000-0005-0000-0000-0000F64F0000}"/>
    <cellStyle name="Output 82 3" xfId="13699" xr:uid="{00000000-0005-0000-0000-0000F74F0000}"/>
    <cellStyle name="Output 82 3 2" xfId="35349" xr:uid="{00000000-0005-0000-0000-0000F84F0000}"/>
    <cellStyle name="Output 82 4" xfId="35350" xr:uid="{00000000-0005-0000-0000-0000F94F0000}"/>
    <cellStyle name="Output 83" xfId="13700" xr:uid="{00000000-0005-0000-0000-0000FA4F0000}"/>
    <cellStyle name="Output 83 2" xfId="13701" xr:uid="{00000000-0005-0000-0000-0000FB4F0000}"/>
    <cellStyle name="Output 83 2 2" xfId="35351" xr:uid="{00000000-0005-0000-0000-0000FC4F0000}"/>
    <cellStyle name="Output 83 3" xfId="13702" xr:uid="{00000000-0005-0000-0000-0000FD4F0000}"/>
    <cellStyle name="Output 83 3 2" xfId="35352" xr:uid="{00000000-0005-0000-0000-0000FE4F0000}"/>
    <cellStyle name="Output 83 4" xfId="35353" xr:uid="{00000000-0005-0000-0000-0000FF4F0000}"/>
    <cellStyle name="Output 84" xfId="13703" xr:uid="{00000000-0005-0000-0000-000000500000}"/>
    <cellStyle name="Output 84 2" xfId="13704" xr:uid="{00000000-0005-0000-0000-000001500000}"/>
    <cellStyle name="Output 84 2 2" xfId="35354" xr:uid="{00000000-0005-0000-0000-000002500000}"/>
    <cellStyle name="Output 84 3" xfId="13705" xr:uid="{00000000-0005-0000-0000-000003500000}"/>
    <cellStyle name="Output 84 3 2" xfId="35355" xr:uid="{00000000-0005-0000-0000-000004500000}"/>
    <cellStyle name="Output 84 4" xfId="35356" xr:uid="{00000000-0005-0000-0000-000005500000}"/>
    <cellStyle name="Output 85" xfId="13706" xr:uid="{00000000-0005-0000-0000-000006500000}"/>
    <cellStyle name="Output 85 2" xfId="13707" xr:uid="{00000000-0005-0000-0000-000007500000}"/>
    <cellStyle name="Output 85 2 2" xfId="35357" xr:uid="{00000000-0005-0000-0000-000008500000}"/>
    <cellStyle name="Output 85 3" xfId="13708" xr:uid="{00000000-0005-0000-0000-000009500000}"/>
    <cellStyle name="Output 85 3 2" xfId="35358" xr:uid="{00000000-0005-0000-0000-00000A500000}"/>
    <cellStyle name="Output 85 4" xfId="35359" xr:uid="{00000000-0005-0000-0000-00000B500000}"/>
    <cellStyle name="Output 86" xfId="13709" xr:uid="{00000000-0005-0000-0000-00000C500000}"/>
    <cellStyle name="Output 86 2" xfId="13710" xr:uid="{00000000-0005-0000-0000-00000D500000}"/>
    <cellStyle name="Output 86 2 2" xfId="35360" xr:uid="{00000000-0005-0000-0000-00000E500000}"/>
    <cellStyle name="Output 86 3" xfId="13711" xr:uid="{00000000-0005-0000-0000-00000F500000}"/>
    <cellStyle name="Output 86 3 2" xfId="35361" xr:uid="{00000000-0005-0000-0000-000010500000}"/>
    <cellStyle name="Output 86 4" xfId="35362" xr:uid="{00000000-0005-0000-0000-000011500000}"/>
    <cellStyle name="Output 87" xfId="13712" xr:uid="{00000000-0005-0000-0000-000012500000}"/>
    <cellStyle name="Output 87 2" xfId="13713" xr:uid="{00000000-0005-0000-0000-000013500000}"/>
    <cellStyle name="Output 87 2 2" xfId="35363" xr:uid="{00000000-0005-0000-0000-000014500000}"/>
    <cellStyle name="Output 87 3" xfId="13714" xr:uid="{00000000-0005-0000-0000-000015500000}"/>
    <cellStyle name="Output 87 3 2" xfId="35364" xr:uid="{00000000-0005-0000-0000-000016500000}"/>
    <cellStyle name="Output 87 4" xfId="35365" xr:uid="{00000000-0005-0000-0000-000017500000}"/>
    <cellStyle name="Output 88" xfId="13715" xr:uid="{00000000-0005-0000-0000-000018500000}"/>
    <cellStyle name="Output 88 2" xfId="13716" xr:uid="{00000000-0005-0000-0000-000019500000}"/>
    <cellStyle name="Output 88 2 2" xfId="35366" xr:uid="{00000000-0005-0000-0000-00001A500000}"/>
    <cellStyle name="Output 88 3" xfId="13717" xr:uid="{00000000-0005-0000-0000-00001B500000}"/>
    <cellStyle name="Output 88 3 2" xfId="35367" xr:uid="{00000000-0005-0000-0000-00001C500000}"/>
    <cellStyle name="Output 88 4" xfId="35368" xr:uid="{00000000-0005-0000-0000-00001D500000}"/>
    <cellStyle name="Output 89" xfId="13718" xr:uid="{00000000-0005-0000-0000-00001E500000}"/>
    <cellStyle name="Output 89 2" xfId="13719" xr:uid="{00000000-0005-0000-0000-00001F500000}"/>
    <cellStyle name="Output 89 2 2" xfId="35369" xr:uid="{00000000-0005-0000-0000-000020500000}"/>
    <cellStyle name="Output 89 3" xfId="13720" xr:uid="{00000000-0005-0000-0000-000021500000}"/>
    <cellStyle name="Output 89 3 2" xfId="35370" xr:uid="{00000000-0005-0000-0000-000022500000}"/>
    <cellStyle name="Output 89 4" xfId="35371" xr:uid="{00000000-0005-0000-0000-000023500000}"/>
    <cellStyle name="Output 9" xfId="13721" xr:uid="{00000000-0005-0000-0000-000024500000}"/>
    <cellStyle name="Output 9 2" xfId="13722" xr:uid="{00000000-0005-0000-0000-000025500000}"/>
    <cellStyle name="Output 9 2 2" xfId="35372" xr:uid="{00000000-0005-0000-0000-000026500000}"/>
    <cellStyle name="Output 9 3" xfId="13723" xr:uid="{00000000-0005-0000-0000-000027500000}"/>
    <cellStyle name="Output 9 3 2" xfId="35373" xr:uid="{00000000-0005-0000-0000-000028500000}"/>
    <cellStyle name="Output 9 4" xfId="35374" xr:uid="{00000000-0005-0000-0000-000029500000}"/>
    <cellStyle name="Output 90" xfId="13724" xr:uid="{00000000-0005-0000-0000-00002A500000}"/>
    <cellStyle name="Output 90 2" xfId="13725" xr:uid="{00000000-0005-0000-0000-00002B500000}"/>
    <cellStyle name="Output 90 2 2" xfId="35375" xr:uid="{00000000-0005-0000-0000-00002C500000}"/>
    <cellStyle name="Output 90 3" xfId="13726" xr:uid="{00000000-0005-0000-0000-00002D500000}"/>
    <cellStyle name="Output 90 3 2" xfId="35376" xr:uid="{00000000-0005-0000-0000-00002E500000}"/>
    <cellStyle name="Output 90 4" xfId="35377" xr:uid="{00000000-0005-0000-0000-00002F500000}"/>
    <cellStyle name="Output 91" xfId="13727" xr:uid="{00000000-0005-0000-0000-000030500000}"/>
    <cellStyle name="Output 91 2" xfId="13728" xr:uid="{00000000-0005-0000-0000-000031500000}"/>
    <cellStyle name="Output 91 2 2" xfId="35378" xr:uid="{00000000-0005-0000-0000-000032500000}"/>
    <cellStyle name="Output 91 3" xfId="13729" xr:uid="{00000000-0005-0000-0000-000033500000}"/>
    <cellStyle name="Output 91 3 2" xfId="35379" xr:uid="{00000000-0005-0000-0000-000034500000}"/>
    <cellStyle name="Output 91 4" xfId="35380" xr:uid="{00000000-0005-0000-0000-000035500000}"/>
    <cellStyle name="Output 92" xfId="13730" xr:uid="{00000000-0005-0000-0000-000036500000}"/>
    <cellStyle name="Output 92 2" xfId="13731" xr:uid="{00000000-0005-0000-0000-000037500000}"/>
    <cellStyle name="Output 92 2 2" xfId="35381" xr:uid="{00000000-0005-0000-0000-000038500000}"/>
    <cellStyle name="Output 92 3" xfId="13732" xr:uid="{00000000-0005-0000-0000-000039500000}"/>
    <cellStyle name="Output 92 3 2" xfId="35382" xr:uid="{00000000-0005-0000-0000-00003A500000}"/>
    <cellStyle name="Output 92 4" xfId="35383" xr:uid="{00000000-0005-0000-0000-00003B500000}"/>
    <cellStyle name="Output 93" xfId="13733" xr:uid="{00000000-0005-0000-0000-00003C500000}"/>
    <cellStyle name="Output 93 2" xfId="13734" xr:uid="{00000000-0005-0000-0000-00003D500000}"/>
    <cellStyle name="Output 93 2 2" xfId="35384" xr:uid="{00000000-0005-0000-0000-00003E500000}"/>
    <cellStyle name="Output 93 3" xfId="13735" xr:uid="{00000000-0005-0000-0000-00003F500000}"/>
    <cellStyle name="Output 93 3 2" xfId="35385" xr:uid="{00000000-0005-0000-0000-000040500000}"/>
    <cellStyle name="Output 93 4" xfId="35386" xr:uid="{00000000-0005-0000-0000-000041500000}"/>
    <cellStyle name="Output 94" xfId="13736" xr:uid="{00000000-0005-0000-0000-000042500000}"/>
    <cellStyle name="Output 94 2" xfId="13737" xr:uid="{00000000-0005-0000-0000-000043500000}"/>
    <cellStyle name="Output 94 2 2" xfId="35387" xr:uid="{00000000-0005-0000-0000-000044500000}"/>
    <cellStyle name="Output 94 3" xfId="13738" xr:uid="{00000000-0005-0000-0000-000045500000}"/>
    <cellStyle name="Output 94 3 2" xfId="35388" xr:uid="{00000000-0005-0000-0000-000046500000}"/>
    <cellStyle name="Output 94 4" xfId="35389" xr:uid="{00000000-0005-0000-0000-000047500000}"/>
    <cellStyle name="Output 95" xfId="13739" xr:uid="{00000000-0005-0000-0000-000048500000}"/>
    <cellStyle name="Output 95 2" xfId="13740" xr:uid="{00000000-0005-0000-0000-000049500000}"/>
    <cellStyle name="Output 95 2 2" xfId="35390" xr:uid="{00000000-0005-0000-0000-00004A500000}"/>
    <cellStyle name="Output 95 3" xfId="13741" xr:uid="{00000000-0005-0000-0000-00004B500000}"/>
    <cellStyle name="Output 95 3 2" xfId="35391" xr:uid="{00000000-0005-0000-0000-00004C500000}"/>
    <cellStyle name="Output 95 4" xfId="35392" xr:uid="{00000000-0005-0000-0000-00004D500000}"/>
    <cellStyle name="Output 96" xfId="13742" xr:uid="{00000000-0005-0000-0000-00004E500000}"/>
    <cellStyle name="Output 96 2" xfId="13743" xr:uid="{00000000-0005-0000-0000-00004F500000}"/>
    <cellStyle name="Output 96 2 2" xfId="35393" xr:uid="{00000000-0005-0000-0000-000050500000}"/>
    <cellStyle name="Output 96 3" xfId="13744" xr:uid="{00000000-0005-0000-0000-000051500000}"/>
    <cellStyle name="Output 96 3 2" xfId="35394" xr:uid="{00000000-0005-0000-0000-000052500000}"/>
    <cellStyle name="Output 96 4" xfId="35395" xr:uid="{00000000-0005-0000-0000-000053500000}"/>
    <cellStyle name="Output 97" xfId="13745" xr:uid="{00000000-0005-0000-0000-000054500000}"/>
    <cellStyle name="Output 97 2" xfId="13746" xr:uid="{00000000-0005-0000-0000-000055500000}"/>
    <cellStyle name="Output 97 2 2" xfId="35396" xr:uid="{00000000-0005-0000-0000-000056500000}"/>
    <cellStyle name="Output 97 3" xfId="13747" xr:uid="{00000000-0005-0000-0000-000057500000}"/>
    <cellStyle name="Output 97 3 2" xfId="35397" xr:uid="{00000000-0005-0000-0000-000058500000}"/>
    <cellStyle name="Output 97 4" xfId="35398" xr:uid="{00000000-0005-0000-0000-000059500000}"/>
    <cellStyle name="Output 98" xfId="13748" xr:uid="{00000000-0005-0000-0000-00005A500000}"/>
    <cellStyle name="Output 98 2" xfId="13749" xr:uid="{00000000-0005-0000-0000-00005B500000}"/>
    <cellStyle name="Output 98 2 2" xfId="35399" xr:uid="{00000000-0005-0000-0000-00005C500000}"/>
    <cellStyle name="Output 98 3" xfId="13750" xr:uid="{00000000-0005-0000-0000-00005D500000}"/>
    <cellStyle name="Output 98 3 2" xfId="35400" xr:uid="{00000000-0005-0000-0000-00005E500000}"/>
    <cellStyle name="Output 98 4" xfId="35401" xr:uid="{00000000-0005-0000-0000-00005F500000}"/>
    <cellStyle name="Output 99" xfId="13751" xr:uid="{00000000-0005-0000-0000-000060500000}"/>
    <cellStyle name="Output 99 2" xfId="13752" xr:uid="{00000000-0005-0000-0000-000061500000}"/>
    <cellStyle name="Output 99 2 2" xfId="35402" xr:uid="{00000000-0005-0000-0000-000062500000}"/>
    <cellStyle name="Output 99 3" xfId="13753" xr:uid="{00000000-0005-0000-0000-000063500000}"/>
    <cellStyle name="Output 99 3 2" xfId="35403" xr:uid="{00000000-0005-0000-0000-000064500000}"/>
    <cellStyle name="Output 99 4" xfId="35404" xr:uid="{00000000-0005-0000-0000-000065500000}"/>
    <cellStyle name="Output_Bases_Generales" xfId="13754" xr:uid="{00000000-0005-0000-0000-000066500000}"/>
    <cellStyle name="Percen - Estilo2" xfId="13755" xr:uid="{00000000-0005-0000-0000-000067500000}"/>
    <cellStyle name="Percent" xfId="13756" xr:uid="{00000000-0005-0000-0000-000068500000}"/>
    <cellStyle name="Percent (0)" xfId="13757" xr:uid="{00000000-0005-0000-0000-000069500000}"/>
    <cellStyle name="Percent (0) 10" xfId="13758" xr:uid="{00000000-0005-0000-0000-00006A500000}"/>
    <cellStyle name="Percent (0) 10 2" xfId="13759" xr:uid="{00000000-0005-0000-0000-00006B500000}"/>
    <cellStyle name="Percent (0) 10 2 2" xfId="35405" xr:uid="{00000000-0005-0000-0000-00006C500000}"/>
    <cellStyle name="Percent (0) 10 3" xfId="13760" xr:uid="{00000000-0005-0000-0000-00006D500000}"/>
    <cellStyle name="Percent (0) 10 3 2" xfId="35406" xr:uid="{00000000-0005-0000-0000-00006E500000}"/>
    <cellStyle name="Percent (0) 10 4" xfId="35407" xr:uid="{00000000-0005-0000-0000-00006F500000}"/>
    <cellStyle name="Percent (0) 100" xfId="13761" xr:uid="{00000000-0005-0000-0000-000070500000}"/>
    <cellStyle name="Percent (0) 100 2" xfId="13762" xr:uid="{00000000-0005-0000-0000-000071500000}"/>
    <cellStyle name="Percent (0) 100 2 2" xfId="35408" xr:uid="{00000000-0005-0000-0000-000072500000}"/>
    <cellStyle name="Percent (0) 100 3" xfId="13763" xr:uid="{00000000-0005-0000-0000-000073500000}"/>
    <cellStyle name="Percent (0) 100 3 2" xfId="35409" xr:uid="{00000000-0005-0000-0000-000074500000}"/>
    <cellStyle name="Percent (0) 100 4" xfId="35410" xr:uid="{00000000-0005-0000-0000-000075500000}"/>
    <cellStyle name="Percent (0) 101" xfId="13764" xr:uid="{00000000-0005-0000-0000-000076500000}"/>
    <cellStyle name="Percent (0) 101 2" xfId="13765" xr:uid="{00000000-0005-0000-0000-000077500000}"/>
    <cellStyle name="Percent (0) 101 2 2" xfId="35411" xr:uid="{00000000-0005-0000-0000-000078500000}"/>
    <cellStyle name="Percent (0) 101 3" xfId="13766" xr:uid="{00000000-0005-0000-0000-000079500000}"/>
    <cellStyle name="Percent (0) 101 3 2" xfId="35412" xr:uid="{00000000-0005-0000-0000-00007A500000}"/>
    <cellStyle name="Percent (0) 101 4" xfId="35413" xr:uid="{00000000-0005-0000-0000-00007B500000}"/>
    <cellStyle name="Percent (0) 102" xfId="13767" xr:uid="{00000000-0005-0000-0000-00007C500000}"/>
    <cellStyle name="Percent (0) 102 2" xfId="13768" xr:uid="{00000000-0005-0000-0000-00007D500000}"/>
    <cellStyle name="Percent (0) 102 2 2" xfId="35414" xr:uid="{00000000-0005-0000-0000-00007E500000}"/>
    <cellStyle name="Percent (0) 102 3" xfId="13769" xr:uid="{00000000-0005-0000-0000-00007F500000}"/>
    <cellStyle name="Percent (0) 102 3 2" xfId="35415" xr:uid="{00000000-0005-0000-0000-000080500000}"/>
    <cellStyle name="Percent (0) 102 4" xfId="35416" xr:uid="{00000000-0005-0000-0000-000081500000}"/>
    <cellStyle name="Percent (0) 103" xfId="13770" xr:uid="{00000000-0005-0000-0000-000082500000}"/>
    <cellStyle name="Percent (0) 103 2" xfId="13771" xr:uid="{00000000-0005-0000-0000-000083500000}"/>
    <cellStyle name="Percent (0) 103 2 2" xfId="35417" xr:uid="{00000000-0005-0000-0000-000084500000}"/>
    <cellStyle name="Percent (0) 103 3" xfId="13772" xr:uid="{00000000-0005-0000-0000-000085500000}"/>
    <cellStyle name="Percent (0) 103 3 2" xfId="35418" xr:uid="{00000000-0005-0000-0000-000086500000}"/>
    <cellStyle name="Percent (0) 103 4" xfId="35419" xr:uid="{00000000-0005-0000-0000-000087500000}"/>
    <cellStyle name="Percent (0) 104" xfId="13773" xr:uid="{00000000-0005-0000-0000-000088500000}"/>
    <cellStyle name="Percent (0) 104 2" xfId="13774" xr:uid="{00000000-0005-0000-0000-000089500000}"/>
    <cellStyle name="Percent (0) 104 2 2" xfId="35420" xr:uid="{00000000-0005-0000-0000-00008A500000}"/>
    <cellStyle name="Percent (0) 104 3" xfId="13775" xr:uid="{00000000-0005-0000-0000-00008B500000}"/>
    <cellStyle name="Percent (0) 104 3 2" xfId="35421" xr:uid="{00000000-0005-0000-0000-00008C500000}"/>
    <cellStyle name="Percent (0) 104 4" xfId="35422" xr:uid="{00000000-0005-0000-0000-00008D500000}"/>
    <cellStyle name="Percent (0) 105" xfId="13776" xr:uid="{00000000-0005-0000-0000-00008E500000}"/>
    <cellStyle name="Percent (0) 105 2" xfId="13777" xr:uid="{00000000-0005-0000-0000-00008F500000}"/>
    <cellStyle name="Percent (0) 105 2 2" xfId="35423" xr:uid="{00000000-0005-0000-0000-000090500000}"/>
    <cellStyle name="Percent (0) 105 3" xfId="13778" xr:uid="{00000000-0005-0000-0000-000091500000}"/>
    <cellStyle name="Percent (0) 105 3 2" xfId="35424" xr:uid="{00000000-0005-0000-0000-000092500000}"/>
    <cellStyle name="Percent (0) 105 4" xfId="35425" xr:uid="{00000000-0005-0000-0000-000093500000}"/>
    <cellStyle name="Percent (0) 106" xfId="13779" xr:uid="{00000000-0005-0000-0000-000094500000}"/>
    <cellStyle name="Percent (0) 106 2" xfId="13780" xr:uid="{00000000-0005-0000-0000-000095500000}"/>
    <cellStyle name="Percent (0) 106 2 2" xfId="35426" xr:uid="{00000000-0005-0000-0000-000096500000}"/>
    <cellStyle name="Percent (0) 106 3" xfId="13781" xr:uid="{00000000-0005-0000-0000-000097500000}"/>
    <cellStyle name="Percent (0) 106 3 2" xfId="35427" xr:uid="{00000000-0005-0000-0000-000098500000}"/>
    <cellStyle name="Percent (0) 106 4" xfId="35428" xr:uid="{00000000-0005-0000-0000-000099500000}"/>
    <cellStyle name="Percent (0) 107" xfId="13782" xr:uid="{00000000-0005-0000-0000-00009A500000}"/>
    <cellStyle name="Percent (0) 107 2" xfId="13783" xr:uid="{00000000-0005-0000-0000-00009B500000}"/>
    <cellStyle name="Percent (0) 107 2 2" xfId="35429" xr:uid="{00000000-0005-0000-0000-00009C500000}"/>
    <cellStyle name="Percent (0) 107 3" xfId="13784" xr:uid="{00000000-0005-0000-0000-00009D500000}"/>
    <cellStyle name="Percent (0) 107 3 2" xfId="35430" xr:uid="{00000000-0005-0000-0000-00009E500000}"/>
    <cellStyle name="Percent (0) 107 4" xfId="35431" xr:uid="{00000000-0005-0000-0000-00009F500000}"/>
    <cellStyle name="Percent (0) 108" xfId="13785" xr:uid="{00000000-0005-0000-0000-0000A0500000}"/>
    <cellStyle name="Percent (0) 108 2" xfId="13786" xr:uid="{00000000-0005-0000-0000-0000A1500000}"/>
    <cellStyle name="Percent (0) 108 2 2" xfId="35432" xr:uid="{00000000-0005-0000-0000-0000A2500000}"/>
    <cellStyle name="Percent (0) 108 3" xfId="13787" xr:uid="{00000000-0005-0000-0000-0000A3500000}"/>
    <cellStyle name="Percent (0) 108 3 2" xfId="35433" xr:uid="{00000000-0005-0000-0000-0000A4500000}"/>
    <cellStyle name="Percent (0) 108 4" xfId="35434" xr:uid="{00000000-0005-0000-0000-0000A5500000}"/>
    <cellStyle name="Percent (0) 109" xfId="13788" xr:uid="{00000000-0005-0000-0000-0000A6500000}"/>
    <cellStyle name="Percent (0) 109 2" xfId="13789" xr:uid="{00000000-0005-0000-0000-0000A7500000}"/>
    <cellStyle name="Percent (0) 109 2 2" xfId="35435" xr:uid="{00000000-0005-0000-0000-0000A8500000}"/>
    <cellStyle name="Percent (0) 109 3" xfId="13790" xr:uid="{00000000-0005-0000-0000-0000A9500000}"/>
    <cellStyle name="Percent (0) 109 3 2" xfId="35436" xr:uid="{00000000-0005-0000-0000-0000AA500000}"/>
    <cellStyle name="Percent (0) 109 4" xfId="35437" xr:uid="{00000000-0005-0000-0000-0000AB500000}"/>
    <cellStyle name="Percent (0) 11" xfId="13791" xr:uid="{00000000-0005-0000-0000-0000AC500000}"/>
    <cellStyle name="Percent (0) 11 2" xfId="13792" xr:uid="{00000000-0005-0000-0000-0000AD500000}"/>
    <cellStyle name="Percent (0) 11 2 2" xfId="35438" xr:uid="{00000000-0005-0000-0000-0000AE500000}"/>
    <cellStyle name="Percent (0) 11 3" xfId="13793" xr:uid="{00000000-0005-0000-0000-0000AF500000}"/>
    <cellStyle name="Percent (0) 11 3 2" xfId="35439" xr:uid="{00000000-0005-0000-0000-0000B0500000}"/>
    <cellStyle name="Percent (0) 11 4" xfId="35440" xr:uid="{00000000-0005-0000-0000-0000B1500000}"/>
    <cellStyle name="Percent (0) 110" xfId="13794" xr:uid="{00000000-0005-0000-0000-0000B2500000}"/>
    <cellStyle name="Percent (0) 110 2" xfId="13795" xr:uid="{00000000-0005-0000-0000-0000B3500000}"/>
    <cellStyle name="Percent (0) 110 2 2" xfId="35441" xr:uid="{00000000-0005-0000-0000-0000B4500000}"/>
    <cellStyle name="Percent (0) 110 3" xfId="13796" xr:uid="{00000000-0005-0000-0000-0000B5500000}"/>
    <cellStyle name="Percent (0) 110 3 2" xfId="35442" xr:uid="{00000000-0005-0000-0000-0000B6500000}"/>
    <cellStyle name="Percent (0) 110 4" xfId="35443" xr:uid="{00000000-0005-0000-0000-0000B7500000}"/>
    <cellStyle name="Percent (0) 111" xfId="13797" xr:uid="{00000000-0005-0000-0000-0000B8500000}"/>
    <cellStyle name="Percent (0) 111 2" xfId="13798" xr:uid="{00000000-0005-0000-0000-0000B9500000}"/>
    <cellStyle name="Percent (0) 111 2 2" xfId="35444" xr:uid="{00000000-0005-0000-0000-0000BA500000}"/>
    <cellStyle name="Percent (0) 111 3" xfId="13799" xr:uid="{00000000-0005-0000-0000-0000BB500000}"/>
    <cellStyle name="Percent (0) 111 3 2" xfId="35445" xr:uid="{00000000-0005-0000-0000-0000BC500000}"/>
    <cellStyle name="Percent (0) 111 4" xfId="35446" xr:uid="{00000000-0005-0000-0000-0000BD500000}"/>
    <cellStyle name="Percent (0) 112" xfId="13800" xr:uid="{00000000-0005-0000-0000-0000BE500000}"/>
    <cellStyle name="Percent (0) 112 2" xfId="35447" xr:uid="{00000000-0005-0000-0000-0000BF500000}"/>
    <cellStyle name="Percent (0) 113" xfId="13801" xr:uid="{00000000-0005-0000-0000-0000C0500000}"/>
    <cellStyle name="Percent (0) 113 2" xfId="35448" xr:uid="{00000000-0005-0000-0000-0000C1500000}"/>
    <cellStyle name="Percent (0) 114" xfId="35449" xr:uid="{00000000-0005-0000-0000-0000C2500000}"/>
    <cellStyle name="Percent (0) 114 2" xfId="35450" xr:uid="{00000000-0005-0000-0000-0000C3500000}"/>
    <cellStyle name="Percent (0) 115" xfId="35451" xr:uid="{00000000-0005-0000-0000-0000C4500000}"/>
    <cellStyle name="Percent (0) 12" xfId="13802" xr:uid="{00000000-0005-0000-0000-0000C5500000}"/>
    <cellStyle name="Percent (0) 12 2" xfId="13803" xr:uid="{00000000-0005-0000-0000-0000C6500000}"/>
    <cellStyle name="Percent (0) 12 2 2" xfId="35452" xr:uid="{00000000-0005-0000-0000-0000C7500000}"/>
    <cellStyle name="Percent (0) 12 3" xfId="13804" xr:uid="{00000000-0005-0000-0000-0000C8500000}"/>
    <cellStyle name="Percent (0) 12 3 2" xfId="35453" xr:uid="{00000000-0005-0000-0000-0000C9500000}"/>
    <cellStyle name="Percent (0) 12 4" xfId="35454" xr:uid="{00000000-0005-0000-0000-0000CA500000}"/>
    <cellStyle name="Percent (0) 13" xfId="13805" xr:uid="{00000000-0005-0000-0000-0000CB500000}"/>
    <cellStyle name="Percent (0) 13 2" xfId="13806" xr:uid="{00000000-0005-0000-0000-0000CC500000}"/>
    <cellStyle name="Percent (0) 13 2 2" xfId="35455" xr:uid="{00000000-0005-0000-0000-0000CD500000}"/>
    <cellStyle name="Percent (0) 13 3" xfId="13807" xr:uid="{00000000-0005-0000-0000-0000CE500000}"/>
    <cellStyle name="Percent (0) 13 3 2" xfId="35456" xr:uid="{00000000-0005-0000-0000-0000CF500000}"/>
    <cellStyle name="Percent (0) 13 4" xfId="35457" xr:uid="{00000000-0005-0000-0000-0000D0500000}"/>
    <cellStyle name="Percent (0) 14" xfId="13808" xr:uid="{00000000-0005-0000-0000-0000D1500000}"/>
    <cellStyle name="Percent (0) 14 2" xfId="13809" xr:uid="{00000000-0005-0000-0000-0000D2500000}"/>
    <cellStyle name="Percent (0) 14 2 2" xfId="35458" xr:uid="{00000000-0005-0000-0000-0000D3500000}"/>
    <cellStyle name="Percent (0) 14 3" xfId="13810" xr:uid="{00000000-0005-0000-0000-0000D4500000}"/>
    <cellStyle name="Percent (0) 14 3 2" xfId="35459" xr:uid="{00000000-0005-0000-0000-0000D5500000}"/>
    <cellStyle name="Percent (0) 14 4" xfId="35460" xr:uid="{00000000-0005-0000-0000-0000D6500000}"/>
    <cellStyle name="Percent (0) 15" xfId="13811" xr:uid="{00000000-0005-0000-0000-0000D7500000}"/>
    <cellStyle name="Percent (0) 15 2" xfId="13812" xr:uid="{00000000-0005-0000-0000-0000D8500000}"/>
    <cellStyle name="Percent (0) 15 2 2" xfId="35461" xr:uid="{00000000-0005-0000-0000-0000D9500000}"/>
    <cellStyle name="Percent (0) 15 3" xfId="13813" xr:uid="{00000000-0005-0000-0000-0000DA500000}"/>
    <cellStyle name="Percent (0) 15 3 2" xfId="35462" xr:uid="{00000000-0005-0000-0000-0000DB500000}"/>
    <cellStyle name="Percent (0) 15 4" xfId="35463" xr:uid="{00000000-0005-0000-0000-0000DC500000}"/>
    <cellStyle name="Percent (0) 16" xfId="13814" xr:uid="{00000000-0005-0000-0000-0000DD500000}"/>
    <cellStyle name="Percent (0) 16 2" xfId="13815" xr:uid="{00000000-0005-0000-0000-0000DE500000}"/>
    <cellStyle name="Percent (0) 16 2 2" xfId="35464" xr:uid="{00000000-0005-0000-0000-0000DF500000}"/>
    <cellStyle name="Percent (0) 16 3" xfId="13816" xr:uid="{00000000-0005-0000-0000-0000E0500000}"/>
    <cellStyle name="Percent (0) 16 3 2" xfId="35465" xr:uid="{00000000-0005-0000-0000-0000E1500000}"/>
    <cellStyle name="Percent (0) 16 4" xfId="35466" xr:uid="{00000000-0005-0000-0000-0000E2500000}"/>
    <cellStyle name="Percent (0) 17" xfId="13817" xr:uid="{00000000-0005-0000-0000-0000E3500000}"/>
    <cellStyle name="Percent (0) 17 2" xfId="13818" xr:uid="{00000000-0005-0000-0000-0000E4500000}"/>
    <cellStyle name="Percent (0) 17 2 2" xfId="35467" xr:uid="{00000000-0005-0000-0000-0000E5500000}"/>
    <cellStyle name="Percent (0) 17 3" xfId="13819" xr:uid="{00000000-0005-0000-0000-0000E6500000}"/>
    <cellStyle name="Percent (0) 17 3 2" xfId="35468" xr:uid="{00000000-0005-0000-0000-0000E7500000}"/>
    <cellStyle name="Percent (0) 17 4" xfId="35469" xr:uid="{00000000-0005-0000-0000-0000E8500000}"/>
    <cellStyle name="Percent (0) 18" xfId="13820" xr:uid="{00000000-0005-0000-0000-0000E9500000}"/>
    <cellStyle name="Percent (0) 18 2" xfId="13821" xr:uid="{00000000-0005-0000-0000-0000EA500000}"/>
    <cellStyle name="Percent (0) 18 2 2" xfId="35470" xr:uid="{00000000-0005-0000-0000-0000EB500000}"/>
    <cellStyle name="Percent (0) 18 3" xfId="13822" xr:uid="{00000000-0005-0000-0000-0000EC500000}"/>
    <cellStyle name="Percent (0) 18 3 2" xfId="35471" xr:uid="{00000000-0005-0000-0000-0000ED500000}"/>
    <cellStyle name="Percent (0) 18 4" xfId="35472" xr:uid="{00000000-0005-0000-0000-0000EE500000}"/>
    <cellStyle name="Percent (0) 19" xfId="13823" xr:uid="{00000000-0005-0000-0000-0000EF500000}"/>
    <cellStyle name="Percent (0) 19 2" xfId="13824" xr:uid="{00000000-0005-0000-0000-0000F0500000}"/>
    <cellStyle name="Percent (0) 19 2 2" xfId="35473" xr:uid="{00000000-0005-0000-0000-0000F1500000}"/>
    <cellStyle name="Percent (0) 19 3" xfId="13825" xr:uid="{00000000-0005-0000-0000-0000F2500000}"/>
    <cellStyle name="Percent (0) 19 3 2" xfId="35474" xr:uid="{00000000-0005-0000-0000-0000F3500000}"/>
    <cellStyle name="Percent (0) 19 4" xfId="35475" xr:uid="{00000000-0005-0000-0000-0000F4500000}"/>
    <cellStyle name="Percent (0) 2" xfId="13826" xr:uid="{00000000-0005-0000-0000-0000F5500000}"/>
    <cellStyle name="Percent (0) 2 10" xfId="13827" xr:uid="{00000000-0005-0000-0000-0000F6500000}"/>
    <cellStyle name="Percent (0) 2 10 2" xfId="13828" xr:uid="{00000000-0005-0000-0000-0000F7500000}"/>
    <cellStyle name="Percent (0) 2 10 2 2" xfId="35476" xr:uid="{00000000-0005-0000-0000-0000F8500000}"/>
    <cellStyle name="Percent (0) 2 10 3" xfId="13829" xr:uid="{00000000-0005-0000-0000-0000F9500000}"/>
    <cellStyle name="Percent (0) 2 10 3 2" xfId="35477" xr:uid="{00000000-0005-0000-0000-0000FA500000}"/>
    <cellStyle name="Percent (0) 2 10 4" xfId="35478" xr:uid="{00000000-0005-0000-0000-0000FB500000}"/>
    <cellStyle name="Percent (0) 2 11" xfId="13830" xr:uid="{00000000-0005-0000-0000-0000FC500000}"/>
    <cellStyle name="Percent (0) 2 11 2" xfId="35479" xr:uid="{00000000-0005-0000-0000-0000FD500000}"/>
    <cellStyle name="Percent (0) 2 12" xfId="13831" xr:uid="{00000000-0005-0000-0000-0000FE500000}"/>
    <cellStyle name="Percent (0) 2 12 2" xfId="35480" xr:uid="{00000000-0005-0000-0000-0000FF500000}"/>
    <cellStyle name="Percent (0) 2 13" xfId="35481" xr:uid="{00000000-0005-0000-0000-000000510000}"/>
    <cellStyle name="Percent (0) 2 2" xfId="13832" xr:uid="{00000000-0005-0000-0000-000001510000}"/>
    <cellStyle name="Percent (0) 2 2 2" xfId="13833" xr:uid="{00000000-0005-0000-0000-000002510000}"/>
    <cellStyle name="Percent (0) 2 2 2 2" xfId="13834" xr:uid="{00000000-0005-0000-0000-000003510000}"/>
    <cellStyle name="Percent (0) 2 2 2 2 2" xfId="13835" xr:uid="{00000000-0005-0000-0000-000004510000}"/>
    <cellStyle name="Percent (0) 2 2 2 2 2 2" xfId="35482" xr:uid="{00000000-0005-0000-0000-000005510000}"/>
    <cellStyle name="Percent (0) 2 2 2 2 3" xfId="13836" xr:uid="{00000000-0005-0000-0000-000006510000}"/>
    <cellStyle name="Percent (0) 2 2 2 2 3 2" xfId="35483" xr:uid="{00000000-0005-0000-0000-000007510000}"/>
    <cellStyle name="Percent (0) 2 2 2 2 4" xfId="35484" xr:uid="{00000000-0005-0000-0000-000008510000}"/>
    <cellStyle name="Percent (0) 2 2 2 3" xfId="13837" xr:uid="{00000000-0005-0000-0000-000009510000}"/>
    <cellStyle name="Percent (0) 2 2 2 3 2" xfId="13838" xr:uid="{00000000-0005-0000-0000-00000A510000}"/>
    <cellStyle name="Percent (0) 2 2 2 3 2 2" xfId="35485" xr:uid="{00000000-0005-0000-0000-00000B510000}"/>
    <cellStyle name="Percent (0) 2 2 2 3 3" xfId="13839" xr:uid="{00000000-0005-0000-0000-00000C510000}"/>
    <cellStyle name="Percent (0) 2 2 2 3 3 2" xfId="35486" xr:uid="{00000000-0005-0000-0000-00000D510000}"/>
    <cellStyle name="Percent (0) 2 2 2 3 4" xfId="35487" xr:uid="{00000000-0005-0000-0000-00000E510000}"/>
    <cellStyle name="Percent (0) 2 2 2 4" xfId="13840" xr:uid="{00000000-0005-0000-0000-00000F510000}"/>
    <cellStyle name="Percent (0) 2 2 2 4 2" xfId="13841" xr:uid="{00000000-0005-0000-0000-000010510000}"/>
    <cellStyle name="Percent (0) 2 2 2 4 2 2" xfId="35488" xr:uid="{00000000-0005-0000-0000-000011510000}"/>
    <cellStyle name="Percent (0) 2 2 2 4 3" xfId="13842" xr:uid="{00000000-0005-0000-0000-000012510000}"/>
    <cellStyle name="Percent (0) 2 2 2 4 3 2" xfId="35489" xr:uid="{00000000-0005-0000-0000-000013510000}"/>
    <cellStyle name="Percent (0) 2 2 2 4 4" xfId="35490" xr:uid="{00000000-0005-0000-0000-000014510000}"/>
    <cellStyle name="Percent (0) 2 2 2 5" xfId="13843" xr:uid="{00000000-0005-0000-0000-000015510000}"/>
    <cellStyle name="Percent (0) 2 2 2 5 2" xfId="13844" xr:uid="{00000000-0005-0000-0000-000016510000}"/>
    <cellStyle name="Percent (0) 2 2 2 5 2 2" xfId="35491" xr:uid="{00000000-0005-0000-0000-000017510000}"/>
    <cellStyle name="Percent (0) 2 2 2 5 3" xfId="13845" xr:uid="{00000000-0005-0000-0000-000018510000}"/>
    <cellStyle name="Percent (0) 2 2 2 5 3 2" xfId="35492" xr:uid="{00000000-0005-0000-0000-000019510000}"/>
    <cellStyle name="Percent (0) 2 2 2 5 4" xfId="35493" xr:uid="{00000000-0005-0000-0000-00001A510000}"/>
    <cellStyle name="Percent (0) 2 2 2 6" xfId="13846" xr:uid="{00000000-0005-0000-0000-00001B510000}"/>
    <cellStyle name="Percent (0) 2 2 2 6 2" xfId="35494" xr:uid="{00000000-0005-0000-0000-00001C510000}"/>
    <cellStyle name="Percent (0) 2 2 2 7" xfId="13847" xr:uid="{00000000-0005-0000-0000-00001D510000}"/>
    <cellStyle name="Percent (0) 2 2 2 7 2" xfId="35495" xr:uid="{00000000-0005-0000-0000-00001E510000}"/>
    <cellStyle name="Percent (0) 2 2 2 8" xfId="35496" xr:uid="{00000000-0005-0000-0000-00001F510000}"/>
    <cellStyle name="Percent (0) 2 2 3" xfId="13848" xr:uid="{00000000-0005-0000-0000-000020510000}"/>
    <cellStyle name="Percent (0) 2 2 3 2" xfId="13849" xr:uid="{00000000-0005-0000-0000-000021510000}"/>
    <cellStyle name="Percent (0) 2 2 3 2 2" xfId="35497" xr:uid="{00000000-0005-0000-0000-000022510000}"/>
    <cellStyle name="Percent (0) 2 2 3 3" xfId="13850" xr:uid="{00000000-0005-0000-0000-000023510000}"/>
    <cellStyle name="Percent (0) 2 2 3 3 2" xfId="35498" xr:uid="{00000000-0005-0000-0000-000024510000}"/>
    <cellStyle name="Percent (0) 2 2 3 4" xfId="35499" xr:uid="{00000000-0005-0000-0000-000025510000}"/>
    <cellStyle name="Percent (0) 2 2 4" xfId="13851" xr:uid="{00000000-0005-0000-0000-000026510000}"/>
    <cellStyle name="Percent (0) 2 2 4 2" xfId="13852" xr:uid="{00000000-0005-0000-0000-000027510000}"/>
    <cellStyle name="Percent (0) 2 2 4 2 2" xfId="35500" xr:uid="{00000000-0005-0000-0000-000028510000}"/>
    <cellStyle name="Percent (0) 2 2 4 3" xfId="13853" xr:uid="{00000000-0005-0000-0000-000029510000}"/>
    <cellStyle name="Percent (0) 2 2 4 3 2" xfId="35501" xr:uid="{00000000-0005-0000-0000-00002A510000}"/>
    <cellStyle name="Percent (0) 2 2 4 4" xfId="35502" xr:uid="{00000000-0005-0000-0000-00002B510000}"/>
    <cellStyle name="Percent (0) 2 2 5" xfId="13854" xr:uid="{00000000-0005-0000-0000-00002C510000}"/>
    <cellStyle name="Percent (0) 2 2 5 2" xfId="13855" xr:uid="{00000000-0005-0000-0000-00002D510000}"/>
    <cellStyle name="Percent (0) 2 2 5 2 2" xfId="35503" xr:uid="{00000000-0005-0000-0000-00002E510000}"/>
    <cellStyle name="Percent (0) 2 2 5 3" xfId="13856" xr:uid="{00000000-0005-0000-0000-00002F510000}"/>
    <cellStyle name="Percent (0) 2 2 5 3 2" xfId="35504" xr:uid="{00000000-0005-0000-0000-000030510000}"/>
    <cellStyle name="Percent (0) 2 2 5 4" xfId="35505" xr:uid="{00000000-0005-0000-0000-000031510000}"/>
    <cellStyle name="Percent (0) 2 2 6" xfId="13857" xr:uid="{00000000-0005-0000-0000-000032510000}"/>
    <cellStyle name="Percent (0) 2 2 6 2" xfId="13858" xr:uid="{00000000-0005-0000-0000-000033510000}"/>
    <cellStyle name="Percent (0) 2 2 6 2 2" xfId="35506" xr:uid="{00000000-0005-0000-0000-000034510000}"/>
    <cellStyle name="Percent (0) 2 2 6 3" xfId="13859" xr:uid="{00000000-0005-0000-0000-000035510000}"/>
    <cellStyle name="Percent (0) 2 2 6 3 2" xfId="35507" xr:uid="{00000000-0005-0000-0000-000036510000}"/>
    <cellStyle name="Percent (0) 2 2 6 4" xfId="35508" xr:uid="{00000000-0005-0000-0000-000037510000}"/>
    <cellStyle name="Percent (0) 2 2 7" xfId="13860" xr:uid="{00000000-0005-0000-0000-000038510000}"/>
    <cellStyle name="Percent (0) 2 2 7 2" xfId="35509" xr:uid="{00000000-0005-0000-0000-000039510000}"/>
    <cellStyle name="Percent (0) 2 2 8" xfId="13861" xr:uid="{00000000-0005-0000-0000-00003A510000}"/>
    <cellStyle name="Percent (0) 2 2 8 2" xfId="35510" xr:uid="{00000000-0005-0000-0000-00003B510000}"/>
    <cellStyle name="Percent (0) 2 2 9" xfId="35511" xr:uid="{00000000-0005-0000-0000-00003C510000}"/>
    <cellStyle name="Percent (0) 2 3" xfId="13862" xr:uid="{00000000-0005-0000-0000-00003D510000}"/>
    <cellStyle name="Percent (0) 2 3 2" xfId="13863" xr:uid="{00000000-0005-0000-0000-00003E510000}"/>
    <cellStyle name="Percent (0) 2 3 2 2" xfId="13864" xr:uid="{00000000-0005-0000-0000-00003F510000}"/>
    <cellStyle name="Percent (0) 2 3 2 2 2" xfId="13865" xr:uid="{00000000-0005-0000-0000-000040510000}"/>
    <cellStyle name="Percent (0) 2 3 2 2 2 2" xfId="35512" xr:uid="{00000000-0005-0000-0000-000041510000}"/>
    <cellStyle name="Percent (0) 2 3 2 2 3" xfId="13866" xr:uid="{00000000-0005-0000-0000-000042510000}"/>
    <cellStyle name="Percent (0) 2 3 2 2 3 2" xfId="35513" xr:uid="{00000000-0005-0000-0000-000043510000}"/>
    <cellStyle name="Percent (0) 2 3 2 2 4" xfId="35514" xr:uid="{00000000-0005-0000-0000-000044510000}"/>
    <cellStyle name="Percent (0) 2 3 2 3" xfId="13867" xr:uid="{00000000-0005-0000-0000-000045510000}"/>
    <cellStyle name="Percent (0) 2 3 2 3 2" xfId="13868" xr:uid="{00000000-0005-0000-0000-000046510000}"/>
    <cellStyle name="Percent (0) 2 3 2 3 2 2" xfId="35515" xr:uid="{00000000-0005-0000-0000-000047510000}"/>
    <cellStyle name="Percent (0) 2 3 2 3 3" xfId="13869" xr:uid="{00000000-0005-0000-0000-000048510000}"/>
    <cellStyle name="Percent (0) 2 3 2 3 3 2" xfId="35516" xr:uid="{00000000-0005-0000-0000-000049510000}"/>
    <cellStyle name="Percent (0) 2 3 2 3 4" xfId="35517" xr:uid="{00000000-0005-0000-0000-00004A510000}"/>
    <cellStyle name="Percent (0) 2 3 2 4" xfId="13870" xr:uid="{00000000-0005-0000-0000-00004B510000}"/>
    <cellStyle name="Percent (0) 2 3 2 4 2" xfId="13871" xr:uid="{00000000-0005-0000-0000-00004C510000}"/>
    <cellStyle name="Percent (0) 2 3 2 4 2 2" xfId="35518" xr:uid="{00000000-0005-0000-0000-00004D510000}"/>
    <cellStyle name="Percent (0) 2 3 2 4 3" xfId="13872" xr:uid="{00000000-0005-0000-0000-00004E510000}"/>
    <cellStyle name="Percent (0) 2 3 2 4 3 2" xfId="35519" xr:uid="{00000000-0005-0000-0000-00004F510000}"/>
    <cellStyle name="Percent (0) 2 3 2 4 4" xfId="35520" xr:uid="{00000000-0005-0000-0000-000050510000}"/>
    <cellStyle name="Percent (0) 2 3 2 5" xfId="13873" xr:uid="{00000000-0005-0000-0000-000051510000}"/>
    <cellStyle name="Percent (0) 2 3 2 5 2" xfId="13874" xr:uid="{00000000-0005-0000-0000-000052510000}"/>
    <cellStyle name="Percent (0) 2 3 2 5 2 2" xfId="35521" xr:uid="{00000000-0005-0000-0000-000053510000}"/>
    <cellStyle name="Percent (0) 2 3 2 5 3" xfId="13875" xr:uid="{00000000-0005-0000-0000-000054510000}"/>
    <cellStyle name="Percent (0) 2 3 2 5 3 2" xfId="35522" xr:uid="{00000000-0005-0000-0000-000055510000}"/>
    <cellStyle name="Percent (0) 2 3 2 5 4" xfId="35523" xr:uid="{00000000-0005-0000-0000-000056510000}"/>
    <cellStyle name="Percent (0) 2 3 2 6" xfId="13876" xr:uid="{00000000-0005-0000-0000-000057510000}"/>
    <cellStyle name="Percent (0) 2 3 2 6 2" xfId="35524" xr:uid="{00000000-0005-0000-0000-000058510000}"/>
    <cellStyle name="Percent (0) 2 3 2 7" xfId="13877" xr:uid="{00000000-0005-0000-0000-000059510000}"/>
    <cellStyle name="Percent (0) 2 3 2 7 2" xfId="35525" xr:uid="{00000000-0005-0000-0000-00005A510000}"/>
    <cellStyle name="Percent (0) 2 3 2 8" xfId="35526" xr:uid="{00000000-0005-0000-0000-00005B510000}"/>
    <cellStyle name="Percent (0) 2 3 3" xfId="13878" xr:uid="{00000000-0005-0000-0000-00005C510000}"/>
    <cellStyle name="Percent (0) 2 3 3 2" xfId="13879" xr:uid="{00000000-0005-0000-0000-00005D510000}"/>
    <cellStyle name="Percent (0) 2 3 3 2 2" xfId="35527" xr:uid="{00000000-0005-0000-0000-00005E510000}"/>
    <cellStyle name="Percent (0) 2 3 3 3" xfId="13880" xr:uid="{00000000-0005-0000-0000-00005F510000}"/>
    <cellStyle name="Percent (0) 2 3 3 3 2" xfId="35528" xr:uid="{00000000-0005-0000-0000-000060510000}"/>
    <cellStyle name="Percent (0) 2 3 3 4" xfId="35529" xr:uid="{00000000-0005-0000-0000-000061510000}"/>
    <cellStyle name="Percent (0) 2 3 4" xfId="13881" xr:uid="{00000000-0005-0000-0000-000062510000}"/>
    <cellStyle name="Percent (0) 2 3 4 2" xfId="13882" xr:uid="{00000000-0005-0000-0000-000063510000}"/>
    <cellStyle name="Percent (0) 2 3 4 2 2" xfId="35530" xr:uid="{00000000-0005-0000-0000-000064510000}"/>
    <cellStyle name="Percent (0) 2 3 4 3" xfId="13883" xr:uid="{00000000-0005-0000-0000-000065510000}"/>
    <cellStyle name="Percent (0) 2 3 4 3 2" xfId="35531" xr:uid="{00000000-0005-0000-0000-000066510000}"/>
    <cellStyle name="Percent (0) 2 3 4 4" xfId="35532" xr:uid="{00000000-0005-0000-0000-000067510000}"/>
    <cellStyle name="Percent (0) 2 3 5" xfId="13884" xr:uid="{00000000-0005-0000-0000-000068510000}"/>
    <cellStyle name="Percent (0) 2 3 5 2" xfId="13885" xr:uid="{00000000-0005-0000-0000-000069510000}"/>
    <cellStyle name="Percent (0) 2 3 5 2 2" xfId="35533" xr:uid="{00000000-0005-0000-0000-00006A510000}"/>
    <cellStyle name="Percent (0) 2 3 5 3" xfId="13886" xr:uid="{00000000-0005-0000-0000-00006B510000}"/>
    <cellStyle name="Percent (0) 2 3 5 3 2" xfId="35534" xr:uid="{00000000-0005-0000-0000-00006C510000}"/>
    <cellStyle name="Percent (0) 2 3 5 4" xfId="35535" xr:uid="{00000000-0005-0000-0000-00006D510000}"/>
    <cellStyle name="Percent (0) 2 3 6" xfId="13887" xr:uid="{00000000-0005-0000-0000-00006E510000}"/>
    <cellStyle name="Percent (0) 2 3 6 2" xfId="13888" xr:uid="{00000000-0005-0000-0000-00006F510000}"/>
    <cellStyle name="Percent (0) 2 3 6 2 2" xfId="35536" xr:uid="{00000000-0005-0000-0000-000070510000}"/>
    <cellStyle name="Percent (0) 2 3 6 3" xfId="13889" xr:uid="{00000000-0005-0000-0000-000071510000}"/>
    <cellStyle name="Percent (0) 2 3 6 3 2" xfId="35537" xr:uid="{00000000-0005-0000-0000-000072510000}"/>
    <cellStyle name="Percent (0) 2 3 6 4" xfId="35538" xr:uid="{00000000-0005-0000-0000-000073510000}"/>
    <cellStyle name="Percent (0) 2 3 7" xfId="13890" xr:uid="{00000000-0005-0000-0000-000074510000}"/>
    <cellStyle name="Percent (0) 2 3 7 2" xfId="35539" xr:uid="{00000000-0005-0000-0000-000075510000}"/>
    <cellStyle name="Percent (0) 2 3 8" xfId="13891" xr:uid="{00000000-0005-0000-0000-000076510000}"/>
    <cellStyle name="Percent (0) 2 3 8 2" xfId="35540" xr:uid="{00000000-0005-0000-0000-000077510000}"/>
    <cellStyle name="Percent (0) 2 3 9" xfId="35541" xr:uid="{00000000-0005-0000-0000-000078510000}"/>
    <cellStyle name="Percent (0) 2 4" xfId="13892" xr:uid="{00000000-0005-0000-0000-000079510000}"/>
    <cellStyle name="Percent (0) 2 4 2" xfId="13893" xr:uid="{00000000-0005-0000-0000-00007A510000}"/>
    <cellStyle name="Percent (0) 2 4 2 2" xfId="13894" xr:uid="{00000000-0005-0000-0000-00007B510000}"/>
    <cellStyle name="Percent (0) 2 4 2 2 2" xfId="13895" xr:uid="{00000000-0005-0000-0000-00007C510000}"/>
    <cellStyle name="Percent (0) 2 4 2 2 2 2" xfId="35542" xr:uid="{00000000-0005-0000-0000-00007D510000}"/>
    <cellStyle name="Percent (0) 2 4 2 2 3" xfId="13896" xr:uid="{00000000-0005-0000-0000-00007E510000}"/>
    <cellStyle name="Percent (0) 2 4 2 2 3 2" xfId="35543" xr:uid="{00000000-0005-0000-0000-00007F510000}"/>
    <cellStyle name="Percent (0) 2 4 2 2 4" xfId="35544" xr:uid="{00000000-0005-0000-0000-000080510000}"/>
    <cellStyle name="Percent (0) 2 4 2 3" xfId="13897" xr:uid="{00000000-0005-0000-0000-000081510000}"/>
    <cellStyle name="Percent (0) 2 4 2 3 2" xfId="13898" xr:uid="{00000000-0005-0000-0000-000082510000}"/>
    <cellStyle name="Percent (0) 2 4 2 3 2 2" xfId="35545" xr:uid="{00000000-0005-0000-0000-000083510000}"/>
    <cellStyle name="Percent (0) 2 4 2 3 3" xfId="13899" xr:uid="{00000000-0005-0000-0000-000084510000}"/>
    <cellStyle name="Percent (0) 2 4 2 3 3 2" xfId="35546" xr:uid="{00000000-0005-0000-0000-000085510000}"/>
    <cellStyle name="Percent (0) 2 4 2 3 4" xfId="35547" xr:uid="{00000000-0005-0000-0000-000086510000}"/>
    <cellStyle name="Percent (0) 2 4 2 4" xfId="13900" xr:uid="{00000000-0005-0000-0000-000087510000}"/>
    <cellStyle name="Percent (0) 2 4 2 4 2" xfId="13901" xr:uid="{00000000-0005-0000-0000-000088510000}"/>
    <cellStyle name="Percent (0) 2 4 2 4 2 2" xfId="35548" xr:uid="{00000000-0005-0000-0000-000089510000}"/>
    <cellStyle name="Percent (0) 2 4 2 4 3" xfId="13902" xr:uid="{00000000-0005-0000-0000-00008A510000}"/>
    <cellStyle name="Percent (0) 2 4 2 4 3 2" xfId="35549" xr:uid="{00000000-0005-0000-0000-00008B510000}"/>
    <cellStyle name="Percent (0) 2 4 2 4 4" xfId="35550" xr:uid="{00000000-0005-0000-0000-00008C510000}"/>
    <cellStyle name="Percent (0) 2 4 2 5" xfId="13903" xr:uid="{00000000-0005-0000-0000-00008D510000}"/>
    <cellStyle name="Percent (0) 2 4 2 5 2" xfId="13904" xr:uid="{00000000-0005-0000-0000-00008E510000}"/>
    <cellStyle name="Percent (0) 2 4 2 5 2 2" xfId="35551" xr:uid="{00000000-0005-0000-0000-00008F510000}"/>
    <cellStyle name="Percent (0) 2 4 2 5 3" xfId="13905" xr:uid="{00000000-0005-0000-0000-000090510000}"/>
    <cellStyle name="Percent (0) 2 4 2 5 3 2" xfId="35552" xr:uid="{00000000-0005-0000-0000-000091510000}"/>
    <cellStyle name="Percent (0) 2 4 2 5 4" xfId="35553" xr:uid="{00000000-0005-0000-0000-000092510000}"/>
    <cellStyle name="Percent (0) 2 4 2 6" xfId="13906" xr:uid="{00000000-0005-0000-0000-000093510000}"/>
    <cellStyle name="Percent (0) 2 4 2 6 2" xfId="35554" xr:uid="{00000000-0005-0000-0000-000094510000}"/>
    <cellStyle name="Percent (0) 2 4 2 7" xfId="13907" xr:uid="{00000000-0005-0000-0000-000095510000}"/>
    <cellStyle name="Percent (0) 2 4 2 7 2" xfId="35555" xr:uid="{00000000-0005-0000-0000-000096510000}"/>
    <cellStyle name="Percent (0) 2 4 2 8" xfId="35556" xr:uid="{00000000-0005-0000-0000-000097510000}"/>
    <cellStyle name="Percent (0) 2 4 3" xfId="13908" xr:uid="{00000000-0005-0000-0000-000098510000}"/>
    <cellStyle name="Percent (0) 2 4 3 2" xfId="13909" xr:uid="{00000000-0005-0000-0000-000099510000}"/>
    <cellStyle name="Percent (0) 2 4 3 2 2" xfId="35557" xr:uid="{00000000-0005-0000-0000-00009A510000}"/>
    <cellStyle name="Percent (0) 2 4 3 3" xfId="13910" xr:uid="{00000000-0005-0000-0000-00009B510000}"/>
    <cellStyle name="Percent (0) 2 4 3 3 2" xfId="35558" xr:uid="{00000000-0005-0000-0000-00009C510000}"/>
    <cellStyle name="Percent (0) 2 4 3 4" xfId="35559" xr:uid="{00000000-0005-0000-0000-00009D510000}"/>
    <cellStyle name="Percent (0) 2 4 4" xfId="13911" xr:uid="{00000000-0005-0000-0000-00009E510000}"/>
    <cellStyle name="Percent (0) 2 4 4 2" xfId="13912" xr:uid="{00000000-0005-0000-0000-00009F510000}"/>
    <cellStyle name="Percent (0) 2 4 4 2 2" xfId="35560" xr:uid="{00000000-0005-0000-0000-0000A0510000}"/>
    <cellStyle name="Percent (0) 2 4 4 3" xfId="13913" xr:uid="{00000000-0005-0000-0000-0000A1510000}"/>
    <cellStyle name="Percent (0) 2 4 4 3 2" xfId="35561" xr:uid="{00000000-0005-0000-0000-0000A2510000}"/>
    <cellStyle name="Percent (0) 2 4 4 4" xfId="35562" xr:uid="{00000000-0005-0000-0000-0000A3510000}"/>
    <cellStyle name="Percent (0) 2 4 5" xfId="13914" xr:uid="{00000000-0005-0000-0000-0000A4510000}"/>
    <cellStyle name="Percent (0) 2 4 5 2" xfId="13915" xr:uid="{00000000-0005-0000-0000-0000A5510000}"/>
    <cellStyle name="Percent (0) 2 4 5 2 2" xfId="35563" xr:uid="{00000000-0005-0000-0000-0000A6510000}"/>
    <cellStyle name="Percent (0) 2 4 5 3" xfId="13916" xr:uid="{00000000-0005-0000-0000-0000A7510000}"/>
    <cellStyle name="Percent (0) 2 4 5 3 2" xfId="35564" xr:uid="{00000000-0005-0000-0000-0000A8510000}"/>
    <cellStyle name="Percent (0) 2 4 5 4" xfId="35565" xr:uid="{00000000-0005-0000-0000-0000A9510000}"/>
    <cellStyle name="Percent (0) 2 4 6" xfId="13917" xr:uid="{00000000-0005-0000-0000-0000AA510000}"/>
    <cellStyle name="Percent (0) 2 4 6 2" xfId="13918" xr:uid="{00000000-0005-0000-0000-0000AB510000}"/>
    <cellStyle name="Percent (0) 2 4 6 2 2" xfId="35566" xr:uid="{00000000-0005-0000-0000-0000AC510000}"/>
    <cellStyle name="Percent (0) 2 4 6 3" xfId="13919" xr:uid="{00000000-0005-0000-0000-0000AD510000}"/>
    <cellStyle name="Percent (0) 2 4 6 3 2" xfId="35567" xr:uid="{00000000-0005-0000-0000-0000AE510000}"/>
    <cellStyle name="Percent (0) 2 4 6 4" xfId="35568" xr:uid="{00000000-0005-0000-0000-0000AF510000}"/>
    <cellStyle name="Percent (0) 2 4 7" xfId="13920" xr:uid="{00000000-0005-0000-0000-0000B0510000}"/>
    <cellStyle name="Percent (0) 2 4 7 2" xfId="35569" xr:uid="{00000000-0005-0000-0000-0000B1510000}"/>
    <cellStyle name="Percent (0) 2 4 8" xfId="13921" xr:uid="{00000000-0005-0000-0000-0000B2510000}"/>
    <cellStyle name="Percent (0) 2 4 8 2" xfId="35570" xr:uid="{00000000-0005-0000-0000-0000B3510000}"/>
    <cellStyle name="Percent (0) 2 4 9" xfId="35571" xr:uid="{00000000-0005-0000-0000-0000B4510000}"/>
    <cellStyle name="Percent (0) 2 5" xfId="13922" xr:uid="{00000000-0005-0000-0000-0000B5510000}"/>
    <cellStyle name="Percent (0) 2 5 2" xfId="13923" xr:uid="{00000000-0005-0000-0000-0000B6510000}"/>
    <cellStyle name="Percent (0) 2 5 2 2" xfId="13924" xr:uid="{00000000-0005-0000-0000-0000B7510000}"/>
    <cellStyle name="Percent (0) 2 5 2 2 2" xfId="35572" xr:uid="{00000000-0005-0000-0000-0000B8510000}"/>
    <cellStyle name="Percent (0) 2 5 2 3" xfId="13925" xr:uid="{00000000-0005-0000-0000-0000B9510000}"/>
    <cellStyle name="Percent (0) 2 5 2 3 2" xfId="35573" xr:uid="{00000000-0005-0000-0000-0000BA510000}"/>
    <cellStyle name="Percent (0) 2 5 2 4" xfId="35574" xr:uid="{00000000-0005-0000-0000-0000BB510000}"/>
    <cellStyle name="Percent (0) 2 5 3" xfId="13926" xr:uid="{00000000-0005-0000-0000-0000BC510000}"/>
    <cellStyle name="Percent (0) 2 5 3 2" xfId="13927" xr:uid="{00000000-0005-0000-0000-0000BD510000}"/>
    <cellStyle name="Percent (0) 2 5 3 2 2" xfId="35575" xr:uid="{00000000-0005-0000-0000-0000BE510000}"/>
    <cellStyle name="Percent (0) 2 5 3 3" xfId="13928" xr:uid="{00000000-0005-0000-0000-0000BF510000}"/>
    <cellStyle name="Percent (0) 2 5 3 3 2" xfId="35576" xr:uid="{00000000-0005-0000-0000-0000C0510000}"/>
    <cellStyle name="Percent (0) 2 5 3 4" xfId="35577" xr:uid="{00000000-0005-0000-0000-0000C1510000}"/>
    <cellStyle name="Percent (0) 2 5 4" xfId="13929" xr:uid="{00000000-0005-0000-0000-0000C2510000}"/>
    <cellStyle name="Percent (0) 2 5 4 2" xfId="13930" xr:uid="{00000000-0005-0000-0000-0000C3510000}"/>
    <cellStyle name="Percent (0) 2 5 4 2 2" xfId="35578" xr:uid="{00000000-0005-0000-0000-0000C4510000}"/>
    <cellStyle name="Percent (0) 2 5 4 3" xfId="13931" xr:uid="{00000000-0005-0000-0000-0000C5510000}"/>
    <cellStyle name="Percent (0) 2 5 4 3 2" xfId="35579" xr:uid="{00000000-0005-0000-0000-0000C6510000}"/>
    <cellStyle name="Percent (0) 2 5 4 4" xfId="35580" xr:uid="{00000000-0005-0000-0000-0000C7510000}"/>
    <cellStyle name="Percent (0) 2 5 5" xfId="13932" xr:uid="{00000000-0005-0000-0000-0000C8510000}"/>
    <cellStyle name="Percent (0) 2 5 5 2" xfId="13933" xr:uid="{00000000-0005-0000-0000-0000C9510000}"/>
    <cellStyle name="Percent (0) 2 5 5 2 2" xfId="35581" xr:uid="{00000000-0005-0000-0000-0000CA510000}"/>
    <cellStyle name="Percent (0) 2 5 5 3" xfId="13934" xr:uid="{00000000-0005-0000-0000-0000CB510000}"/>
    <cellStyle name="Percent (0) 2 5 5 3 2" xfId="35582" xr:uid="{00000000-0005-0000-0000-0000CC510000}"/>
    <cellStyle name="Percent (0) 2 5 5 4" xfId="35583" xr:uid="{00000000-0005-0000-0000-0000CD510000}"/>
    <cellStyle name="Percent (0) 2 5 6" xfId="13935" xr:uid="{00000000-0005-0000-0000-0000CE510000}"/>
    <cellStyle name="Percent (0) 2 5 6 2" xfId="35584" xr:uid="{00000000-0005-0000-0000-0000CF510000}"/>
    <cellStyle name="Percent (0) 2 5 7" xfId="13936" xr:uid="{00000000-0005-0000-0000-0000D0510000}"/>
    <cellStyle name="Percent (0) 2 5 7 2" xfId="35585" xr:uid="{00000000-0005-0000-0000-0000D1510000}"/>
    <cellStyle name="Percent (0) 2 5 8" xfId="35586" xr:uid="{00000000-0005-0000-0000-0000D2510000}"/>
    <cellStyle name="Percent (0) 2 6" xfId="13937" xr:uid="{00000000-0005-0000-0000-0000D3510000}"/>
    <cellStyle name="Percent (0) 2 6 2" xfId="13938" xr:uid="{00000000-0005-0000-0000-0000D4510000}"/>
    <cellStyle name="Percent (0) 2 6 2 2" xfId="13939" xr:uid="{00000000-0005-0000-0000-0000D5510000}"/>
    <cellStyle name="Percent (0) 2 6 2 2 2" xfId="35587" xr:uid="{00000000-0005-0000-0000-0000D6510000}"/>
    <cellStyle name="Percent (0) 2 6 2 3" xfId="13940" xr:uid="{00000000-0005-0000-0000-0000D7510000}"/>
    <cellStyle name="Percent (0) 2 6 2 3 2" xfId="35588" xr:uid="{00000000-0005-0000-0000-0000D8510000}"/>
    <cellStyle name="Percent (0) 2 6 2 4" xfId="35589" xr:uid="{00000000-0005-0000-0000-0000D9510000}"/>
    <cellStyle name="Percent (0) 2 6 3" xfId="13941" xr:uid="{00000000-0005-0000-0000-0000DA510000}"/>
    <cellStyle name="Percent (0) 2 6 3 2" xfId="13942" xr:uid="{00000000-0005-0000-0000-0000DB510000}"/>
    <cellStyle name="Percent (0) 2 6 3 2 2" xfId="35590" xr:uid="{00000000-0005-0000-0000-0000DC510000}"/>
    <cellStyle name="Percent (0) 2 6 3 3" xfId="13943" xr:uid="{00000000-0005-0000-0000-0000DD510000}"/>
    <cellStyle name="Percent (0) 2 6 3 3 2" xfId="35591" xr:uid="{00000000-0005-0000-0000-0000DE510000}"/>
    <cellStyle name="Percent (0) 2 6 3 4" xfId="35592" xr:uid="{00000000-0005-0000-0000-0000DF510000}"/>
    <cellStyle name="Percent (0) 2 6 4" xfId="13944" xr:uid="{00000000-0005-0000-0000-0000E0510000}"/>
    <cellStyle name="Percent (0) 2 6 4 2" xfId="13945" xr:uid="{00000000-0005-0000-0000-0000E1510000}"/>
    <cellStyle name="Percent (0) 2 6 4 2 2" xfId="35593" xr:uid="{00000000-0005-0000-0000-0000E2510000}"/>
    <cellStyle name="Percent (0) 2 6 4 3" xfId="13946" xr:uid="{00000000-0005-0000-0000-0000E3510000}"/>
    <cellStyle name="Percent (0) 2 6 4 3 2" xfId="35594" xr:uid="{00000000-0005-0000-0000-0000E4510000}"/>
    <cellStyle name="Percent (0) 2 6 4 4" xfId="35595" xr:uid="{00000000-0005-0000-0000-0000E5510000}"/>
    <cellStyle name="Percent (0) 2 6 5" xfId="13947" xr:uid="{00000000-0005-0000-0000-0000E6510000}"/>
    <cellStyle name="Percent (0) 2 6 5 2" xfId="13948" xr:uid="{00000000-0005-0000-0000-0000E7510000}"/>
    <cellStyle name="Percent (0) 2 6 5 2 2" xfId="35596" xr:uid="{00000000-0005-0000-0000-0000E8510000}"/>
    <cellStyle name="Percent (0) 2 6 5 3" xfId="13949" xr:uid="{00000000-0005-0000-0000-0000E9510000}"/>
    <cellStyle name="Percent (0) 2 6 5 3 2" xfId="35597" xr:uid="{00000000-0005-0000-0000-0000EA510000}"/>
    <cellStyle name="Percent (0) 2 6 5 4" xfId="35598" xr:uid="{00000000-0005-0000-0000-0000EB510000}"/>
    <cellStyle name="Percent (0) 2 6 6" xfId="13950" xr:uid="{00000000-0005-0000-0000-0000EC510000}"/>
    <cellStyle name="Percent (0) 2 6 6 2" xfId="35599" xr:uid="{00000000-0005-0000-0000-0000ED510000}"/>
    <cellStyle name="Percent (0) 2 6 7" xfId="13951" xr:uid="{00000000-0005-0000-0000-0000EE510000}"/>
    <cellStyle name="Percent (0) 2 6 7 2" xfId="35600" xr:uid="{00000000-0005-0000-0000-0000EF510000}"/>
    <cellStyle name="Percent (0) 2 6 8" xfId="35601" xr:uid="{00000000-0005-0000-0000-0000F0510000}"/>
    <cellStyle name="Percent (0) 2 7" xfId="13952" xr:uid="{00000000-0005-0000-0000-0000F1510000}"/>
    <cellStyle name="Percent (0) 2 7 2" xfId="13953" xr:uid="{00000000-0005-0000-0000-0000F2510000}"/>
    <cellStyle name="Percent (0) 2 7 2 2" xfId="35602" xr:uid="{00000000-0005-0000-0000-0000F3510000}"/>
    <cellStyle name="Percent (0) 2 7 3" xfId="13954" xr:uid="{00000000-0005-0000-0000-0000F4510000}"/>
    <cellStyle name="Percent (0) 2 7 3 2" xfId="35603" xr:uid="{00000000-0005-0000-0000-0000F5510000}"/>
    <cellStyle name="Percent (0) 2 7 4" xfId="35604" xr:uid="{00000000-0005-0000-0000-0000F6510000}"/>
    <cellStyle name="Percent (0) 2 8" xfId="13955" xr:uid="{00000000-0005-0000-0000-0000F7510000}"/>
    <cellStyle name="Percent (0) 2 8 2" xfId="13956" xr:uid="{00000000-0005-0000-0000-0000F8510000}"/>
    <cellStyle name="Percent (0) 2 8 2 2" xfId="35605" xr:uid="{00000000-0005-0000-0000-0000F9510000}"/>
    <cellStyle name="Percent (0) 2 8 3" xfId="13957" xr:uid="{00000000-0005-0000-0000-0000FA510000}"/>
    <cellStyle name="Percent (0) 2 8 3 2" xfId="35606" xr:uid="{00000000-0005-0000-0000-0000FB510000}"/>
    <cellStyle name="Percent (0) 2 8 4" xfId="35607" xr:uid="{00000000-0005-0000-0000-0000FC510000}"/>
    <cellStyle name="Percent (0) 2 9" xfId="13958" xr:uid="{00000000-0005-0000-0000-0000FD510000}"/>
    <cellStyle name="Percent (0) 2 9 2" xfId="13959" xr:uid="{00000000-0005-0000-0000-0000FE510000}"/>
    <cellStyle name="Percent (0) 2 9 2 2" xfId="35608" xr:uid="{00000000-0005-0000-0000-0000FF510000}"/>
    <cellStyle name="Percent (0) 2 9 3" xfId="13960" xr:uid="{00000000-0005-0000-0000-000000520000}"/>
    <cellStyle name="Percent (0) 2 9 3 2" xfId="35609" xr:uid="{00000000-0005-0000-0000-000001520000}"/>
    <cellStyle name="Percent (0) 2 9 4" xfId="35610" xr:uid="{00000000-0005-0000-0000-000002520000}"/>
    <cellStyle name="Percent (0) 2_ActiFijos" xfId="13961" xr:uid="{00000000-0005-0000-0000-000003520000}"/>
    <cellStyle name="Percent (0) 20" xfId="13962" xr:uid="{00000000-0005-0000-0000-000004520000}"/>
    <cellStyle name="Percent (0) 20 2" xfId="13963" xr:uid="{00000000-0005-0000-0000-000005520000}"/>
    <cellStyle name="Percent (0) 20 2 2" xfId="35611" xr:uid="{00000000-0005-0000-0000-000006520000}"/>
    <cellStyle name="Percent (0) 20 3" xfId="13964" xr:uid="{00000000-0005-0000-0000-000007520000}"/>
    <cellStyle name="Percent (0) 20 3 2" xfId="35612" xr:uid="{00000000-0005-0000-0000-000008520000}"/>
    <cellStyle name="Percent (0) 20 4" xfId="35613" xr:uid="{00000000-0005-0000-0000-000009520000}"/>
    <cellStyle name="Percent (0) 21" xfId="13965" xr:uid="{00000000-0005-0000-0000-00000A520000}"/>
    <cellStyle name="Percent (0) 21 2" xfId="13966" xr:uid="{00000000-0005-0000-0000-00000B520000}"/>
    <cellStyle name="Percent (0) 21 2 2" xfId="35614" xr:uid="{00000000-0005-0000-0000-00000C520000}"/>
    <cellStyle name="Percent (0) 21 3" xfId="13967" xr:uid="{00000000-0005-0000-0000-00000D520000}"/>
    <cellStyle name="Percent (0) 21 3 2" xfId="35615" xr:uid="{00000000-0005-0000-0000-00000E520000}"/>
    <cellStyle name="Percent (0) 21 4" xfId="35616" xr:uid="{00000000-0005-0000-0000-00000F520000}"/>
    <cellStyle name="Percent (0) 22" xfId="13968" xr:uid="{00000000-0005-0000-0000-000010520000}"/>
    <cellStyle name="Percent (0) 22 2" xfId="13969" xr:uid="{00000000-0005-0000-0000-000011520000}"/>
    <cellStyle name="Percent (0) 22 2 2" xfId="35617" xr:uid="{00000000-0005-0000-0000-000012520000}"/>
    <cellStyle name="Percent (0) 22 3" xfId="13970" xr:uid="{00000000-0005-0000-0000-000013520000}"/>
    <cellStyle name="Percent (0) 22 3 2" xfId="35618" xr:uid="{00000000-0005-0000-0000-000014520000}"/>
    <cellStyle name="Percent (0) 22 4" xfId="35619" xr:uid="{00000000-0005-0000-0000-000015520000}"/>
    <cellStyle name="Percent (0) 23" xfId="13971" xr:uid="{00000000-0005-0000-0000-000016520000}"/>
    <cellStyle name="Percent (0) 23 2" xfId="13972" xr:uid="{00000000-0005-0000-0000-000017520000}"/>
    <cellStyle name="Percent (0) 23 2 2" xfId="35620" xr:uid="{00000000-0005-0000-0000-000018520000}"/>
    <cellStyle name="Percent (0) 23 3" xfId="13973" xr:uid="{00000000-0005-0000-0000-000019520000}"/>
    <cellStyle name="Percent (0) 23 3 2" xfId="35621" xr:uid="{00000000-0005-0000-0000-00001A520000}"/>
    <cellStyle name="Percent (0) 23 4" xfId="35622" xr:uid="{00000000-0005-0000-0000-00001B520000}"/>
    <cellStyle name="Percent (0) 24" xfId="13974" xr:uid="{00000000-0005-0000-0000-00001C520000}"/>
    <cellStyle name="Percent (0) 24 2" xfId="13975" xr:uid="{00000000-0005-0000-0000-00001D520000}"/>
    <cellStyle name="Percent (0) 24 2 2" xfId="35623" xr:uid="{00000000-0005-0000-0000-00001E520000}"/>
    <cellStyle name="Percent (0) 24 3" xfId="13976" xr:uid="{00000000-0005-0000-0000-00001F520000}"/>
    <cellStyle name="Percent (0) 24 3 2" xfId="35624" xr:uid="{00000000-0005-0000-0000-000020520000}"/>
    <cellStyle name="Percent (0) 24 4" xfId="35625" xr:uid="{00000000-0005-0000-0000-000021520000}"/>
    <cellStyle name="Percent (0) 25" xfId="13977" xr:uid="{00000000-0005-0000-0000-000022520000}"/>
    <cellStyle name="Percent (0) 25 2" xfId="13978" xr:uid="{00000000-0005-0000-0000-000023520000}"/>
    <cellStyle name="Percent (0) 25 2 2" xfId="35626" xr:uid="{00000000-0005-0000-0000-000024520000}"/>
    <cellStyle name="Percent (0) 25 3" xfId="13979" xr:uid="{00000000-0005-0000-0000-000025520000}"/>
    <cellStyle name="Percent (0) 25 3 2" xfId="35627" xr:uid="{00000000-0005-0000-0000-000026520000}"/>
    <cellStyle name="Percent (0) 25 4" xfId="35628" xr:uid="{00000000-0005-0000-0000-000027520000}"/>
    <cellStyle name="Percent (0) 26" xfId="13980" xr:uid="{00000000-0005-0000-0000-000028520000}"/>
    <cellStyle name="Percent (0) 26 2" xfId="13981" xr:uid="{00000000-0005-0000-0000-000029520000}"/>
    <cellStyle name="Percent (0) 26 2 2" xfId="35629" xr:uid="{00000000-0005-0000-0000-00002A520000}"/>
    <cellStyle name="Percent (0) 26 3" xfId="13982" xr:uid="{00000000-0005-0000-0000-00002B520000}"/>
    <cellStyle name="Percent (0) 26 3 2" xfId="35630" xr:uid="{00000000-0005-0000-0000-00002C520000}"/>
    <cellStyle name="Percent (0) 26 4" xfId="35631" xr:uid="{00000000-0005-0000-0000-00002D520000}"/>
    <cellStyle name="Percent (0) 27" xfId="13983" xr:uid="{00000000-0005-0000-0000-00002E520000}"/>
    <cellStyle name="Percent (0) 27 2" xfId="13984" xr:uid="{00000000-0005-0000-0000-00002F520000}"/>
    <cellStyle name="Percent (0) 27 2 2" xfId="35632" xr:uid="{00000000-0005-0000-0000-000030520000}"/>
    <cellStyle name="Percent (0) 27 3" xfId="13985" xr:uid="{00000000-0005-0000-0000-000031520000}"/>
    <cellStyle name="Percent (0) 27 3 2" xfId="35633" xr:uid="{00000000-0005-0000-0000-000032520000}"/>
    <cellStyle name="Percent (0) 27 4" xfId="35634" xr:uid="{00000000-0005-0000-0000-000033520000}"/>
    <cellStyle name="Percent (0) 28" xfId="13986" xr:uid="{00000000-0005-0000-0000-000034520000}"/>
    <cellStyle name="Percent (0) 28 2" xfId="13987" xr:uid="{00000000-0005-0000-0000-000035520000}"/>
    <cellStyle name="Percent (0) 28 2 2" xfId="35635" xr:uid="{00000000-0005-0000-0000-000036520000}"/>
    <cellStyle name="Percent (0) 28 3" xfId="13988" xr:uid="{00000000-0005-0000-0000-000037520000}"/>
    <cellStyle name="Percent (0) 28 3 2" xfId="35636" xr:uid="{00000000-0005-0000-0000-000038520000}"/>
    <cellStyle name="Percent (0) 28 4" xfId="35637" xr:uid="{00000000-0005-0000-0000-000039520000}"/>
    <cellStyle name="Percent (0) 29" xfId="13989" xr:uid="{00000000-0005-0000-0000-00003A520000}"/>
    <cellStyle name="Percent (0) 29 2" xfId="13990" xr:uid="{00000000-0005-0000-0000-00003B520000}"/>
    <cellStyle name="Percent (0) 29 2 2" xfId="35638" xr:uid="{00000000-0005-0000-0000-00003C520000}"/>
    <cellStyle name="Percent (0) 29 3" xfId="13991" xr:uid="{00000000-0005-0000-0000-00003D520000}"/>
    <cellStyle name="Percent (0) 29 3 2" xfId="35639" xr:uid="{00000000-0005-0000-0000-00003E520000}"/>
    <cellStyle name="Percent (0) 29 4" xfId="35640" xr:uid="{00000000-0005-0000-0000-00003F520000}"/>
    <cellStyle name="Percent (0) 3" xfId="13992" xr:uid="{00000000-0005-0000-0000-000040520000}"/>
    <cellStyle name="Percent (0) 3 10" xfId="13993" xr:uid="{00000000-0005-0000-0000-000041520000}"/>
    <cellStyle name="Percent (0) 3 10 2" xfId="13994" xr:uid="{00000000-0005-0000-0000-000042520000}"/>
    <cellStyle name="Percent (0) 3 10 2 2" xfId="35641" xr:uid="{00000000-0005-0000-0000-000043520000}"/>
    <cellStyle name="Percent (0) 3 10 3" xfId="13995" xr:uid="{00000000-0005-0000-0000-000044520000}"/>
    <cellStyle name="Percent (0) 3 10 3 2" xfId="35642" xr:uid="{00000000-0005-0000-0000-000045520000}"/>
    <cellStyle name="Percent (0) 3 10 4" xfId="35643" xr:uid="{00000000-0005-0000-0000-000046520000}"/>
    <cellStyle name="Percent (0) 3 11" xfId="13996" xr:uid="{00000000-0005-0000-0000-000047520000}"/>
    <cellStyle name="Percent (0) 3 11 2" xfId="35644" xr:uid="{00000000-0005-0000-0000-000048520000}"/>
    <cellStyle name="Percent (0) 3 12" xfId="13997" xr:uid="{00000000-0005-0000-0000-000049520000}"/>
    <cellStyle name="Percent (0) 3 12 2" xfId="35645" xr:uid="{00000000-0005-0000-0000-00004A520000}"/>
    <cellStyle name="Percent (0) 3 13" xfId="35646" xr:uid="{00000000-0005-0000-0000-00004B520000}"/>
    <cellStyle name="Percent (0) 3 2" xfId="13998" xr:uid="{00000000-0005-0000-0000-00004C520000}"/>
    <cellStyle name="Percent (0) 3 2 2" xfId="13999" xr:uid="{00000000-0005-0000-0000-00004D520000}"/>
    <cellStyle name="Percent (0) 3 2 2 2" xfId="14000" xr:uid="{00000000-0005-0000-0000-00004E520000}"/>
    <cellStyle name="Percent (0) 3 2 2 2 2" xfId="14001" xr:uid="{00000000-0005-0000-0000-00004F520000}"/>
    <cellStyle name="Percent (0) 3 2 2 2 2 2" xfId="35647" xr:uid="{00000000-0005-0000-0000-000050520000}"/>
    <cellStyle name="Percent (0) 3 2 2 2 3" xfId="14002" xr:uid="{00000000-0005-0000-0000-000051520000}"/>
    <cellStyle name="Percent (0) 3 2 2 2 3 2" xfId="35648" xr:uid="{00000000-0005-0000-0000-000052520000}"/>
    <cellStyle name="Percent (0) 3 2 2 2 4" xfId="35649" xr:uid="{00000000-0005-0000-0000-000053520000}"/>
    <cellStyle name="Percent (0) 3 2 2 3" xfId="14003" xr:uid="{00000000-0005-0000-0000-000054520000}"/>
    <cellStyle name="Percent (0) 3 2 2 3 2" xfId="14004" xr:uid="{00000000-0005-0000-0000-000055520000}"/>
    <cellStyle name="Percent (0) 3 2 2 3 2 2" xfId="35650" xr:uid="{00000000-0005-0000-0000-000056520000}"/>
    <cellStyle name="Percent (0) 3 2 2 3 3" xfId="14005" xr:uid="{00000000-0005-0000-0000-000057520000}"/>
    <cellStyle name="Percent (0) 3 2 2 3 3 2" xfId="35651" xr:uid="{00000000-0005-0000-0000-000058520000}"/>
    <cellStyle name="Percent (0) 3 2 2 3 4" xfId="35652" xr:uid="{00000000-0005-0000-0000-000059520000}"/>
    <cellStyle name="Percent (0) 3 2 2 4" xfId="14006" xr:uid="{00000000-0005-0000-0000-00005A520000}"/>
    <cellStyle name="Percent (0) 3 2 2 4 2" xfId="14007" xr:uid="{00000000-0005-0000-0000-00005B520000}"/>
    <cellStyle name="Percent (0) 3 2 2 4 2 2" xfId="35653" xr:uid="{00000000-0005-0000-0000-00005C520000}"/>
    <cellStyle name="Percent (0) 3 2 2 4 3" xfId="14008" xr:uid="{00000000-0005-0000-0000-00005D520000}"/>
    <cellStyle name="Percent (0) 3 2 2 4 3 2" xfId="35654" xr:uid="{00000000-0005-0000-0000-00005E520000}"/>
    <cellStyle name="Percent (0) 3 2 2 4 4" xfId="35655" xr:uid="{00000000-0005-0000-0000-00005F520000}"/>
    <cellStyle name="Percent (0) 3 2 2 5" xfId="14009" xr:uid="{00000000-0005-0000-0000-000060520000}"/>
    <cellStyle name="Percent (0) 3 2 2 5 2" xfId="14010" xr:uid="{00000000-0005-0000-0000-000061520000}"/>
    <cellStyle name="Percent (0) 3 2 2 5 2 2" xfId="35656" xr:uid="{00000000-0005-0000-0000-000062520000}"/>
    <cellStyle name="Percent (0) 3 2 2 5 3" xfId="14011" xr:uid="{00000000-0005-0000-0000-000063520000}"/>
    <cellStyle name="Percent (0) 3 2 2 5 3 2" xfId="35657" xr:uid="{00000000-0005-0000-0000-000064520000}"/>
    <cellStyle name="Percent (0) 3 2 2 5 4" xfId="35658" xr:uid="{00000000-0005-0000-0000-000065520000}"/>
    <cellStyle name="Percent (0) 3 2 2 6" xfId="14012" xr:uid="{00000000-0005-0000-0000-000066520000}"/>
    <cellStyle name="Percent (0) 3 2 2 6 2" xfId="35659" xr:uid="{00000000-0005-0000-0000-000067520000}"/>
    <cellStyle name="Percent (0) 3 2 2 7" xfId="14013" xr:uid="{00000000-0005-0000-0000-000068520000}"/>
    <cellStyle name="Percent (0) 3 2 2 7 2" xfId="35660" xr:uid="{00000000-0005-0000-0000-000069520000}"/>
    <cellStyle name="Percent (0) 3 2 2 8" xfId="35661" xr:uid="{00000000-0005-0000-0000-00006A520000}"/>
    <cellStyle name="Percent (0) 3 2 3" xfId="14014" xr:uid="{00000000-0005-0000-0000-00006B520000}"/>
    <cellStyle name="Percent (0) 3 2 3 2" xfId="14015" xr:uid="{00000000-0005-0000-0000-00006C520000}"/>
    <cellStyle name="Percent (0) 3 2 3 2 2" xfId="35662" xr:uid="{00000000-0005-0000-0000-00006D520000}"/>
    <cellStyle name="Percent (0) 3 2 3 3" xfId="14016" xr:uid="{00000000-0005-0000-0000-00006E520000}"/>
    <cellStyle name="Percent (0) 3 2 3 3 2" xfId="35663" xr:uid="{00000000-0005-0000-0000-00006F520000}"/>
    <cellStyle name="Percent (0) 3 2 3 4" xfId="35664" xr:uid="{00000000-0005-0000-0000-000070520000}"/>
    <cellStyle name="Percent (0) 3 2 4" xfId="14017" xr:uid="{00000000-0005-0000-0000-000071520000}"/>
    <cellStyle name="Percent (0) 3 2 4 2" xfId="14018" xr:uid="{00000000-0005-0000-0000-000072520000}"/>
    <cellStyle name="Percent (0) 3 2 4 2 2" xfId="35665" xr:uid="{00000000-0005-0000-0000-000073520000}"/>
    <cellStyle name="Percent (0) 3 2 4 3" xfId="14019" xr:uid="{00000000-0005-0000-0000-000074520000}"/>
    <cellStyle name="Percent (0) 3 2 4 3 2" xfId="35666" xr:uid="{00000000-0005-0000-0000-000075520000}"/>
    <cellStyle name="Percent (0) 3 2 4 4" xfId="35667" xr:uid="{00000000-0005-0000-0000-000076520000}"/>
    <cellStyle name="Percent (0) 3 2 5" xfId="14020" xr:uid="{00000000-0005-0000-0000-000077520000}"/>
    <cellStyle name="Percent (0) 3 2 5 2" xfId="14021" xr:uid="{00000000-0005-0000-0000-000078520000}"/>
    <cellStyle name="Percent (0) 3 2 5 2 2" xfId="35668" xr:uid="{00000000-0005-0000-0000-000079520000}"/>
    <cellStyle name="Percent (0) 3 2 5 3" xfId="14022" xr:uid="{00000000-0005-0000-0000-00007A520000}"/>
    <cellStyle name="Percent (0) 3 2 5 3 2" xfId="35669" xr:uid="{00000000-0005-0000-0000-00007B520000}"/>
    <cellStyle name="Percent (0) 3 2 5 4" xfId="35670" xr:uid="{00000000-0005-0000-0000-00007C520000}"/>
    <cellStyle name="Percent (0) 3 2 6" xfId="14023" xr:uid="{00000000-0005-0000-0000-00007D520000}"/>
    <cellStyle name="Percent (0) 3 2 6 2" xfId="14024" xr:uid="{00000000-0005-0000-0000-00007E520000}"/>
    <cellStyle name="Percent (0) 3 2 6 2 2" xfId="35671" xr:uid="{00000000-0005-0000-0000-00007F520000}"/>
    <cellStyle name="Percent (0) 3 2 6 3" xfId="14025" xr:uid="{00000000-0005-0000-0000-000080520000}"/>
    <cellStyle name="Percent (0) 3 2 6 3 2" xfId="35672" xr:uid="{00000000-0005-0000-0000-000081520000}"/>
    <cellStyle name="Percent (0) 3 2 6 4" xfId="35673" xr:uid="{00000000-0005-0000-0000-000082520000}"/>
    <cellStyle name="Percent (0) 3 2 7" xfId="14026" xr:uid="{00000000-0005-0000-0000-000083520000}"/>
    <cellStyle name="Percent (0) 3 2 7 2" xfId="35674" xr:uid="{00000000-0005-0000-0000-000084520000}"/>
    <cellStyle name="Percent (0) 3 2 8" xfId="14027" xr:uid="{00000000-0005-0000-0000-000085520000}"/>
    <cellStyle name="Percent (0) 3 2 8 2" xfId="35675" xr:uid="{00000000-0005-0000-0000-000086520000}"/>
    <cellStyle name="Percent (0) 3 2 9" xfId="35676" xr:uid="{00000000-0005-0000-0000-000087520000}"/>
    <cellStyle name="Percent (0) 3 3" xfId="14028" xr:uid="{00000000-0005-0000-0000-000088520000}"/>
    <cellStyle name="Percent (0) 3 3 2" xfId="14029" xr:uid="{00000000-0005-0000-0000-000089520000}"/>
    <cellStyle name="Percent (0) 3 3 2 2" xfId="14030" xr:uid="{00000000-0005-0000-0000-00008A520000}"/>
    <cellStyle name="Percent (0) 3 3 2 2 2" xfId="14031" xr:uid="{00000000-0005-0000-0000-00008B520000}"/>
    <cellStyle name="Percent (0) 3 3 2 2 2 2" xfId="35677" xr:uid="{00000000-0005-0000-0000-00008C520000}"/>
    <cellStyle name="Percent (0) 3 3 2 2 3" xfId="14032" xr:uid="{00000000-0005-0000-0000-00008D520000}"/>
    <cellStyle name="Percent (0) 3 3 2 2 3 2" xfId="35678" xr:uid="{00000000-0005-0000-0000-00008E520000}"/>
    <cellStyle name="Percent (0) 3 3 2 2 4" xfId="35679" xr:uid="{00000000-0005-0000-0000-00008F520000}"/>
    <cellStyle name="Percent (0) 3 3 2 3" xfId="14033" xr:uid="{00000000-0005-0000-0000-000090520000}"/>
    <cellStyle name="Percent (0) 3 3 2 3 2" xfId="14034" xr:uid="{00000000-0005-0000-0000-000091520000}"/>
    <cellStyle name="Percent (0) 3 3 2 3 2 2" xfId="35680" xr:uid="{00000000-0005-0000-0000-000092520000}"/>
    <cellStyle name="Percent (0) 3 3 2 3 3" xfId="14035" xr:uid="{00000000-0005-0000-0000-000093520000}"/>
    <cellStyle name="Percent (0) 3 3 2 3 3 2" xfId="35681" xr:uid="{00000000-0005-0000-0000-000094520000}"/>
    <cellStyle name="Percent (0) 3 3 2 3 4" xfId="35682" xr:uid="{00000000-0005-0000-0000-000095520000}"/>
    <cellStyle name="Percent (0) 3 3 2 4" xfId="14036" xr:uid="{00000000-0005-0000-0000-000096520000}"/>
    <cellStyle name="Percent (0) 3 3 2 4 2" xfId="14037" xr:uid="{00000000-0005-0000-0000-000097520000}"/>
    <cellStyle name="Percent (0) 3 3 2 4 2 2" xfId="35683" xr:uid="{00000000-0005-0000-0000-000098520000}"/>
    <cellStyle name="Percent (0) 3 3 2 4 3" xfId="14038" xr:uid="{00000000-0005-0000-0000-000099520000}"/>
    <cellStyle name="Percent (0) 3 3 2 4 3 2" xfId="35684" xr:uid="{00000000-0005-0000-0000-00009A520000}"/>
    <cellStyle name="Percent (0) 3 3 2 4 4" xfId="35685" xr:uid="{00000000-0005-0000-0000-00009B520000}"/>
    <cellStyle name="Percent (0) 3 3 2 5" xfId="14039" xr:uid="{00000000-0005-0000-0000-00009C520000}"/>
    <cellStyle name="Percent (0) 3 3 2 5 2" xfId="14040" xr:uid="{00000000-0005-0000-0000-00009D520000}"/>
    <cellStyle name="Percent (0) 3 3 2 5 2 2" xfId="35686" xr:uid="{00000000-0005-0000-0000-00009E520000}"/>
    <cellStyle name="Percent (0) 3 3 2 5 3" xfId="14041" xr:uid="{00000000-0005-0000-0000-00009F520000}"/>
    <cellStyle name="Percent (0) 3 3 2 5 3 2" xfId="35687" xr:uid="{00000000-0005-0000-0000-0000A0520000}"/>
    <cellStyle name="Percent (0) 3 3 2 5 4" xfId="35688" xr:uid="{00000000-0005-0000-0000-0000A1520000}"/>
    <cellStyle name="Percent (0) 3 3 2 6" xfId="14042" xr:uid="{00000000-0005-0000-0000-0000A2520000}"/>
    <cellStyle name="Percent (0) 3 3 2 6 2" xfId="35689" xr:uid="{00000000-0005-0000-0000-0000A3520000}"/>
    <cellStyle name="Percent (0) 3 3 2 7" xfId="14043" xr:uid="{00000000-0005-0000-0000-0000A4520000}"/>
    <cellStyle name="Percent (0) 3 3 2 7 2" xfId="35690" xr:uid="{00000000-0005-0000-0000-0000A5520000}"/>
    <cellStyle name="Percent (0) 3 3 2 8" xfId="35691" xr:uid="{00000000-0005-0000-0000-0000A6520000}"/>
    <cellStyle name="Percent (0) 3 3 3" xfId="14044" xr:uid="{00000000-0005-0000-0000-0000A7520000}"/>
    <cellStyle name="Percent (0) 3 3 3 2" xfId="14045" xr:uid="{00000000-0005-0000-0000-0000A8520000}"/>
    <cellStyle name="Percent (0) 3 3 3 2 2" xfId="35692" xr:uid="{00000000-0005-0000-0000-0000A9520000}"/>
    <cellStyle name="Percent (0) 3 3 3 3" xfId="14046" xr:uid="{00000000-0005-0000-0000-0000AA520000}"/>
    <cellStyle name="Percent (0) 3 3 3 3 2" xfId="35693" xr:uid="{00000000-0005-0000-0000-0000AB520000}"/>
    <cellStyle name="Percent (0) 3 3 3 4" xfId="35694" xr:uid="{00000000-0005-0000-0000-0000AC520000}"/>
    <cellStyle name="Percent (0) 3 3 4" xfId="14047" xr:uid="{00000000-0005-0000-0000-0000AD520000}"/>
    <cellStyle name="Percent (0) 3 3 4 2" xfId="14048" xr:uid="{00000000-0005-0000-0000-0000AE520000}"/>
    <cellStyle name="Percent (0) 3 3 4 2 2" xfId="35695" xr:uid="{00000000-0005-0000-0000-0000AF520000}"/>
    <cellStyle name="Percent (0) 3 3 4 3" xfId="14049" xr:uid="{00000000-0005-0000-0000-0000B0520000}"/>
    <cellStyle name="Percent (0) 3 3 4 3 2" xfId="35696" xr:uid="{00000000-0005-0000-0000-0000B1520000}"/>
    <cellStyle name="Percent (0) 3 3 4 4" xfId="35697" xr:uid="{00000000-0005-0000-0000-0000B2520000}"/>
    <cellStyle name="Percent (0) 3 3 5" xfId="14050" xr:uid="{00000000-0005-0000-0000-0000B3520000}"/>
    <cellStyle name="Percent (0) 3 3 5 2" xfId="14051" xr:uid="{00000000-0005-0000-0000-0000B4520000}"/>
    <cellStyle name="Percent (0) 3 3 5 2 2" xfId="35698" xr:uid="{00000000-0005-0000-0000-0000B5520000}"/>
    <cellStyle name="Percent (0) 3 3 5 3" xfId="14052" xr:uid="{00000000-0005-0000-0000-0000B6520000}"/>
    <cellStyle name="Percent (0) 3 3 5 3 2" xfId="35699" xr:uid="{00000000-0005-0000-0000-0000B7520000}"/>
    <cellStyle name="Percent (0) 3 3 5 4" xfId="35700" xr:uid="{00000000-0005-0000-0000-0000B8520000}"/>
    <cellStyle name="Percent (0) 3 3 6" xfId="14053" xr:uid="{00000000-0005-0000-0000-0000B9520000}"/>
    <cellStyle name="Percent (0) 3 3 6 2" xfId="14054" xr:uid="{00000000-0005-0000-0000-0000BA520000}"/>
    <cellStyle name="Percent (0) 3 3 6 2 2" xfId="35701" xr:uid="{00000000-0005-0000-0000-0000BB520000}"/>
    <cellStyle name="Percent (0) 3 3 6 3" xfId="14055" xr:uid="{00000000-0005-0000-0000-0000BC520000}"/>
    <cellStyle name="Percent (0) 3 3 6 3 2" xfId="35702" xr:uid="{00000000-0005-0000-0000-0000BD520000}"/>
    <cellStyle name="Percent (0) 3 3 6 4" xfId="35703" xr:uid="{00000000-0005-0000-0000-0000BE520000}"/>
    <cellStyle name="Percent (0) 3 3 7" xfId="14056" xr:uid="{00000000-0005-0000-0000-0000BF520000}"/>
    <cellStyle name="Percent (0) 3 3 7 2" xfId="35704" xr:uid="{00000000-0005-0000-0000-0000C0520000}"/>
    <cellStyle name="Percent (0) 3 3 8" xfId="14057" xr:uid="{00000000-0005-0000-0000-0000C1520000}"/>
    <cellStyle name="Percent (0) 3 3 8 2" xfId="35705" xr:uid="{00000000-0005-0000-0000-0000C2520000}"/>
    <cellStyle name="Percent (0) 3 3 9" xfId="35706" xr:uid="{00000000-0005-0000-0000-0000C3520000}"/>
    <cellStyle name="Percent (0) 3 4" xfId="14058" xr:uid="{00000000-0005-0000-0000-0000C4520000}"/>
    <cellStyle name="Percent (0) 3 4 2" xfId="14059" xr:uid="{00000000-0005-0000-0000-0000C5520000}"/>
    <cellStyle name="Percent (0) 3 4 2 2" xfId="14060" xr:uid="{00000000-0005-0000-0000-0000C6520000}"/>
    <cellStyle name="Percent (0) 3 4 2 2 2" xfId="14061" xr:uid="{00000000-0005-0000-0000-0000C7520000}"/>
    <cellStyle name="Percent (0) 3 4 2 2 2 2" xfId="35707" xr:uid="{00000000-0005-0000-0000-0000C8520000}"/>
    <cellStyle name="Percent (0) 3 4 2 2 3" xfId="14062" xr:uid="{00000000-0005-0000-0000-0000C9520000}"/>
    <cellStyle name="Percent (0) 3 4 2 2 3 2" xfId="35708" xr:uid="{00000000-0005-0000-0000-0000CA520000}"/>
    <cellStyle name="Percent (0) 3 4 2 2 4" xfId="35709" xr:uid="{00000000-0005-0000-0000-0000CB520000}"/>
    <cellStyle name="Percent (0) 3 4 2 3" xfId="14063" xr:uid="{00000000-0005-0000-0000-0000CC520000}"/>
    <cellStyle name="Percent (0) 3 4 2 3 2" xfId="14064" xr:uid="{00000000-0005-0000-0000-0000CD520000}"/>
    <cellStyle name="Percent (0) 3 4 2 3 2 2" xfId="35710" xr:uid="{00000000-0005-0000-0000-0000CE520000}"/>
    <cellStyle name="Percent (0) 3 4 2 3 3" xfId="14065" xr:uid="{00000000-0005-0000-0000-0000CF520000}"/>
    <cellStyle name="Percent (0) 3 4 2 3 3 2" xfId="35711" xr:uid="{00000000-0005-0000-0000-0000D0520000}"/>
    <cellStyle name="Percent (0) 3 4 2 3 4" xfId="35712" xr:uid="{00000000-0005-0000-0000-0000D1520000}"/>
    <cellStyle name="Percent (0) 3 4 2 4" xfId="14066" xr:uid="{00000000-0005-0000-0000-0000D2520000}"/>
    <cellStyle name="Percent (0) 3 4 2 4 2" xfId="14067" xr:uid="{00000000-0005-0000-0000-0000D3520000}"/>
    <cellStyle name="Percent (0) 3 4 2 4 2 2" xfId="35713" xr:uid="{00000000-0005-0000-0000-0000D4520000}"/>
    <cellStyle name="Percent (0) 3 4 2 4 3" xfId="14068" xr:uid="{00000000-0005-0000-0000-0000D5520000}"/>
    <cellStyle name="Percent (0) 3 4 2 4 3 2" xfId="35714" xr:uid="{00000000-0005-0000-0000-0000D6520000}"/>
    <cellStyle name="Percent (0) 3 4 2 4 4" xfId="35715" xr:uid="{00000000-0005-0000-0000-0000D7520000}"/>
    <cellStyle name="Percent (0) 3 4 2 5" xfId="14069" xr:uid="{00000000-0005-0000-0000-0000D8520000}"/>
    <cellStyle name="Percent (0) 3 4 2 5 2" xfId="14070" xr:uid="{00000000-0005-0000-0000-0000D9520000}"/>
    <cellStyle name="Percent (0) 3 4 2 5 2 2" xfId="35716" xr:uid="{00000000-0005-0000-0000-0000DA520000}"/>
    <cellStyle name="Percent (0) 3 4 2 5 3" xfId="14071" xr:uid="{00000000-0005-0000-0000-0000DB520000}"/>
    <cellStyle name="Percent (0) 3 4 2 5 3 2" xfId="35717" xr:uid="{00000000-0005-0000-0000-0000DC520000}"/>
    <cellStyle name="Percent (0) 3 4 2 5 4" xfId="35718" xr:uid="{00000000-0005-0000-0000-0000DD520000}"/>
    <cellStyle name="Percent (0) 3 4 2 6" xfId="14072" xr:uid="{00000000-0005-0000-0000-0000DE520000}"/>
    <cellStyle name="Percent (0) 3 4 2 6 2" xfId="35719" xr:uid="{00000000-0005-0000-0000-0000DF520000}"/>
    <cellStyle name="Percent (0) 3 4 2 7" xfId="14073" xr:uid="{00000000-0005-0000-0000-0000E0520000}"/>
    <cellStyle name="Percent (0) 3 4 2 7 2" xfId="35720" xr:uid="{00000000-0005-0000-0000-0000E1520000}"/>
    <cellStyle name="Percent (0) 3 4 2 8" xfId="35721" xr:uid="{00000000-0005-0000-0000-0000E2520000}"/>
    <cellStyle name="Percent (0) 3 4 3" xfId="14074" xr:uid="{00000000-0005-0000-0000-0000E3520000}"/>
    <cellStyle name="Percent (0) 3 4 3 2" xfId="14075" xr:uid="{00000000-0005-0000-0000-0000E4520000}"/>
    <cellStyle name="Percent (0) 3 4 3 2 2" xfId="35722" xr:uid="{00000000-0005-0000-0000-0000E5520000}"/>
    <cellStyle name="Percent (0) 3 4 3 3" xfId="14076" xr:uid="{00000000-0005-0000-0000-0000E6520000}"/>
    <cellStyle name="Percent (0) 3 4 3 3 2" xfId="35723" xr:uid="{00000000-0005-0000-0000-0000E7520000}"/>
    <cellStyle name="Percent (0) 3 4 3 4" xfId="35724" xr:uid="{00000000-0005-0000-0000-0000E8520000}"/>
    <cellStyle name="Percent (0) 3 4 4" xfId="14077" xr:uid="{00000000-0005-0000-0000-0000E9520000}"/>
    <cellStyle name="Percent (0) 3 4 4 2" xfId="14078" xr:uid="{00000000-0005-0000-0000-0000EA520000}"/>
    <cellStyle name="Percent (0) 3 4 4 2 2" xfId="35725" xr:uid="{00000000-0005-0000-0000-0000EB520000}"/>
    <cellStyle name="Percent (0) 3 4 4 3" xfId="14079" xr:uid="{00000000-0005-0000-0000-0000EC520000}"/>
    <cellStyle name="Percent (0) 3 4 4 3 2" xfId="35726" xr:uid="{00000000-0005-0000-0000-0000ED520000}"/>
    <cellStyle name="Percent (0) 3 4 4 4" xfId="35727" xr:uid="{00000000-0005-0000-0000-0000EE520000}"/>
    <cellStyle name="Percent (0) 3 4 5" xfId="14080" xr:uid="{00000000-0005-0000-0000-0000EF520000}"/>
    <cellStyle name="Percent (0) 3 4 5 2" xfId="14081" xr:uid="{00000000-0005-0000-0000-0000F0520000}"/>
    <cellStyle name="Percent (0) 3 4 5 2 2" xfId="35728" xr:uid="{00000000-0005-0000-0000-0000F1520000}"/>
    <cellStyle name="Percent (0) 3 4 5 3" xfId="14082" xr:uid="{00000000-0005-0000-0000-0000F2520000}"/>
    <cellStyle name="Percent (0) 3 4 5 3 2" xfId="35729" xr:uid="{00000000-0005-0000-0000-0000F3520000}"/>
    <cellStyle name="Percent (0) 3 4 5 4" xfId="35730" xr:uid="{00000000-0005-0000-0000-0000F4520000}"/>
    <cellStyle name="Percent (0) 3 4 6" xfId="14083" xr:uid="{00000000-0005-0000-0000-0000F5520000}"/>
    <cellStyle name="Percent (0) 3 4 6 2" xfId="14084" xr:uid="{00000000-0005-0000-0000-0000F6520000}"/>
    <cellStyle name="Percent (0) 3 4 6 2 2" xfId="35731" xr:uid="{00000000-0005-0000-0000-0000F7520000}"/>
    <cellStyle name="Percent (0) 3 4 6 3" xfId="14085" xr:uid="{00000000-0005-0000-0000-0000F8520000}"/>
    <cellStyle name="Percent (0) 3 4 6 3 2" xfId="35732" xr:uid="{00000000-0005-0000-0000-0000F9520000}"/>
    <cellStyle name="Percent (0) 3 4 6 4" xfId="35733" xr:uid="{00000000-0005-0000-0000-0000FA520000}"/>
    <cellStyle name="Percent (0) 3 4 7" xfId="14086" xr:uid="{00000000-0005-0000-0000-0000FB520000}"/>
    <cellStyle name="Percent (0) 3 4 7 2" xfId="35734" xr:uid="{00000000-0005-0000-0000-0000FC520000}"/>
    <cellStyle name="Percent (0) 3 4 8" xfId="14087" xr:uid="{00000000-0005-0000-0000-0000FD520000}"/>
    <cellStyle name="Percent (0) 3 4 8 2" xfId="35735" xr:uid="{00000000-0005-0000-0000-0000FE520000}"/>
    <cellStyle name="Percent (0) 3 4 9" xfId="35736" xr:uid="{00000000-0005-0000-0000-0000FF520000}"/>
    <cellStyle name="Percent (0) 3 5" xfId="14088" xr:uid="{00000000-0005-0000-0000-000000530000}"/>
    <cellStyle name="Percent (0) 3 5 2" xfId="14089" xr:uid="{00000000-0005-0000-0000-000001530000}"/>
    <cellStyle name="Percent (0) 3 5 2 2" xfId="14090" xr:uid="{00000000-0005-0000-0000-000002530000}"/>
    <cellStyle name="Percent (0) 3 5 2 2 2" xfId="35737" xr:uid="{00000000-0005-0000-0000-000003530000}"/>
    <cellStyle name="Percent (0) 3 5 2 3" xfId="14091" xr:uid="{00000000-0005-0000-0000-000004530000}"/>
    <cellStyle name="Percent (0) 3 5 2 3 2" xfId="35738" xr:uid="{00000000-0005-0000-0000-000005530000}"/>
    <cellStyle name="Percent (0) 3 5 2 4" xfId="35739" xr:uid="{00000000-0005-0000-0000-000006530000}"/>
    <cellStyle name="Percent (0) 3 5 3" xfId="14092" xr:uid="{00000000-0005-0000-0000-000007530000}"/>
    <cellStyle name="Percent (0) 3 5 3 2" xfId="14093" xr:uid="{00000000-0005-0000-0000-000008530000}"/>
    <cellStyle name="Percent (0) 3 5 3 2 2" xfId="35740" xr:uid="{00000000-0005-0000-0000-000009530000}"/>
    <cellStyle name="Percent (0) 3 5 3 3" xfId="14094" xr:uid="{00000000-0005-0000-0000-00000A530000}"/>
    <cellStyle name="Percent (0) 3 5 3 3 2" xfId="35741" xr:uid="{00000000-0005-0000-0000-00000B530000}"/>
    <cellStyle name="Percent (0) 3 5 3 4" xfId="35742" xr:uid="{00000000-0005-0000-0000-00000C530000}"/>
    <cellStyle name="Percent (0) 3 5 4" xfId="14095" xr:uid="{00000000-0005-0000-0000-00000D530000}"/>
    <cellStyle name="Percent (0) 3 5 4 2" xfId="14096" xr:uid="{00000000-0005-0000-0000-00000E530000}"/>
    <cellStyle name="Percent (0) 3 5 4 2 2" xfId="35743" xr:uid="{00000000-0005-0000-0000-00000F530000}"/>
    <cellStyle name="Percent (0) 3 5 4 3" xfId="14097" xr:uid="{00000000-0005-0000-0000-000010530000}"/>
    <cellStyle name="Percent (0) 3 5 4 3 2" xfId="35744" xr:uid="{00000000-0005-0000-0000-000011530000}"/>
    <cellStyle name="Percent (0) 3 5 4 4" xfId="35745" xr:uid="{00000000-0005-0000-0000-000012530000}"/>
    <cellStyle name="Percent (0) 3 5 5" xfId="14098" xr:uid="{00000000-0005-0000-0000-000013530000}"/>
    <cellStyle name="Percent (0) 3 5 5 2" xfId="14099" xr:uid="{00000000-0005-0000-0000-000014530000}"/>
    <cellStyle name="Percent (0) 3 5 5 2 2" xfId="35746" xr:uid="{00000000-0005-0000-0000-000015530000}"/>
    <cellStyle name="Percent (0) 3 5 5 3" xfId="14100" xr:uid="{00000000-0005-0000-0000-000016530000}"/>
    <cellStyle name="Percent (0) 3 5 5 3 2" xfId="35747" xr:uid="{00000000-0005-0000-0000-000017530000}"/>
    <cellStyle name="Percent (0) 3 5 5 4" xfId="35748" xr:uid="{00000000-0005-0000-0000-000018530000}"/>
    <cellStyle name="Percent (0) 3 5 6" xfId="14101" xr:uid="{00000000-0005-0000-0000-000019530000}"/>
    <cellStyle name="Percent (0) 3 5 6 2" xfId="35749" xr:uid="{00000000-0005-0000-0000-00001A530000}"/>
    <cellStyle name="Percent (0) 3 5 7" xfId="14102" xr:uid="{00000000-0005-0000-0000-00001B530000}"/>
    <cellStyle name="Percent (0) 3 5 7 2" xfId="35750" xr:uid="{00000000-0005-0000-0000-00001C530000}"/>
    <cellStyle name="Percent (0) 3 5 8" xfId="35751" xr:uid="{00000000-0005-0000-0000-00001D530000}"/>
    <cellStyle name="Percent (0) 3 6" xfId="14103" xr:uid="{00000000-0005-0000-0000-00001E530000}"/>
    <cellStyle name="Percent (0) 3 6 2" xfId="14104" xr:uid="{00000000-0005-0000-0000-00001F530000}"/>
    <cellStyle name="Percent (0) 3 6 2 2" xfId="14105" xr:uid="{00000000-0005-0000-0000-000020530000}"/>
    <cellStyle name="Percent (0) 3 6 2 2 2" xfId="35752" xr:uid="{00000000-0005-0000-0000-000021530000}"/>
    <cellStyle name="Percent (0) 3 6 2 3" xfId="14106" xr:uid="{00000000-0005-0000-0000-000022530000}"/>
    <cellStyle name="Percent (0) 3 6 2 3 2" xfId="35753" xr:uid="{00000000-0005-0000-0000-000023530000}"/>
    <cellStyle name="Percent (0) 3 6 2 4" xfId="35754" xr:uid="{00000000-0005-0000-0000-000024530000}"/>
    <cellStyle name="Percent (0) 3 6 3" xfId="14107" xr:uid="{00000000-0005-0000-0000-000025530000}"/>
    <cellStyle name="Percent (0) 3 6 3 2" xfId="14108" xr:uid="{00000000-0005-0000-0000-000026530000}"/>
    <cellStyle name="Percent (0) 3 6 3 2 2" xfId="35755" xr:uid="{00000000-0005-0000-0000-000027530000}"/>
    <cellStyle name="Percent (0) 3 6 3 3" xfId="14109" xr:uid="{00000000-0005-0000-0000-000028530000}"/>
    <cellStyle name="Percent (0) 3 6 3 3 2" xfId="35756" xr:uid="{00000000-0005-0000-0000-000029530000}"/>
    <cellStyle name="Percent (0) 3 6 3 4" xfId="35757" xr:uid="{00000000-0005-0000-0000-00002A530000}"/>
    <cellStyle name="Percent (0) 3 6 4" xfId="14110" xr:uid="{00000000-0005-0000-0000-00002B530000}"/>
    <cellStyle name="Percent (0) 3 6 4 2" xfId="14111" xr:uid="{00000000-0005-0000-0000-00002C530000}"/>
    <cellStyle name="Percent (0) 3 6 4 2 2" xfId="35758" xr:uid="{00000000-0005-0000-0000-00002D530000}"/>
    <cellStyle name="Percent (0) 3 6 4 3" xfId="14112" xr:uid="{00000000-0005-0000-0000-00002E530000}"/>
    <cellStyle name="Percent (0) 3 6 4 3 2" xfId="35759" xr:uid="{00000000-0005-0000-0000-00002F530000}"/>
    <cellStyle name="Percent (0) 3 6 4 4" xfId="35760" xr:uid="{00000000-0005-0000-0000-000030530000}"/>
    <cellStyle name="Percent (0) 3 6 5" xfId="14113" xr:uid="{00000000-0005-0000-0000-000031530000}"/>
    <cellStyle name="Percent (0) 3 6 5 2" xfId="14114" xr:uid="{00000000-0005-0000-0000-000032530000}"/>
    <cellStyle name="Percent (0) 3 6 5 2 2" xfId="35761" xr:uid="{00000000-0005-0000-0000-000033530000}"/>
    <cellStyle name="Percent (0) 3 6 5 3" xfId="14115" xr:uid="{00000000-0005-0000-0000-000034530000}"/>
    <cellStyle name="Percent (0) 3 6 5 3 2" xfId="35762" xr:uid="{00000000-0005-0000-0000-000035530000}"/>
    <cellStyle name="Percent (0) 3 6 5 4" xfId="35763" xr:uid="{00000000-0005-0000-0000-000036530000}"/>
    <cellStyle name="Percent (0) 3 6 6" xfId="14116" xr:uid="{00000000-0005-0000-0000-000037530000}"/>
    <cellStyle name="Percent (0) 3 6 6 2" xfId="35764" xr:uid="{00000000-0005-0000-0000-000038530000}"/>
    <cellStyle name="Percent (0) 3 6 7" xfId="14117" xr:uid="{00000000-0005-0000-0000-000039530000}"/>
    <cellStyle name="Percent (0) 3 6 7 2" xfId="35765" xr:uid="{00000000-0005-0000-0000-00003A530000}"/>
    <cellStyle name="Percent (0) 3 6 8" xfId="35766" xr:uid="{00000000-0005-0000-0000-00003B530000}"/>
    <cellStyle name="Percent (0) 3 7" xfId="14118" xr:uid="{00000000-0005-0000-0000-00003C530000}"/>
    <cellStyle name="Percent (0) 3 7 2" xfId="14119" xr:uid="{00000000-0005-0000-0000-00003D530000}"/>
    <cellStyle name="Percent (0) 3 7 2 2" xfId="35767" xr:uid="{00000000-0005-0000-0000-00003E530000}"/>
    <cellStyle name="Percent (0) 3 7 3" xfId="14120" xr:uid="{00000000-0005-0000-0000-00003F530000}"/>
    <cellStyle name="Percent (0) 3 7 3 2" xfId="35768" xr:uid="{00000000-0005-0000-0000-000040530000}"/>
    <cellStyle name="Percent (0) 3 7 4" xfId="35769" xr:uid="{00000000-0005-0000-0000-000041530000}"/>
    <cellStyle name="Percent (0) 3 8" xfId="14121" xr:uid="{00000000-0005-0000-0000-000042530000}"/>
    <cellStyle name="Percent (0) 3 8 2" xfId="14122" xr:uid="{00000000-0005-0000-0000-000043530000}"/>
    <cellStyle name="Percent (0) 3 8 2 2" xfId="35770" xr:uid="{00000000-0005-0000-0000-000044530000}"/>
    <cellStyle name="Percent (0) 3 8 3" xfId="14123" xr:uid="{00000000-0005-0000-0000-000045530000}"/>
    <cellStyle name="Percent (0) 3 8 3 2" xfId="35771" xr:uid="{00000000-0005-0000-0000-000046530000}"/>
    <cellStyle name="Percent (0) 3 8 4" xfId="35772" xr:uid="{00000000-0005-0000-0000-000047530000}"/>
    <cellStyle name="Percent (0) 3 9" xfId="14124" xr:uid="{00000000-0005-0000-0000-000048530000}"/>
    <cellStyle name="Percent (0) 3 9 2" xfId="14125" xr:uid="{00000000-0005-0000-0000-000049530000}"/>
    <cellStyle name="Percent (0) 3 9 2 2" xfId="35773" xr:uid="{00000000-0005-0000-0000-00004A530000}"/>
    <cellStyle name="Percent (0) 3 9 3" xfId="14126" xr:uid="{00000000-0005-0000-0000-00004B530000}"/>
    <cellStyle name="Percent (0) 3 9 3 2" xfId="35774" xr:uid="{00000000-0005-0000-0000-00004C530000}"/>
    <cellStyle name="Percent (0) 3 9 4" xfId="35775" xr:uid="{00000000-0005-0000-0000-00004D530000}"/>
    <cellStyle name="Percent (0) 3_ActiFijos" xfId="14127" xr:uid="{00000000-0005-0000-0000-00004E530000}"/>
    <cellStyle name="Percent (0) 30" xfId="14128" xr:uid="{00000000-0005-0000-0000-00004F530000}"/>
    <cellStyle name="Percent (0) 30 2" xfId="14129" xr:uid="{00000000-0005-0000-0000-000050530000}"/>
    <cellStyle name="Percent (0) 30 2 2" xfId="35776" xr:uid="{00000000-0005-0000-0000-000051530000}"/>
    <cellStyle name="Percent (0) 30 3" xfId="14130" xr:uid="{00000000-0005-0000-0000-000052530000}"/>
    <cellStyle name="Percent (0) 30 3 2" xfId="35777" xr:uid="{00000000-0005-0000-0000-000053530000}"/>
    <cellStyle name="Percent (0) 30 4" xfId="35778" xr:uid="{00000000-0005-0000-0000-000054530000}"/>
    <cellStyle name="Percent (0) 31" xfId="14131" xr:uid="{00000000-0005-0000-0000-000055530000}"/>
    <cellStyle name="Percent (0) 31 2" xfId="14132" xr:uid="{00000000-0005-0000-0000-000056530000}"/>
    <cellStyle name="Percent (0) 31 2 2" xfId="35779" xr:uid="{00000000-0005-0000-0000-000057530000}"/>
    <cellStyle name="Percent (0) 31 3" xfId="14133" xr:uid="{00000000-0005-0000-0000-000058530000}"/>
    <cellStyle name="Percent (0) 31 3 2" xfId="35780" xr:uid="{00000000-0005-0000-0000-000059530000}"/>
    <cellStyle name="Percent (0) 31 4" xfId="35781" xr:uid="{00000000-0005-0000-0000-00005A530000}"/>
    <cellStyle name="Percent (0) 32" xfId="14134" xr:uid="{00000000-0005-0000-0000-00005B530000}"/>
    <cellStyle name="Percent (0) 32 2" xfId="14135" xr:uid="{00000000-0005-0000-0000-00005C530000}"/>
    <cellStyle name="Percent (0) 32 2 2" xfId="35782" xr:uid="{00000000-0005-0000-0000-00005D530000}"/>
    <cellStyle name="Percent (0) 32 3" xfId="14136" xr:uid="{00000000-0005-0000-0000-00005E530000}"/>
    <cellStyle name="Percent (0) 32 3 2" xfId="35783" xr:uid="{00000000-0005-0000-0000-00005F530000}"/>
    <cellStyle name="Percent (0) 32 4" xfId="35784" xr:uid="{00000000-0005-0000-0000-000060530000}"/>
    <cellStyle name="Percent (0) 33" xfId="14137" xr:uid="{00000000-0005-0000-0000-000061530000}"/>
    <cellStyle name="Percent (0) 33 2" xfId="14138" xr:uid="{00000000-0005-0000-0000-000062530000}"/>
    <cellStyle name="Percent (0) 33 2 2" xfId="35785" xr:uid="{00000000-0005-0000-0000-000063530000}"/>
    <cellStyle name="Percent (0) 33 3" xfId="14139" xr:uid="{00000000-0005-0000-0000-000064530000}"/>
    <cellStyle name="Percent (0) 33 3 2" xfId="35786" xr:uid="{00000000-0005-0000-0000-000065530000}"/>
    <cellStyle name="Percent (0) 33 4" xfId="35787" xr:uid="{00000000-0005-0000-0000-000066530000}"/>
    <cellStyle name="Percent (0) 34" xfId="14140" xr:uid="{00000000-0005-0000-0000-000067530000}"/>
    <cellStyle name="Percent (0) 34 2" xfId="14141" xr:uid="{00000000-0005-0000-0000-000068530000}"/>
    <cellStyle name="Percent (0) 34 2 2" xfId="35788" xr:uid="{00000000-0005-0000-0000-000069530000}"/>
    <cellStyle name="Percent (0) 34 3" xfId="14142" xr:uid="{00000000-0005-0000-0000-00006A530000}"/>
    <cellStyle name="Percent (0) 34 3 2" xfId="35789" xr:uid="{00000000-0005-0000-0000-00006B530000}"/>
    <cellStyle name="Percent (0) 34 4" xfId="35790" xr:uid="{00000000-0005-0000-0000-00006C530000}"/>
    <cellStyle name="Percent (0) 35" xfId="14143" xr:uid="{00000000-0005-0000-0000-00006D530000}"/>
    <cellStyle name="Percent (0) 35 2" xfId="14144" xr:uid="{00000000-0005-0000-0000-00006E530000}"/>
    <cellStyle name="Percent (0) 35 2 2" xfId="35791" xr:uid="{00000000-0005-0000-0000-00006F530000}"/>
    <cellStyle name="Percent (0) 35 3" xfId="14145" xr:uid="{00000000-0005-0000-0000-000070530000}"/>
    <cellStyle name="Percent (0) 35 3 2" xfId="35792" xr:uid="{00000000-0005-0000-0000-000071530000}"/>
    <cellStyle name="Percent (0) 35 4" xfId="35793" xr:uid="{00000000-0005-0000-0000-000072530000}"/>
    <cellStyle name="Percent (0) 36" xfId="14146" xr:uid="{00000000-0005-0000-0000-000073530000}"/>
    <cellStyle name="Percent (0) 36 2" xfId="14147" xr:uid="{00000000-0005-0000-0000-000074530000}"/>
    <cellStyle name="Percent (0) 36 2 2" xfId="35794" xr:uid="{00000000-0005-0000-0000-000075530000}"/>
    <cellStyle name="Percent (0) 36 3" xfId="14148" xr:uid="{00000000-0005-0000-0000-000076530000}"/>
    <cellStyle name="Percent (0) 36 3 2" xfId="35795" xr:uid="{00000000-0005-0000-0000-000077530000}"/>
    <cellStyle name="Percent (0) 36 4" xfId="35796" xr:uid="{00000000-0005-0000-0000-000078530000}"/>
    <cellStyle name="Percent (0) 37" xfId="14149" xr:uid="{00000000-0005-0000-0000-000079530000}"/>
    <cellStyle name="Percent (0) 37 2" xfId="14150" xr:uid="{00000000-0005-0000-0000-00007A530000}"/>
    <cellStyle name="Percent (0) 37 2 2" xfId="35797" xr:uid="{00000000-0005-0000-0000-00007B530000}"/>
    <cellStyle name="Percent (0) 37 3" xfId="14151" xr:uid="{00000000-0005-0000-0000-00007C530000}"/>
    <cellStyle name="Percent (0) 37 3 2" xfId="35798" xr:uid="{00000000-0005-0000-0000-00007D530000}"/>
    <cellStyle name="Percent (0) 37 4" xfId="35799" xr:uid="{00000000-0005-0000-0000-00007E530000}"/>
    <cellStyle name="Percent (0) 38" xfId="14152" xr:uid="{00000000-0005-0000-0000-00007F530000}"/>
    <cellStyle name="Percent (0) 38 2" xfId="14153" xr:uid="{00000000-0005-0000-0000-000080530000}"/>
    <cellStyle name="Percent (0) 38 2 2" xfId="35800" xr:uid="{00000000-0005-0000-0000-000081530000}"/>
    <cellStyle name="Percent (0) 38 3" xfId="14154" xr:uid="{00000000-0005-0000-0000-000082530000}"/>
    <cellStyle name="Percent (0) 38 3 2" xfId="35801" xr:uid="{00000000-0005-0000-0000-000083530000}"/>
    <cellStyle name="Percent (0) 38 4" xfId="35802" xr:uid="{00000000-0005-0000-0000-000084530000}"/>
    <cellStyle name="Percent (0) 39" xfId="14155" xr:uid="{00000000-0005-0000-0000-000085530000}"/>
    <cellStyle name="Percent (0) 39 2" xfId="14156" xr:uid="{00000000-0005-0000-0000-000086530000}"/>
    <cellStyle name="Percent (0) 39 2 2" xfId="35803" xr:uid="{00000000-0005-0000-0000-000087530000}"/>
    <cellStyle name="Percent (0) 39 3" xfId="14157" xr:uid="{00000000-0005-0000-0000-000088530000}"/>
    <cellStyle name="Percent (0) 39 3 2" xfId="35804" xr:uid="{00000000-0005-0000-0000-000089530000}"/>
    <cellStyle name="Percent (0) 39 4" xfId="35805" xr:uid="{00000000-0005-0000-0000-00008A530000}"/>
    <cellStyle name="Percent (0) 4" xfId="14158" xr:uid="{00000000-0005-0000-0000-00008B530000}"/>
    <cellStyle name="Percent (0) 4 10" xfId="14159" xr:uid="{00000000-0005-0000-0000-00008C530000}"/>
    <cellStyle name="Percent (0) 4 10 2" xfId="14160" xr:uid="{00000000-0005-0000-0000-00008D530000}"/>
    <cellStyle name="Percent (0) 4 10 2 2" xfId="35806" xr:uid="{00000000-0005-0000-0000-00008E530000}"/>
    <cellStyle name="Percent (0) 4 10 3" xfId="14161" xr:uid="{00000000-0005-0000-0000-00008F530000}"/>
    <cellStyle name="Percent (0) 4 10 3 2" xfId="35807" xr:uid="{00000000-0005-0000-0000-000090530000}"/>
    <cellStyle name="Percent (0) 4 10 4" xfId="35808" xr:uid="{00000000-0005-0000-0000-000091530000}"/>
    <cellStyle name="Percent (0) 4 11" xfId="14162" xr:uid="{00000000-0005-0000-0000-000092530000}"/>
    <cellStyle name="Percent (0) 4 11 2" xfId="35809" xr:uid="{00000000-0005-0000-0000-000093530000}"/>
    <cellStyle name="Percent (0) 4 12" xfId="14163" xr:uid="{00000000-0005-0000-0000-000094530000}"/>
    <cellStyle name="Percent (0) 4 12 2" xfId="35810" xr:uid="{00000000-0005-0000-0000-000095530000}"/>
    <cellStyle name="Percent (0) 4 13" xfId="35811" xr:uid="{00000000-0005-0000-0000-000096530000}"/>
    <cellStyle name="Percent (0) 4 2" xfId="14164" xr:uid="{00000000-0005-0000-0000-000097530000}"/>
    <cellStyle name="Percent (0) 4 2 2" xfId="14165" xr:uid="{00000000-0005-0000-0000-000098530000}"/>
    <cellStyle name="Percent (0) 4 2 2 2" xfId="14166" xr:uid="{00000000-0005-0000-0000-000099530000}"/>
    <cellStyle name="Percent (0) 4 2 2 2 2" xfId="14167" xr:uid="{00000000-0005-0000-0000-00009A530000}"/>
    <cellStyle name="Percent (0) 4 2 2 2 2 2" xfId="35812" xr:uid="{00000000-0005-0000-0000-00009B530000}"/>
    <cellStyle name="Percent (0) 4 2 2 2 3" xfId="14168" xr:uid="{00000000-0005-0000-0000-00009C530000}"/>
    <cellStyle name="Percent (0) 4 2 2 2 3 2" xfId="35813" xr:uid="{00000000-0005-0000-0000-00009D530000}"/>
    <cellStyle name="Percent (0) 4 2 2 2 4" xfId="35814" xr:uid="{00000000-0005-0000-0000-00009E530000}"/>
    <cellStyle name="Percent (0) 4 2 2 3" xfId="14169" xr:uid="{00000000-0005-0000-0000-00009F530000}"/>
    <cellStyle name="Percent (0) 4 2 2 3 2" xfId="14170" xr:uid="{00000000-0005-0000-0000-0000A0530000}"/>
    <cellStyle name="Percent (0) 4 2 2 3 2 2" xfId="35815" xr:uid="{00000000-0005-0000-0000-0000A1530000}"/>
    <cellStyle name="Percent (0) 4 2 2 3 3" xfId="14171" xr:uid="{00000000-0005-0000-0000-0000A2530000}"/>
    <cellStyle name="Percent (0) 4 2 2 3 3 2" xfId="35816" xr:uid="{00000000-0005-0000-0000-0000A3530000}"/>
    <cellStyle name="Percent (0) 4 2 2 3 4" xfId="35817" xr:uid="{00000000-0005-0000-0000-0000A4530000}"/>
    <cellStyle name="Percent (0) 4 2 2 4" xfId="14172" xr:uid="{00000000-0005-0000-0000-0000A5530000}"/>
    <cellStyle name="Percent (0) 4 2 2 4 2" xfId="14173" xr:uid="{00000000-0005-0000-0000-0000A6530000}"/>
    <cellStyle name="Percent (0) 4 2 2 4 2 2" xfId="35818" xr:uid="{00000000-0005-0000-0000-0000A7530000}"/>
    <cellStyle name="Percent (0) 4 2 2 4 3" xfId="14174" xr:uid="{00000000-0005-0000-0000-0000A8530000}"/>
    <cellStyle name="Percent (0) 4 2 2 4 3 2" xfId="35819" xr:uid="{00000000-0005-0000-0000-0000A9530000}"/>
    <cellStyle name="Percent (0) 4 2 2 4 4" xfId="35820" xr:uid="{00000000-0005-0000-0000-0000AA530000}"/>
    <cellStyle name="Percent (0) 4 2 2 5" xfId="14175" xr:uid="{00000000-0005-0000-0000-0000AB530000}"/>
    <cellStyle name="Percent (0) 4 2 2 5 2" xfId="14176" xr:uid="{00000000-0005-0000-0000-0000AC530000}"/>
    <cellStyle name="Percent (0) 4 2 2 5 2 2" xfId="35821" xr:uid="{00000000-0005-0000-0000-0000AD530000}"/>
    <cellStyle name="Percent (0) 4 2 2 5 3" xfId="14177" xr:uid="{00000000-0005-0000-0000-0000AE530000}"/>
    <cellStyle name="Percent (0) 4 2 2 5 3 2" xfId="35822" xr:uid="{00000000-0005-0000-0000-0000AF530000}"/>
    <cellStyle name="Percent (0) 4 2 2 5 4" xfId="35823" xr:uid="{00000000-0005-0000-0000-0000B0530000}"/>
    <cellStyle name="Percent (0) 4 2 2 6" xfId="14178" xr:uid="{00000000-0005-0000-0000-0000B1530000}"/>
    <cellStyle name="Percent (0) 4 2 2 6 2" xfId="35824" xr:uid="{00000000-0005-0000-0000-0000B2530000}"/>
    <cellStyle name="Percent (0) 4 2 2 7" xfId="14179" xr:uid="{00000000-0005-0000-0000-0000B3530000}"/>
    <cellStyle name="Percent (0) 4 2 2 7 2" xfId="35825" xr:uid="{00000000-0005-0000-0000-0000B4530000}"/>
    <cellStyle name="Percent (0) 4 2 2 8" xfId="35826" xr:uid="{00000000-0005-0000-0000-0000B5530000}"/>
    <cellStyle name="Percent (0) 4 2 3" xfId="14180" xr:uid="{00000000-0005-0000-0000-0000B6530000}"/>
    <cellStyle name="Percent (0) 4 2 3 2" xfId="14181" xr:uid="{00000000-0005-0000-0000-0000B7530000}"/>
    <cellStyle name="Percent (0) 4 2 3 2 2" xfId="35827" xr:uid="{00000000-0005-0000-0000-0000B8530000}"/>
    <cellStyle name="Percent (0) 4 2 3 3" xfId="14182" xr:uid="{00000000-0005-0000-0000-0000B9530000}"/>
    <cellStyle name="Percent (0) 4 2 3 3 2" xfId="35828" xr:uid="{00000000-0005-0000-0000-0000BA530000}"/>
    <cellStyle name="Percent (0) 4 2 3 4" xfId="35829" xr:uid="{00000000-0005-0000-0000-0000BB530000}"/>
    <cellStyle name="Percent (0) 4 2 4" xfId="14183" xr:uid="{00000000-0005-0000-0000-0000BC530000}"/>
    <cellStyle name="Percent (0) 4 2 4 2" xfId="14184" xr:uid="{00000000-0005-0000-0000-0000BD530000}"/>
    <cellStyle name="Percent (0) 4 2 4 2 2" xfId="35830" xr:uid="{00000000-0005-0000-0000-0000BE530000}"/>
    <cellStyle name="Percent (0) 4 2 4 3" xfId="14185" xr:uid="{00000000-0005-0000-0000-0000BF530000}"/>
    <cellStyle name="Percent (0) 4 2 4 3 2" xfId="35831" xr:uid="{00000000-0005-0000-0000-0000C0530000}"/>
    <cellStyle name="Percent (0) 4 2 4 4" xfId="35832" xr:uid="{00000000-0005-0000-0000-0000C1530000}"/>
    <cellStyle name="Percent (0) 4 2 5" xfId="14186" xr:uid="{00000000-0005-0000-0000-0000C2530000}"/>
    <cellStyle name="Percent (0) 4 2 5 2" xfId="14187" xr:uid="{00000000-0005-0000-0000-0000C3530000}"/>
    <cellStyle name="Percent (0) 4 2 5 2 2" xfId="35833" xr:uid="{00000000-0005-0000-0000-0000C4530000}"/>
    <cellStyle name="Percent (0) 4 2 5 3" xfId="14188" xr:uid="{00000000-0005-0000-0000-0000C5530000}"/>
    <cellStyle name="Percent (0) 4 2 5 3 2" xfId="35834" xr:uid="{00000000-0005-0000-0000-0000C6530000}"/>
    <cellStyle name="Percent (0) 4 2 5 4" xfId="35835" xr:uid="{00000000-0005-0000-0000-0000C7530000}"/>
    <cellStyle name="Percent (0) 4 2 6" xfId="14189" xr:uid="{00000000-0005-0000-0000-0000C8530000}"/>
    <cellStyle name="Percent (0) 4 2 6 2" xfId="14190" xr:uid="{00000000-0005-0000-0000-0000C9530000}"/>
    <cellStyle name="Percent (0) 4 2 6 2 2" xfId="35836" xr:uid="{00000000-0005-0000-0000-0000CA530000}"/>
    <cellStyle name="Percent (0) 4 2 6 3" xfId="14191" xr:uid="{00000000-0005-0000-0000-0000CB530000}"/>
    <cellStyle name="Percent (0) 4 2 6 3 2" xfId="35837" xr:uid="{00000000-0005-0000-0000-0000CC530000}"/>
    <cellStyle name="Percent (0) 4 2 6 4" xfId="35838" xr:uid="{00000000-0005-0000-0000-0000CD530000}"/>
    <cellStyle name="Percent (0) 4 2 7" xfId="14192" xr:uid="{00000000-0005-0000-0000-0000CE530000}"/>
    <cellStyle name="Percent (0) 4 2 7 2" xfId="35839" xr:uid="{00000000-0005-0000-0000-0000CF530000}"/>
    <cellStyle name="Percent (0) 4 2 8" xfId="14193" xr:uid="{00000000-0005-0000-0000-0000D0530000}"/>
    <cellStyle name="Percent (0) 4 2 8 2" xfId="35840" xr:uid="{00000000-0005-0000-0000-0000D1530000}"/>
    <cellStyle name="Percent (0) 4 2 9" xfId="35841" xr:uid="{00000000-0005-0000-0000-0000D2530000}"/>
    <cellStyle name="Percent (0) 4 3" xfId="14194" xr:uid="{00000000-0005-0000-0000-0000D3530000}"/>
    <cellStyle name="Percent (0) 4 3 2" xfId="14195" xr:uid="{00000000-0005-0000-0000-0000D4530000}"/>
    <cellStyle name="Percent (0) 4 3 2 2" xfId="14196" xr:uid="{00000000-0005-0000-0000-0000D5530000}"/>
    <cellStyle name="Percent (0) 4 3 2 2 2" xfId="14197" xr:uid="{00000000-0005-0000-0000-0000D6530000}"/>
    <cellStyle name="Percent (0) 4 3 2 2 2 2" xfId="35842" xr:uid="{00000000-0005-0000-0000-0000D7530000}"/>
    <cellStyle name="Percent (0) 4 3 2 2 3" xfId="14198" xr:uid="{00000000-0005-0000-0000-0000D8530000}"/>
    <cellStyle name="Percent (0) 4 3 2 2 3 2" xfId="35843" xr:uid="{00000000-0005-0000-0000-0000D9530000}"/>
    <cellStyle name="Percent (0) 4 3 2 2 4" xfId="35844" xr:uid="{00000000-0005-0000-0000-0000DA530000}"/>
    <cellStyle name="Percent (0) 4 3 2 3" xfId="14199" xr:uid="{00000000-0005-0000-0000-0000DB530000}"/>
    <cellStyle name="Percent (0) 4 3 2 3 2" xfId="14200" xr:uid="{00000000-0005-0000-0000-0000DC530000}"/>
    <cellStyle name="Percent (0) 4 3 2 3 2 2" xfId="35845" xr:uid="{00000000-0005-0000-0000-0000DD530000}"/>
    <cellStyle name="Percent (0) 4 3 2 3 3" xfId="14201" xr:uid="{00000000-0005-0000-0000-0000DE530000}"/>
    <cellStyle name="Percent (0) 4 3 2 3 3 2" xfId="35846" xr:uid="{00000000-0005-0000-0000-0000DF530000}"/>
    <cellStyle name="Percent (0) 4 3 2 3 4" xfId="35847" xr:uid="{00000000-0005-0000-0000-0000E0530000}"/>
    <cellStyle name="Percent (0) 4 3 2 4" xfId="14202" xr:uid="{00000000-0005-0000-0000-0000E1530000}"/>
    <cellStyle name="Percent (0) 4 3 2 4 2" xfId="14203" xr:uid="{00000000-0005-0000-0000-0000E2530000}"/>
    <cellStyle name="Percent (0) 4 3 2 4 2 2" xfId="35848" xr:uid="{00000000-0005-0000-0000-0000E3530000}"/>
    <cellStyle name="Percent (0) 4 3 2 4 3" xfId="14204" xr:uid="{00000000-0005-0000-0000-0000E4530000}"/>
    <cellStyle name="Percent (0) 4 3 2 4 3 2" xfId="35849" xr:uid="{00000000-0005-0000-0000-0000E5530000}"/>
    <cellStyle name="Percent (0) 4 3 2 4 4" xfId="35850" xr:uid="{00000000-0005-0000-0000-0000E6530000}"/>
    <cellStyle name="Percent (0) 4 3 2 5" xfId="14205" xr:uid="{00000000-0005-0000-0000-0000E7530000}"/>
    <cellStyle name="Percent (0) 4 3 2 5 2" xfId="14206" xr:uid="{00000000-0005-0000-0000-0000E8530000}"/>
    <cellStyle name="Percent (0) 4 3 2 5 2 2" xfId="35851" xr:uid="{00000000-0005-0000-0000-0000E9530000}"/>
    <cellStyle name="Percent (0) 4 3 2 5 3" xfId="14207" xr:uid="{00000000-0005-0000-0000-0000EA530000}"/>
    <cellStyle name="Percent (0) 4 3 2 5 3 2" xfId="35852" xr:uid="{00000000-0005-0000-0000-0000EB530000}"/>
    <cellStyle name="Percent (0) 4 3 2 5 4" xfId="35853" xr:uid="{00000000-0005-0000-0000-0000EC530000}"/>
    <cellStyle name="Percent (0) 4 3 2 6" xfId="14208" xr:uid="{00000000-0005-0000-0000-0000ED530000}"/>
    <cellStyle name="Percent (0) 4 3 2 6 2" xfId="35854" xr:uid="{00000000-0005-0000-0000-0000EE530000}"/>
    <cellStyle name="Percent (0) 4 3 2 7" xfId="14209" xr:uid="{00000000-0005-0000-0000-0000EF530000}"/>
    <cellStyle name="Percent (0) 4 3 2 7 2" xfId="35855" xr:uid="{00000000-0005-0000-0000-0000F0530000}"/>
    <cellStyle name="Percent (0) 4 3 2 8" xfId="35856" xr:uid="{00000000-0005-0000-0000-0000F1530000}"/>
    <cellStyle name="Percent (0) 4 3 3" xfId="14210" xr:uid="{00000000-0005-0000-0000-0000F2530000}"/>
    <cellStyle name="Percent (0) 4 3 3 2" xfId="14211" xr:uid="{00000000-0005-0000-0000-0000F3530000}"/>
    <cellStyle name="Percent (0) 4 3 3 2 2" xfId="35857" xr:uid="{00000000-0005-0000-0000-0000F4530000}"/>
    <cellStyle name="Percent (0) 4 3 3 3" xfId="14212" xr:uid="{00000000-0005-0000-0000-0000F5530000}"/>
    <cellStyle name="Percent (0) 4 3 3 3 2" xfId="35858" xr:uid="{00000000-0005-0000-0000-0000F6530000}"/>
    <cellStyle name="Percent (0) 4 3 3 4" xfId="35859" xr:uid="{00000000-0005-0000-0000-0000F7530000}"/>
    <cellStyle name="Percent (0) 4 3 4" xfId="14213" xr:uid="{00000000-0005-0000-0000-0000F8530000}"/>
    <cellStyle name="Percent (0) 4 3 4 2" xfId="14214" xr:uid="{00000000-0005-0000-0000-0000F9530000}"/>
    <cellStyle name="Percent (0) 4 3 4 2 2" xfId="35860" xr:uid="{00000000-0005-0000-0000-0000FA530000}"/>
    <cellStyle name="Percent (0) 4 3 4 3" xfId="14215" xr:uid="{00000000-0005-0000-0000-0000FB530000}"/>
    <cellStyle name="Percent (0) 4 3 4 3 2" xfId="35861" xr:uid="{00000000-0005-0000-0000-0000FC530000}"/>
    <cellStyle name="Percent (0) 4 3 4 4" xfId="35862" xr:uid="{00000000-0005-0000-0000-0000FD530000}"/>
    <cellStyle name="Percent (0) 4 3 5" xfId="14216" xr:uid="{00000000-0005-0000-0000-0000FE530000}"/>
    <cellStyle name="Percent (0) 4 3 5 2" xfId="14217" xr:uid="{00000000-0005-0000-0000-0000FF530000}"/>
    <cellStyle name="Percent (0) 4 3 5 2 2" xfId="35863" xr:uid="{00000000-0005-0000-0000-000000540000}"/>
    <cellStyle name="Percent (0) 4 3 5 3" xfId="14218" xr:uid="{00000000-0005-0000-0000-000001540000}"/>
    <cellStyle name="Percent (0) 4 3 5 3 2" xfId="35864" xr:uid="{00000000-0005-0000-0000-000002540000}"/>
    <cellStyle name="Percent (0) 4 3 5 4" xfId="35865" xr:uid="{00000000-0005-0000-0000-000003540000}"/>
    <cellStyle name="Percent (0) 4 3 6" xfId="14219" xr:uid="{00000000-0005-0000-0000-000004540000}"/>
    <cellStyle name="Percent (0) 4 3 6 2" xfId="14220" xr:uid="{00000000-0005-0000-0000-000005540000}"/>
    <cellStyle name="Percent (0) 4 3 6 2 2" xfId="35866" xr:uid="{00000000-0005-0000-0000-000006540000}"/>
    <cellStyle name="Percent (0) 4 3 6 3" xfId="14221" xr:uid="{00000000-0005-0000-0000-000007540000}"/>
    <cellStyle name="Percent (0) 4 3 6 3 2" xfId="35867" xr:uid="{00000000-0005-0000-0000-000008540000}"/>
    <cellStyle name="Percent (0) 4 3 6 4" xfId="35868" xr:uid="{00000000-0005-0000-0000-000009540000}"/>
    <cellStyle name="Percent (0) 4 3 7" xfId="14222" xr:uid="{00000000-0005-0000-0000-00000A540000}"/>
    <cellStyle name="Percent (0) 4 3 7 2" xfId="35869" xr:uid="{00000000-0005-0000-0000-00000B540000}"/>
    <cellStyle name="Percent (0) 4 3 8" xfId="14223" xr:uid="{00000000-0005-0000-0000-00000C540000}"/>
    <cellStyle name="Percent (0) 4 3 8 2" xfId="35870" xr:uid="{00000000-0005-0000-0000-00000D540000}"/>
    <cellStyle name="Percent (0) 4 3 9" xfId="35871" xr:uid="{00000000-0005-0000-0000-00000E540000}"/>
    <cellStyle name="Percent (0) 4 4" xfId="14224" xr:uid="{00000000-0005-0000-0000-00000F540000}"/>
    <cellStyle name="Percent (0) 4 4 2" xfId="14225" xr:uid="{00000000-0005-0000-0000-000010540000}"/>
    <cellStyle name="Percent (0) 4 4 2 2" xfId="14226" xr:uid="{00000000-0005-0000-0000-000011540000}"/>
    <cellStyle name="Percent (0) 4 4 2 2 2" xfId="14227" xr:uid="{00000000-0005-0000-0000-000012540000}"/>
    <cellStyle name="Percent (0) 4 4 2 2 2 2" xfId="35872" xr:uid="{00000000-0005-0000-0000-000013540000}"/>
    <cellStyle name="Percent (0) 4 4 2 2 3" xfId="14228" xr:uid="{00000000-0005-0000-0000-000014540000}"/>
    <cellStyle name="Percent (0) 4 4 2 2 3 2" xfId="35873" xr:uid="{00000000-0005-0000-0000-000015540000}"/>
    <cellStyle name="Percent (0) 4 4 2 2 4" xfId="35874" xr:uid="{00000000-0005-0000-0000-000016540000}"/>
    <cellStyle name="Percent (0) 4 4 2 3" xfId="14229" xr:uid="{00000000-0005-0000-0000-000017540000}"/>
    <cellStyle name="Percent (0) 4 4 2 3 2" xfId="14230" xr:uid="{00000000-0005-0000-0000-000018540000}"/>
    <cellStyle name="Percent (0) 4 4 2 3 2 2" xfId="35875" xr:uid="{00000000-0005-0000-0000-000019540000}"/>
    <cellStyle name="Percent (0) 4 4 2 3 3" xfId="14231" xr:uid="{00000000-0005-0000-0000-00001A540000}"/>
    <cellStyle name="Percent (0) 4 4 2 3 3 2" xfId="35876" xr:uid="{00000000-0005-0000-0000-00001B540000}"/>
    <cellStyle name="Percent (0) 4 4 2 3 4" xfId="35877" xr:uid="{00000000-0005-0000-0000-00001C540000}"/>
    <cellStyle name="Percent (0) 4 4 2 4" xfId="14232" xr:uid="{00000000-0005-0000-0000-00001D540000}"/>
    <cellStyle name="Percent (0) 4 4 2 4 2" xfId="14233" xr:uid="{00000000-0005-0000-0000-00001E540000}"/>
    <cellStyle name="Percent (0) 4 4 2 4 2 2" xfId="35878" xr:uid="{00000000-0005-0000-0000-00001F540000}"/>
    <cellStyle name="Percent (0) 4 4 2 4 3" xfId="14234" xr:uid="{00000000-0005-0000-0000-000020540000}"/>
    <cellStyle name="Percent (0) 4 4 2 4 3 2" xfId="35879" xr:uid="{00000000-0005-0000-0000-000021540000}"/>
    <cellStyle name="Percent (0) 4 4 2 4 4" xfId="35880" xr:uid="{00000000-0005-0000-0000-000022540000}"/>
    <cellStyle name="Percent (0) 4 4 2 5" xfId="14235" xr:uid="{00000000-0005-0000-0000-000023540000}"/>
    <cellStyle name="Percent (0) 4 4 2 5 2" xfId="14236" xr:uid="{00000000-0005-0000-0000-000024540000}"/>
    <cellStyle name="Percent (0) 4 4 2 5 2 2" xfId="35881" xr:uid="{00000000-0005-0000-0000-000025540000}"/>
    <cellStyle name="Percent (0) 4 4 2 5 3" xfId="14237" xr:uid="{00000000-0005-0000-0000-000026540000}"/>
    <cellStyle name="Percent (0) 4 4 2 5 3 2" xfId="35882" xr:uid="{00000000-0005-0000-0000-000027540000}"/>
    <cellStyle name="Percent (0) 4 4 2 5 4" xfId="35883" xr:uid="{00000000-0005-0000-0000-000028540000}"/>
    <cellStyle name="Percent (0) 4 4 2 6" xfId="14238" xr:uid="{00000000-0005-0000-0000-000029540000}"/>
    <cellStyle name="Percent (0) 4 4 2 6 2" xfId="35884" xr:uid="{00000000-0005-0000-0000-00002A540000}"/>
    <cellStyle name="Percent (0) 4 4 2 7" xfId="14239" xr:uid="{00000000-0005-0000-0000-00002B540000}"/>
    <cellStyle name="Percent (0) 4 4 2 7 2" xfId="35885" xr:uid="{00000000-0005-0000-0000-00002C540000}"/>
    <cellStyle name="Percent (0) 4 4 2 8" xfId="35886" xr:uid="{00000000-0005-0000-0000-00002D540000}"/>
    <cellStyle name="Percent (0) 4 4 3" xfId="14240" xr:uid="{00000000-0005-0000-0000-00002E540000}"/>
    <cellStyle name="Percent (0) 4 4 3 2" xfId="14241" xr:uid="{00000000-0005-0000-0000-00002F540000}"/>
    <cellStyle name="Percent (0) 4 4 3 2 2" xfId="35887" xr:uid="{00000000-0005-0000-0000-000030540000}"/>
    <cellStyle name="Percent (0) 4 4 3 3" xfId="14242" xr:uid="{00000000-0005-0000-0000-000031540000}"/>
    <cellStyle name="Percent (0) 4 4 3 3 2" xfId="35888" xr:uid="{00000000-0005-0000-0000-000032540000}"/>
    <cellStyle name="Percent (0) 4 4 3 4" xfId="35889" xr:uid="{00000000-0005-0000-0000-000033540000}"/>
    <cellStyle name="Percent (0) 4 4 4" xfId="14243" xr:uid="{00000000-0005-0000-0000-000034540000}"/>
    <cellStyle name="Percent (0) 4 4 4 2" xfId="14244" xr:uid="{00000000-0005-0000-0000-000035540000}"/>
    <cellStyle name="Percent (0) 4 4 4 2 2" xfId="35890" xr:uid="{00000000-0005-0000-0000-000036540000}"/>
    <cellStyle name="Percent (0) 4 4 4 3" xfId="14245" xr:uid="{00000000-0005-0000-0000-000037540000}"/>
    <cellStyle name="Percent (0) 4 4 4 3 2" xfId="35891" xr:uid="{00000000-0005-0000-0000-000038540000}"/>
    <cellStyle name="Percent (0) 4 4 4 4" xfId="35892" xr:uid="{00000000-0005-0000-0000-000039540000}"/>
    <cellStyle name="Percent (0) 4 4 5" xfId="14246" xr:uid="{00000000-0005-0000-0000-00003A540000}"/>
    <cellStyle name="Percent (0) 4 4 5 2" xfId="14247" xr:uid="{00000000-0005-0000-0000-00003B540000}"/>
    <cellStyle name="Percent (0) 4 4 5 2 2" xfId="35893" xr:uid="{00000000-0005-0000-0000-00003C540000}"/>
    <cellStyle name="Percent (0) 4 4 5 3" xfId="14248" xr:uid="{00000000-0005-0000-0000-00003D540000}"/>
    <cellStyle name="Percent (0) 4 4 5 3 2" xfId="35894" xr:uid="{00000000-0005-0000-0000-00003E540000}"/>
    <cellStyle name="Percent (0) 4 4 5 4" xfId="35895" xr:uid="{00000000-0005-0000-0000-00003F540000}"/>
    <cellStyle name="Percent (0) 4 4 6" xfId="14249" xr:uid="{00000000-0005-0000-0000-000040540000}"/>
    <cellStyle name="Percent (0) 4 4 6 2" xfId="14250" xr:uid="{00000000-0005-0000-0000-000041540000}"/>
    <cellStyle name="Percent (0) 4 4 6 2 2" xfId="35896" xr:uid="{00000000-0005-0000-0000-000042540000}"/>
    <cellStyle name="Percent (0) 4 4 6 3" xfId="14251" xr:uid="{00000000-0005-0000-0000-000043540000}"/>
    <cellStyle name="Percent (0) 4 4 6 3 2" xfId="35897" xr:uid="{00000000-0005-0000-0000-000044540000}"/>
    <cellStyle name="Percent (0) 4 4 6 4" xfId="35898" xr:uid="{00000000-0005-0000-0000-000045540000}"/>
    <cellStyle name="Percent (0) 4 4 7" xfId="14252" xr:uid="{00000000-0005-0000-0000-000046540000}"/>
    <cellStyle name="Percent (0) 4 4 7 2" xfId="35899" xr:uid="{00000000-0005-0000-0000-000047540000}"/>
    <cellStyle name="Percent (0) 4 4 8" xfId="14253" xr:uid="{00000000-0005-0000-0000-000048540000}"/>
    <cellStyle name="Percent (0) 4 4 8 2" xfId="35900" xr:uid="{00000000-0005-0000-0000-000049540000}"/>
    <cellStyle name="Percent (0) 4 4 9" xfId="35901" xr:uid="{00000000-0005-0000-0000-00004A540000}"/>
    <cellStyle name="Percent (0) 4 5" xfId="14254" xr:uid="{00000000-0005-0000-0000-00004B540000}"/>
    <cellStyle name="Percent (0) 4 5 2" xfId="14255" xr:uid="{00000000-0005-0000-0000-00004C540000}"/>
    <cellStyle name="Percent (0) 4 5 2 2" xfId="14256" xr:uid="{00000000-0005-0000-0000-00004D540000}"/>
    <cellStyle name="Percent (0) 4 5 2 2 2" xfId="35902" xr:uid="{00000000-0005-0000-0000-00004E540000}"/>
    <cellStyle name="Percent (0) 4 5 2 3" xfId="14257" xr:uid="{00000000-0005-0000-0000-00004F540000}"/>
    <cellStyle name="Percent (0) 4 5 2 3 2" xfId="35903" xr:uid="{00000000-0005-0000-0000-000050540000}"/>
    <cellStyle name="Percent (0) 4 5 2 4" xfId="35904" xr:uid="{00000000-0005-0000-0000-000051540000}"/>
    <cellStyle name="Percent (0) 4 5 3" xfId="14258" xr:uid="{00000000-0005-0000-0000-000052540000}"/>
    <cellStyle name="Percent (0) 4 5 3 2" xfId="14259" xr:uid="{00000000-0005-0000-0000-000053540000}"/>
    <cellStyle name="Percent (0) 4 5 3 2 2" xfId="35905" xr:uid="{00000000-0005-0000-0000-000054540000}"/>
    <cellStyle name="Percent (0) 4 5 3 3" xfId="14260" xr:uid="{00000000-0005-0000-0000-000055540000}"/>
    <cellStyle name="Percent (0) 4 5 3 3 2" xfId="35906" xr:uid="{00000000-0005-0000-0000-000056540000}"/>
    <cellStyle name="Percent (0) 4 5 3 4" xfId="35907" xr:uid="{00000000-0005-0000-0000-000057540000}"/>
    <cellStyle name="Percent (0) 4 5 4" xfId="14261" xr:uid="{00000000-0005-0000-0000-000058540000}"/>
    <cellStyle name="Percent (0) 4 5 4 2" xfId="14262" xr:uid="{00000000-0005-0000-0000-000059540000}"/>
    <cellStyle name="Percent (0) 4 5 4 2 2" xfId="35908" xr:uid="{00000000-0005-0000-0000-00005A540000}"/>
    <cellStyle name="Percent (0) 4 5 4 3" xfId="14263" xr:uid="{00000000-0005-0000-0000-00005B540000}"/>
    <cellStyle name="Percent (0) 4 5 4 3 2" xfId="35909" xr:uid="{00000000-0005-0000-0000-00005C540000}"/>
    <cellStyle name="Percent (0) 4 5 4 4" xfId="35910" xr:uid="{00000000-0005-0000-0000-00005D540000}"/>
    <cellStyle name="Percent (0) 4 5 5" xfId="14264" xr:uid="{00000000-0005-0000-0000-00005E540000}"/>
    <cellStyle name="Percent (0) 4 5 5 2" xfId="14265" xr:uid="{00000000-0005-0000-0000-00005F540000}"/>
    <cellStyle name="Percent (0) 4 5 5 2 2" xfId="35911" xr:uid="{00000000-0005-0000-0000-000060540000}"/>
    <cellStyle name="Percent (0) 4 5 5 3" xfId="14266" xr:uid="{00000000-0005-0000-0000-000061540000}"/>
    <cellStyle name="Percent (0) 4 5 5 3 2" xfId="35912" xr:uid="{00000000-0005-0000-0000-000062540000}"/>
    <cellStyle name="Percent (0) 4 5 5 4" xfId="35913" xr:uid="{00000000-0005-0000-0000-000063540000}"/>
    <cellStyle name="Percent (0) 4 5 6" xfId="14267" xr:uid="{00000000-0005-0000-0000-000064540000}"/>
    <cellStyle name="Percent (0) 4 5 6 2" xfId="35914" xr:uid="{00000000-0005-0000-0000-000065540000}"/>
    <cellStyle name="Percent (0) 4 5 7" xfId="14268" xr:uid="{00000000-0005-0000-0000-000066540000}"/>
    <cellStyle name="Percent (0) 4 5 7 2" xfId="35915" xr:uid="{00000000-0005-0000-0000-000067540000}"/>
    <cellStyle name="Percent (0) 4 5 8" xfId="35916" xr:uid="{00000000-0005-0000-0000-000068540000}"/>
    <cellStyle name="Percent (0) 4 6" xfId="14269" xr:uid="{00000000-0005-0000-0000-000069540000}"/>
    <cellStyle name="Percent (0) 4 6 2" xfId="14270" xr:uid="{00000000-0005-0000-0000-00006A540000}"/>
    <cellStyle name="Percent (0) 4 6 2 2" xfId="14271" xr:uid="{00000000-0005-0000-0000-00006B540000}"/>
    <cellStyle name="Percent (0) 4 6 2 2 2" xfId="35917" xr:uid="{00000000-0005-0000-0000-00006C540000}"/>
    <cellStyle name="Percent (0) 4 6 2 3" xfId="14272" xr:uid="{00000000-0005-0000-0000-00006D540000}"/>
    <cellStyle name="Percent (0) 4 6 2 3 2" xfId="35918" xr:uid="{00000000-0005-0000-0000-00006E540000}"/>
    <cellStyle name="Percent (0) 4 6 2 4" xfId="35919" xr:uid="{00000000-0005-0000-0000-00006F540000}"/>
    <cellStyle name="Percent (0) 4 6 3" xfId="14273" xr:uid="{00000000-0005-0000-0000-000070540000}"/>
    <cellStyle name="Percent (0) 4 6 3 2" xfId="14274" xr:uid="{00000000-0005-0000-0000-000071540000}"/>
    <cellStyle name="Percent (0) 4 6 3 2 2" xfId="35920" xr:uid="{00000000-0005-0000-0000-000072540000}"/>
    <cellStyle name="Percent (0) 4 6 3 3" xfId="14275" xr:uid="{00000000-0005-0000-0000-000073540000}"/>
    <cellStyle name="Percent (0) 4 6 3 3 2" xfId="35921" xr:uid="{00000000-0005-0000-0000-000074540000}"/>
    <cellStyle name="Percent (0) 4 6 3 4" xfId="35922" xr:uid="{00000000-0005-0000-0000-000075540000}"/>
    <cellStyle name="Percent (0) 4 6 4" xfId="14276" xr:uid="{00000000-0005-0000-0000-000076540000}"/>
    <cellStyle name="Percent (0) 4 6 4 2" xfId="14277" xr:uid="{00000000-0005-0000-0000-000077540000}"/>
    <cellStyle name="Percent (0) 4 6 4 2 2" xfId="35923" xr:uid="{00000000-0005-0000-0000-000078540000}"/>
    <cellStyle name="Percent (0) 4 6 4 3" xfId="14278" xr:uid="{00000000-0005-0000-0000-000079540000}"/>
    <cellStyle name="Percent (0) 4 6 4 3 2" xfId="35924" xr:uid="{00000000-0005-0000-0000-00007A540000}"/>
    <cellStyle name="Percent (0) 4 6 4 4" xfId="35925" xr:uid="{00000000-0005-0000-0000-00007B540000}"/>
    <cellStyle name="Percent (0) 4 6 5" xfId="14279" xr:uid="{00000000-0005-0000-0000-00007C540000}"/>
    <cellStyle name="Percent (0) 4 6 5 2" xfId="14280" xr:uid="{00000000-0005-0000-0000-00007D540000}"/>
    <cellStyle name="Percent (0) 4 6 5 2 2" xfId="35926" xr:uid="{00000000-0005-0000-0000-00007E540000}"/>
    <cellStyle name="Percent (0) 4 6 5 3" xfId="14281" xr:uid="{00000000-0005-0000-0000-00007F540000}"/>
    <cellStyle name="Percent (0) 4 6 5 3 2" xfId="35927" xr:uid="{00000000-0005-0000-0000-000080540000}"/>
    <cellStyle name="Percent (0) 4 6 5 4" xfId="35928" xr:uid="{00000000-0005-0000-0000-000081540000}"/>
    <cellStyle name="Percent (0) 4 6 6" xfId="14282" xr:uid="{00000000-0005-0000-0000-000082540000}"/>
    <cellStyle name="Percent (0) 4 6 6 2" xfId="35929" xr:uid="{00000000-0005-0000-0000-000083540000}"/>
    <cellStyle name="Percent (0) 4 6 7" xfId="14283" xr:uid="{00000000-0005-0000-0000-000084540000}"/>
    <cellStyle name="Percent (0) 4 6 7 2" xfId="35930" xr:uid="{00000000-0005-0000-0000-000085540000}"/>
    <cellStyle name="Percent (0) 4 6 8" xfId="35931" xr:uid="{00000000-0005-0000-0000-000086540000}"/>
    <cellStyle name="Percent (0) 4 7" xfId="14284" xr:uid="{00000000-0005-0000-0000-000087540000}"/>
    <cellStyle name="Percent (0) 4 7 2" xfId="14285" xr:uid="{00000000-0005-0000-0000-000088540000}"/>
    <cellStyle name="Percent (0) 4 7 2 2" xfId="35932" xr:uid="{00000000-0005-0000-0000-000089540000}"/>
    <cellStyle name="Percent (0) 4 7 3" xfId="14286" xr:uid="{00000000-0005-0000-0000-00008A540000}"/>
    <cellStyle name="Percent (0) 4 7 3 2" xfId="35933" xr:uid="{00000000-0005-0000-0000-00008B540000}"/>
    <cellStyle name="Percent (0) 4 7 4" xfId="35934" xr:uid="{00000000-0005-0000-0000-00008C540000}"/>
    <cellStyle name="Percent (0) 4 8" xfId="14287" xr:uid="{00000000-0005-0000-0000-00008D540000}"/>
    <cellStyle name="Percent (0) 4 8 2" xfId="14288" xr:uid="{00000000-0005-0000-0000-00008E540000}"/>
    <cellStyle name="Percent (0) 4 8 2 2" xfId="35935" xr:uid="{00000000-0005-0000-0000-00008F540000}"/>
    <cellStyle name="Percent (0) 4 8 3" xfId="14289" xr:uid="{00000000-0005-0000-0000-000090540000}"/>
    <cellStyle name="Percent (0) 4 8 3 2" xfId="35936" xr:uid="{00000000-0005-0000-0000-000091540000}"/>
    <cellStyle name="Percent (0) 4 8 4" xfId="35937" xr:uid="{00000000-0005-0000-0000-000092540000}"/>
    <cellStyle name="Percent (0) 4 9" xfId="14290" xr:uid="{00000000-0005-0000-0000-000093540000}"/>
    <cellStyle name="Percent (0) 4 9 2" xfId="14291" xr:uid="{00000000-0005-0000-0000-000094540000}"/>
    <cellStyle name="Percent (0) 4 9 2 2" xfId="35938" xr:uid="{00000000-0005-0000-0000-000095540000}"/>
    <cellStyle name="Percent (0) 4 9 3" xfId="14292" xr:uid="{00000000-0005-0000-0000-000096540000}"/>
    <cellStyle name="Percent (0) 4 9 3 2" xfId="35939" xr:uid="{00000000-0005-0000-0000-000097540000}"/>
    <cellStyle name="Percent (0) 4 9 4" xfId="35940" xr:uid="{00000000-0005-0000-0000-000098540000}"/>
    <cellStyle name="Percent (0) 4_ActiFijos" xfId="14293" xr:uid="{00000000-0005-0000-0000-000099540000}"/>
    <cellStyle name="Percent (0) 40" xfId="14294" xr:uid="{00000000-0005-0000-0000-00009A540000}"/>
    <cellStyle name="Percent (0) 40 2" xfId="14295" xr:uid="{00000000-0005-0000-0000-00009B540000}"/>
    <cellStyle name="Percent (0) 40 2 2" xfId="35941" xr:uid="{00000000-0005-0000-0000-00009C540000}"/>
    <cellStyle name="Percent (0) 40 3" xfId="14296" xr:uid="{00000000-0005-0000-0000-00009D540000}"/>
    <cellStyle name="Percent (0) 40 3 2" xfId="35942" xr:uid="{00000000-0005-0000-0000-00009E540000}"/>
    <cellStyle name="Percent (0) 40 4" xfId="35943" xr:uid="{00000000-0005-0000-0000-00009F540000}"/>
    <cellStyle name="Percent (0) 41" xfId="14297" xr:uid="{00000000-0005-0000-0000-0000A0540000}"/>
    <cellStyle name="Percent (0) 41 2" xfId="14298" xr:uid="{00000000-0005-0000-0000-0000A1540000}"/>
    <cellStyle name="Percent (0) 41 2 2" xfId="35944" xr:uid="{00000000-0005-0000-0000-0000A2540000}"/>
    <cellStyle name="Percent (0) 41 3" xfId="14299" xr:uid="{00000000-0005-0000-0000-0000A3540000}"/>
    <cellStyle name="Percent (0) 41 3 2" xfId="35945" xr:uid="{00000000-0005-0000-0000-0000A4540000}"/>
    <cellStyle name="Percent (0) 41 4" xfId="35946" xr:uid="{00000000-0005-0000-0000-0000A5540000}"/>
    <cellStyle name="Percent (0) 42" xfId="14300" xr:uid="{00000000-0005-0000-0000-0000A6540000}"/>
    <cellStyle name="Percent (0) 42 2" xfId="14301" xr:uid="{00000000-0005-0000-0000-0000A7540000}"/>
    <cellStyle name="Percent (0) 42 2 2" xfId="35947" xr:uid="{00000000-0005-0000-0000-0000A8540000}"/>
    <cellStyle name="Percent (0) 42 3" xfId="14302" xr:uid="{00000000-0005-0000-0000-0000A9540000}"/>
    <cellStyle name="Percent (0) 42 3 2" xfId="35948" xr:uid="{00000000-0005-0000-0000-0000AA540000}"/>
    <cellStyle name="Percent (0) 42 4" xfId="35949" xr:uid="{00000000-0005-0000-0000-0000AB540000}"/>
    <cellStyle name="Percent (0) 43" xfId="14303" xr:uid="{00000000-0005-0000-0000-0000AC540000}"/>
    <cellStyle name="Percent (0) 43 2" xfId="14304" xr:uid="{00000000-0005-0000-0000-0000AD540000}"/>
    <cellStyle name="Percent (0) 43 2 2" xfId="35950" xr:uid="{00000000-0005-0000-0000-0000AE540000}"/>
    <cellStyle name="Percent (0) 43 3" xfId="14305" xr:uid="{00000000-0005-0000-0000-0000AF540000}"/>
    <cellStyle name="Percent (0) 43 3 2" xfId="35951" xr:uid="{00000000-0005-0000-0000-0000B0540000}"/>
    <cellStyle name="Percent (0) 43 4" xfId="35952" xr:uid="{00000000-0005-0000-0000-0000B1540000}"/>
    <cellStyle name="Percent (0) 44" xfId="14306" xr:uid="{00000000-0005-0000-0000-0000B2540000}"/>
    <cellStyle name="Percent (0) 44 2" xfId="14307" xr:uid="{00000000-0005-0000-0000-0000B3540000}"/>
    <cellStyle name="Percent (0) 44 2 2" xfId="35953" xr:uid="{00000000-0005-0000-0000-0000B4540000}"/>
    <cellStyle name="Percent (0) 44 3" xfId="14308" xr:uid="{00000000-0005-0000-0000-0000B5540000}"/>
    <cellStyle name="Percent (0) 44 3 2" xfId="35954" xr:uid="{00000000-0005-0000-0000-0000B6540000}"/>
    <cellStyle name="Percent (0) 44 4" xfId="35955" xr:uid="{00000000-0005-0000-0000-0000B7540000}"/>
    <cellStyle name="Percent (0) 45" xfId="14309" xr:uid="{00000000-0005-0000-0000-0000B8540000}"/>
    <cellStyle name="Percent (0) 45 2" xfId="14310" xr:uid="{00000000-0005-0000-0000-0000B9540000}"/>
    <cellStyle name="Percent (0) 45 2 2" xfId="35956" xr:uid="{00000000-0005-0000-0000-0000BA540000}"/>
    <cellStyle name="Percent (0) 45 3" xfId="14311" xr:uid="{00000000-0005-0000-0000-0000BB540000}"/>
    <cellStyle name="Percent (0) 45 3 2" xfId="35957" xr:uid="{00000000-0005-0000-0000-0000BC540000}"/>
    <cellStyle name="Percent (0) 45 4" xfId="35958" xr:uid="{00000000-0005-0000-0000-0000BD540000}"/>
    <cellStyle name="Percent (0) 46" xfId="14312" xr:uid="{00000000-0005-0000-0000-0000BE540000}"/>
    <cellStyle name="Percent (0) 46 2" xfId="14313" xr:uid="{00000000-0005-0000-0000-0000BF540000}"/>
    <cellStyle name="Percent (0) 46 2 2" xfId="35959" xr:uid="{00000000-0005-0000-0000-0000C0540000}"/>
    <cellStyle name="Percent (0) 46 3" xfId="14314" xr:uid="{00000000-0005-0000-0000-0000C1540000}"/>
    <cellStyle name="Percent (0) 46 3 2" xfId="35960" xr:uid="{00000000-0005-0000-0000-0000C2540000}"/>
    <cellStyle name="Percent (0) 46 4" xfId="35961" xr:uid="{00000000-0005-0000-0000-0000C3540000}"/>
    <cellStyle name="Percent (0) 47" xfId="14315" xr:uid="{00000000-0005-0000-0000-0000C4540000}"/>
    <cellStyle name="Percent (0) 47 2" xfId="14316" xr:uid="{00000000-0005-0000-0000-0000C5540000}"/>
    <cellStyle name="Percent (0) 47 2 2" xfId="35962" xr:uid="{00000000-0005-0000-0000-0000C6540000}"/>
    <cellStyle name="Percent (0) 47 3" xfId="14317" xr:uid="{00000000-0005-0000-0000-0000C7540000}"/>
    <cellStyle name="Percent (0) 47 3 2" xfId="35963" xr:uid="{00000000-0005-0000-0000-0000C8540000}"/>
    <cellStyle name="Percent (0) 47 4" xfId="35964" xr:uid="{00000000-0005-0000-0000-0000C9540000}"/>
    <cellStyle name="Percent (0) 48" xfId="14318" xr:uid="{00000000-0005-0000-0000-0000CA540000}"/>
    <cellStyle name="Percent (0) 48 2" xfId="14319" xr:uid="{00000000-0005-0000-0000-0000CB540000}"/>
    <cellStyle name="Percent (0) 48 2 2" xfId="35965" xr:uid="{00000000-0005-0000-0000-0000CC540000}"/>
    <cellStyle name="Percent (0) 48 3" xfId="14320" xr:uid="{00000000-0005-0000-0000-0000CD540000}"/>
    <cellStyle name="Percent (0) 48 3 2" xfId="35966" xr:uid="{00000000-0005-0000-0000-0000CE540000}"/>
    <cellStyle name="Percent (0) 48 4" xfId="35967" xr:uid="{00000000-0005-0000-0000-0000CF540000}"/>
    <cellStyle name="Percent (0) 49" xfId="14321" xr:uid="{00000000-0005-0000-0000-0000D0540000}"/>
    <cellStyle name="Percent (0) 49 2" xfId="14322" xr:uid="{00000000-0005-0000-0000-0000D1540000}"/>
    <cellStyle name="Percent (0) 49 2 2" xfId="35968" xr:uid="{00000000-0005-0000-0000-0000D2540000}"/>
    <cellStyle name="Percent (0) 49 3" xfId="14323" xr:uid="{00000000-0005-0000-0000-0000D3540000}"/>
    <cellStyle name="Percent (0) 49 3 2" xfId="35969" xr:uid="{00000000-0005-0000-0000-0000D4540000}"/>
    <cellStyle name="Percent (0) 49 4" xfId="35970" xr:uid="{00000000-0005-0000-0000-0000D5540000}"/>
    <cellStyle name="Percent (0) 5" xfId="14324" xr:uid="{00000000-0005-0000-0000-0000D6540000}"/>
    <cellStyle name="Percent (0) 5 2" xfId="14325" xr:uid="{00000000-0005-0000-0000-0000D7540000}"/>
    <cellStyle name="Percent (0) 5 2 2" xfId="14326" xr:uid="{00000000-0005-0000-0000-0000D8540000}"/>
    <cellStyle name="Percent (0) 5 2 2 2" xfId="35971" xr:uid="{00000000-0005-0000-0000-0000D9540000}"/>
    <cellStyle name="Percent (0) 5 2 3" xfId="14327" xr:uid="{00000000-0005-0000-0000-0000DA540000}"/>
    <cellStyle name="Percent (0) 5 2 3 2" xfId="35972" xr:uid="{00000000-0005-0000-0000-0000DB540000}"/>
    <cellStyle name="Percent (0) 5 2 4" xfId="35973" xr:uid="{00000000-0005-0000-0000-0000DC540000}"/>
    <cellStyle name="Percent (0) 5 3" xfId="14328" xr:uid="{00000000-0005-0000-0000-0000DD540000}"/>
    <cellStyle name="Percent (0) 5 3 2" xfId="14329" xr:uid="{00000000-0005-0000-0000-0000DE540000}"/>
    <cellStyle name="Percent (0) 5 3 2 2" xfId="35974" xr:uid="{00000000-0005-0000-0000-0000DF540000}"/>
    <cellStyle name="Percent (0) 5 3 3" xfId="14330" xr:uid="{00000000-0005-0000-0000-0000E0540000}"/>
    <cellStyle name="Percent (0) 5 3 3 2" xfId="35975" xr:uid="{00000000-0005-0000-0000-0000E1540000}"/>
    <cellStyle name="Percent (0) 5 3 4" xfId="35976" xr:uid="{00000000-0005-0000-0000-0000E2540000}"/>
    <cellStyle name="Percent (0) 5 4" xfId="14331" xr:uid="{00000000-0005-0000-0000-0000E3540000}"/>
    <cellStyle name="Percent (0) 5 4 2" xfId="14332" xr:uid="{00000000-0005-0000-0000-0000E4540000}"/>
    <cellStyle name="Percent (0) 5 4 2 2" xfId="35977" xr:uid="{00000000-0005-0000-0000-0000E5540000}"/>
    <cellStyle name="Percent (0) 5 4 3" xfId="14333" xr:uid="{00000000-0005-0000-0000-0000E6540000}"/>
    <cellStyle name="Percent (0) 5 4 3 2" xfId="35978" xr:uid="{00000000-0005-0000-0000-0000E7540000}"/>
    <cellStyle name="Percent (0) 5 4 4" xfId="35979" xr:uid="{00000000-0005-0000-0000-0000E8540000}"/>
    <cellStyle name="Percent (0) 5 5" xfId="14334" xr:uid="{00000000-0005-0000-0000-0000E9540000}"/>
    <cellStyle name="Percent (0) 5 5 2" xfId="14335" xr:uid="{00000000-0005-0000-0000-0000EA540000}"/>
    <cellStyle name="Percent (0) 5 5 2 2" xfId="35980" xr:uid="{00000000-0005-0000-0000-0000EB540000}"/>
    <cellStyle name="Percent (0) 5 5 3" xfId="14336" xr:uid="{00000000-0005-0000-0000-0000EC540000}"/>
    <cellStyle name="Percent (0) 5 5 3 2" xfId="35981" xr:uid="{00000000-0005-0000-0000-0000ED540000}"/>
    <cellStyle name="Percent (0) 5 5 4" xfId="35982" xr:uid="{00000000-0005-0000-0000-0000EE540000}"/>
    <cellStyle name="Percent (0) 5 6" xfId="14337" xr:uid="{00000000-0005-0000-0000-0000EF540000}"/>
    <cellStyle name="Percent (0) 5 6 2" xfId="35983" xr:uid="{00000000-0005-0000-0000-0000F0540000}"/>
    <cellStyle name="Percent (0) 5 7" xfId="14338" xr:uid="{00000000-0005-0000-0000-0000F1540000}"/>
    <cellStyle name="Percent (0) 5 7 2" xfId="35984" xr:uid="{00000000-0005-0000-0000-0000F2540000}"/>
    <cellStyle name="Percent (0) 5 8" xfId="35985" xr:uid="{00000000-0005-0000-0000-0000F3540000}"/>
    <cellStyle name="Percent (0) 50" xfId="14339" xr:uid="{00000000-0005-0000-0000-0000F4540000}"/>
    <cellStyle name="Percent (0) 50 2" xfId="14340" xr:uid="{00000000-0005-0000-0000-0000F5540000}"/>
    <cellStyle name="Percent (0) 50 2 2" xfId="35986" xr:uid="{00000000-0005-0000-0000-0000F6540000}"/>
    <cellStyle name="Percent (0) 50 3" xfId="14341" xr:uid="{00000000-0005-0000-0000-0000F7540000}"/>
    <cellStyle name="Percent (0) 50 3 2" xfId="35987" xr:uid="{00000000-0005-0000-0000-0000F8540000}"/>
    <cellStyle name="Percent (0) 50 4" xfId="35988" xr:uid="{00000000-0005-0000-0000-0000F9540000}"/>
    <cellStyle name="Percent (0) 51" xfId="14342" xr:uid="{00000000-0005-0000-0000-0000FA540000}"/>
    <cellStyle name="Percent (0) 51 2" xfId="14343" xr:uid="{00000000-0005-0000-0000-0000FB540000}"/>
    <cellStyle name="Percent (0) 51 2 2" xfId="35989" xr:uid="{00000000-0005-0000-0000-0000FC540000}"/>
    <cellStyle name="Percent (0) 51 3" xfId="14344" xr:uid="{00000000-0005-0000-0000-0000FD540000}"/>
    <cellStyle name="Percent (0) 51 3 2" xfId="35990" xr:uid="{00000000-0005-0000-0000-0000FE540000}"/>
    <cellStyle name="Percent (0) 51 4" xfId="35991" xr:uid="{00000000-0005-0000-0000-0000FF540000}"/>
    <cellStyle name="Percent (0) 52" xfId="14345" xr:uid="{00000000-0005-0000-0000-000000550000}"/>
    <cellStyle name="Percent (0) 52 2" xfId="14346" xr:uid="{00000000-0005-0000-0000-000001550000}"/>
    <cellStyle name="Percent (0) 52 2 2" xfId="35992" xr:uid="{00000000-0005-0000-0000-000002550000}"/>
    <cellStyle name="Percent (0) 52 3" xfId="14347" xr:uid="{00000000-0005-0000-0000-000003550000}"/>
    <cellStyle name="Percent (0) 52 3 2" xfId="35993" xr:uid="{00000000-0005-0000-0000-000004550000}"/>
    <cellStyle name="Percent (0) 52 4" xfId="35994" xr:uid="{00000000-0005-0000-0000-000005550000}"/>
    <cellStyle name="Percent (0) 53" xfId="14348" xr:uid="{00000000-0005-0000-0000-000006550000}"/>
    <cellStyle name="Percent (0) 53 2" xfId="14349" xr:uid="{00000000-0005-0000-0000-000007550000}"/>
    <cellStyle name="Percent (0) 53 2 2" xfId="35995" xr:uid="{00000000-0005-0000-0000-000008550000}"/>
    <cellStyle name="Percent (0) 53 3" xfId="14350" xr:uid="{00000000-0005-0000-0000-000009550000}"/>
    <cellStyle name="Percent (0) 53 3 2" xfId="35996" xr:uid="{00000000-0005-0000-0000-00000A550000}"/>
    <cellStyle name="Percent (0) 53 4" xfId="35997" xr:uid="{00000000-0005-0000-0000-00000B550000}"/>
    <cellStyle name="Percent (0) 54" xfId="14351" xr:uid="{00000000-0005-0000-0000-00000C550000}"/>
    <cellStyle name="Percent (0) 54 2" xfId="14352" xr:uid="{00000000-0005-0000-0000-00000D550000}"/>
    <cellStyle name="Percent (0) 54 2 2" xfId="35998" xr:uid="{00000000-0005-0000-0000-00000E550000}"/>
    <cellStyle name="Percent (0) 54 3" xfId="14353" xr:uid="{00000000-0005-0000-0000-00000F550000}"/>
    <cellStyle name="Percent (0) 54 3 2" xfId="35999" xr:uid="{00000000-0005-0000-0000-000010550000}"/>
    <cellStyle name="Percent (0) 54 4" xfId="36000" xr:uid="{00000000-0005-0000-0000-000011550000}"/>
    <cellStyle name="Percent (0) 55" xfId="14354" xr:uid="{00000000-0005-0000-0000-000012550000}"/>
    <cellStyle name="Percent (0) 55 2" xfId="14355" xr:uid="{00000000-0005-0000-0000-000013550000}"/>
    <cellStyle name="Percent (0) 55 2 2" xfId="36001" xr:uid="{00000000-0005-0000-0000-000014550000}"/>
    <cellStyle name="Percent (0) 55 3" xfId="14356" xr:uid="{00000000-0005-0000-0000-000015550000}"/>
    <cellStyle name="Percent (0) 55 3 2" xfId="36002" xr:uid="{00000000-0005-0000-0000-000016550000}"/>
    <cellStyle name="Percent (0) 55 4" xfId="36003" xr:uid="{00000000-0005-0000-0000-000017550000}"/>
    <cellStyle name="Percent (0) 56" xfId="14357" xr:uid="{00000000-0005-0000-0000-000018550000}"/>
    <cellStyle name="Percent (0) 56 2" xfId="14358" xr:uid="{00000000-0005-0000-0000-000019550000}"/>
    <cellStyle name="Percent (0) 56 2 2" xfId="36004" xr:uid="{00000000-0005-0000-0000-00001A550000}"/>
    <cellStyle name="Percent (0) 56 3" xfId="14359" xr:uid="{00000000-0005-0000-0000-00001B550000}"/>
    <cellStyle name="Percent (0) 56 3 2" xfId="36005" xr:uid="{00000000-0005-0000-0000-00001C550000}"/>
    <cellStyle name="Percent (0) 56 4" xfId="36006" xr:uid="{00000000-0005-0000-0000-00001D550000}"/>
    <cellStyle name="Percent (0) 57" xfId="14360" xr:uid="{00000000-0005-0000-0000-00001E550000}"/>
    <cellStyle name="Percent (0) 57 2" xfId="14361" xr:uid="{00000000-0005-0000-0000-00001F550000}"/>
    <cellStyle name="Percent (0) 57 2 2" xfId="36007" xr:uid="{00000000-0005-0000-0000-000020550000}"/>
    <cellStyle name="Percent (0) 57 3" xfId="14362" xr:uid="{00000000-0005-0000-0000-000021550000}"/>
    <cellStyle name="Percent (0) 57 3 2" xfId="36008" xr:uid="{00000000-0005-0000-0000-000022550000}"/>
    <cellStyle name="Percent (0) 57 4" xfId="36009" xr:uid="{00000000-0005-0000-0000-000023550000}"/>
    <cellStyle name="Percent (0) 58" xfId="14363" xr:uid="{00000000-0005-0000-0000-000024550000}"/>
    <cellStyle name="Percent (0) 58 2" xfId="14364" xr:uid="{00000000-0005-0000-0000-000025550000}"/>
    <cellStyle name="Percent (0) 58 2 2" xfId="36010" xr:uid="{00000000-0005-0000-0000-000026550000}"/>
    <cellStyle name="Percent (0) 58 3" xfId="14365" xr:uid="{00000000-0005-0000-0000-000027550000}"/>
    <cellStyle name="Percent (0) 58 3 2" xfId="36011" xr:uid="{00000000-0005-0000-0000-000028550000}"/>
    <cellStyle name="Percent (0) 58 4" xfId="36012" xr:uid="{00000000-0005-0000-0000-000029550000}"/>
    <cellStyle name="Percent (0) 59" xfId="14366" xr:uid="{00000000-0005-0000-0000-00002A550000}"/>
    <cellStyle name="Percent (0) 59 2" xfId="14367" xr:uid="{00000000-0005-0000-0000-00002B550000}"/>
    <cellStyle name="Percent (0) 59 2 2" xfId="36013" xr:uid="{00000000-0005-0000-0000-00002C550000}"/>
    <cellStyle name="Percent (0) 59 3" xfId="14368" xr:uid="{00000000-0005-0000-0000-00002D550000}"/>
    <cellStyle name="Percent (0) 59 3 2" xfId="36014" xr:uid="{00000000-0005-0000-0000-00002E550000}"/>
    <cellStyle name="Percent (0) 59 4" xfId="36015" xr:uid="{00000000-0005-0000-0000-00002F550000}"/>
    <cellStyle name="Percent (0) 6" xfId="14369" xr:uid="{00000000-0005-0000-0000-000030550000}"/>
    <cellStyle name="Percent (0) 6 2" xfId="14370" xr:uid="{00000000-0005-0000-0000-000031550000}"/>
    <cellStyle name="Percent (0) 6 2 2" xfId="14371" xr:uid="{00000000-0005-0000-0000-000032550000}"/>
    <cellStyle name="Percent (0) 6 2 2 2" xfId="36016" xr:uid="{00000000-0005-0000-0000-000033550000}"/>
    <cellStyle name="Percent (0) 6 2 3" xfId="14372" xr:uid="{00000000-0005-0000-0000-000034550000}"/>
    <cellStyle name="Percent (0) 6 2 3 2" xfId="36017" xr:uid="{00000000-0005-0000-0000-000035550000}"/>
    <cellStyle name="Percent (0) 6 2 4" xfId="36018" xr:uid="{00000000-0005-0000-0000-000036550000}"/>
    <cellStyle name="Percent (0) 6 3" xfId="14373" xr:uid="{00000000-0005-0000-0000-000037550000}"/>
    <cellStyle name="Percent (0) 6 3 2" xfId="14374" xr:uid="{00000000-0005-0000-0000-000038550000}"/>
    <cellStyle name="Percent (0) 6 3 2 2" xfId="36019" xr:uid="{00000000-0005-0000-0000-000039550000}"/>
    <cellStyle name="Percent (0) 6 3 3" xfId="14375" xr:uid="{00000000-0005-0000-0000-00003A550000}"/>
    <cellStyle name="Percent (0) 6 3 3 2" xfId="36020" xr:uid="{00000000-0005-0000-0000-00003B550000}"/>
    <cellStyle name="Percent (0) 6 3 4" xfId="36021" xr:uid="{00000000-0005-0000-0000-00003C550000}"/>
    <cellStyle name="Percent (0) 6 4" xfId="14376" xr:uid="{00000000-0005-0000-0000-00003D550000}"/>
    <cellStyle name="Percent (0) 6 4 2" xfId="14377" xr:uid="{00000000-0005-0000-0000-00003E550000}"/>
    <cellStyle name="Percent (0) 6 4 2 2" xfId="36022" xr:uid="{00000000-0005-0000-0000-00003F550000}"/>
    <cellStyle name="Percent (0) 6 4 3" xfId="14378" xr:uid="{00000000-0005-0000-0000-000040550000}"/>
    <cellStyle name="Percent (0) 6 4 3 2" xfId="36023" xr:uid="{00000000-0005-0000-0000-000041550000}"/>
    <cellStyle name="Percent (0) 6 4 4" xfId="36024" xr:uid="{00000000-0005-0000-0000-000042550000}"/>
    <cellStyle name="Percent (0) 6 5" xfId="14379" xr:uid="{00000000-0005-0000-0000-000043550000}"/>
    <cellStyle name="Percent (0) 6 5 2" xfId="14380" xr:uid="{00000000-0005-0000-0000-000044550000}"/>
    <cellStyle name="Percent (0) 6 5 2 2" xfId="36025" xr:uid="{00000000-0005-0000-0000-000045550000}"/>
    <cellStyle name="Percent (0) 6 5 3" xfId="14381" xr:uid="{00000000-0005-0000-0000-000046550000}"/>
    <cellStyle name="Percent (0) 6 5 3 2" xfId="36026" xr:uid="{00000000-0005-0000-0000-000047550000}"/>
    <cellStyle name="Percent (0) 6 5 4" xfId="36027" xr:uid="{00000000-0005-0000-0000-000048550000}"/>
    <cellStyle name="Percent (0) 6 6" xfId="14382" xr:uid="{00000000-0005-0000-0000-000049550000}"/>
    <cellStyle name="Percent (0) 6 6 2" xfId="36028" xr:uid="{00000000-0005-0000-0000-00004A550000}"/>
    <cellStyle name="Percent (0) 6 7" xfId="14383" xr:uid="{00000000-0005-0000-0000-00004B550000}"/>
    <cellStyle name="Percent (0) 6 7 2" xfId="36029" xr:uid="{00000000-0005-0000-0000-00004C550000}"/>
    <cellStyle name="Percent (0) 6 8" xfId="36030" xr:uid="{00000000-0005-0000-0000-00004D550000}"/>
    <cellStyle name="Percent (0) 60" xfId="14384" xr:uid="{00000000-0005-0000-0000-00004E550000}"/>
    <cellStyle name="Percent (0) 60 2" xfId="14385" xr:uid="{00000000-0005-0000-0000-00004F550000}"/>
    <cellStyle name="Percent (0) 60 2 2" xfId="36031" xr:uid="{00000000-0005-0000-0000-000050550000}"/>
    <cellStyle name="Percent (0) 60 3" xfId="14386" xr:uid="{00000000-0005-0000-0000-000051550000}"/>
    <cellStyle name="Percent (0) 60 3 2" xfId="36032" xr:uid="{00000000-0005-0000-0000-000052550000}"/>
    <cellStyle name="Percent (0) 60 4" xfId="36033" xr:uid="{00000000-0005-0000-0000-000053550000}"/>
    <cellStyle name="Percent (0) 61" xfId="14387" xr:uid="{00000000-0005-0000-0000-000054550000}"/>
    <cellStyle name="Percent (0) 61 2" xfId="14388" xr:uid="{00000000-0005-0000-0000-000055550000}"/>
    <cellStyle name="Percent (0) 61 2 2" xfId="36034" xr:uid="{00000000-0005-0000-0000-000056550000}"/>
    <cellStyle name="Percent (0) 61 3" xfId="14389" xr:uid="{00000000-0005-0000-0000-000057550000}"/>
    <cellStyle name="Percent (0) 61 3 2" xfId="36035" xr:uid="{00000000-0005-0000-0000-000058550000}"/>
    <cellStyle name="Percent (0) 61 4" xfId="36036" xr:uid="{00000000-0005-0000-0000-000059550000}"/>
    <cellStyle name="Percent (0) 62" xfId="14390" xr:uid="{00000000-0005-0000-0000-00005A550000}"/>
    <cellStyle name="Percent (0) 62 2" xfId="14391" xr:uid="{00000000-0005-0000-0000-00005B550000}"/>
    <cellStyle name="Percent (0) 62 2 2" xfId="36037" xr:uid="{00000000-0005-0000-0000-00005C550000}"/>
    <cellStyle name="Percent (0) 62 3" xfId="14392" xr:uid="{00000000-0005-0000-0000-00005D550000}"/>
    <cellStyle name="Percent (0) 62 3 2" xfId="36038" xr:uid="{00000000-0005-0000-0000-00005E550000}"/>
    <cellStyle name="Percent (0) 62 4" xfId="36039" xr:uid="{00000000-0005-0000-0000-00005F550000}"/>
    <cellStyle name="Percent (0) 63" xfId="14393" xr:uid="{00000000-0005-0000-0000-000060550000}"/>
    <cellStyle name="Percent (0) 63 2" xfId="14394" xr:uid="{00000000-0005-0000-0000-000061550000}"/>
    <cellStyle name="Percent (0) 63 2 2" xfId="36040" xr:uid="{00000000-0005-0000-0000-000062550000}"/>
    <cellStyle name="Percent (0) 63 3" xfId="14395" xr:uid="{00000000-0005-0000-0000-000063550000}"/>
    <cellStyle name="Percent (0) 63 3 2" xfId="36041" xr:uid="{00000000-0005-0000-0000-000064550000}"/>
    <cellStyle name="Percent (0) 63 4" xfId="36042" xr:uid="{00000000-0005-0000-0000-000065550000}"/>
    <cellStyle name="Percent (0) 64" xfId="14396" xr:uid="{00000000-0005-0000-0000-000066550000}"/>
    <cellStyle name="Percent (0) 64 2" xfId="14397" xr:uid="{00000000-0005-0000-0000-000067550000}"/>
    <cellStyle name="Percent (0) 64 2 2" xfId="36043" xr:uid="{00000000-0005-0000-0000-000068550000}"/>
    <cellStyle name="Percent (0) 64 3" xfId="14398" xr:uid="{00000000-0005-0000-0000-000069550000}"/>
    <cellStyle name="Percent (0) 64 3 2" xfId="36044" xr:uid="{00000000-0005-0000-0000-00006A550000}"/>
    <cellStyle name="Percent (0) 64 4" xfId="36045" xr:uid="{00000000-0005-0000-0000-00006B550000}"/>
    <cellStyle name="Percent (0) 65" xfId="14399" xr:uid="{00000000-0005-0000-0000-00006C550000}"/>
    <cellStyle name="Percent (0) 65 2" xfId="14400" xr:uid="{00000000-0005-0000-0000-00006D550000}"/>
    <cellStyle name="Percent (0) 65 2 2" xfId="36046" xr:uid="{00000000-0005-0000-0000-00006E550000}"/>
    <cellStyle name="Percent (0) 65 3" xfId="14401" xr:uid="{00000000-0005-0000-0000-00006F550000}"/>
    <cellStyle name="Percent (0) 65 3 2" xfId="36047" xr:uid="{00000000-0005-0000-0000-000070550000}"/>
    <cellStyle name="Percent (0) 65 4" xfId="36048" xr:uid="{00000000-0005-0000-0000-000071550000}"/>
    <cellStyle name="Percent (0) 66" xfId="14402" xr:uid="{00000000-0005-0000-0000-000072550000}"/>
    <cellStyle name="Percent (0) 66 2" xfId="14403" xr:uid="{00000000-0005-0000-0000-000073550000}"/>
    <cellStyle name="Percent (0) 66 2 2" xfId="36049" xr:uid="{00000000-0005-0000-0000-000074550000}"/>
    <cellStyle name="Percent (0) 66 3" xfId="14404" xr:uid="{00000000-0005-0000-0000-000075550000}"/>
    <cellStyle name="Percent (0) 66 3 2" xfId="36050" xr:uid="{00000000-0005-0000-0000-000076550000}"/>
    <cellStyle name="Percent (0) 66 4" xfId="36051" xr:uid="{00000000-0005-0000-0000-000077550000}"/>
    <cellStyle name="Percent (0) 67" xfId="14405" xr:uid="{00000000-0005-0000-0000-000078550000}"/>
    <cellStyle name="Percent (0) 67 2" xfId="14406" xr:uid="{00000000-0005-0000-0000-000079550000}"/>
    <cellStyle name="Percent (0) 67 2 2" xfId="36052" xr:uid="{00000000-0005-0000-0000-00007A550000}"/>
    <cellStyle name="Percent (0) 67 3" xfId="14407" xr:uid="{00000000-0005-0000-0000-00007B550000}"/>
    <cellStyle name="Percent (0) 67 3 2" xfId="36053" xr:uid="{00000000-0005-0000-0000-00007C550000}"/>
    <cellStyle name="Percent (0) 67 4" xfId="36054" xr:uid="{00000000-0005-0000-0000-00007D550000}"/>
    <cellStyle name="Percent (0) 68" xfId="14408" xr:uid="{00000000-0005-0000-0000-00007E550000}"/>
    <cellStyle name="Percent (0) 68 2" xfId="14409" xr:uid="{00000000-0005-0000-0000-00007F550000}"/>
    <cellStyle name="Percent (0) 68 2 2" xfId="36055" xr:uid="{00000000-0005-0000-0000-000080550000}"/>
    <cellStyle name="Percent (0) 68 3" xfId="14410" xr:uid="{00000000-0005-0000-0000-000081550000}"/>
    <cellStyle name="Percent (0) 68 3 2" xfId="36056" xr:uid="{00000000-0005-0000-0000-000082550000}"/>
    <cellStyle name="Percent (0) 68 4" xfId="36057" xr:uid="{00000000-0005-0000-0000-000083550000}"/>
    <cellStyle name="Percent (0) 69" xfId="14411" xr:uid="{00000000-0005-0000-0000-000084550000}"/>
    <cellStyle name="Percent (0) 69 2" xfId="14412" xr:uid="{00000000-0005-0000-0000-000085550000}"/>
    <cellStyle name="Percent (0) 69 2 2" xfId="36058" xr:uid="{00000000-0005-0000-0000-000086550000}"/>
    <cellStyle name="Percent (0) 69 3" xfId="14413" xr:uid="{00000000-0005-0000-0000-000087550000}"/>
    <cellStyle name="Percent (0) 69 3 2" xfId="36059" xr:uid="{00000000-0005-0000-0000-000088550000}"/>
    <cellStyle name="Percent (0) 69 4" xfId="36060" xr:uid="{00000000-0005-0000-0000-000089550000}"/>
    <cellStyle name="Percent (0) 7" xfId="14414" xr:uid="{00000000-0005-0000-0000-00008A550000}"/>
    <cellStyle name="Percent (0) 7 2" xfId="14415" xr:uid="{00000000-0005-0000-0000-00008B550000}"/>
    <cellStyle name="Percent (0) 7 2 2" xfId="14416" xr:uid="{00000000-0005-0000-0000-00008C550000}"/>
    <cellStyle name="Percent (0) 7 2 2 2" xfId="36061" xr:uid="{00000000-0005-0000-0000-00008D550000}"/>
    <cellStyle name="Percent (0) 7 2 3" xfId="14417" xr:uid="{00000000-0005-0000-0000-00008E550000}"/>
    <cellStyle name="Percent (0) 7 2 3 2" xfId="36062" xr:uid="{00000000-0005-0000-0000-00008F550000}"/>
    <cellStyle name="Percent (0) 7 2 4" xfId="36063" xr:uid="{00000000-0005-0000-0000-000090550000}"/>
    <cellStyle name="Percent (0) 7 3" xfId="14418" xr:uid="{00000000-0005-0000-0000-000091550000}"/>
    <cellStyle name="Percent (0) 7 3 2" xfId="14419" xr:uid="{00000000-0005-0000-0000-000092550000}"/>
    <cellStyle name="Percent (0) 7 3 2 2" xfId="36064" xr:uid="{00000000-0005-0000-0000-000093550000}"/>
    <cellStyle name="Percent (0) 7 3 3" xfId="14420" xr:uid="{00000000-0005-0000-0000-000094550000}"/>
    <cellStyle name="Percent (0) 7 3 3 2" xfId="36065" xr:uid="{00000000-0005-0000-0000-000095550000}"/>
    <cellStyle name="Percent (0) 7 3 4" xfId="36066" xr:uid="{00000000-0005-0000-0000-000096550000}"/>
    <cellStyle name="Percent (0) 7 4" xfId="14421" xr:uid="{00000000-0005-0000-0000-000097550000}"/>
    <cellStyle name="Percent (0) 7 4 2" xfId="14422" xr:uid="{00000000-0005-0000-0000-000098550000}"/>
    <cellStyle name="Percent (0) 7 4 2 2" xfId="36067" xr:uid="{00000000-0005-0000-0000-000099550000}"/>
    <cellStyle name="Percent (0) 7 4 3" xfId="14423" xr:uid="{00000000-0005-0000-0000-00009A550000}"/>
    <cellStyle name="Percent (0) 7 4 3 2" xfId="36068" xr:uid="{00000000-0005-0000-0000-00009B550000}"/>
    <cellStyle name="Percent (0) 7 4 4" xfId="36069" xr:uid="{00000000-0005-0000-0000-00009C550000}"/>
    <cellStyle name="Percent (0) 7 5" xfId="14424" xr:uid="{00000000-0005-0000-0000-00009D550000}"/>
    <cellStyle name="Percent (0) 7 5 2" xfId="14425" xr:uid="{00000000-0005-0000-0000-00009E550000}"/>
    <cellStyle name="Percent (0) 7 5 2 2" xfId="36070" xr:uid="{00000000-0005-0000-0000-00009F550000}"/>
    <cellStyle name="Percent (0) 7 5 3" xfId="14426" xr:uid="{00000000-0005-0000-0000-0000A0550000}"/>
    <cellStyle name="Percent (0) 7 5 3 2" xfId="36071" xr:uid="{00000000-0005-0000-0000-0000A1550000}"/>
    <cellStyle name="Percent (0) 7 5 4" xfId="36072" xr:uid="{00000000-0005-0000-0000-0000A2550000}"/>
    <cellStyle name="Percent (0) 7 6" xfId="14427" xr:uid="{00000000-0005-0000-0000-0000A3550000}"/>
    <cellStyle name="Percent (0) 7 6 2" xfId="36073" xr:uid="{00000000-0005-0000-0000-0000A4550000}"/>
    <cellStyle name="Percent (0) 7 7" xfId="14428" xr:uid="{00000000-0005-0000-0000-0000A5550000}"/>
    <cellStyle name="Percent (0) 7 7 2" xfId="36074" xr:uid="{00000000-0005-0000-0000-0000A6550000}"/>
    <cellStyle name="Percent (0) 7 8" xfId="36075" xr:uid="{00000000-0005-0000-0000-0000A7550000}"/>
    <cellStyle name="Percent (0) 70" xfId="14429" xr:uid="{00000000-0005-0000-0000-0000A8550000}"/>
    <cellStyle name="Percent (0) 70 2" xfId="14430" xr:uid="{00000000-0005-0000-0000-0000A9550000}"/>
    <cellStyle name="Percent (0) 70 2 2" xfId="36076" xr:uid="{00000000-0005-0000-0000-0000AA550000}"/>
    <cellStyle name="Percent (0) 70 3" xfId="14431" xr:uid="{00000000-0005-0000-0000-0000AB550000}"/>
    <cellStyle name="Percent (0) 70 3 2" xfId="36077" xr:uid="{00000000-0005-0000-0000-0000AC550000}"/>
    <cellStyle name="Percent (0) 70 4" xfId="36078" xr:uid="{00000000-0005-0000-0000-0000AD550000}"/>
    <cellStyle name="Percent (0) 71" xfId="14432" xr:uid="{00000000-0005-0000-0000-0000AE550000}"/>
    <cellStyle name="Percent (0) 71 2" xfId="14433" xr:uid="{00000000-0005-0000-0000-0000AF550000}"/>
    <cellStyle name="Percent (0) 71 2 2" xfId="36079" xr:uid="{00000000-0005-0000-0000-0000B0550000}"/>
    <cellStyle name="Percent (0) 71 3" xfId="14434" xr:uid="{00000000-0005-0000-0000-0000B1550000}"/>
    <cellStyle name="Percent (0) 71 3 2" xfId="36080" xr:uid="{00000000-0005-0000-0000-0000B2550000}"/>
    <cellStyle name="Percent (0) 71 4" xfId="36081" xr:uid="{00000000-0005-0000-0000-0000B3550000}"/>
    <cellStyle name="Percent (0) 72" xfId="14435" xr:uid="{00000000-0005-0000-0000-0000B4550000}"/>
    <cellStyle name="Percent (0) 72 2" xfId="14436" xr:uid="{00000000-0005-0000-0000-0000B5550000}"/>
    <cellStyle name="Percent (0) 72 2 2" xfId="36082" xr:uid="{00000000-0005-0000-0000-0000B6550000}"/>
    <cellStyle name="Percent (0) 72 3" xfId="14437" xr:uid="{00000000-0005-0000-0000-0000B7550000}"/>
    <cellStyle name="Percent (0) 72 3 2" xfId="36083" xr:uid="{00000000-0005-0000-0000-0000B8550000}"/>
    <cellStyle name="Percent (0) 72 4" xfId="36084" xr:uid="{00000000-0005-0000-0000-0000B9550000}"/>
    <cellStyle name="Percent (0) 73" xfId="14438" xr:uid="{00000000-0005-0000-0000-0000BA550000}"/>
    <cellStyle name="Percent (0) 73 2" xfId="14439" xr:uid="{00000000-0005-0000-0000-0000BB550000}"/>
    <cellStyle name="Percent (0) 73 2 2" xfId="36085" xr:uid="{00000000-0005-0000-0000-0000BC550000}"/>
    <cellStyle name="Percent (0) 73 3" xfId="14440" xr:uid="{00000000-0005-0000-0000-0000BD550000}"/>
    <cellStyle name="Percent (0) 73 3 2" xfId="36086" xr:uid="{00000000-0005-0000-0000-0000BE550000}"/>
    <cellStyle name="Percent (0) 73 4" xfId="36087" xr:uid="{00000000-0005-0000-0000-0000BF550000}"/>
    <cellStyle name="Percent (0) 74" xfId="14441" xr:uid="{00000000-0005-0000-0000-0000C0550000}"/>
    <cellStyle name="Percent (0) 74 2" xfId="14442" xr:uid="{00000000-0005-0000-0000-0000C1550000}"/>
    <cellStyle name="Percent (0) 74 2 2" xfId="36088" xr:uid="{00000000-0005-0000-0000-0000C2550000}"/>
    <cellStyle name="Percent (0) 74 3" xfId="14443" xr:uid="{00000000-0005-0000-0000-0000C3550000}"/>
    <cellStyle name="Percent (0) 74 3 2" xfId="36089" xr:uid="{00000000-0005-0000-0000-0000C4550000}"/>
    <cellStyle name="Percent (0) 74 4" xfId="36090" xr:uid="{00000000-0005-0000-0000-0000C5550000}"/>
    <cellStyle name="Percent (0) 75" xfId="14444" xr:uid="{00000000-0005-0000-0000-0000C6550000}"/>
    <cellStyle name="Percent (0) 75 2" xfId="14445" xr:uid="{00000000-0005-0000-0000-0000C7550000}"/>
    <cellStyle name="Percent (0) 75 2 2" xfId="36091" xr:uid="{00000000-0005-0000-0000-0000C8550000}"/>
    <cellStyle name="Percent (0) 75 3" xfId="14446" xr:uid="{00000000-0005-0000-0000-0000C9550000}"/>
    <cellStyle name="Percent (0) 75 3 2" xfId="36092" xr:uid="{00000000-0005-0000-0000-0000CA550000}"/>
    <cellStyle name="Percent (0) 75 4" xfId="36093" xr:uid="{00000000-0005-0000-0000-0000CB550000}"/>
    <cellStyle name="Percent (0) 76" xfId="14447" xr:uid="{00000000-0005-0000-0000-0000CC550000}"/>
    <cellStyle name="Percent (0) 76 2" xfId="14448" xr:uid="{00000000-0005-0000-0000-0000CD550000}"/>
    <cellStyle name="Percent (0) 76 2 2" xfId="36094" xr:uid="{00000000-0005-0000-0000-0000CE550000}"/>
    <cellStyle name="Percent (0) 76 3" xfId="14449" xr:uid="{00000000-0005-0000-0000-0000CF550000}"/>
    <cellStyle name="Percent (0) 76 3 2" xfId="36095" xr:uid="{00000000-0005-0000-0000-0000D0550000}"/>
    <cellStyle name="Percent (0) 76 4" xfId="36096" xr:uid="{00000000-0005-0000-0000-0000D1550000}"/>
    <cellStyle name="Percent (0) 77" xfId="14450" xr:uid="{00000000-0005-0000-0000-0000D2550000}"/>
    <cellStyle name="Percent (0) 77 2" xfId="14451" xr:uid="{00000000-0005-0000-0000-0000D3550000}"/>
    <cellStyle name="Percent (0) 77 2 2" xfId="36097" xr:uid="{00000000-0005-0000-0000-0000D4550000}"/>
    <cellStyle name="Percent (0) 77 3" xfId="14452" xr:uid="{00000000-0005-0000-0000-0000D5550000}"/>
    <cellStyle name="Percent (0) 77 3 2" xfId="36098" xr:uid="{00000000-0005-0000-0000-0000D6550000}"/>
    <cellStyle name="Percent (0) 77 4" xfId="36099" xr:uid="{00000000-0005-0000-0000-0000D7550000}"/>
    <cellStyle name="Percent (0) 78" xfId="14453" xr:uid="{00000000-0005-0000-0000-0000D8550000}"/>
    <cellStyle name="Percent (0) 78 2" xfId="14454" xr:uid="{00000000-0005-0000-0000-0000D9550000}"/>
    <cellStyle name="Percent (0) 78 2 2" xfId="36100" xr:uid="{00000000-0005-0000-0000-0000DA550000}"/>
    <cellStyle name="Percent (0) 78 3" xfId="14455" xr:uid="{00000000-0005-0000-0000-0000DB550000}"/>
    <cellStyle name="Percent (0) 78 3 2" xfId="36101" xr:uid="{00000000-0005-0000-0000-0000DC550000}"/>
    <cellStyle name="Percent (0) 78 4" xfId="36102" xr:uid="{00000000-0005-0000-0000-0000DD550000}"/>
    <cellStyle name="Percent (0) 79" xfId="14456" xr:uid="{00000000-0005-0000-0000-0000DE550000}"/>
    <cellStyle name="Percent (0) 79 2" xfId="14457" xr:uid="{00000000-0005-0000-0000-0000DF550000}"/>
    <cellStyle name="Percent (0) 79 2 2" xfId="36103" xr:uid="{00000000-0005-0000-0000-0000E0550000}"/>
    <cellStyle name="Percent (0) 79 3" xfId="14458" xr:uid="{00000000-0005-0000-0000-0000E1550000}"/>
    <cellStyle name="Percent (0) 79 3 2" xfId="36104" xr:uid="{00000000-0005-0000-0000-0000E2550000}"/>
    <cellStyle name="Percent (0) 79 4" xfId="36105" xr:uid="{00000000-0005-0000-0000-0000E3550000}"/>
    <cellStyle name="Percent (0) 8" xfId="14459" xr:uid="{00000000-0005-0000-0000-0000E4550000}"/>
    <cellStyle name="Percent (0) 8 2" xfId="14460" xr:uid="{00000000-0005-0000-0000-0000E5550000}"/>
    <cellStyle name="Percent (0) 8 2 2" xfId="36106" xr:uid="{00000000-0005-0000-0000-0000E6550000}"/>
    <cellStyle name="Percent (0) 8 3" xfId="14461" xr:uid="{00000000-0005-0000-0000-0000E7550000}"/>
    <cellStyle name="Percent (0) 8 3 2" xfId="36107" xr:uid="{00000000-0005-0000-0000-0000E8550000}"/>
    <cellStyle name="Percent (0) 8 4" xfId="36108" xr:uid="{00000000-0005-0000-0000-0000E9550000}"/>
    <cellStyle name="Percent (0) 80" xfId="14462" xr:uid="{00000000-0005-0000-0000-0000EA550000}"/>
    <cellStyle name="Percent (0) 80 2" xfId="14463" xr:uid="{00000000-0005-0000-0000-0000EB550000}"/>
    <cellStyle name="Percent (0) 80 2 2" xfId="36109" xr:uid="{00000000-0005-0000-0000-0000EC550000}"/>
    <cellStyle name="Percent (0) 80 3" xfId="14464" xr:uid="{00000000-0005-0000-0000-0000ED550000}"/>
    <cellStyle name="Percent (0) 80 3 2" xfId="36110" xr:uid="{00000000-0005-0000-0000-0000EE550000}"/>
    <cellStyle name="Percent (0) 80 4" xfId="36111" xr:uid="{00000000-0005-0000-0000-0000EF550000}"/>
    <cellStyle name="Percent (0) 81" xfId="14465" xr:uid="{00000000-0005-0000-0000-0000F0550000}"/>
    <cellStyle name="Percent (0) 81 2" xfId="14466" xr:uid="{00000000-0005-0000-0000-0000F1550000}"/>
    <cellStyle name="Percent (0) 81 2 2" xfId="36112" xr:uid="{00000000-0005-0000-0000-0000F2550000}"/>
    <cellStyle name="Percent (0) 81 3" xfId="14467" xr:uid="{00000000-0005-0000-0000-0000F3550000}"/>
    <cellStyle name="Percent (0) 81 3 2" xfId="36113" xr:uid="{00000000-0005-0000-0000-0000F4550000}"/>
    <cellStyle name="Percent (0) 81 4" xfId="36114" xr:uid="{00000000-0005-0000-0000-0000F5550000}"/>
    <cellStyle name="Percent (0) 82" xfId="14468" xr:uid="{00000000-0005-0000-0000-0000F6550000}"/>
    <cellStyle name="Percent (0) 82 2" xfId="14469" xr:uid="{00000000-0005-0000-0000-0000F7550000}"/>
    <cellStyle name="Percent (0) 82 2 2" xfId="36115" xr:uid="{00000000-0005-0000-0000-0000F8550000}"/>
    <cellStyle name="Percent (0) 82 3" xfId="14470" xr:uid="{00000000-0005-0000-0000-0000F9550000}"/>
    <cellStyle name="Percent (0) 82 3 2" xfId="36116" xr:uid="{00000000-0005-0000-0000-0000FA550000}"/>
    <cellStyle name="Percent (0) 82 4" xfId="36117" xr:uid="{00000000-0005-0000-0000-0000FB550000}"/>
    <cellStyle name="Percent (0) 83" xfId="14471" xr:uid="{00000000-0005-0000-0000-0000FC550000}"/>
    <cellStyle name="Percent (0) 83 2" xfId="14472" xr:uid="{00000000-0005-0000-0000-0000FD550000}"/>
    <cellStyle name="Percent (0) 83 2 2" xfId="36118" xr:uid="{00000000-0005-0000-0000-0000FE550000}"/>
    <cellStyle name="Percent (0) 83 3" xfId="14473" xr:uid="{00000000-0005-0000-0000-0000FF550000}"/>
    <cellStyle name="Percent (0) 83 3 2" xfId="36119" xr:uid="{00000000-0005-0000-0000-000000560000}"/>
    <cellStyle name="Percent (0) 83 4" xfId="36120" xr:uid="{00000000-0005-0000-0000-000001560000}"/>
    <cellStyle name="Percent (0) 84" xfId="14474" xr:uid="{00000000-0005-0000-0000-000002560000}"/>
    <cellStyle name="Percent (0) 84 2" xfId="14475" xr:uid="{00000000-0005-0000-0000-000003560000}"/>
    <cellStyle name="Percent (0) 84 2 2" xfId="36121" xr:uid="{00000000-0005-0000-0000-000004560000}"/>
    <cellStyle name="Percent (0) 84 3" xfId="14476" xr:uid="{00000000-0005-0000-0000-000005560000}"/>
    <cellStyle name="Percent (0) 84 3 2" xfId="36122" xr:uid="{00000000-0005-0000-0000-000006560000}"/>
    <cellStyle name="Percent (0) 84 4" xfId="36123" xr:uid="{00000000-0005-0000-0000-000007560000}"/>
    <cellStyle name="Percent (0) 85" xfId="14477" xr:uid="{00000000-0005-0000-0000-000008560000}"/>
    <cellStyle name="Percent (0) 85 2" xfId="14478" xr:uid="{00000000-0005-0000-0000-000009560000}"/>
    <cellStyle name="Percent (0) 85 2 2" xfId="36124" xr:uid="{00000000-0005-0000-0000-00000A560000}"/>
    <cellStyle name="Percent (0) 85 3" xfId="14479" xr:uid="{00000000-0005-0000-0000-00000B560000}"/>
    <cellStyle name="Percent (0) 85 3 2" xfId="36125" xr:uid="{00000000-0005-0000-0000-00000C560000}"/>
    <cellStyle name="Percent (0) 85 4" xfId="36126" xr:uid="{00000000-0005-0000-0000-00000D560000}"/>
    <cellStyle name="Percent (0) 86" xfId="14480" xr:uid="{00000000-0005-0000-0000-00000E560000}"/>
    <cellStyle name="Percent (0) 86 2" xfId="14481" xr:uid="{00000000-0005-0000-0000-00000F560000}"/>
    <cellStyle name="Percent (0) 86 2 2" xfId="36127" xr:uid="{00000000-0005-0000-0000-000010560000}"/>
    <cellStyle name="Percent (0) 86 3" xfId="14482" xr:uid="{00000000-0005-0000-0000-000011560000}"/>
    <cellStyle name="Percent (0) 86 3 2" xfId="36128" xr:uid="{00000000-0005-0000-0000-000012560000}"/>
    <cellStyle name="Percent (0) 86 4" xfId="36129" xr:uid="{00000000-0005-0000-0000-000013560000}"/>
    <cellStyle name="Percent (0) 87" xfId="14483" xr:uid="{00000000-0005-0000-0000-000014560000}"/>
    <cellStyle name="Percent (0) 87 2" xfId="14484" xr:uid="{00000000-0005-0000-0000-000015560000}"/>
    <cellStyle name="Percent (0) 87 2 2" xfId="36130" xr:uid="{00000000-0005-0000-0000-000016560000}"/>
    <cellStyle name="Percent (0) 87 3" xfId="14485" xr:uid="{00000000-0005-0000-0000-000017560000}"/>
    <cellStyle name="Percent (0) 87 3 2" xfId="36131" xr:uid="{00000000-0005-0000-0000-000018560000}"/>
    <cellStyle name="Percent (0) 87 4" xfId="36132" xr:uid="{00000000-0005-0000-0000-000019560000}"/>
    <cellStyle name="Percent (0) 88" xfId="14486" xr:uid="{00000000-0005-0000-0000-00001A560000}"/>
    <cellStyle name="Percent (0) 88 2" xfId="14487" xr:uid="{00000000-0005-0000-0000-00001B560000}"/>
    <cellStyle name="Percent (0) 88 2 2" xfId="36133" xr:uid="{00000000-0005-0000-0000-00001C560000}"/>
    <cellStyle name="Percent (0) 88 3" xfId="14488" xr:uid="{00000000-0005-0000-0000-00001D560000}"/>
    <cellStyle name="Percent (0) 88 3 2" xfId="36134" xr:uid="{00000000-0005-0000-0000-00001E560000}"/>
    <cellStyle name="Percent (0) 88 4" xfId="36135" xr:uid="{00000000-0005-0000-0000-00001F560000}"/>
    <cellStyle name="Percent (0) 89" xfId="14489" xr:uid="{00000000-0005-0000-0000-000020560000}"/>
    <cellStyle name="Percent (0) 89 2" xfId="14490" xr:uid="{00000000-0005-0000-0000-000021560000}"/>
    <cellStyle name="Percent (0) 89 2 2" xfId="36136" xr:uid="{00000000-0005-0000-0000-000022560000}"/>
    <cellStyle name="Percent (0) 89 3" xfId="14491" xr:uid="{00000000-0005-0000-0000-000023560000}"/>
    <cellStyle name="Percent (0) 89 3 2" xfId="36137" xr:uid="{00000000-0005-0000-0000-000024560000}"/>
    <cellStyle name="Percent (0) 89 4" xfId="36138" xr:uid="{00000000-0005-0000-0000-000025560000}"/>
    <cellStyle name="Percent (0) 9" xfId="14492" xr:uid="{00000000-0005-0000-0000-000026560000}"/>
    <cellStyle name="Percent (0) 9 2" xfId="14493" xr:uid="{00000000-0005-0000-0000-000027560000}"/>
    <cellStyle name="Percent (0) 9 2 2" xfId="36139" xr:uid="{00000000-0005-0000-0000-000028560000}"/>
    <cellStyle name="Percent (0) 9 3" xfId="14494" xr:uid="{00000000-0005-0000-0000-000029560000}"/>
    <cellStyle name="Percent (0) 9 3 2" xfId="36140" xr:uid="{00000000-0005-0000-0000-00002A560000}"/>
    <cellStyle name="Percent (0) 9 4" xfId="36141" xr:uid="{00000000-0005-0000-0000-00002B560000}"/>
    <cellStyle name="Percent (0) 90" xfId="14495" xr:uid="{00000000-0005-0000-0000-00002C560000}"/>
    <cellStyle name="Percent (0) 90 2" xfId="14496" xr:uid="{00000000-0005-0000-0000-00002D560000}"/>
    <cellStyle name="Percent (0) 90 2 2" xfId="36142" xr:uid="{00000000-0005-0000-0000-00002E560000}"/>
    <cellStyle name="Percent (0) 90 3" xfId="14497" xr:uid="{00000000-0005-0000-0000-00002F560000}"/>
    <cellStyle name="Percent (0) 90 3 2" xfId="36143" xr:uid="{00000000-0005-0000-0000-000030560000}"/>
    <cellStyle name="Percent (0) 90 4" xfId="36144" xr:uid="{00000000-0005-0000-0000-000031560000}"/>
    <cellStyle name="Percent (0) 91" xfId="14498" xr:uid="{00000000-0005-0000-0000-000032560000}"/>
    <cellStyle name="Percent (0) 91 2" xfId="14499" xr:uid="{00000000-0005-0000-0000-000033560000}"/>
    <cellStyle name="Percent (0) 91 2 2" xfId="36145" xr:uid="{00000000-0005-0000-0000-000034560000}"/>
    <cellStyle name="Percent (0) 91 3" xfId="14500" xr:uid="{00000000-0005-0000-0000-000035560000}"/>
    <cellStyle name="Percent (0) 91 3 2" xfId="36146" xr:uid="{00000000-0005-0000-0000-000036560000}"/>
    <cellStyle name="Percent (0) 91 4" xfId="36147" xr:uid="{00000000-0005-0000-0000-000037560000}"/>
    <cellStyle name="Percent (0) 92" xfId="14501" xr:uid="{00000000-0005-0000-0000-000038560000}"/>
    <cellStyle name="Percent (0) 92 2" xfId="14502" xr:uid="{00000000-0005-0000-0000-000039560000}"/>
    <cellStyle name="Percent (0) 92 2 2" xfId="36148" xr:uid="{00000000-0005-0000-0000-00003A560000}"/>
    <cellStyle name="Percent (0) 92 3" xfId="14503" xr:uid="{00000000-0005-0000-0000-00003B560000}"/>
    <cellStyle name="Percent (0) 92 3 2" xfId="36149" xr:uid="{00000000-0005-0000-0000-00003C560000}"/>
    <cellStyle name="Percent (0) 92 4" xfId="36150" xr:uid="{00000000-0005-0000-0000-00003D560000}"/>
    <cellStyle name="Percent (0) 93" xfId="14504" xr:uid="{00000000-0005-0000-0000-00003E560000}"/>
    <cellStyle name="Percent (0) 93 2" xfId="14505" xr:uid="{00000000-0005-0000-0000-00003F560000}"/>
    <cellStyle name="Percent (0) 93 2 2" xfId="36151" xr:uid="{00000000-0005-0000-0000-000040560000}"/>
    <cellStyle name="Percent (0) 93 3" xfId="14506" xr:uid="{00000000-0005-0000-0000-000041560000}"/>
    <cellStyle name="Percent (0) 93 3 2" xfId="36152" xr:uid="{00000000-0005-0000-0000-000042560000}"/>
    <cellStyle name="Percent (0) 93 4" xfId="36153" xr:uid="{00000000-0005-0000-0000-000043560000}"/>
    <cellStyle name="Percent (0) 94" xfId="14507" xr:uid="{00000000-0005-0000-0000-000044560000}"/>
    <cellStyle name="Percent (0) 94 2" xfId="14508" xr:uid="{00000000-0005-0000-0000-000045560000}"/>
    <cellStyle name="Percent (0) 94 2 2" xfId="36154" xr:uid="{00000000-0005-0000-0000-000046560000}"/>
    <cellStyle name="Percent (0) 94 3" xfId="14509" xr:uid="{00000000-0005-0000-0000-000047560000}"/>
    <cellStyle name="Percent (0) 94 3 2" xfId="36155" xr:uid="{00000000-0005-0000-0000-000048560000}"/>
    <cellStyle name="Percent (0) 94 4" xfId="36156" xr:uid="{00000000-0005-0000-0000-000049560000}"/>
    <cellStyle name="Percent (0) 95" xfId="14510" xr:uid="{00000000-0005-0000-0000-00004A560000}"/>
    <cellStyle name="Percent (0) 95 2" xfId="14511" xr:uid="{00000000-0005-0000-0000-00004B560000}"/>
    <cellStyle name="Percent (0) 95 2 2" xfId="36157" xr:uid="{00000000-0005-0000-0000-00004C560000}"/>
    <cellStyle name="Percent (0) 95 3" xfId="14512" xr:uid="{00000000-0005-0000-0000-00004D560000}"/>
    <cellStyle name="Percent (0) 95 3 2" xfId="36158" xr:uid="{00000000-0005-0000-0000-00004E560000}"/>
    <cellStyle name="Percent (0) 95 4" xfId="36159" xr:uid="{00000000-0005-0000-0000-00004F560000}"/>
    <cellStyle name="Percent (0) 96" xfId="14513" xr:uid="{00000000-0005-0000-0000-000050560000}"/>
    <cellStyle name="Percent (0) 96 2" xfId="14514" xr:uid="{00000000-0005-0000-0000-000051560000}"/>
    <cellStyle name="Percent (0) 96 2 2" xfId="36160" xr:uid="{00000000-0005-0000-0000-000052560000}"/>
    <cellStyle name="Percent (0) 96 3" xfId="14515" xr:uid="{00000000-0005-0000-0000-000053560000}"/>
    <cellStyle name="Percent (0) 96 3 2" xfId="36161" xr:uid="{00000000-0005-0000-0000-000054560000}"/>
    <cellStyle name="Percent (0) 96 4" xfId="36162" xr:uid="{00000000-0005-0000-0000-000055560000}"/>
    <cellStyle name="Percent (0) 97" xfId="14516" xr:uid="{00000000-0005-0000-0000-000056560000}"/>
    <cellStyle name="Percent (0) 97 2" xfId="14517" xr:uid="{00000000-0005-0000-0000-000057560000}"/>
    <cellStyle name="Percent (0) 97 2 2" xfId="36163" xr:uid="{00000000-0005-0000-0000-000058560000}"/>
    <cellStyle name="Percent (0) 97 3" xfId="14518" xr:uid="{00000000-0005-0000-0000-000059560000}"/>
    <cellStyle name="Percent (0) 97 3 2" xfId="36164" xr:uid="{00000000-0005-0000-0000-00005A560000}"/>
    <cellStyle name="Percent (0) 97 4" xfId="36165" xr:uid="{00000000-0005-0000-0000-00005B560000}"/>
    <cellStyle name="Percent (0) 98" xfId="14519" xr:uid="{00000000-0005-0000-0000-00005C560000}"/>
    <cellStyle name="Percent (0) 98 2" xfId="14520" xr:uid="{00000000-0005-0000-0000-00005D560000}"/>
    <cellStyle name="Percent (0) 98 2 2" xfId="36166" xr:uid="{00000000-0005-0000-0000-00005E560000}"/>
    <cellStyle name="Percent (0) 98 3" xfId="14521" xr:uid="{00000000-0005-0000-0000-00005F560000}"/>
    <cellStyle name="Percent (0) 98 3 2" xfId="36167" xr:uid="{00000000-0005-0000-0000-000060560000}"/>
    <cellStyle name="Percent (0) 98 4" xfId="36168" xr:uid="{00000000-0005-0000-0000-000061560000}"/>
    <cellStyle name="Percent (0) 99" xfId="14522" xr:uid="{00000000-0005-0000-0000-000062560000}"/>
    <cellStyle name="Percent (0) 99 2" xfId="14523" xr:uid="{00000000-0005-0000-0000-000063560000}"/>
    <cellStyle name="Percent (0) 99 2 2" xfId="36169" xr:uid="{00000000-0005-0000-0000-000064560000}"/>
    <cellStyle name="Percent (0) 99 3" xfId="14524" xr:uid="{00000000-0005-0000-0000-000065560000}"/>
    <cellStyle name="Percent (0) 99 3 2" xfId="36170" xr:uid="{00000000-0005-0000-0000-000066560000}"/>
    <cellStyle name="Percent (0) 99 4" xfId="36171" xr:uid="{00000000-0005-0000-0000-000067560000}"/>
    <cellStyle name="Percent (0)_Bases_Generales" xfId="14525" xr:uid="{00000000-0005-0000-0000-000068560000}"/>
    <cellStyle name="Percent [0]" xfId="14526" xr:uid="{00000000-0005-0000-0000-000069560000}"/>
    <cellStyle name="Percent [0] 2" xfId="14527" xr:uid="{00000000-0005-0000-0000-00006A560000}"/>
    <cellStyle name="Percent [0] 2 2" xfId="14528" xr:uid="{00000000-0005-0000-0000-00006B560000}"/>
    <cellStyle name="Percent [0] 3" xfId="14529" xr:uid="{00000000-0005-0000-0000-00006C560000}"/>
    <cellStyle name="Percent [0] 3 2" xfId="14530" xr:uid="{00000000-0005-0000-0000-00006D560000}"/>
    <cellStyle name="Percent [0] 4" xfId="14531" xr:uid="{00000000-0005-0000-0000-00006E560000}"/>
    <cellStyle name="Percent [0] 4 2" xfId="14532" xr:uid="{00000000-0005-0000-0000-00006F560000}"/>
    <cellStyle name="Percent [0] 5" xfId="14533" xr:uid="{00000000-0005-0000-0000-000070560000}"/>
    <cellStyle name="Percent [0] 5 2" xfId="14534" xr:uid="{00000000-0005-0000-0000-000071560000}"/>
    <cellStyle name="Percent [0] 6" xfId="14535" xr:uid="{00000000-0005-0000-0000-000072560000}"/>
    <cellStyle name="Percent [0] 6 2" xfId="14536" xr:uid="{00000000-0005-0000-0000-000073560000}"/>
    <cellStyle name="Percent [0] 7" xfId="14537" xr:uid="{00000000-0005-0000-0000-000074560000}"/>
    <cellStyle name="Percent [0] 7 2" xfId="14538" xr:uid="{00000000-0005-0000-0000-000075560000}"/>
    <cellStyle name="Percent [0] 8" xfId="14539" xr:uid="{00000000-0005-0000-0000-000076560000}"/>
    <cellStyle name="Percent [0] 8 2" xfId="14540" xr:uid="{00000000-0005-0000-0000-000077560000}"/>
    <cellStyle name="Percent [0] 9" xfId="14541" xr:uid="{00000000-0005-0000-0000-000078560000}"/>
    <cellStyle name="Percent [1]" xfId="14542" xr:uid="{00000000-0005-0000-0000-000079560000}"/>
    <cellStyle name="Percent [1] 2" xfId="14543" xr:uid="{00000000-0005-0000-0000-00007A560000}"/>
    <cellStyle name="Percent [1] 2 2" xfId="14544" xr:uid="{00000000-0005-0000-0000-00007B560000}"/>
    <cellStyle name="Percent [1] 3" xfId="14545" xr:uid="{00000000-0005-0000-0000-00007C560000}"/>
    <cellStyle name="Percent [1] 3 2" xfId="14546" xr:uid="{00000000-0005-0000-0000-00007D560000}"/>
    <cellStyle name="Percent [1] 4" xfId="14547" xr:uid="{00000000-0005-0000-0000-00007E560000}"/>
    <cellStyle name="Percent [1] 4 2" xfId="14548" xr:uid="{00000000-0005-0000-0000-00007F560000}"/>
    <cellStyle name="Percent [1] 5" xfId="14549" xr:uid="{00000000-0005-0000-0000-000080560000}"/>
    <cellStyle name="Percent [1] 5 2" xfId="14550" xr:uid="{00000000-0005-0000-0000-000081560000}"/>
    <cellStyle name="Percent [1] 6" xfId="14551" xr:uid="{00000000-0005-0000-0000-000082560000}"/>
    <cellStyle name="Percent [1] 6 2" xfId="14552" xr:uid="{00000000-0005-0000-0000-000083560000}"/>
    <cellStyle name="Percent [1] 7" xfId="14553" xr:uid="{00000000-0005-0000-0000-000084560000}"/>
    <cellStyle name="Percent [1] 7 2" xfId="14554" xr:uid="{00000000-0005-0000-0000-000085560000}"/>
    <cellStyle name="Percent [1] 8" xfId="14555" xr:uid="{00000000-0005-0000-0000-000086560000}"/>
    <cellStyle name="Percent [1] 8 2" xfId="14556" xr:uid="{00000000-0005-0000-0000-000087560000}"/>
    <cellStyle name="Percent [1] 9" xfId="14557" xr:uid="{00000000-0005-0000-0000-000088560000}"/>
    <cellStyle name="Percent [2]" xfId="14558" xr:uid="{00000000-0005-0000-0000-000089560000}"/>
    <cellStyle name="Percent [2] 10" xfId="14559" xr:uid="{00000000-0005-0000-0000-00008A560000}"/>
    <cellStyle name="Percent [2] 10 2" xfId="14560" xr:uid="{00000000-0005-0000-0000-00008B560000}"/>
    <cellStyle name="Percent [2] 11" xfId="14561" xr:uid="{00000000-0005-0000-0000-00008C560000}"/>
    <cellStyle name="Percent [2] 11 2" xfId="14562" xr:uid="{00000000-0005-0000-0000-00008D560000}"/>
    <cellStyle name="Percent [2] 12" xfId="14563" xr:uid="{00000000-0005-0000-0000-00008E560000}"/>
    <cellStyle name="Percent [2] 12 2" xfId="14564" xr:uid="{00000000-0005-0000-0000-00008F560000}"/>
    <cellStyle name="Percent [2] 13" xfId="14565" xr:uid="{00000000-0005-0000-0000-000090560000}"/>
    <cellStyle name="Percent [2] 13 2" xfId="14566" xr:uid="{00000000-0005-0000-0000-000091560000}"/>
    <cellStyle name="Percent [2] 13 2 2" xfId="14567" xr:uid="{00000000-0005-0000-0000-000092560000}"/>
    <cellStyle name="Percent [2] 13 3" xfId="14568" xr:uid="{00000000-0005-0000-0000-000093560000}"/>
    <cellStyle name="Percent [2] 13 3 2" xfId="14569" xr:uid="{00000000-0005-0000-0000-000094560000}"/>
    <cellStyle name="Percent [2] 13 4" xfId="14570" xr:uid="{00000000-0005-0000-0000-000095560000}"/>
    <cellStyle name="Percent [2] 14" xfId="14571" xr:uid="{00000000-0005-0000-0000-000096560000}"/>
    <cellStyle name="Percent [2] 14 2" xfId="14572" xr:uid="{00000000-0005-0000-0000-000097560000}"/>
    <cellStyle name="Percent [2] 14 2 2" xfId="14573" xr:uid="{00000000-0005-0000-0000-000098560000}"/>
    <cellStyle name="Percent [2] 14 3" xfId="14574" xr:uid="{00000000-0005-0000-0000-000099560000}"/>
    <cellStyle name="Percent [2] 14 3 2" xfId="14575" xr:uid="{00000000-0005-0000-0000-00009A560000}"/>
    <cellStyle name="Percent [2] 14 4" xfId="14576" xr:uid="{00000000-0005-0000-0000-00009B560000}"/>
    <cellStyle name="Percent [2] 15" xfId="14577" xr:uid="{00000000-0005-0000-0000-00009C560000}"/>
    <cellStyle name="Percent [2] 15 2" xfId="14578" xr:uid="{00000000-0005-0000-0000-00009D560000}"/>
    <cellStyle name="Percent [2] 15 2 2" xfId="14579" xr:uid="{00000000-0005-0000-0000-00009E560000}"/>
    <cellStyle name="Percent [2] 15 3" xfId="14580" xr:uid="{00000000-0005-0000-0000-00009F560000}"/>
    <cellStyle name="Percent [2] 15 3 2" xfId="14581" xr:uid="{00000000-0005-0000-0000-0000A0560000}"/>
    <cellStyle name="Percent [2] 15 4" xfId="14582" xr:uid="{00000000-0005-0000-0000-0000A1560000}"/>
    <cellStyle name="Percent [2] 16" xfId="14583" xr:uid="{00000000-0005-0000-0000-0000A2560000}"/>
    <cellStyle name="Percent [2] 16 2" xfId="14584" xr:uid="{00000000-0005-0000-0000-0000A3560000}"/>
    <cellStyle name="Percent [2] 16 2 2" xfId="14585" xr:uid="{00000000-0005-0000-0000-0000A4560000}"/>
    <cellStyle name="Percent [2] 16 3" xfId="14586" xr:uid="{00000000-0005-0000-0000-0000A5560000}"/>
    <cellStyle name="Percent [2] 16 3 2" xfId="14587" xr:uid="{00000000-0005-0000-0000-0000A6560000}"/>
    <cellStyle name="Percent [2] 16 4" xfId="14588" xr:uid="{00000000-0005-0000-0000-0000A7560000}"/>
    <cellStyle name="Percent [2] 17" xfId="14589" xr:uid="{00000000-0005-0000-0000-0000A8560000}"/>
    <cellStyle name="Percent [2] 17 2" xfId="14590" xr:uid="{00000000-0005-0000-0000-0000A9560000}"/>
    <cellStyle name="Percent [2] 17 2 2" xfId="14591" xr:uid="{00000000-0005-0000-0000-0000AA560000}"/>
    <cellStyle name="Percent [2] 17 3" xfId="14592" xr:uid="{00000000-0005-0000-0000-0000AB560000}"/>
    <cellStyle name="Percent [2] 17 3 2" xfId="14593" xr:uid="{00000000-0005-0000-0000-0000AC560000}"/>
    <cellStyle name="Percent [2] 17 4" xfId="14594" xr:uid="{00000000-0005-0000-0000-0000AD560000}"/>
    <cellStyle name="Percent [2] 18" xfId="14595" xr:uid="{00000000-0005-0000-0000-0000AE560000}"/>
    <cellStyle name="Percent [2] 18 2" xfId="14596" xr:uid="{00000000-0005-0000-0000-0000AF560000}"/>
    <cellStyle name="Percent [2] 18 2 2" xfId="14597" xr:uid="{00000000-0005-0000-0000-0000B0560000}"/>
    <cellStyle name="Percent [2] 18 3" xfId="14598" xr:uid="{00000000-0005-0000-0000-0000B1560000}"/>
    <cellStyle name="Percent [2] 18 3 2" xfId="14599" xr:uid="{00000000-0005-0000-0000-0000B2560000}"/>
    <cellStyle name="Percent [2] 18 4" xfId="14600" xr:uid="{00000000-0005-0000-0000-0000B3560000}"/>
    <cellStyle name="Percent [2] 19" xfId="14601" xr:uid="{00000000-0005-0000-0000-0000B4560000}"/>
    <cellStyle name="Percent [2] 19 2" xfId="14602" xr:uid="{00000000-0005-0000-0000-0000B5560000}"/>
    <cellStyle name="Percent [2] 19 2 2" xfId="14603" xr:uid="{00000000-0005-0000-0000-0000B6560000}"/>
    <cellStyle name="Percent [2] 19 3" xfId="14604" xr:uid="{00000000-0005-0000-0000-0000B7560000}"/>
    <cellStyle name="Percent [2] 19 3 2" xfId="14605" xr:uid="{00000000-0005-0000-0000-0000B8560000}"/>
    <cellStyle name="Percent [2] 19 4" xfId="14606" xr:uid="{00000000-0005-0000-0000-0000B9560000}"/>
    <cellStyle name="Percent [2] 2" xfId="14607" xr:uid="{00000000-0005-0000-0000-0000BA560000}"/>
    <cellStyle name="Percent [2] 2 10" xfId="14608" xr:uid="{00000000-0005-0000-0000-0000BB560000}"/>
    <cellStyle name="Percent [2] 2 10 2" xfId="14609" xr:uid="{00000000-0005-0000-0000-0000BC560000}"/>
    <cellStyle name="Percent [2] 2 11" xfId="14610" xr:uid="{00000000-0005-0000-0000-0000BD560000}"/>
    <cellStyle name="Percent [2] 2 11 2" xfId="14611" xr:uid="{00000000-0005-0000-0000-0000BE560000}"/>
    <cellStyle name="Percent [2] 2 12" xfId="14612" xr:uid="{00000000-0005-0000-0000-0000BF560000}"/>
    <cellStyle name="Percent [2] 2 12 2" xfId="14613" xr:uid="{00000000-0005-0000-0000-0000C0560000}"/>
    <cellStyle name="Percent [2] 2 13" xfId="14614" xr:uid="{00000000-0005-0000-0000-0000C1560000}"/>
    <cellStyle name="Percent [2] 2 2" xfId="14615" xr:uid="{00000000-0005-0000-0000-0000C2560000}"/>
    <cellStyle name="Percent [2] 2 2 2" xfId="14616" xr:uid="{00000000-0005-0000-0000-0000C3560000}"/>
    <cellStyle name="Percent [2] 2 3" xfId="14617" xr:uid="{00000000-0005-0000-0000-0000C4560000}"/>
    <cellStyle name="Percent [2] 2 3 2" xfId="14618" xr:uid="{00000000-0005-0000-0000-0000C5560000}"/>
    <cellStyle name="Percent [2] 2 4" xfId="14619" xr:uid="{00000000-0005-0000-0000-0000C6560000}"/>
    <cellStyle name="Percent [2] 2 4 2" xfId="14620" xr:uid="{00000000-0005-0000-0000-0000C7560000}"/>
    <cellStyle name="Percent [2] 2 5" xfId="14621" xr:uid="{00000000-0005-0000-0000-0000C8560000}"/>
    <cellStyle name="Percent [2] 2 5 2" xfId="14622" xr:uid="{00000000-0005-0000-0000-0000C9560000}"/>
    <cellStyle name="Percent [2] 2 6" xfId="14623" xr:uid="{00000000-0005-0000-0000-0000CA560000}"/>
    <cellStyle name="Percent [2] 2 6 2" xfId="14624" xr:uid="{00000000-0005-0000-0000-0000CB560000}"/>
    <cellStyle name="Percent [2] 2 7" xfId="14625" xr:uid="{00000000-0005-0000-0000-0000CC560000}"/>
    <cellStyle name="Percent [2] 2 7 2" xfId="14626" xr:uid="{00000000-0005-0000-0000-0000CD560000}"/>
    <cellStyle name="Percent [2] 2 8" xfId="14627" xr:uid="{00000000-0005-0000-0000-0000CE560000}"/>
    <cellStyle name="Percent [2] 2 8 2" xfId="14628" xr:uid="{00000000-0005-0000-0000-0000CF560000}"/>
    <cellStyle name="Percent [2] 2 9" xfId="14629" xr:uid="{00000000-0005-0000-0000-0000D0560000}"/>
    <cellStyle name="Percent [2] 2 9 2" xfId="14630" xr:uid="{00000000-0005-0000-0000-0000D1560000}"/>
    <cellStyle name="Percent [2] 20" xfId="14631" xr:uid="{00000000-0005-0000-0000-0000D2560000}"/>
    <cellStyle name="Percent [2] 20 2" xfId="14632" xr:uid="{00000000-0005-0000-0000-0000D3560000}"/>
    <cellStyle name="Percent [2] 20 2 2" xfId="14633" xr:uid="{00000000-0005-0000-0000-0000D4560000}"/>
    <cellStyle name="Percent [2] 20 3" xfId="14634" xr:uid="{00000000-0005-0000-0000-0000D5560000}"/>
    <cellStyle name="Percent [2] 20 3 2" xfId="14635" xr:uid="{00000000-0005-0000-0000-0000D6560000}"/>
    <cellStyle name="Percent [2] 20 4" xfId="14636" xr:uid="{00000000-0005-0000-0000-0000D7560000}"/>
    <cellStyle name="Percent [2] 21" xfId="14637" xr:uid="{00000000-0005-0000-0000-0000D8560000}"/>
    <cellStyle name="Percent [2] 21 2" xfId="14638" xr:uid="{00000000-0005-0000-0000-0000D9560000}"/>
    <cellStyle name="Percent [2] 21 2 2" xfId="14639" xr:uid="{00000000-0005-0000-0000-0000DA560000}"/>
    <cellStyle name="Percent [2] 21 3" xfId="14640" xr:uid="{00000000-0005-0000-0000-0000DB560000}"/>
    <cellStyle name="Percent [2] 21 3 2" xfId="14641" xr:uid="{00000000-0005-0000-0000-0000DC560000}"/>
    <cellStyle name="Percent [2] 21 4" xfId="14642" xr:uid="{00000000-0005-0000-0000-0000DD560000}"/>
    <cellStyle name="Percent [2] 22" xfId="14643" xr:uid="{00000000-0005-0000-0000-0000DE560000}"/>
    <cellStyle name="Percent [2] 3" xfId="14644" xr:uid="{00000000-0005-0000-0000-0000DF560000}"/>
    <cellStyle name="Percent [2] 3 10" xfId="14645" xr:uid="{00000000-0005-0000-0000-0000E0560000}"/>
    <cellStyle name="Percent [2] 3 10 2" xfId="14646" xr:uid="{00000000-0005-0000-0000-0000E1560000}"/>
    <cellStyle name="Percent [2] 3 11" xfId="14647" xr:uid="{00000000-0005-0000-0000-0000E2560000}"/>
    <cellStyle name="Percent [2] 3 11 2" xfId="14648" xr:uid="{00000000-0005-0000-0000-0000E3560000}"/>
    <cellStyle name="Percent [2] 3 12" xfId="14649" xr:uid="{00000000-0005-0000-0000-0000E4560000}"/>
    <cellStyle name="Percent [2] 3 12 2" xfId="14650" xr:uid="{00000000-0005-0000-0000-0000E5560000}"/>
    <cellStyle name="Percent [2] 3 13" xfId="14651" xr:uid="{00000000-0005-0000-0000-0000E6560000}"/>
    <cellStyle name="Percent [2] 3 2" xfId="14652" xr:uid="{00000000-0005-0000-0000-0000E7560000}"/>
    <cellStyle name="Percent [2] 3 2 2" xfId="14653" xr:uid="{00000000-0005-0000-0000-0000E8560000}"/>
    <cellStyle name="Percent [2] 3 3" xfId="14654" xr:uid="{00000000-0005-0000-0000-0000E9560000}"/>
    <cellStyle name="Percent [2] 3 3 2" xfId="14655" xr:uid="{00000000-0005-0000-0000-0000EA560000}"/>
    <cellStyle name="Percent [2] 3 4" xfId="14656" xr:uid="{00000000-0005-0000-0000-0000EB560000}"/>
    <cellStyle name="Percent [2] 3 4 2" xfId="14657" xr:uid="{00000000-0005-0000-0000-0000EC560000}"/>
    <cellStyle name="Percent [2] 3 5" xfId="14658" xr:uid="{00000000-0005-0000-0000-0000ED560000}"/>
    <cellStyle name="Percent [2] 3 5 2" xfId="14659" xr:uid="{00000000-0005-0000-0000-0000EE560000}"/>
    <cellStyle name="Percent [2] 3 6" xfId="14660" xr:uid="{00000000-0005-0000-0000-0000EF560000}"/>
    <cellStyle name="Percent [2] 3 6 2" xfId="14661" xr:uid="{00000000-0005-0000-0000-0000F0560000}"/>
    <cellStyle name="Percent [2] 3 7" xfId="14662" xr:uid="{00000000-0005-0000-0000-0000F1560000}"/>
    <cellStyle name="Percent [2] 3 7 2" xfId="14663" xr:uid="{00000000-0005-0000-0000-0000F2560000}"/>
    <cellStyle name="Percent [2] 3 8" xfId="14664" xr:uid="{00000000-0005-0000-0000-0000F3560000}"/>
    <cellStyle name="Percent [2] 3 8 2" xfId="14665" xr:uid="{00000000-0005-0000-0000-0000F4560000}"/>
    <cellStyle name="Percent [2] 3 9" xfId="14666" xr:uid="{00000000-0005-0000-0000-0000F5560000}"/>
    <cellStyle name="Percent [2] 3 9 2" xfId="14667" xr:uid="{00000000-0005-0000-0000-0000F6560000}"/>
    <cellStyle name="Percent [2] 4" xfId="14668" xr:uid="{00000000-0005-0000-0000-0000F7560000}"/>
    <cellStyle name="Percent [2] 4 10" xfId="14669" xr:uid="{00000000-0005-0000-0000-0000F8560000}"/>
    <cellStyle name="Percent [2] 4 10 2" xfId="14670" xr:uid="{00000000-0005-0000-0000-0000F9560000}"/>
    <cellStyle name="Percent [2] 4 11" xfId="14671" xr:uid="{00000000-0005-0000-0000-0000FA560000}"/>
    <cellStyle name="Percent [2] 4 11 2" xfId="14672" xr:uid="{00000000-0005-0000-0000-0000FB560000}"/>
    <cellStyle name="Percent [2] 4 12" xfId="14673" xr:uid="{00000000-0005-0000-0000-0000FC560000}"/>
    <cellStyle name="Percent [2] 4 12 2" xfId="14674" xr:uid="{00000000-0005-0000-0000-0000FD560000}"/>
    <cellStyle name="Percent [2] 4 13" xfId="14675" xr:uid="{00000000-0005-0000-0000-0000FE560000}"/>
    <cellStyle name="Percent [2] 4 2" xfId="14676" xr:uid="{00000000-0005-0000-0000-0000FF560000}"/>
    <cellStyle name="Percent [2] 4 2 2" xfId="14677" xr:uid="{00000000-0005-0000-0000-000000570000}"/>
    <cellStyle name="Percent [2] 4 3" xfId="14678" xr:uid="{00000000-0005-0000-0000-000001570000}"/>
    <cellStyle name="Percent [2] 4 3 2" xfId="14679" xr:uid="{00000000-0005-0000-0000-000002570000}"/>
    <cellStyle name="Percent [2] 4 4" xfId="14680" xr:uid="{00000000-0005-0000-0000-000003570000}"/>
    <cellStyle name="Percent [2] 4 4 2" xfId="14681" xr:uid="{00000000-0005-0000-0000-000004570000}"/>
    <cellStyle name="Percent [2] 4 5" xfId="14682" xr:uid="{00000000-0005-0000-0000-000005570000}"/>
    <cellStyle name="Percent [2] 4 5 2" xfId="14683" xr:uid="{00000000-0005-0000-0000-000006570000}"/>
    <cellStyle name="Percent [2] 4 6" xfId="14684" xr:uid="{00000000-0005-0000-0000-000007570000}"/>
    <cellStyle name="Percent [2] 4 6 2" xfId="14685" xr:uid="{00000000-0005-0000-0000-000008570000}"/>
    <cellStyle name="Percent [2] 4 7" xfId="14686" xr:uid="{00000000-0005-0000-0000-000009570000}"/>
    <cellStyle name="Percent [2] 4 7 2" xfId="14687" xr:uid="{00000000-0005-0000-0000-00000A570000}"/>
    <cellStyle name="Percent [2] 4 8" xfId="14688" xr:uid="{00000000-0005-0000-0000-00000B570000}"/>
    <cellStyle name="Percent [2] 4 8 2" xfId="14689" xr:uid="{00000000-0005-0000-0000-00000C570000}"/>
    <cellStyle name="Percent [2] 4 9" xfId="14690" xr:uid="{00000000-0005-0000-0000-00000D570000}"/>
    <cellStyle name="Percent [2] 4 9 2" xfId="14691" xr:uid="{00000000-0005-0000-0000-00000E570000}"/>
    <cellStyle name="Percent [2] 5" xfId="14692" xr:uid="{00000000-0005-0000-0000-00000F570000}"/>
    <cellStyle name="Percent [2] 5 2" xfId="14693" xr:uid="{00000000-0005-0000-0000-000010570000}"/>
    <cellStyle name="Percent [2] 5 2 2" xfId="14694" xr:uid="{00000000-0005-0000-0000-000011570000}"/>
    <cellStyle name="Percent [2] 5 3" xfId="14695" xr:uid="{00000000-0005-0000-0000-000012570000}"/>
    <cellStyle name="Percent [2] 5 3 2" xfId="14696" xr:uid="{00000000-0005-0000-0000-000013570000}"/>
    <cellStyle name="Percent [2] 5 4" xfId="14697" xr:uid="{00000000-0005-0000-0000-000014570000}"/>
    <cellStyle name="Percent [2] 6" xfId="14698" xr:uid="{00000000-0005-0000-0000-000015570000}"/>
    <cellStyle name="Percent [2] 6 2" xfId="14699" xr:uid="{00000000-0005-0000-0000-000016570000}"/>
    <cellStyle name="Percent [2] 6 2 2" xfId="14700" xr:uid="{00000000-0005-0000-0000-000017570000}"/>
    <cellStyle name="Percent [2] 6 3" xfId="14701" xr:uid="{00000000-0005-0000-0000-000018570000}"/>
    <cellStyle name="Percent [2] 6 3 2" xfId="14702" xr:uid="{00000000-0005-0000-0000-000019570000}"/>
    <cellStyle name="Percent [2] 6 4" xfId="14703" xr:uid="{00000000-0005-0000-0000-00001A570000}"/>
    <cellStyle name="Percent [2] 7" xfId="14704" xr:uid="{00000000-0005-0000-0000-00001B570000}"/>
    <cellStyle name="Percent [2] 7 2" xfId="14705" xr:uid="{00000000-0005-0000-0000-00001C570000}"/>
    <cellStyle name="Percent [2] 7 2 2" xfId="14706" xr:uid="{00000000-0005-0000-0000-00001D570000}"/>
    <cellStyle name="Percent [2] 7 3" xfId="14707" xr:uid="{00000000-0005-0000-0000-00001E570000}"/>
    <cellStyle name="Percent [2] 7 3 2" xfId="14708" xr:uid="{00000000-0005-0000-0000-00001F570000}"/>
    <cellStyle name="Percent [2] 7 4" xfId="14709" xr:uid="{00000000-0005-0000-0000-000020570000}"/>
    <cellStyle name="Percent [2] 8" xfId="14710" xr:uid="{00000000-0005-0000-0000-000021570000}"/>
    <cellStyle name="Percent [2] 8 2" xfId="14711" xr:uid="{00000000-0005-0000-0000-000022570000}"/>
    <cellStyle name="Percent [2] 9" xfId="14712" xr:uid="{00000000-0005-0000-0000-000023570000}"/>
    <cellStyle name="Percent [2] 9 2" xfId="14713" xr:uid="{00000000-0005-0000-0000-000024570000}"/>
    <cellStyle name="Percent 2" xfId="14714" xr:uid="{00000000-0005-0000-0000-000025570000}"/>
    <cellStyle name="Percent 2 10" xfId="14715" xr:uid="{00000000-0005-0000-0000-000026570000}"/>
    <cellStyle name="Percent 2 11" xfId="14716" xr:uid="{00000000-0005-0000-0000-000027570000}"/>
    <cellStyle name="Percent 2 12" xfId="14717" xr:uid="{00000000-0005-0000-0000-000028570000}"/>
    <cellStyle name="Percent 2 2" xfId="14718" xr:uid="{00000000-0005-0000-0000-000029570000}"/>
    <cellStyle name="Percent 2 3" xfId="14719" xr:uid="{00000000-0005-0000-0000-00002A570000}"/>
    <cellStyle name="Percent 2 4" xfId="14720" xr:uid="{00000000-0005-0000-0000-00002B570000}"/>
    <cellStyle name="Percent 2 5" xfId="14721" xr:uid="{00000000-0005-0000-0000-00002C570000}"/>
    <cellStyle name="Percent 2 6" xfId="14722" xr:uid="{00000000-0005-0000-0000-00002D570000}"/>
    <cellStyle name="Percent 2 7" xfId="14723" xr:uid="{00000000-0005-0000-0000-00002E570000}"/>
    <cellStyle name="Percent 2 8" xfId="14724" xr:uid="{00000000-0005-0000-0000-00002F570000}"/>
    <cellStyle name="Percent 2 9" xfId="14725" xr:uid="{00000000-0005-0000-0000-000030570000}"/>
    <cellStyle name="Percent 2_ActiFijos" xfId="14726" xr:uid="{00000000-0005-0000-0000-000031570000}"/>
    <cellStyle name="Percent 3" xfId="14727" xr:uid="{00000000-0005-0000-0000-000032570000}"/>
    <cellStyle name="Percent 3 10" xfId="14728" xr:uid="{00000000-0005-0000-0000-000033570000}"/>
    <cellStyle name="Percent 3 11" xfId="14729" xr:uid="{00000000-0005-0000-0000-000034570000}"/>
    <cellStyle name="Percent 3 12" xfId="14730" xr:uid="{00000000-0005-0000-0000-000035570000}"/>
    <cellStyle name="Percent 3 2" xfId="14731" xr:uid="{00000000-0005-0000-0000-000036570000}"/>
    <cellStyle name="Percent 3 3" xfId="14732" xr:uid="{00000000-0005-0000-0000-000037570000}"/>
    <cellStyle name="Percent 3 4" xfId="14733" xr:uid="{00000000-0005-0000-0000-000038570000}"/>
    <cellStyle name="Percent 3 5" xfId="14734" xr:uid="{00000000-0005-0000-0000-000039570000}"/>
    <cellStyle name="Percent 3 6" xfId="14735" xr:uid="{00000000-0005-0000-0000-00003A570000}"/>
    <cellStyle name="Percent 3 7" xfId="14736" xr:uid="{00000000-0005-0000-0000-00003B570000}"/>
    <cellStyle name="Percent 3 8" xfId="14737" xr:uid="{00000000-0005-0000-0000-00003C570000}"/>
    <cellStyle name="Percent 3 9" xfId="14738" xr:uid="{00000000-0005-0000-0000-00003D570000}"/>
    <cellStyle name="Percent 3_ActiFijos" xfId="14739" xr:uid="{00000000-0005-0000-0000-00003E570000}"/>
    <cellStyle name="Percent 4" xfId="14740" xr:uid="{00000000-0005-0000-0000-00003F570000}"/>
    <cellStyle name="Percent 4 10" xfId="14741" xr:uid="{00000000-0005-0000-0000-000040570000}"/>
    <cellStyle name="Percent 4 11" xfId="14742" xr:uid="{00000000-0005-0000-0000-000041570000}"/>
    <cellStyle name="Percent 4 12" xfId="14743" xr:uid="{00000000-0005-0000-0000-000042570000}"/>
    <cellStyle name="Percent 4 2" xfId="14744" xr:uid="{00000000-0005-0000-0000-000043570000}"/>
    <cellStyle name="Percent 4 3" xfId="14745" xr:uid="{00000000-0005-0000-0000-000044570000}"/>
    <cellStyle name="Percent 4 4" xfId="14746" xr:uid="{00000000-0005-0000-0000-000045570000}"/>
    <cellStyle name="Percent 4 5" xfId="14747" xr:uid="{00000000-0005-0000-0000-000046570000}"/>
    <cellStyle name="Percent 4 6" xfId="14748" xr:uid="{00000000-0005-0000-0000-000047570000}"/>
    <cellStyle name="Percent 4 7" xfId="14749" xr:uid="{00000000-0005-0000-0000-000048570000}"/>
    <cellStyle name="Percent 4 8" xfId="14750" xr:uid="{00000000-0005-0000-0000-000049570000}"/>
    <cellStyle name="Percent 4 9" xfId="14751" xr:uid="{00000000-0005-0000-0000-00004A570000}"/>
    <cellStyle name="Percent 4_ActiFijos" xfId="14752" xr:uid="{00000000-0005-0000-0000-00004B570000}"/>
    <cellStyle name="Percent 5" xfId="36172" xr:uid="{00000000-0005-0000-0000-00004C570000}"/>
    <cellStyle name="Percent(0)" xfId="14753" xr:uid="{00000000-0005-0000-0000-00004D570000}"/>
    <cellStyle name="Percent(0) 10" xfId="14754" xr:uid="{00000000-0005-0000-0000-00004E570000}"/>
    <cellStyle name="Percent(0) 10 2" xfId="14755" xr:uid="{00000000-0005-0000-0000-00004F570000}"/>
    <cellStyle name="Percent(0) 10 2 2" xfId="36173" xr:uid="{00000000-0005-0000-0000-000050570000}"/>
    <cellStyle name="Percent(0) 10 3" xfId="14756" xr:uid="{00000000-0005-0000-0000-000051570000}"/>
    <cellStyle name="Percent(0) 10 3 2" xfId="36174" xr:uid="{00000000-0005-0000-0000-000052570000}"/>
    <cellStyle name="Percent(0) 10 4" xfId="36175" xr:uid="{00000000-0005-0000-0000-000053570000}"/>
    <cellStyle name="Percent(0) 100" xfId="14757" xr:uid="{00000000-0005-0000-0000-000054570000}"/>
    <cellStyle name="Percent(0) 100 2" xfId="14758" xr:uid="{00000000-0005-0000-0000-000055570000}"/>
    <cellStyle name="Percent(0) 100 2 2" xfId="36176" xr:uid="{00000000-0005-0000-0000-000056570000}"/>
    <cellStyle name="Percent(0) 100 3" xfId="14759" xr:uid="{00000000-0005-0000-0000-000057570000}"/>
    <cellStyle name="Percent(0) 100 3 2" xfId="36177" xr:uid="{00000000-0005-0000-0000-000058570000}"/>
    <cellStyle name="Percent(0) 100 4" xfId="36178" xr:uid="{00000000-0005-0000-0000-000059570000}"/>
    <cellStyle name="Percent(0) 101" xfId="14760" xr:uid="{00000000-0005-0000-0000-00005A570000}"/>
    <cellStyle name="Percent(0) 101 2" xfId="14761" xr:uid="{00000000-0005-0000-0000-00005B570000}"/>
    <cellStyle name="Percent(0) 101 2 2" xfId="36179" xr:uid="{00000000-0005-0000-0000-00005C570000}"/>
    <cellStyle name="Percent(0) 101 3" xfId="14762" xr:uid="{00000000-0005-0000-0000-00005D570000}"/>
    <cellStyle name="Percent(0) 101 3 2" xfId="36180" xr:uid="{00000000-0005-0000-0000-00005E570000}"/>
    <cellStyle name="Percent(0) 101 4" xfId="36181" xr:uid="{00000000-0005-0000-0000-00005F570000}"/>
    <cellStyle name="Percent(0) 102" xfId="14763" xr:uid="{00000000-0005-0000-0000-000060570000}"/>
    <cellStyle name="Percent(0) 102 2" xfId="14764" xr:uid="{00000000-0005-0000-0000-000061570000}"/>
    <cellStyle name="Percent(0) 102 2 2" xfId="36182" xr:uid="{00000000-0005-0000-0000-000062570000}"/>
    <cellStyle name="Percent(0) 102 3" xfId="14765" xr:uid="{00000000-0005-0000-0000-000063570000}"/>
    <cellStyle name="Percent(0) 102 3 2" xfId="36183" xr:uid="{00000000-0005-0000-0000-000064570000}"/>
    <cellStyle name="Percent(0) 102 4" xfId="36184" xr:uid="{00000000-0005-0000-0000-000065570000}"/>
    <cellStyle name="Percent(0) 103" xfId="14766" xr:uid="{00000000-0005-0000-0000-000066570000}"/>
    <cellStyle name="Percent(0) 103 2" xfId="14767" xr:uid="{00000000-0005-0000-0000-000067570000}"/>
    <cellStyle name="Percent(0) 103 2 2" xfId="36185" xr:uid="{00000000-0005-0000-0000-000068570000}"/>
    <cellStyle name="Percent(0) 103 3" xfId="14768" xr:uid="{00000000-0005-0000-0000-000069570000}"/>
    <cellStyle name="Percent(0) 103 3 2" xfId="36186" xr:uid="{00000000-0005-0000-0000-00006A570000}"/>
    <cellStyle name="Percent(0) 103 4" xfId="36187" xr:uid="{00000000-0005-0000-0000-00006B570000}"/>
    <cellStyle name="Percent(0) 104" xfId="14769" xr:uid="{00000000-0005-0000-0000-00006C570000}"/>
    <cellStyle name="Percent(0) 104 2" xfId="14770" xr:uid="{00000000-0005-0000-0000-00006D570000}"/>
    <cellStyle name="Percent(0) 104 2 2" xfId="36188" xr:uid="{00000000-0005-0000-0000-00006E570000}"/>
    <cellStyle name="Percent(0) 104 3" xfId="14771" xr:uid="{00000000-0005-0000-0000-00006F570000}"/>
    <cellStyle name="Percent(0) 104 3 2" xfId="36189" xr:uid="{00000000-0005-0000-0000-000070570000}"/>
    <cellStyle name="Percent(0) 104 4" xfId="36190" xr:uid="{00000000-0005-0000-0000-000071570000}"/>
    <cellStyle name="Percent(0) 105" xfId="14772" xr:uid="{00000000-0005-0000-0000-000072570000}"/>
    <cellStyle name="Percent(0) 105 2" xfId="14773" xr:uid="{00000000-0005-0000-0000-000073570000}"/>
    <cellStyle name="Percent(0) 105 2 2" xfId="36191" xr:uid="{00000000-0005-0000-0000-000074570000}"/>
    <cellStyle name="Percent(0) 105 3" xfId="14774" xr:uid="{00000000-0005-0000-0000-000075570000}"/>
    <cellStyle name="Percent(0) 105 3 2" xfId="36192" xr:uid="{00000000-0005-0000-0000-000076570000}"/>
    <cellStyle name="Percent(0) 105 4" xfId="36193" xr:uid="{00000000-0005-0000-0000-000077570000}"/>
    <cellStyle name="Percent(0) 106" xfId="14775" xr:uid="{00000000-0005-0000-0000-000078570000}"/>
    <cellStyle name="Percent(0) 106 2" xfId="14776" xr:uid="{00000000-0005-0000-0000-000079570000}"/>
    <cellStyle name="Percent(0) 106 2 2" xfId="36194" xr:uid="{00000000-0005-0000-0000-00007A570000}"/>
    <cellStyle name="Percent(0) 106 3" xfId="14777" xr:uid="{00000000-0005-0000-0000-00007B570000}"/>
    <cellStyle name="Percent(0) 106 3 2" xfId="36195" xr:uid="{00000000-0005-0000-0000-00007C570000}"/>
    <cellStyle name="Percent(0) 106 4" xfId="36196" xr:uid="{00000000-0005-0000-0000-00007D570000}"/>
    <cellStyle name="Percent(0) 107" xfId="14778" xr:uid="{00000000-0005-0000-0000-00007E570000}"/>
    <cellStyle name="Percent(0) 107 2" xfId="14779" xr:uid="{00000000-0005-0000-0000-00007F570000}"/>
    <cellStyle name="Percent(0) 107 2 2" xfId="36197" xr:uid="{00000000-0005-0000-0000-000080570000}"/>
    <cellStyle name="Percent(0) 107 3" xfId="14780" xr:uid="{00000000-0005-0000-0000-000081570000}"/>
    <cellStyle name="Percent(0) 107 3 2" xfId="36198" xr:uid="{00000000-0005-0000-0000-000082570000}"/>
    <cellStyle name="Percent(0) 107 4" xfId="36199" xr:uid="{00000000-0005-0000-0000-000083570000}"/>
    <cellStyle name="Percent(0) 108" xfId="14781" xr:uid="{00000000-0005-0000-0000-000084570000}"/>
    <cellStyle name="Percent(0) 108 2" xfId="14782" xr:uid="{00000000-0005-0000-0000-000085570000}"/>
    <cellStyle name="Percent(0) 108 2 2" xfId="36200" xr:uid="{00000000-0005-0000-0000-000086570000}"/>
    <cellStyle name="Percent(0) 108 3" xfId="14783" xr:uid="{00000000-0005-0000-0000-000087570000}"/>
    <cellStyle name="Percent(0) 108 3 2" xfId="36201" xr:uid="{00000000-0005-0000-0000-000088570000}"/>
    <cellStyle name="Percent(0) 108 4" xfId="36202" xr:uid="{00000000-0005-0000-0000-000089570000}"/>
    <cellStyle name="Percent(0) 109" xfId="14784" xr:uid="{00000000-0005-0000-0000-00008A570000}"/>
    <cellStyle name="Percent(0) 109 2" xfId="14785" xr:uid="{00000000-0005-0000-0000-00008B570000}"/>
    <cellStyle name="Percent(0) 109 2 2" xfId="36203" xr:uid="{00000000-0005-0000-0000-00008C570000}"/>
    <cellStyle name="Percent(0) 109 3" xfId="14786" xr:uid="{00000000-0005-0000-0000-00008D570000}"/>
    <cellStyle name="Percent(0) 109 3 2" xfId="36204" xr:uid="{00000000-0005-0000-0000-00008E570000}"/>
    <cellStyle name="Percent(0) 109 4" xfId="36205" xr:uid="{00000000-0005-0000-0000-00008F570000}"/>
    <cellStyle name="Percent(0) 11" xfId="14787" xr:uid="{00000000-0005-0000-0000-000090570000}"/>
    <cellStyle name="Percent(0) 11 2" xfId="14788" xr:uid="{00000000-0005-0000-0000-000091570000}"/>
    <cellStyle name="Percent(0) 11 2 2" xfId="36206" xr:uid="{00000000-0005-0000-0000-000092570000}"/>
    <cellStyle name="Percent(0) 11 3" xfId="14789" xr:uid="{00000000-0005-0000-0000-000093570000}"/>
    <cellStyle name="Percent(0) 11 3 2" xfId="36207" xr:uid="{00000000-0005-0000-0000-000094570000}"/>
    <cellStyle name="Percent(0) 11 4" xfId="36208" xr:uid="{00000000-0005-0000-0000-000095570000}"/>
    <cellStyle name="Percent(0) 110" xfId="14790" xr:uid="{00000000-0005-0000-0000-000096570000}"/>
    <cellStyle name="Percent(0) 110 2" xfId="14791" xr:uid="{00000000-0005-0000-0000-000097570000}"/>
    <cellStyle name="Percent(0) 110 2 2" xfId="36209" xr:uid="{00000000-0005-0000-0000-000098570000}"/>
    <cellStyle name="Percent(0) 110 3" xfId="14792" xr:uid="{00000000-0005-0000-0000-000099570000}"/>
    <cellStyle name="Percent(0) 110 3 2" xfId="36210" xr:uid="{00000000-0005-0000-0000-00009A570000}"/>
    <cellStyle name="Percent(0) 110 4" xfId="36211" xr:uid="{00000000-0005-0000-0000-00009B570000}"/>
    <cellStyle name="Percent(0) 111" xfId="14793" xr:uid="{00000000-0005-0000-0000-00009C570000}"/>
    <cellStyle name="Percent(0) 111 2" xfId="14794" xr:uid="{00000000-0005-0000-0000-00009D570000}"/>
    <cellStyle name="Percent(0) 111 2 2" xfId="36212" xr:uid="{00000000-0005-0000-0000-00009E570000}"/>
    <cellStyle name="Percent(0) 111 3" xfId="14795" xr:uid="{00000000-0005-0000-0000-00009F570000}"/>
    <cellStyle name="Percent(0) 111 3 2" xfId="36213" xr:uid="{00000000-0005-0000-0000-0000A0570000}"/>
    <cellStyle name="Percent(0) 111 4" xfId="36214" xr:uid="{00000000-0005-0000-0000-0000A1570000}"/>
    <cellStyle name="Percent(0) 112" xfId="14796" xr:uid="{00000000-0005-0000-0000-0000A2570000}"/>
    <cellStyle name="Percent(0) 112 2" xfId="36215" xr:uid="{00000000-0005-0000-0000-0000A3570000}"/>
    <cellStyle name="Percent(0) 113" xfId="14797" xr:uid="{00000000-0005-0000-0000-0000A4570000}"/>
    <cellStyle name="Percent(0) 113 2" xfId="36216" xr:uid="{00000000-0005-0000-0000-0000A5570000}"/>
    <cellStyle name="Percent(0) 114" xfId="36217" xr:uid="{00000000-0005-0000-0000-0000A6570000}"/>
    <cellStyle name="Percent(0) 114 2" xfId="36218" xr:uid="{00000000-0005-0000-0000-0000A7570000}"/>
    <cellStyle name="Percent(0) 115" xfId="36219" xr:uid="{00000000-0005-0000-0000-0000A8570000}"/>
    <cellStyle name="Percent(0) 12" xfId="14798" xr:uid="{00000000-0005-0000-0000-0000A9570000}"/>
    <cellStyle name="Percent(0) 12 2" xfId="14799" xr:uid="{00000000-0005-0000-0000-0000AA570000}"/>
    <cellStyle name="Percent(0) 12 2 2" xfId="36220" xr:uid="{00000000-0005-0000-0000-0000AB570000}"/>
    <cellStyle name="Percent(0) 12 3" xfId="14800" xr:uid="{00000000-0005-0000-0000-0000AC570000}"/>
    <cellStyle name="Percent(0) 12 3 2" xfId="36221" xr:uid="{00000000-0005-0000-0000-0000AD570000}"/>
    <cellStyle name="Percent(0) 12 4" xfId="36222" xr:uid="{00000000-0005-0000-0000-0000AE570000}"/>
    <cellStyle name="Percent(0) 13" xfId="14801" xr:uid="{00000000-0005-0000-0000-0000AF570000}"/>
    <cellStyle name="Percent(0) 13 2" xfId="14802" xr:uid="{00000000-0005-0000-0000-0000B0570000}"/>
    <cellStyle name="Percent(0) 13 2 2" xfId="36223" xr:uid="{00000000-0005-0000-0000-0000B1570000}"/>
    <cellStyle name="Percent(0) 13 3" xfId="14803" xr:uid="{00000000-0005-0000-0000-0000B2570000}"/>
    <cellStyle name="Percent(0) 13 3 2" xfId="36224" xr:uid="{00000000-0005-0000-0000-0000B3570000}"/>
    <cellStyle name="Percent(0) 13 4" xfId="36225" xr:uid="{00000000-0005-0000-0000-0000B4570000}"/>
    <cellStyle name="Percent(0) 14" xfId="14804" xr:uid="{00000000-0005-0000-0000-0000B5570000}"/>
    <cellStyle name="Percent(0) 14 2" xfId="14805" xr:uid="{00000000-0005-0000-0000-0000B6570000}"/>
    <cellStyle name="Percent(0) 14 2 2" xfId="36226" xr:uid="{00000000-0005-0000-0000-0000B7570000}"/>
    <cellStyle name="Percent(0) 14 3" xfId="14806" xr:uid="{00000000-0005-0000-0000-0000B8570000}"/>
    <cellStyle name="Percent(0) 14 3 2" xfId="36227" xr:uid="{00000000-0005-0000-0000-0000B9570000}"/>
    <cellStyle name="Percent(0) 14 4" xfId="36228" xr:uid="{00000000-0005-0000-0000-0000BA570000}"/>
    <cellStyle name="Percent(0) 15" xfId="14807" xr:uid="{00000000-0005-0000-0000-0000BB570000}"/>
    <cellStyle name="Percent(0) 15 2" xfId="14808" xr:uid="{00000000-0005-0000-0000-0000BC570000}"/>
    <cellStyle name="Percent(0) 15 2 2" xfId="36229" xr:uid="{00000000-0005-0000-0000-0000BD570000}"/>
    <cellStyle name="Percent(0) 15 3" xfId="14809" xr:uid="{00000000-0005-0000-0000-0000BE570000}"/>
    <cellStyle name="Percent(0) 15 3 2" xfId="36230" xr:uid="{00000000-0005-0000-0000-0000BF570000}"/>
    <cellStyle name="Percent(0) 15 4" xfId="36231" xr:uid="{00000000-0005-0000-0000-0000C0570000}"/>
    <cellStyle name="Percent(0) 16" xfId="14810" xr:uid="{00000000-0005-0000-0000-0000C1570000}"/>
    <cellStyle name="Percent(0) 16 2" xfId="14811" xr:uid="{00000000-0005-0000-0000-0000C2570000}"/>
    <cellStyle name="Percent(0) 16 2 2" xfId="36232" xr:uid="{00000000-0005-0000-0000-0000C3570000}"/>
    <cellStyle name="Percent(0) 16 3" xfId="14812" xr:uid="{00000000-0005-0000-0000-0000C4570000}"/>
    <cellStyle name="Percent(0) 16 3 2" xfId="36233" xr:uid="{00000000-0005-0000-0000-0000C5570000}"/>
    <cellStyle name="Percent(0) 16 4" xfId="36234" xr:uid="{00000000-0005-0000-0000-0000C6570000}"/>
    <cellStyle name="Percent(0) 17" xfId="14813" xr:uid="{00000000-0005-0000-0000-0000C7570000}"/>
    <cellStyle name="Percent(0) 17 2" xfId="14814" xr:uid="{00000000-0005-0000-0000-0000C8570000}"/>
    <cellStyle name="Percent(0) 17 2 2" xfId="36235" xr:uid="{00000000-0005-0000-0000-0000C9570000}"/>
    <cellStyle name="Percent(0) 17 3" xfId="14815" xr:uid="{00000000-0005-0000-0000-0000CA570000}"/>
    <cellStyle name="Percent(0) 17 3 2" xfId="36236" xr:uid="{00000000-0005-0000-0000-0000CB570000}"/>
    <cellStyle name="Percent(0) 17 4" xfId="36237" xr:uid="{00000000-0005-0000-0000-0000CC570000}"/>
    <cellStyle name="Percent(0) 18" xfId="14816" xr:uid="{00000000-0005-0000-0000-0000CD570000}"/>
    <cellStyle name="Percent(0) 18 2" xfId="14817" xr:uid="{00000000-0005-0000-0000-0000CE570000}"/>
    <cellStyle name="Percent(0) 18 2 2" xfId="36238" xr:uid="{00000000-0005-0000-0000-0000CF570000}"/>
    <cellStyle name="Percent(0) 18 3" xfId="14818" xr:uid="{00000000-0005-0000-0000-0000D0570000}"/>
    <cellStyle name="Percent(0) 18 3 2" xfId="36239" xr:uid="{00000000-0005-0000-0000-0000D1570000}"/>
    <cellStyle name="Percent(0) 18 4" xfId="36240" xr:uid="{00000000-0005-0000-0000-0000D2570000}"/>
    <cellStyle name="Percent(0) 19" xfId="14819" xr:uid="{00000000-0005-0000-0000-0000D3570000}"/>
    <cellStyle name="Percent(0) 19 2" xfId="14820" xr:uid="{00000000-0005-0000-0000-0000D4570000}"/>
    <cellStyle name="Percent(0) 19 2 2" xfId="36241" xr:uid="{00000000-0005-0000-0000-0000D5570000}"/>
    <cellStyle name="Percent(0) 19 3" xfId="14821" xr:uid="{00000000-0005-0000-0000-0000D6570000}"/>
    <cellStyle name="Percent(0) 19 3 2" xfId="36242" xr:uid="{00000000-0005-0000-0000-0000D7570000}"/>
    <cellStyle name="Percent(0) 19 4" xfId="36243" xr:uid="{00000000-0005-0000-0000-0000D8570000}"/>
    <cellStyle name="Percent(0) 2" xfId="14822" xr:uid="{00000000-0005-0000-0000-0000D9570000}"/>
    <cellStyle name="Percent(0) 2 10" xfId="14823" xr:uid="{00000000-0005-0000-0000-0000DA570000}"/>
    <cellStyle name="Percent(0) 2 10 2" xfId="14824" xr:uid="{00000000-0005-0000-0000-0000DB570000}"/>
    <cellStyle name="Percent(0) 2 10 2 2" xfId="36244" xr:uid="{00000000-0005-0000-0000-0000DC570000}"/>
    <cellStyle name="Percent(0) 2 10 3" xfId="14825" xr:uid="{00000000-0005-0000-0000-0000DD570000}"/>
    <cellStyle name="Percent(0) 2 10 3 2" xfId="36245" xr:uid="{00000000-0005-0000-0000-0000DE570000}"/>
    <cellStyle name="Percent(0) 2 10 4" xfId="36246" xr:uid="{00000000-0005-0000-0000-0000DF570000}"/>
    <cellStyle name="Percent(0) 2 11" xfId="14826" xr:uid="{00000000-0005-0000-0000-0000E0570000}"/>
    <cellStyle name="Percent(0) 2 11 2" xfId="36247" xr:uid="{00000000-0005-0000-0000-0000E1570000}"/>
    <cellStyle name="Percent(0) 2 12" xfId="14827" xr:uid="{00000000-0005-0000-0000-0000E2570000}"/>
    <cellStyle name="Percent(0) 2 12 2" xfId="36248" xr:uid="{00000000-0005-0000-0000-0000E3570000}"/>
    <cellStyle name="Percent(0) 2 13" xfId="36249" xr:uid="{00000000-0005-0000-0000-0000E4570000}"/>
    <cellStyle name="Percent(0) 2 2" xfId="14828" xr:uid="{00000000-0005-0000-0000-0000E5570000}"/>
    <cellStyle name="Percent(0) 2 2 2" xfId="14829" xr:uid="{00000000-0005-0000-0000-0000E6570000}"/>
    <cellStyle name="Percent(0) 2 2 2 2" xfId="14830" xr:uid="{00000000-0005-0000-0000-0000E7570000}"/>
    <cellStyle name="Percent(0) 2 2 2 2 2" xfId="14831" xr:uid="{00000000-0005-0000-0000-0000E8570000}"/>
    <cellStyle name="Percent(0) 2 2 2 2 2 2" xfId="36250" xr:uid="{00000000-0005-0000-0000-0000E9570000}"/>
    <cellStyle name="Percent(0) 2 2 2 2 3" xfId="14832" xr:uid="{00000000-0005-0000-0000-0000EA570000}"/>
    <cellStyle name="Percent(0) 2 2 2 2 3 2" xfId="36251" xr:uid="{00000000-0005-0000-0000-0000EB570000}"/>
    <cellStyle name="Percent(0) 2 2 2 2 4" xfId="36252" xr:uid="{00000000-0005-0000-0000-0000EC570000}"/>
    <cellStyle name="Percent(0) 2 2 2 3" xfId="14833" xr:uid="{00000000-0005-0000-0000-0000ED570000}"/>
    <cellStyle name="Percent(0) 2 2 2 3 2" xfId="14834" xr:uid="{00000000-0005-0000-0000-0000EE570000}"/>
    <cellStyle name="Percent(0) 2 2 2 3 2 2" xfId="36253" xr:uid="{00000000-0005-0000-0000-0000EF570000}"/>
    <cellStyle name="Percent(0) 2 2 2 3 3" xfId="14835" xr:uid="{00000000-0005-0000-0000-0000F0570000}"/>
    <cellStyle name="Percent(0) 2 2 2 3 3 2" xfId="36254" xr:uid="{00000000-0005-0000-0000-0000F1570000}"/>
    <cellStyle name="Percent(0) 2 2 2 3 4" xfId="36255" xr:uid="{00000000-0005-0000-0000-0000F2570000}"/>
    <cellStyle name="Percent(0) 2 2 2 4" xfId="14836" xr:uid="{00000000-0005-0000-0000-0000F3570000}"/>
    <cellStyle name="Percent(0) 2 2 2 4 2" xfId="14837" xr:uid="{00000000-0005-0000-0000-0000F4570000}"/>
    <cellStyle name="Percent(0) 2 2 2 4 2 2" xfId="36256" xr:uid="{00000000-0005-0000-0000-0000F5570000}"/>
    <cellStyle name="Percent(0) 2 2 2 4 3" xfId="14838" xr:uid="{00000000-0005-0000-0000-0000F6570000}"/>
    <cellStyle name="Percent(0) 2 2 2 4 3 2" xfId="36257" xr:uid="{00000000-0005-0000-0000-0000F7570000}"/>
    <cellStyle name="Percent(0) 2 2 2 4 4" xfId="36258" xr:uid="{00000000-0005-0000-0000-0000F8570000}"/>
    <cellStyle name="Percent(0) 2 2 2 5" xfId="14839" xr:uid="{00000000-0005-0000-0000-0000F9570000}"/>
    <cellStyle name="Percent(0) 2 2 2 5 2" xfId="14840" xr:uid="{00000000-0005-0000-0000-0000FA570000}"/>
    <cellStyle name="Percent(0) 2 2 2 5 2 2" xfId="36259" xr:uid="{00000000-0005-0000-0000-0000FB570000}"/>
    <cellStyle name="Percent(0) 2 2 2 5 3" xfId="14841" xr:uid="{00000000-0005-0000-0000-0000FC570000}"/>
    <cellStyle name="Percent(0) 2 2 2 5 3 2" xfId="36260" xr:uid="{00000000-0005-0000-0000-0000FD570000}"/>
    <cellStyle name="Percent(0) 2 2 2 5 4" xfId="36261" xr:uid="{00000000-0005-0000-0000-0000FE570000}"/>
    <cellStyle name="Percent(0) 2 2 2 6" xfId="14842" xr:uid="{00000000-0005-0000-0000-0000FF570000}"/>
    <cellStyle name="Percent(0) 2 2 2 6 2" xfId="36262" xr:uid="{00000000-0005-0000-0000-000000580000}"/>
    <cellStyle name="Percent(0) 2 2 2 7" xfId="14843" xr:uid="{00000000-0005-0000-0000-000001580000}"/>
    <cellStyle name="Percent(0) 2 2 2 7 2" xfId="36263" xr:uid="{00000000-0005-0000-0000-000002580000}"/>
    <cellStyle name="Percent(0) 2 2 2 8" xfId="36264" xr:uid="{00000000-0005-0000-0000-000003580000}"/>
    <cellStyle name="Percent(0) 2 2 3" xfId="14844" xr:uid="{00000000-0005-0000-0000-000004580000}"/>
    <cellStyle name="Percent(0) 2 2 3 2" xfId="14845" xr:uid="{00000000-0005-0000-0000-000005580000}"/>
    <cellStyle name="Percent(0) 2 2 3 2 2" xfId="36265" xr:uid="{00000000-0005-0000-0000-000006580000}"/>
    <cellStyle name="Percent(0) 2 2 3 3" xfId="14846" xr:uid="{00000000-0005-0000-0000-000007580000}"/>
    <cellStyle name="Percent(0) 2 2 3 3 2" xfId="36266" xr:uid="{00000000-0005-0000-0000-000008580000}"/>
    <cellStyle name="Percent(0) 2 2 3 4" xfId="36267" xr:uid="{00000000-0005-0000-0000-000009580000}"/>
    <cellStyle name="Percent(0) 2 2 4" xfId="14847" xr:uid="{00000000-0005-0000-0000-00000A580000}"/>
    <cellStyle name="Percent(0) 2 2 4 2" xfId="14848" xr:uid="{00000000-0005-0000-0000-00000B580000}"/>
    <cellStyle name="Percent(0) 2 2 4 2 2" xfId="36268" xr:uid="{00000000-0005-0000-0000-00000C580000}"/>
    <cellStyle name="Percent(0) 2 2 4 3" xfId="14849" xr:uid="{00000000-0005-0000-0000-00000D580000}"/>
    <cellStyle name="Percent(0) 2 2 4 3 2" xfId="36269" xr:uid="{00000000-0005-0000-0000-00000E580000}"/>
    <cellStyle name="Percent(0) 2 2 4 4" xfId="36270" xr:uid="{00000000-0005-0000-0000-00000F580000}"/>
    <cellStyle name="Percent(0) 2 2 5" xfId="14850" xr:uid="{00000000-0005-0000-0000-000010580000}"/>
    <cellStyle name="Percent(0) 2 2 5 2" xfId="14851" xr:uid="{00000000-0005-0000-0000-000011580000}"/>
    <cellStyle name="Percent(0) 2 2 5 2 2" xfId="36271" xr:uid="{00000000-0005-0000-0000-000012580000}"/>
    <cellStyle name="Percent(0) 2 2 5 3" xfId="14852" xr:uid="{00000000-0005-0000-0000-000013580000}"/>
    <cellStyle name="Percent(0) 2 2 5 3 2" xfId="36272" xr:uid="{00000000-0005-0000-0000-000014580000}"/>
    <cellStyle name="Percent(0) 2 2 5 4" xfId="36273" xr:uid="{00000000-0005-0000-0000-000015580000}"/>
    <cellStyle name="Percent(0) 2 2 6" xfId="14853" xr:uid="{00000000-0005-0000-0000-000016580000}"/>
    <cellStyle name="Percent(0) 2 2 6 2" xfId="14854" xr:uid="{00000000-0005-0000-0000-000017580000}"/>
    <cellStyle name="Percent(0) 2 2 6 2 2" xfId="36274" xr:uid="{00000000-0005-0000-0000-000018580000}"/>
    <cellStyle name="Percent(0) 2 2 6 3" xfId="14855" xr:uid="{00000000-0005-0000-0000-000019580000}"/>
    <cellStyle name="Percent(0) 2 2 6 3 2" xfId="36275" xr:uid="{00000000-0005-0000-0000-00001A580000}"/>
    <cellStyle name="Percent(0) 2 2 6 4" xfId="36276" xr:uid="{00000000-0005-0000-0000-00001B580000}"/>
    <cellStyle name="Percent(0) 2 2 7" xfId="14856" xr:uid="{00000000-0005-0000-0000-00001C580000}"/>
    <cellStyle name="Percent(0) 2 2 7 2" xfId="36277" xr:uid="{00000000-0005-0000-0000-00001D580000}"/>
    <cellStyle name="Percent(0) 2 2 8" xfId="14857" xr:uid="{00000000-0005-0000-0000-00001E580000}"/>
    <cellStyle name="Percent(0) 2 2 8 2" xfId="36278" xr:uid="{00000000-0005-0000-0000-00001F580000}"/>
    <cellStyle name="Percent(0) 2 2 9" xfId="36279" xr:uid="{00000000-0005-0000-0000-000020580000}"/>
    <cellStyle name="Percent(0) 2 3" xfId="14858" xr:uid="{00000000-0005-0000-0000-000021580000}"/>
    <cellStyle name="Percent(0) 2 3 2" xfId="14859" xr:uid="{00000000-0005-0000-0000-000022580000}"/>
    <cellStyle name="Percent(0) 2 3 2 2" xfId="14860" xr:uid="{00000000-0005-0000-0000-000023580000}"/>
    <cellStyle name="Percent(0) 2 3 2 2 2" xfId="14861" xr:uid="{00000000-0005-0000-0000-000024580000}"/>
    <cellStyle name="Percent(0) 2 3 2 2 2 2" xfId="36280" xr:uid="{00000000-0005-0000-0000-000025580000}"/>
    <cellStyle name="Percent(0) 2 3 2 2 3" xfId="14862" xr:uid="{00000000-0005-0000-0000-000026580000}"/>
    <cellStyle name="Percent(0) 2 3 2 2 3 2" xfId="36281" xr:uid="{00000000-0005-0000-0000-000027580000}"/>
    <cellStyle name="Percent(0) 2 3 2 2 4" xfId="36282" xr:uid="{00000000-0005-0000-0000-000028580000}"/>
    <cellStyle name="Percent(0) 2 3 2 3" xfId="14863" xr:uid="{00000000-0005-0000-0000-000029580000}"/>
    <cellStyle name="Percent(0) 2 3 2 3 2" xfId="14864" xr:uid="{00000000-0005-0000-0000-00002A580000}"/>
    <cellStyle name="Percent(0) 2 3 2 3 2 2" xfId="36283" xr:uid="{00000000-0005-0000-0000-00002B580000}"/>
    <cellStyle name="Percent(0) 2 3 2 3 3" xfId="14865" xr:uid="{00000000-0005-0000-0000-00002C580000}"/>
    <cellStyle name="Percent(0) 2 3 2 3 3 2" xfId="36284" xr:uid="{00000000-0005-0000-0000-00002D580000}"/>
    <cellStyle name="Percent(0) 2 3 2 3 4" xfId="36285" xr:uid="{00000000-0005-0000-0000-00002E580000}"/>
    <cellStyle name="Percent(0) 2 3 2 4" xfId="14866" xr:uid="{00000000-0005-0000-0000-00002F580000}"/>
    <cellStyle name="Percent(0) 2 3 2 4 2" xfId="14867" xr:uid="{00000000-0005-0000-0000-000030580000}"/>
    <cellStyle name="Percent(0) 2 3 2 4 2 2" xfId="36286" xr:uid="{00000000-0005-0000-0000-000031580000}"/>
    <cellStyle name="Percent(0) 2 3 2 4 3" xfId="14868" xr:uid="{00000000-0005-0000-0000-000032580000}"/>
    <cellStyle name="Percent(0) 2 3 2 4 3 2" xfId="36287" xr:uid="{00000000-0005-0000-0000-000033580000}"/>
    <cellStyle name="Percent(0) 2 3 2 4 4" xfId="36288" xr:uid="{00000000-0005-0000-0000-000034580000}"/>
    <cellStyle name="Percent(0) 2 3 2 5" xfId="14869" xr:uid="{00000000-0005-0000-0000-000035580000}"/>
    <cellStyle name="Percent(0) 2 3 2 5 2" xfId="14870" xr:uid="{00000000-0005-0000-0000-000036580000}"/>
    <cellStyle name="Percent(0) 2 3 2 5 2 2" xfId="36289" xr:uid="{00000000-0005-0000-0000-000037580000}"/>
    <cellStyle name="Percent(0) 2 3 2 5 3" xfId="14871" xr:uid="{00000000-0005-0000-0000-000038580000}"/>
    <cellStyle name="Percent(0) 2 3 2 5 3 2" xfId="36290" xr:uid="{00000000-0005-0000-0000-000039580000}"/>
    <cellStyle name="Percent(0) 2 3 2 5 4" xfId="36291" xr:uid="{00000000-0005-0000-0000-00003A580000}"/>
    <cellStyle name="Percent(0) 2 3 2 6" xfId="14872" xr:uid="{00000000-0005-0000-0000-00003B580000}"/>
    <cellStyle name="Percent(0) 2 3 2 6 2" xfId="36292" xr:uid="{00000000-0005-0000-0000-00003C580000}"/>
    <cellStyle name="Percent(0) 2 3 2 7" xfId="14873" xr:uid="{00000000-0005-0000-0000-00003D580000}"/>
    <cellStyle name="Percent(0) 2 3 2 7 2" xfId="36293" xr:uid="{00000000-0005-0000-0000-00003E580000}"/>
    <cellStyle name="Percent(0) 2 3 2 8" xfId="36294" xr:uid="{00000000-0005-0000-0000-00003F580000}"/>
    <cellStyle name="Percent(0) 2 3 3" xfId="14874" xr:uid="{00000000-0005-0000-0000-000040580000}"/>
    <cellStyle name="Percent(0) 2 3 3 2" xfId="14875" xr:uid="{00000000-0005-0000-0000-000041580000}"/>
    <cellStyle name="Percent(0) 2 3 3 2 2" xfId="36295" xr:uid="{00000000-0005-0000-0000-000042580000}"/>
    <cellStyle name="Percent(0) 2 3 3 3" xfId="14876" xr:uid="{00000000-0005-0000-0000-000043580000}"/>
    <cellStyle name="Percent(0) 2 3 3 3 2" xfId="36296" xr:uid="{00000000-0005-0000-0000-000044580000}"/>
    <cellStyle name="Percent(0) 2 3 3 4" xfId="36297" xr:uid="{00000000-0005-0000-0000-000045580000}"/>
    <cellStyle name="Percent(0) 2 3 4" xfId="14877" xr:uid="{00000000-0005-0000-0000-000046580000}"/>
    <cellStyle name="Percent(0) 2 3 4 2" xfId="14878" xr:uid="{00000000-0005-0000-0000-000047580000}"/>
    <cellStyle name="Percent(0) 2 3 4 2 2" xfId="36298" xr:uid="{00000000-0005-0000-0000-000048580000}"/>
    <cellStyle name="Percent(0) 2 3 4 3" xfId="14879" xr:uid="{00000000-0005-0000-0000-000049580000}"/>
    <cellStyle name="Percent(0) 2 3 4 3 2" xfId="36299" xr:uid="{00000000-0005-0000-0000-00004A580000}"/>
    <cellStyle name="Percent(0) 2 3 4 4" xfId="36300" xr:uid="{00000000-0005-0000-0000-00004B580000}"/>
    <cellStyle name="Percent(0) 2 3 5" xfId="14880" xr:uid="{00000000-0005-0000-0000-00004C580000}"/>
    <cellStyle name="Percent(0) 2 3 5 2" xfId="14881" xr:uid="{00000000-0005-0000-0000-00004D580000}"/>
    <cellStyle name="Percent(0) 2 3 5 2 2" xfId="36301" xr:uid="{00000000-0005-0000-0000-00004E580000}"/>
    <cellStyle name="Percent(0) 2 3 5 3" xfId="14882" xr:uid="{00000000-0005-0000-0000-00004F580000}"/>
    <cellStyle name="Percent(0) 2 3 5 3 2" xfId="36302" xr:uid="{00000000-0005-0000-0000-000050580000}"/>
    <cellStyle name="Percent(0) 2 3 5 4" xfId="36303" xr:uid="{00000000-0005-0000-0000-000051580000}"/>
    <cellStyle name="Percent(0) 2 3 6" xfId="14883" xr:uid="{00000000-0005-0000-0000-000052580000}"/>
    <cellStyle name="Percent(0) 2 3 6 2" xfId="14884" xr:uid="{00000000-0005-0000-0000-000053580000}"/>
    <cellStyle name="Percent(0) 2 3 6 2 2" xfId="36304" xr:uid="{00000000-0005-0000-0000-000054580000}"/>
    <cellStyle name="Percent(0) 2 3 6 3" xfId="14885" xr:uid="{00000000-0005-0000-0000-000055580000}"/>
    <cellStyle name="Percent(0) 2 3 6 3 2" xfId="36305" xr:uid="{00000000-0005-0000-0000-000056580000}"/>
    <cellStyle name="Percent(0) 2 3 6 4" xfId="36306" xr:uid="{00000000-0005-0000-0000-000057580000}"/>
    <cellStyle name="Percent(0) 2 3 7" xfId="14886" xr:uid="{00000000-0005-0000-0000-000058580000}"/>
    <cellStyle name="Percent(0) 2 3 7 2" xfId="36307" xr:uid="{00000000-0005-0000-0000-000059580000}"/>
    <cellStyle name="Percent(0) 2 3 8" xfId="14887" xr:uid="{00000000-0005-0000-0000-00005A580000}"/>
    <cellStyle name="Percent(0) 2 3 8 2" xfId="36308" xr:uid="{00000000-0005-0000-0000-00005B580000}"/>
    <cellStyle name="Percent(0) 2 3 9" xfId="36309" xr:uid="{00000000-0005-0000-0000-00005C580000}"/>
    <cellStyle name="Percent(0) 2 4" xfId="14888" xr:uid="{00000000-0005-0000-0000-00005D580000}"/>
    <cellStyle name="Percent(0) 2 4 2" xfId="14889" xr:uid="{00000000-0005-0000-0000-00005E580000}"/>
    <cellStyle name="Percent(0) 2 4 2 2" xfId="14890" xr:uid="{00000000-0005-0000-0000-00005F580000}"/>
    <cellStyle name="Percent(0) 2 4 2 2 2" xfId="14891" xr:uid="{00000000-0005-0000-0000-000060580000}"/>
    <cellStyle name="Percent(0) 2 4 2 2 2 2" xfId="36310" xr:uid="{00000000-0005-0000-0000-000061580000}"/>
    <cellStyle name="Percent(0) 2 4 2 2 3" xfId="14892" xr:uid="{00000000-0005-0000-0000-000062580000}"/>
    <cellStyle name="Percent(0) 2 4 2 2 3 2" xfId="36311" xr:uid="{00000000-0005-0000-0000-000063580000}"/>
    <cellStyle name="Percent(0) 2 4 2 2 4" xfId="36312" xr:uid="{00000000-0005-0000-0000-000064580000}"/>
    <cellStyle name="Percent(0) 2 4 2 3" xfId="14893" xr:uid="{00000000-0005-0000-0000-000065580000}"/>
    <cellStyle name="Percent(0) 2 4 2 3 2" xfId="14894" xr:uid="{00000000-0005-0000-0000-000066580000}"/>
    <cellStyle name="Percent(0) 2 4 2 3 2 2" xfId="36313" xr:uid="{00000000-0005-0000-0000-000067580000}"/>
    <cellStyle name="Percent(0) 2 4 2 3 3" xfId="14895" xr:uid="{00000000-0005-0000-0000-000068580000}"/>
    <cellStyle name="Percent(0) 2 4 2 3 3 2" xfId="36314" xr:uid="{00000000-0005-0000-0000-000069580000}"/>
    <cellStyle name="Percent(0) 2 4 2 3 4" xfId="36315" xr:uid="{00000000-0005-0000-0000-00006A580000}"/>
    <cellStyle name="Percent(0) 2 4 2 4" xfId="14896" xr:uid="{00000000-0005-0000-0000-00006B580000}"/>
    <cellStyle name="Percent(0) 2 4 2 4 2" xfId="14897" xr:uid="{00000000-0005-0000-0000-00006C580000}"/>
    <cellStyle name="Percent(0) 2 4 2 4 2 2" xfId="36316" xr:uid="{00000000-0005-0000-0000-00006D580000}"/>
    <cellStyle name="Percent(0) 2 4 2 4 3" xfId="14898" xr:uid="{00000000-0005-0000-0000-00006E580000}"/>
    <cellStyle name="Percent(0) 2 4 2 4 3 2" xfId="36317" xr:uid="{00000000-0005-0000-0000-00006F580000}"/>
    <cellStyle name="Percent(0) 2 4 2 4 4" xfId="36318" xr:uid="{00000000-0005-0000-0000-000070580000}"/>
    <cellStyle name="Percent(0) 2 4 2 5" xfId="14899" xr:uid="{00000000-0005-0000-0000-000071580000}"/>
    <cellStyle name="Percent(0) 2 4 2 5 2" xfId="14900" xr:uid="{00000000-0005-0000-0000-000072580000}"/>
    <cellStyle name="Percent(0) 2 4 2 5 2 2" xfId="36319" xr:uid="{00000000-0005-0000-0000-000073580000}"/>
    <cellStyle name="Percent(0) 2 4 2 5 3" xfId="14901" xr:uid="{00000000-0005-0000-0000-000074580000}"/>
    <cellStyle name="Percent(0) 2 4 2 5 3 2" xfId="36320" xr:uid="{00000000-0005-0000-0000-000075580000}"/>
    <cellStyle name="Percent(0) 2 4 2 5 4" xfId="36321" xr:uid="{00000000-0005-0000-0000-000076580000}"/>
    <cellStyle name="Percent(0) 2 4 2 6" xfId="14902" xr:uid="{00000000-0005-0000-0000-000077580000}"/>
    <cellStyle name="Percent(0) 2 4 2 6 2" xfId="36322" xr:uid="{00000000-0005-0000-0000-000078580000}"/>
    <cellStyle name="Percent(0) 2 4 2 7" xfId="14903" xr:uid="{00000000-0005-0000-0000-000079580000}"/>
    <cellStyle name="Percent(0) 2 4 2 7 2" xfId="36323" xr:uid="{00000000-0005-0000-0000-00007A580000}"/>
    <cellStyle name="Percent(0) 2 4 2 8" xfId="36324" xr:uid="{00000000-0005-0000-0000-00007B580000}"/>
    <cellStyle name="Percent(0) 2 4 3" xfId="14904" xr:uid="{00000000-0005-0000-0000-00007C580000}"/>
    <cellStyle name="Percent(0) 2 4 3 2" xfId="14905" xr:uid="{00000000-0005-0000-0000-00007D580000}"/>
    <cellStyle name="Percent(0) 2 4 3 2 2" xfId="36325" xr:uid="{00000000-0005-0000-0000-00007E580000}"/>
    <cellStyle name="Percent(0) 2 4 3 3" xfId="14906" xr:uid="{00000000-0005-0000-0000-00007F580000}"/>
    <cellStyle name="Percent(0) 2 4 3 3 2" xfId="36326" xr:uid="{00000000-0005-0000-0000-000080580000}"/>
    <cellStyle name="Percent(0) 2 4 3 4" xfId="36327" xr:uid="{00000000-0005-0000-0000-000081580000}"/>
    <cellStyle name="Percent(0) 2 4 4" xfId="14907" xr:uid="{00000000-0005-0000-0000-000082580000}"/>
    <cellStyle name="Percent(0) 2 4 4 2" xfId="14908" xr:uid="{00000000-0005-0000-0000-000083580000}"/>
    <cellStyle name="Percent(0) 2 4 4 2 2" xfId="36328" xr:uid="{00000000-0005-0000-0000-000084580000}"/>
    <cellStyle name="Percent(0) 2 4 4 3" xfId="14909" xr:uid="{00000000-0005-0000-0000-000085580000}"/>
    <cellStyle name="Percent(0) 2 4 4 3 2" xfId="36329" xr:uid="{00000000-0005-0000-0000-000086580000}"/>
    <cellStyle name="Percent(0) 2 4 4 4" xfId="36330" xr:uid="{00000000-0005-0000-0000-000087580000}"/>
    <cellStyle name="Percent(0) 2 4 5" xfId="14910" xr:uid="{00000000-0005-0000-0000-000088580000}"/>
    <cellStyle name="Percent(0) 2 4 5 2" xfId="14911" xr:uid="{00000000-0005-0000-0000-000089580000}"/>
    <cellStyle name="Percent(0) 2 4 5 2 2" xfId="36331" xr:uid="{00000000-0005-0000-0000-00008A580000}"/>
    <cellStyle name="Percent(0) 2 4 5 3" xfId="14912" xr:uid="{00000000-0005-0000-0000-00008B580000}"/>
    <cellStyle name="Percent(0) 2 4 5 3 2" xfId="36332" xr:uid="{00000000-0005-0000-0000-00008C580000}"/>
    <cellStyle name="Percent(0) 2 4 5 4" xfId="36333" xr:uid="{00000000-0005-0000-0000-00008D580000}"/>
    <cellStyle name="Percent(0) 2 4 6" xfId="14913" xr:uid="{00000000-0005-0000-0000-00008E580000}"/>
    <cellStyle name="Percent(0) 2 4 6 2" xfId="14914" xr:uid="{00000000-0005-0000-0000-00008F580000}"/>
    <cellStyle name="Percent(0) 2 4 6 2 2" xfId="36334" xr:uid="{00000000-0005-0000-0000-000090580000}"/>
    <cellStyle name="Percent(0) 2 4 6 3" xfId="14915" xr:uid="{00000000-0005-0000-0000-000091580000}"/>
    <cellStyle name="Percent(0) 2 4 6 3 2" xfId="36335" xr:uid="{00000000-0005-0000-0000-000092580000}"/>
    <cellStyle name="Percent(0) 2 4 6 4" xfId="36336" xr:uid="{00000000-0005-0000-0000-000093580000}"/>
    <cellStyle name="Percent(0) 2 4 7" xfId="14916" xr:uid="{00000000-0005-0000-0000-000094580000}"/>
    <cellStyle name="Percent(0) 2 4 7 2" xfId="36337" xr:uid="{00000000-0005-0000-0000-000095580000}"/>
    <cellStyle name="Percent(0) 2 4 8" xfId="14917" xr:uid="{00000000-0005-0000-0000-000096580000}"/>
    <cellStyle name="Percent(0) 2 4 8 2" xfId="36338" xr:uid="{00000000-0005-0000-0000-000097580000}"/>
    <cellStyle name="Percent(0) 2 4 9" xfId="36339" xr:uid="{00000000-0005-0000-0000-000098580000}"/>
    <cellStyle name="Percent(0) 2 5" xfId="14918" xr:uid="{00000000-0005-0000-0000-000099580000}"/>
    <cellStyle name="Percent(0) 2 5 2" xfId="14919" xr:uid="{00000000-0005-0000-0000-00009A580000}"/>
    <cellStyle name="Percent(0) 2 5 2 2" xfId="14920" xr:uid="{00000000-0005-0000-0000-00009B580000}"/>
    <cellStyle name="Percent(0) 2 5 2 2 2" xfId="36340" xr:uid="{00000000-0005-0000-0000-00009C580000}"/>
    <cellStyle name="Percent(0) 2 5 2 3" xfId="14921" xr:uid="{00000000-0005-0000-0000-00009D580000}"/>
    <cellStyle name="Percent(0) 2 5 2 3 2" xfId="36341" xr:uid="{00000000-0005-0000-0000-00009E580000}"/>
    <cellStyle name="Percent(0) 2 5 2 4" xfId="36342" xr:uid="{00000000-0005-0000-0000-00009F580000}"/>
    <cellStyle name="Percent(0) 2 5 3" xfId="14922" xr:uid="{00000000-0005-0000-0000-0000A0580000}"/>
    <cellStyle name="Percent(0) 2 5 3 2" xfId="14923" xr:uid="{00000000-0005-0000-0000-0000A1580000}"/>
    <cellStyle name="Percent(0) 2 5 3 2 2" xfId="36343" xr:uid="{00000000-0005-0000-0000-0000A2580000}"/>
    <cellStyle name="Percent(0) 2 5 3 3" xfId="14924" xr:uid="{00000000-0005-0000-0000-0000A3580000}"/>
    <cellStyle name="Percent(0) 2 5 3 3 2" xfId="36344" xr:uid="{00000000-0005-0000-0000-0000A4580000}"/>
    <cellStyle name="Percent(0) 2 5 3 4" xfId="36345" xr:uid="{00000000-0005-0000-0000-0000A5580000}"/>
    <cellStyle name="Percent(0) 2 5 4" xfId="14925" xr:uid="{00000000-0005-0000-0000-0000A6580000}"/>
    <cellStyle name="Percent(0) 2 5 4 2" xfId="14926" xr:uid="{00000000-0005-0000-0000-0000A7580000}"/>
    <cellStyle name="Percent(0) 2 5 4 2 2" xfId="36346" xr:uid="{00000000-0005-0000-0000-0000A8580000}"/>
    <cellStyle name="Percent(0) 2 5 4 3" xfId="14927" xr:uid="{00000000-0005-0000-0000-0000A9580000}"/>
    <cellStyle name="Percent(0) 2 5 4 3 2" xfId="36347" xr:uid="{00000000-0005-0000-0000-0000AA580000}"/>
    <cellStyle name="Percent(0) 2 5 4 4" xfId="36348" xr:uid="{00000000-0005-0000-0000-0000AB580000}"/>
    <cellStyle name="Percent(0) 2 5 5" xfId="14928" xr:uid="{00000000-0005-0000-0000-0000AC580000}"/>
    <cellStyle name="Percent(0) 2 5 5 2" xfId="14929" xr:uid="{00000000-0005-0000-0000-0000AD580000}"/>
    <cellStyle name="Percent(0) 2 5 5 2 2" xfId="36349" xr:uid="{00000000-0005-0000-0000-0000AE580000}"/>
    <cellStyle name="Percent(0) 2 5 5 3" xfId="14930" xr:uid="{00000000-0005-0000-0000-0000AF580000}"/>
    <cellStyle name="Percent(0) 2 5 5 3 2" xfId="36350" xr:uid="{00000000-0005-0000-0000-0000B0580000}"/>
    <cellStyle name="Percent(0) 2 5 5 4" xfId="36351" xr:uid="{00000000-0005-0000-0000-0000B1580000}"/>
    <cellStyle name="Percent(0) 2 5 6" xfId="14931" xr:uid="{00000000-0005-0000-0000-0000B2580000}"/>
    <cellStyle name="Percent(0) 2 5 6 2" xfId="36352" xr:uid="{00000000-0005-0000-0000-0000B3580000}"/>
    <cellStyle name="Percent(0) 2 5 7" xfId="14932" xr:uid="{00000000-0005-0000-0000-0000B4580000}"/>
    <cellStyle name="Percent(0) 2 5 7 2" xfId="36353" xr:uid="{00000000-0005-0000-0000-0000B5580000}"/>
    <cellStyle name="Percent(0) 2 5 8" xfId="36354" xr:uid="{00000000-0005-0000-0000-0000B6580000}"/>
    <cellStyle name="Percent(0) 2 6" xfId="14933" xr:uid="{00000000-0005-0000-0000-0000B7580000}"/>
    <cellStyle name="Percent(0) 2 6 2" xfId="14934" xr:uid="{00000000-0005-0000-0000-0000B8580000}"/>
    <cellStyle name="Percent(0) 2 6 2 2" xfId="14935" xr:uid="{00000000-0005-0000-0000-0000B9580000}"/>
    <cellStyle name="Percent(0) 2 6 2 2 2" xfId="36355" xr:uid="{00000000-0005-0000-0000-0000BA580000}"/>
    <cellStyle name="Percent(0) 2 6 2 3" xfId="14936" xr:uid="{00000000-0005-0000-0000-0000BB580000}"/>
    <cellStyle name="Percent(0) 2 6 2 3 2" xfId="36356" xr:uid="{00000000-0005-0000-0000-0000BC580000}"/>
    <cellStyle name="Percent(0) 2 6 2 4" xfId="36357" xr:uid="{00000000-0005-0000-0000-0000BD580000}"/>
    <cellStyle name="Percent(0) 2 6 3" xfId="14937" xr:uid="{00000000-0005-0000-0000-0000BE580000}"/>
    <cellStyle name="Percent(0) 2 6 3 2" xfId="14938" xr:uid="{00000000-0005-0000-0000-0000BF580000}"/>
    <cellStyle name="Percent(0) 2 6 3 2 2" xfId="36358" xr:uid="{00000000-0005-0000-0000-0000C0580000}"/>
    <cellStyle name="Percent(0) 2 6 3 3" xfId="14939" xr:uid="{00000000-0005-0000-0000-0000C1580000}"/>
    <cellStyle name="Percent(0) 2 6 3 3 2" xfId="36359" xr:uid="{00000000-0005-0000-0000-0000C2580000}"/>
    <cellStyle name="Percent(0) 2 6 3 4" xfId="36360" xr:uid="{00000000-0005-0000-0000-0000C3580000}"/>
    <cellStyle name="Percent(0) 2 6 4" xfId="14940" xr:uid="{00000000-0005-0000-0000-0000C4580000}"/>
    <cellStyle name="Percent(0) 2 6 4 2" xfId="14941" xr:uid="{00000000-0005-0000-0000-0000C5580000}"/>
    <cellStyle name="Percent(0) 2 6 4 2 2" xfId="36361" xr:uid="{00000000-0005-0000-0000-0000C6580000}"/>
    <cellStyle name="Percent(0) 2 6 4 3" xfId="14942" xr:uid="{00000000-0005-0000-0000-0000C7580000}"/>
    <cellStyle name="Percent(0) 2 6 4 3 2" xfId="36362" xr:uid="{00000000-0005-0000-0000-0000C8580000}"/>
    <cellStyle name="Percent(0) 2 6 4 4" xfId="36363" xr:uid="{00000000-0005-0000-0000-0000C9580000}"/>
    <cellStyle name="Percent(0) 2 6 5" xfId="14943" xr:uid="{00000000-0005-0000-0000-0000CA580000}"/>
    <cellStyle name="Percent(0) 2 6 5 2" xfId="14944" xr:uid="{00000000-0005-0000-0000-0000CB580000}"/>
    <cellStyle name="Percent(0) 2 6 5 2 2" xfId="36364" xr:uid="{00000000-0005-0000-0000-0000CC580000}"/>
    <cellStyle name="Percent(0) 2 6 5 3" xfId="14945" xr:uid="{00000000-0005-0000-0000-0000CD580000}"/>
    <cellStyle name="Percent(0) 2 6 5 3 2" xfId="36365" xr:uid="{00000000-0005-0000-0000-0000CE580000}"/>
    <cellStyle name="Percent(0) 2 6 5 4" xfId="36366" xr:uid="{00000000-0005-0000-0000-0000CF580000}"/>
    <cellStyle name="Percent(0) 2 6 6" xfId="14946" xr:uid="{00000000-0005-0000-0000-0000D0580000}"/>
    <cellStyle name="Percent(0) 2 6 6 2" xfId="36367" xr:uid="{00000000-0005-0000-0000-0000D1580000}"/>
    <cellStyle name="Percent(0) 2 6 7" xfId="14947" xr:uid="{00000000-0005-0000-0000-0000D2580000}"/>
    <cellStyle name="Percent(0) 2 6 7 2" xfId="36368" xr:uid="{00000000-0005-0000-0000-0000D3580000}"/>
    <cellStyle name="Percent(0) 2 6 8" xfId="36369" xr:uid="{00000000-0005-0000-0000-0000D4580000}"/>
    <cellStyle name="Percent(0) 2 7" xfId="14948" xr:uid="{00000000-0005-0000-0000-0000D5580000}"/>
    <cellStyle name="Percent(0) 2 7 2" xfId="14949" xr:uid="{00000000-0005-0000-0000-0000D6580000}"/>
    <cellStyle name="Percent(0) 2 7 2 2" xfId="36370" xr:uid="{00000000-0005-0000-0000-0000D7580000}"/>
    <cellStyle name="Percent(0) 2 7 3" xfId="14950" xr:uid="{00000000-0005-0000-0000-0000D8580000}"/>
    <cellStyle name="Percent(0) 2 7 3 2" xfId="36371" xr:uid="{00000000-0005-0000-0000-0000D9580000}"/>
    <cellStyle name="Percent(0) 2 7 4" xfId="36372" xr:uid="{00000000-0005-0000-0000-0000DA580000}"/>
    <cellStyle name="Percent(0) 2 8" xfId="14951" xr:uid="{00000000-0005-0000-0000-0000DB580000}"/>
    <cellStyle name="Percent(0) 2 8 2" xfId="14952" xr:uid="{00000000-0005-0000-0000-0000DC580000}"/>
    <cellStyle name="Percent(0) 2 8 2 2" xfId="36373" xr:uid="{00000000-0005-0000-0000-0000DD580000}"/>
    <cellStyle name="Percent(0) 2 8 3" xfId="14953" xr:uid="{00000000-0005-0000-0000-0000DE580000}"/>
    <cellStyle name="Percent(0) 2 8 3 2" xfId="36374" xr:uid="{00000000-0005-0000-0000-0000DF580000}"/>
    <cellStyle name="Percent(0) 2 8 4" xfId="36375" xr:uid="{00000000-0005-0000-0000-0000E0580000}"/>
    <cellStyle name="Percent(0) 2 9" xfId="14954" xr:uid="{00000000-0005-0000-0000-0000E1580000}"/>
    <cellStyle name="Percent(0) 2 9 2" xfId="14955" xr:uid="{00000000-0005-0000-0000-0000E2580000}"/>
    <cellStyle name="Percent(0) 2 9 2 2" xfId="36376" xr:uid="{00000000-0005-0000-0000-0000E3580000}"/>
    <cellStyle name="Percent(0) 2 9 3" xfId="14956" xr:uid="{00000000-0005-0000-0000-0000E4580000}"/>
    <cellStyle name="Percent(0) 2 9 3 2" xfId="36377" xr:uid="{00000000-0005-0000-0000-0000E5580000}"/>
    <cellStyle name="Percent(0) 2 9 4" xfId="36378" xr:uid="{00000000-0005-0000-0000-0000E6580000}"/>
    <cellStyle name="Percent(0) 2_ActiFijos" xfId="14957" xr:uid="{00000000-0005-0000-0000-0000E7580000}"/>
    <cellStyle name="Percent(0) 20" xfId="14958" xr:uid="{00000000-0005-0000-0000-0000E8580000}"/>
    <cellStyle name="Percent(0) 20 2" xfId="14959" xr:uid="{00000000-0005-0000-0000-0000E9580000}"/>
    <cellStyle name="Percent(0) 20 2 2" xfId="36379" xr:uid="{00000000-0005-0000-0000-0000EA580000}"/>
    <cellStyle name="Percent(0) 20 3" xfId="14960" xr:uid="{00000000-0005-0000-0000-0000EB580000}"/>
    <cellStyle name="Percent(0) 20 3 2" xfId="36380" xr:uid="{00000000-0005-0000-0000-0000EC580000}"/>
    <cellStyle name="Percent(0) 20 4" xfId="36381" xr:uid="{00000000-0005-0000-0000-0000ED580000}"/>
    <cellStyle name="Percent(0) 21" xfId="14961" xr:uid="{00000000-0005-0000-0000-0000EE580000}"/>
    <cellStyle name="Percent(0) 21 2" xfId="14962" xr:uid="{00000000-0005-0000-0000-0000EF580000}"/>
    <cellStyle name="Percent(0) 21 2 2" xfId="36382" xr:uid="{00000000-0005-0000-0000-0000F0580000}"/>
    <cellStyle name="Percent(0) 21 3" xfId="14963" xr:uid="{00000000-0005-0000-0000-0000F1580000}"/>
    <cellStyle name="Percent(0) 21 3 2" xfId="36383" xr:uid="{00000000-0005-0000-0000-0000F2580000}"/>
    <cellStyle name="Percent(0) 21 4" xfId="36384" xr:uid="{00000000-0005-0000-0000-0000F3580000}"/>
    <cellStyle name="Percent(0) 22" xfId="14964" xr:uid="{00000000-0005-0000-0000-0000F4580000}"/>
    <cellStyle name="Percent(0) 22 2" xfId="14965" xr:uid="{00000000-0005-0000-0000-0000F5580000}"/>
    <cellStyle name="Percent(0) 22 2 2" xfId="36385" xr:uid="{00000000-0005-0000-0000-0000F6580000}"/>
    <cellStyle name="Percent(0) 22 3" xfId="14966" xr:uid="{00000000-0005-0000-0000-0000F7580000}"/>
    <cellStyle name="Percent(0) 22 3 2" xfId="36386" xr:uid="{00000000-0005-0000-0000-0000F8580000}"/>
    <cellStyle name="Percent(0) 22 4" xfId="36387" xr:uid="{00000000-0005-0000-0000-0000F9580000}"/>
    <cellStyle name="Percent(0) 23" xfId="14967" xr:uid="{00000000-0005-0000-0000-0000FA580000}"/>
    <cellStyle name="Percent(0) 23 2" xfId="14968" xr:uid="{00000000-0005-0000-0000-0000FB580000}"/>
    <cellStyle name="Percent(0) 23 2 2" xfId="36388" xr:uid="{00000000-0005-0000-0000-0000FC580000}"/>
    <cellStyle name="Percent(0) 23 3" xfId="14969" xr:uid="{00000000-0005-0000-0000-0000FD580000}"/>
    <cellStyle name="Percent(0) 23 3 2" xfId="36389" xr:uid="{00000000-0005-0000-0000-0000FE580000}"/>
    <cellStyle name="Percent(0) 23 4" xfId="36390" xr:uid="{00000000-0005-0000-0000-0000FF580000}"/>
    <cellStyle name="Percent(0) 24" xfId="14970" xr:uid="{00000000-0005-0000-0000-000000590000}"/>
    <cellStyle name="Percent(0) 24 2" xfId="14971" xr:uid="{00000000-0005-0000-0000-000001590000}"/>
    <cellStyle name="Percent(0) 24 2 2" xfId="36391" xr:uid="{00000000-0005-0000-0000-000002590000}"/>
    <cellStyle name="Percent(0) 24 3" xfId="14972" xr:uid="{00000000-0005-0000-0000-000003590000}"/>
    <cellStyle name="Percent(0) 24 3 2" xfId="36392" xr:uid="{00000000-0005-0000-0000-000004590000}"/>
    <cellStyle name="Percent(0) 24 4" xfId="36393" xr:uid="{00000000-0005-0000-0000-000005590000}"/>
    <cellStyle name="Percent(0) 25" xfId="14973" xr:uid="{00000000-0005-0000-0000-000006590000}"/>
    <cellStyle name="Percent(0) 25 2" xfId="14974" xr:uid="{00000000-0005-0000-0000-000007590000}"/>
    <cellStyle name="Percent(0) 25 2 2" xfId="36394" xr:uid="{00000000-0005-0000-0000-000008590000}"/>
    <cellStyle name="Percent(0) 25 3" xfId="14975" xr:uid="{00000000-0005-0000-0000-000009590000}"/>
    <cellStyle name="Percent(0) 25 3 2" xfId="36395" xr:uid="{00000000-0005-0000-0000-00000A590000}"/>
    <cellStyle name="Percent(0) 25 4" xfId="36396" xr:uid="{00000000-0005-0000-0000-00000B590000}"/>
    <cellStyle name="Percent(0) 26" xfId="14976" xr:uid="{00000000-0005-0000-0000-00000C590000}"/>
    <cellStyle name="Percent(0) 26 2" xfId="14977" xr:uid="{00000000-0005-0000-0000-00000D590000}"/>
    <cellStyle name="Percent(0) 26 2 2" xfId="36397" xr:uid="{00000000-0005-0000-0000-00000E590000}"/>
    <cellStyle name="Percent(0) 26 3" xfId="14978" xr:uid="{00000000-0005-0000-0000-00000F590000}"/>
    <cellStyle name="Percent(0) 26 3 2" xfId="36398" xr:uid="{00000000-0005-0000-0000-000010590000}"/>
    <cellStyle name="Percent(0) 26 4" xfId="36399" xr:uid="{00000000-0005-0000-0000-000011590000}"/>
    <cellStyle name="Percent(0) 27" xfId="14979" xr:uid="{00000000-0005-0000-0000-000012590000}"/>
    <cellStyle name="Percent(0) 27 2" xfId="14980" xr:uid="{00000000-0005-0000-0000-000013590000}"/>
    <cellStyle name="Percent(0) 27 2 2" xfId="36400" xr:uid="{00000000-0005-0000-0000-000014590000}"/>
    <cellStyle name="Percent(0) 27 3" xfId="14981" xr:uid="{00000000-0005-0000-0000-000015590000}"/>
    <cellStyle name="Percent(0) 27 3 2" xfId="36401" xr:uid="{00000000-0005-0000-0000-000016590000}"/>
    <cellStyle name="Percent(0) 27 4" xfId="36402" xr:uid="{00000000-0005-0000-0000-000017590000}"/>
    <cellStyle name="Percent(0) 28" xfId="14982" xr:uid="{00000000-0005-0000-0000-000018590000}"/>
    <cellStyle name="Percent(0) 28 2" xfId="14983" xr:uid="{00000000-0005-0000-0000-000019590000}"/>
    <cellStyle name="Percent(0) 28 2 2" xfId="36403" xr:uid="{00000000-0005-0000-0000-00001A590000}"/>
    <cellStyle name="Percent(0) 28 3" xfId="14984" xr:uid="{00000000-0005-0000-0000-00001B590000}"/>
    <cellStyle name="Percent(0) 28 3 2" xfId="36404" xr:uid="{00000000-0005-0000-0000-00001C590000}"/>
    <cellStyle name="Percent(0) 28 4" xfId="36405" xr:uid="{00000000-0005-0000-0000-00001D590000}"/>
    <cellStyle name="Percent(0) 29" xfId="14985" xr:uid="{00000000-0005-0000-0000-00001E590000}"/>
    <cellStyle name="Percent(0) 29 2" xfId="14986" xr:uid="{00000000-0005-0000-0000-00001F590000}"/>
    <cellStyle name="Percent(0) 29 2 2" xfId="36406" xr:uid="{00000000-0005-0000-0000-000020590000}"/>
    <cellStyle name="Percent(0) 29 3" xfId="14987" xr:uid="{00000000-0005-0000-0000-000021590000}"/>
    <cellStyle name="Percent(0) 29 3 2" xfId="36407" xr:uid="{00000000-0005-0000-0000-000022590000}"/>
    <cellStyle name="Percent(0) 29 4" xfId="36408" xr:uid="{00000000-0005-0000-0000-000023590000}"/>
    <cellStyle name="Percent(0) 3" xfId="14988" xr:uid="{00000000-0005-0000-0000-000024590000}"/>
    <cellStyle name="Percent(0) 3 10" xfId="14989" xr:uid="{00000000-0005-0000-0000-000025590000}"/>
    <cellStyle name="Percent(0) 3 10 2" xfId="14990" xr:uid="{00000000-0005-0000-0000-000026590000}"/>
    <cellStyle name="Percent(0) 3 10 2 2" xfId="36409" xr:uid="{00000000-0005-0000-0000-000027590000}"/>
    <cellStyle name="Percent(0) 3 10 3" xfId="14991" xr:uid="{00000000-0005-0000-0000-000028590000}"/>
    <cellStyle name="Percent(0) 3 10 3 2" xfId="36410" xr:uid="{00000000-0005-0000-0000-000029590000}"/>
    <cellStyle name="Percent(0) 3 10 4" xfId="36411" xr:uid="{00000000-0005-0000-0000-00002A590000}"/>
    <cellStyle name="Percent(0) 3 11" xfId="14992" xr:uid="{00000000-0005-0000-0000-00002B590000}"/>
    <cellStyle name="Percent(0) 3 11 2" xfId="36412" xr:uid="{00000000-0005-0000-0000-00002C590000}"/>
    <cellStyle name="Percent(0) 3 12" xfId="14993" xr:uid="{00000000-0005-0000-0000-00002D590000}"/>
    <cellStyle name="Percent(0) 3 12 2" xfId="36413" xr:uid="{00000000-0005-0000-0000-00002E590000}"/>
    <cellStyle name="Percent(0) 3 13" xfId="36414" xr:uid="{00000000-0005-0000-0000-00002F590000}"/>
    <cellStyle name="Percent(0) 3 2" xfId="14994" xr:uid="{00000000-0005-0000-0000-000030590000}"/>
    <cellStyle name="Percent(0) 3 2 2" xfId="14995" xr:uid="{00000000-0005-0000-0000-000031590000}"/>
    <cellStyle name="Percent(0) 3 2 2 2" xfId="14996" xr:uid="{00000000-0005-0000-0000-000032590000}"/>
    <cellStyle name="Percent(0) 3 2 2 2 2" xfId="14997" xr:uid="{00000000-0005-0000-0000-000033590000}"/>
    <cellStyle name="Percent(0) 3 2 2 2 2 2" xfId="36415" xr:uid="{00000000-0005-0000-0000-000034590000}"/>
    <cellStyle name="Percent(0) 3 2 2 2 3" xfId="14998" xr:uid="{00000000-0005-0000-0000-000035590000}"/>
    <cellStyle name="Percent(0) 3 2 2 2 3 2" xfId="36416" xr:uid="{00000000-0005-0000-0000-000036590000}"/>
    <cellStyle name="Percent(0) 3 2 2 2 4" xfId="36417" xr:uid="{00000000-0005-0000-0000-000037590000}"/>
    <cellStyle name="Percent(0) 3 2 2 3" xfId="14999" xr:uid="{00000000-0005-0000-0000-000038590000}"/>
    <cellStyle name="Percent(0) 3 2 2 3 2" xfId="15000" xr:uid="{00000000-0005-0000-0000-000039590000}"/>
    <cellStyle name="Percent(0) 3 2 2 3 2 2" xfId="36418" xr:uid="{00000000-0005-0000-0000-00003A590000}"/>
    <cellStyle name="Percent(0) 3 2 2 3 3" xfId="15001" xr:uid="{00000000-0005-0000-0000-00003B590000}"/>
    <cellStyle name="Percent(0) 3 2 2 3 3 2" xfId="36419" xr:uid="{00000000-0005-0000-0000-00003C590000}"/>
    <cellStyle name="Percent(0) 3 2 2 3 4" xfId="36420" xr:uid="{00000000-0005-0000-0000-00003D590000}"/>
    <cellStyle name="Percent(0) 3 2 2 4" xfId="15002" xr:uid="{00000000-0005-0000-0000-00003E590000}"/>
    <cellStyle name="Percent(0) 3 2 2 4 2" xfId="15003" xr:uid="{00000000-0005-0000-0000-00003F590000}"/>
    <cellStyle name="Percent(0) 3 2 2 4 2 2" xfId="36421" xr:uid="{00000000-0005-0000-0000-000040590000}"/>
    <cellStyle name="Percent(0) 3 2 2 4 3" xfId="15004" xr:uid="{00000000-0005-0000-0000-000041590000}"/>
    <cellStyle name="Percent(0) 3 2 2 4 3 2" xfId="36422" xr:uid="{00000000-0005-0000-0000-000042590000}"/>
    <cellStyle name="Percent(0) 3 2 2 4 4" xfId="36423" xr:uid="{00000000-0005-0000-0000-000043590000}"/>
    <cellStyle name="Percent(0) 3 2 2 5" xfId="15005" xr:uid="{00000000-0005-0000-0000-000044590000}"/>
    <cellStyle name="Percent(0) 3 2 2 5 2" xfId="15006" xr:uid="{00000000-0005-0000-0000-000045590000}"/>
    <cellStyle name="Percent(0) 3 2 2 5 2 2" xfId="36424" xr:uid="{00000000-0005-0000-0000-000046590000}"/>
    <cellStyle name="Percent(0) 3 2 2 5 3" xfId="15007" xr:uid="{00000000-0005-0000-0000-000047590000}"/>
    <cellStyle name="Percent(0) 3 2 2 5 3 2" xfId="36425" xr:uid="{00000000-0005-0000-0000-000048590000}"/>
    <cellStyle name="Percent(0) 3 2 2 5 4" xfId="36426" xr:uid="{00000000-0005-0000-0000-000049590000}"/>
    <cellStyle name="Percent(0) 3 2 2 6" xfId="15008" xr:uid="{00000000-0005-0000-0000-00004A590000}"/>
    <cellStyle name="Percent(0) 3 2 2 6 2" xfId="36427" xr:uid="{00000000-0005-0000-0000-00004B590000}"/>
    <cellStyle name="Percent(0) 3 2 2 7" xfId="15009" xr:uid="{00000000-0005-0000-0000-00004C590000}"/>
    <cellStyle name="Percent(0) 3 2 2 7 2" xfId="36428" xr:uid="{00000000-0005-0000-0000-00004D590000}"/>
    <cellStyle name="Percent(0) 3 2 2 8" xfId="36429" xr:uid="{00000000-0005-0000-0000-00004E590000}"/>
    <cellStyle name="Percent(0) 3 2 3" xfId="15010" xr:uid="{00000000-0005-0000-0000-00004F590000}"/>
    <cellStyle name="Percent(0) 3 2 3 2" xfId="15011" xr:uid="{00000000-0005-0000-0000-000050590000}"/>
    <cellStyle name="Percent(0) 3 2 3 2 2" xfId="36430" xr:uid="{00000000-0005-0000-0000-000051590000}"/>
    <cellStyle name="Percent(0) 3 2 3 3" xfId="15012" xr:uid="{00000000-0005-0000-0000-000052590000}"/>
    <cellStyle name="Percent(0) 3 2 3 3 2" xfId="36431" xr:uid="{00000000-0005-0000-0000-000053590000}"/>
    <cellStyle name="Percent(0) 3 2 3 4" xfId="36432" xr:uid="{00000000-0005-0000-0000-000054590000}"/>
    <cellStyle name="Percent(0) 3 2 4" xfId="15013" xr:uid="{00000000-0005-0000-0000-000055590000}"/>
    <cellStyle name="Percent(0) 3 2 4 2" xfId="15014" xr:uid="{00000000-0005-0000-0000-000056590000}"/>
    <cellStyle name="Percent(0) 3 2 4 2 2" xfId="36433" xr:uid="{00000000-0005-0000-0000-000057590000}"/>
    <cellStyle name="Percent(0) 3 2 4 3" xfId="15015" xr:uid="{00000000-0005-0000-0000-000058590000}"/>
    <cellStyle name="Percent(0) 3 2 4 3 2" xfId="36434" xr:uid="{00000000-0005-0000-0000-000059590000}"/>
    <cellStyle name="Percent(0) 3 2 4 4" xfId="36435" xr:uid="{00000000-0005-0000-0000-00005A590000}"/>
    <cellStyle name="Percent(0) 3 2 5" xfId="15016" xr:uid="{00000000-0005-0000-0000-00005B590000}"/>
    <cellStyle name="Percent(0) 3 2 5 2" xfId="15017" xr:uid="{00000000-0005-0000-0000-00005C590000}"/>
    <cellStyle name="Percent(0) 3 2 5 2 2" xfId="36436" xr:uid="{00000000-0005-0000-0000-00005D590000}"/>
    <cellStyle name="Percent(0) 3 2 5 3" xfId="15018" xr:uid="{00000000-0005-0000-0000-00005E590000}"/>
    <cellStyle name="Percent(0) 3 2 5 3 2" xfId="36437" xr:uid="{00000000-0005-0000-0000-00005F590000}"/>
    <cellStyle name="Percent(0) 3 2 5 4" xfId="36438" xr:uid="{00000000-0005-0000-0000-000060590000}"/>
    <cellStyle name="Percent(0) 3 2 6" xfId="15019" xr:uid="{00000000-0005-0000-0000-000061590000}"/>
    <cellStyle name="Percent(0) 3 2 6 2" xfId="15020" xr:uid="{00000000-0005-0000-0000-000062590000}"/>
    <cellStyle name="Percent(0) 3 2 6 2 2" xfId="36439" xr:uid="{00000000-0005-0000-0000-000063590000}"/>
    <cellStyle name="Percent(0) 3 2 6 3" xfId="15021" xr:uid="{00000000-0005-0000-0000-000064590000}"/>
    <cellStyle name="Percent(0) 3 2 6 3 2" xfId="36440" xr:uid="{00000000-0005-0000-0000-000065590000}"/>
    <cellStyle name="Percent(0) 3 2 6 4" xfId="36441" xr:uid="{00000000-0005-0000-0000-000066590000}"/>
    <cellStyle name="Percent(0) 3 2 7" xfId="15022" xr:uid="{00000000-0005-0000-0000-000067590000}"/>
    <cellStyle name="Percent(0) 3 2 7 2" xfId="36442" xr:uid="{00000000-0005-0000-0000-000068590000}"/>
    <cellStyle name="Percent(0) 3 2 8" xfId="15023" xr:uid="{00000000-0005-0000-0000-000069590000}"/>
    <cellStyle name="Percent(0) 3 2 8 2" xfId="36443" xr:uid="{00000000-0005-0000-0000-00006A590000}"/>
    <cellStyle name="Percent(0) 3 2 9" xfId="36444" xr:uid="{00000000-0005-0000-0000-00006B590000}"/>
    <cellStyle name="Percent(0) 3 3" xfId="15024" xr:uid="{00000000-0005-0000-0000-00006C590000}"/>
    <cellStyle name="Percent(0) 3 3 2" xfId="15025" xr:uid="{00000000-0005-0000-0000-00006D590000}"/>
    <cellStyle name="Percent(0) 3 3 2 2" xfId="15026" xr:uid="{00000000-0005-0000-0000-00006E590000}"/>
    <cellStyle name="Percent(0) 3 3 2 2 2" xfId="15027" xr:uid="{00000000-0005-0000-0000-00006F590000}"/>
    <cellStyle name="Percent(0) 3 3 2 2 2 2" xfId="36445" xr:uid="{00000000-0005-0000-0000-000070590000}"/>
    <cellStyle name="Percent(0) 3 3 2 2 3" xfId="15028" xr:uid="{00000000-0005-0000-0000-000071590000}"/>
    <cellStyle name="Percent(0) 3 3 2 2 3 2" xfId="36446" xr:uid="{00000000-0005-0000-0000-000072590000}"/>
    <cellStyle name="Percent(0) 3 3 2 2 4" xfId="36447" xr:uid="{00000000-0005-0000-0000-000073590000}"/>
    <cellStyle name="Percent(0) 3 3 2 3" xfId="15029" xr:uid="{00000000-0005-0000-0000-000074590000}"/>
    <cellStyle name="Percent(0) 3 3 2 3 2" xfId="15030" xr:uid="{00000000-0005-0000-0000-000075590000}"/>
    <cellStyle name="Percent(0) 3 3 2 3 2 2" xfId="36448" xr:uid="{00000000-0005-0000-0000-000076590000}"/>
    <cellStyle name="Percent(0) 3 3 2 3 3" xfId="15031" xr:uid="{00000000-0005-0000-0000-000077590000}"/>
    <cellStyle name="Percent(0) 3 3 2 3 3 2" xfId="36449" xr:uid="{00000000-0005-0000-0000-000078590000}"/>
    <cellStyle name="Percent(0) 3 3 2 3 4" xfId="36450" xr:uid="{00000000-0005-0000-0000-000079590000}"/>
    <cellStyle name="Percent(0) 3 3 2 4" xfId="15032" xr:uid="{00000000-0005-0000-0000-00007A590000}"/>
    <cellStyle name="Percent(0) 3 3 2 4 2" xfId="15033" xr:uid="{00000000-0005-0000-0000-00007B590000}"/>
    <cellStyle name="Percent(0) 3 3 2 4 2 2" xfId="36451" xr:uid="{00000000-0005-0000-0000-00007C590000}"/>
    <cellStyle name="Percent(0) 3 3 2 4 3" xfId="15034" xr:uid="{00000000-0005-0000-0000-00007D590000}"/>
    <cellStyle name="Percent(0) 3 3 2 4 3 2" xfId="36452" xr:uid="{00000000-0005-0000-0000-00007E590000}"/>
    <cellStyle name="Percent(0) 3 3 2 4 4" xfId="36453" xr:uid="{00000000-0005-0000-0000-00007F590000}"/>
    <cellStyle name="Percent(0) 3 3 2 5" xfId="15035" xr:uid="{00000000-0005-0000-0000-000080590000}"/>
    <cellStyle name="Percent(0) 3 3 2 5 2" xfId="15036" xr:uid="{00000000-0005-0000-0000-000081590000}"/>
    <cellStyle name="Percent(0) 3 3 2 5 2 2" xfId="36454" xr:uid="{00000000-0005-0000-0000-000082590000}"/>
    <cellStyle name="Percent(0) 3 3 2 5 3" xfId="15037" xr:uid="{00000000-0005-0000-0000-000083590000}"/>
    <cellStyle name="Percent(0) 3 3 2 5 3 2" xfId="36455" xr:uid="{00000000-0005-0000-0000-000084590000}"/>
    <cellStyle name="Percent(0) 3 3 2 5 4" xfId="36456" xr:uid="{00000000-0005-0000-0000-000085590000}"/>
    <cellStyle name="Percent(0) 3 3 2 6" xfId="15038" xr:uid="{00000000-0005-0000-0000-000086590000}"/>
    <cellStyle name="Percent(0) 3 3 2 6 2" xfId="36457" xr:uid="{00000000-0005-0000-0000-000087590000}"/>
    <cellStyle name="Percent(0) 3 3 2 7" xfId="15039" xr:uid="{00000000-0005-0000-0000-000088590000}"/>
    <cellStyle name="Percent(0) 3 3 2 7 2" xfId="36458" xr:uid="{00000000-0005-0000-0000-000089590000}"/>
    <cellStyle name="Percent(0) 3 3 2 8" xfId="36459" xr:uid="{00000000-0005-0000-0000-00008A590000}"/>
    <cellStyle name="Percent(0) 3 3 3" xfId="15040" xr:uid="{00000000-0005-0000-0000-00008B590000}"/>
    <cellStyle name="Percent(0) 3 3 3 2" xfId="15041" xr:uid="{00000000-0005-0000-0000-00008C590000}"/>
    <cellStyle name="Percent(0) 3 3 3 2 2" xfId="36460" xr:uid="{00000000-0005-0000-0000-00008D590000}"/>
    <cellStyle name="Percent(0) 3 3 3 3" xfId="15042" xr:uid="{00000000-0005-0000-0000-00008E590000}"/>
    <cellStyle name="Percent(0) 3 3 3 3 2" xfId="36461" xr:uid="{00000000-0005-0000-0000-00008F590000}"/>
    <cellStyle name="Percent(0) 3 3 3 4" xfId="36462" xr:uid="{00000000-0005-0000-0000-000090590000}"/>
    <cellStyle name="Percent(0) 3 3 4" xfId="15043" xr:uid="{00000000-0005-0000-0000-000091590000}"/>
    <cellStyle name="Percent(0) 3 3 4 2" xfId="15044" xr:uid="{00000000-0005-0000-0000-000092590000}"/>
    <cellStyle name="Percent(0) 3 3 4 2 2" xfId="36463" xr:uid="{00000000-0005-0000-0000-000093590000}"/>
    <cellStyle name="Percent(0) 3 3 4 3" xfId="15045" xr:uid="{00000000-0005-0000-0000-000094590000}"/>
    <cellStyle name="Percent(0) 3 3 4 3 2" xfId="36464" xr:uid="{00000000-0005-0000-0000-000095590000}"/>
    <cellStyle name="Percent(0) 3 3 4 4" xfId="36465" xr:uid="{00000000-0005-0000-0000-000096590000}"/>
    <cellStyle name="Percent(0) 3 3 5" xfId="15046" xr:uid="{00000000-0005-0000-0000-000097590000}"/>
    <cellStyle name="Percent(0) 3 3 5 2" xfId="15047" xr:uid="{00000000-0005-0000-0000-000098590000}"/>
    <cellStyle name="Percent(0) 3 3 5 2 2" xfId="36466" xr:uid="{00000000-0005-0000-0000-000099590000}"/>
    <cellStyle name="Percent(0) 3 3 5 3" xfId="15048" xr:uid="{00000000-0005-0000-0000-00009A590000}"/>
    <cellStyle name="Percent(0) 3 3 5 3 2" xfId="36467" xr:uid="{00000000-0005-0000-0000-00009B590000}"/>
    <cellStyle name="Percent(0) 3 3 5 4" xfId="36468" xr:uid="{00000000-0005-0000-0000-00009C590000}"/>
    <cellStyle name="Percent(0) 3 3 6" xfId="15049" xr:uid="{00000000-0005-0000-0000-00009D590000}"/>
    <cellStyle name="Percent(0) 3 3 6 2" xfId="15050" xr:uid="{00000000-0005-0000-0000-00009E590000}"/>
    <cellStyle name="Percent(0) 3 3 6 2 2" xfId="36469" xr:uid="{00000000-0005-0000-0000-00009F590000}"/>
    <cellStyle name="Percent(0) 3 3 6 3" xfId="15051" xr:uid="{00000000-0005-0000-0000-0000A0590000}"/>
    <cellStyle name="Percent(0) 3 3 6 3 2" xfId="36470" xr:uid="{00000000-0005-0000-0000-0000A1590000}"/>
    <cellStyle name="Percent(0) 3 3 6 4" xfId="36471" xr:uid="{00000000-0005-0000-0000-0000A2590000}"/>
    <cellStyle name="Percent(0) 3 3 7" xfId="15052" xr:uid="{00000000-0005-0000-0000-0000A3590000}"/>
    <cellStyle name="Percent(0) 3 3 7 2" xfId="36472" xr:uid="{00000000-0005-0000-0000-0000A4590000}"/>
    <cellStyle name="Percent(0) 3 3 8" xfId="15053" xr:uid="{00000000-0005-0000-0000-0000A5590000}"/>
    <cellStyle name="Percent(0) 3 3 8 2" xfId="36473" xr:uid="{00000000-0005-0000-0000-0000A6590000}"/>
    <cellStyle name="Percent(0) 3 3 9" xfId="36474" xr:uid="{00000000-0005-0000-0000-0000A7590000}"/>
    <cellStyle name="Percent(0) 3 4" xfId="15054" xr:uid="{00000000-0005-0000-0000-0000A8590000}"/>
    <cellStyle name="Percent(0) 3 4 2" xfId="15055" xr:uid="{00000000-0005-0000-0000-0000A9590000}"/>
    <cellStyle name="Percent(0) 3 4 2 2" xfId="15056" xr:uid="{00000000-0005-0000-0000-0000AA590000}"/>
    <cellStyle name="Percent(0) 3 4 2 2 2" xfId="15057" xr:uid="{00000000-0005-0000-0000-0000AB590000}"/>
    <cellStyle name="Percent(0) 3 4 2 2 2 2" xfId="36475" xr:uid="{00000000-0005-0000-0000-0000AC590000}"/>
    <cellStyle name="Percent(0) 3 4 2 2 3" xfId="15058" xr:uid="{00000000-0005-0000-0000-0000AD590000}"/>
    <cellStyle name="Percent(0) 3 4 2 2 3 2" xfId="36476" xr:uid="{00000000-0005-0000-0000-0000AE590000}"/>
    <cellStyle name="Percent(0) 3 4 2 2 4" xfId="36477" xr:uid="{00000000-0005-0000-0000-0000AF590000}"/>
    <cellStyle name="Percent(0) 3 4 2 3" xfId="15059" xr:uid="{00000000-0005-0000-0000-0000B0590000}"/>
    <cellStyle name="Percent(0) 3 4 2 3 2" xfId="15060" xr:uid="{00000000-0005-0000-0000-0000B1590000}"/>
    <cellStyle name="Percent(0) 3 4 2 3 2 2" xfId="36478" xr:uid="{00000000-0005-0000-0000-0000B2590000}"/>
    <cellStyle name="Percent(0) 3 4 2 3 3" xfId="15061" xr:uid="{00000000-0005-0000-0000-0000B3590000}"/>
    <cellStyle name="Percent(0) 3 4 2 3 3 2" xfId="36479" xr:uid="{00000000-0005-0000-0000-0000B4590000}"/>
    <cellStyle name="Percent(0) 3 4 2 3 4" xfId="36480" xr:uid="{00000000-0005-0000-0000-0000B5590000}"/>
    <cellStyle name="Percent(0) 3 4 2 4" xfId="15062" xr:uid="{00000000-0005-0000-0000-0000B6590000}"/>
    <cellStyle name="Percent(0) 3 4 2 4 2" xfId="15063" xr:uid="{00000000-0005-0000-0000-0000B7590000}"/>
    <cellStyle name="Percent(0) 3 4 2 4 2 2" xfId="36481" xr:uid="{00000000-0005-0000-0000-0000B8590000}"/>
    <cellStyle name="Percent(0) 3 4 2 4 3" xfId="15064" xr:uid="{00000000-0005-0000-0000-0000B9590000}"/>
    <cellStyle name="Percent(0) 3 4 2 4 3 2" xfId="36482" xr:uid="{00000000-0005-0000-0000-0000BA590000}"/>
    <cellStyle name="Percent(0) 3 4 2 4 4" xfId="36483" xr:uid="{00000000-0005-0000-0000-0000BB590000}"/>
    <cellStyle name="Percent(0) 3 4 2 5" xfId="15065" xr:uid="{00000000-0005-0000-0000-0000BC590000}"/>
    <cellStyle name="Percent(0) 3 4 2 5 2" xfId="15066" xr:uid="{00000000-0005-0000-0000-0000BD590000}"/>
    <cellStyle name="Percent(0) 3 4 2 5 2 2" xfId="36484" xr:uid="{00000000-0005-0000-0000-0000BE590000}"/>
    <cellStyle name="Percent(0) 3 4 2 5 3" xfId="15067" xr:uid="{00000000-0005-0000-0000-0000BF590000}"/>
    <cellStyle name="Percent(0) 3 4 2 5 3 2" xfId="36485" xr:uid="{00000000-0005-0000-0000-0000C0590000}"/>
    <cellStyle name="Percent(0) 3 4 2 5 4" xfId="36486" xr:uid="{00000000-0005-0000-0000-0000C1590000}"/>
    <cellStyle name="Percent(0) 3 4 2 6" xfId="15068" xr:uid="{00000000-0005-0000-0000-0000C2590000}"/>
    <cellStyle name="Percent(0) 3 4 2 6 2" xfId="36487" xr:uid="{00000000-0005-0000-0000-0000C3590000}"/>
    <cellStyle name="Percent(0) 3 4 2 7" xfId="15069" xr:uid="{00000000-0005-0000-0000-0000C4590000}"/>
    <cellStyle name="Percent(0) 3 4 2 7 2" xfId="36488" xr:uid="{00000000-0005-0000-0000-0000C5590000}"/>
    <cellStyle name="Percent(0) 3 4 2 8" xfId="36489" xr:uid="{00000000-0005-0000-0000-0000C6590000}"/>
    <cellStyle name="Percent(0) 3 4 3" xfId="15070" xr:uid="{00000000-0005-0000-0000-0000C7590000}"/>
    <cellStyle name="Percent(0) 3 4 3 2" xfId="15071" xr:uid="{00000000-0005-0000-0000-0000C8590000}"/>
    <cellStyle name="Percent(0) 3 4 3 2 2" xfId="36490" xr:uid="{00000000-0005-0000-0000-0000C9590000}"/>
    <cellStyle name="Percent(0) 3 4 3 3" xfId="15072" xr:uid="{00000000-0005-0000-0000-0000CA590000}"/>
    <cellStyle name="Percent(0) 3 4 3 3 2" xfId="36491" xr:uid="{00000000-0005-0000-0000-0000CB590000}"/>
    <cellStyle name="Percent(0) 3 4 3 4" xfId="36492" xr:uid="{00000000-0005-0000-0000-0000CC590000}"/>
    <cellStyle name="Percent(0) 3 4 4" xfId="15073" xr:uid="{00000000-0005-0000-0000-0000CD590000}"/>
    <cellStyle name="Percent(0) 3 4 4 2" xfId="15074" xr:uid="{00000000-0005-0000-0000-0000CE590000}"/>
    <cellStyle name="Percent(0) 3 4 4 2 2" xfId="36493" xr:uid="{00000000-0005-0000-0000-0000CF590000}"/>
    <cellStyle name="Percent(0) 3 4 4 3" xfId="15075" xr:uid="{00000000-0005-0000-0000-0000D0590000}"/>
    <cellStyle name="Percent(0) 3 4 4 3 2" xfId="36494" xr:uid="{00000000-0005-0000-0000-0000D1590000}"/>
    <cellStyle name="Percent(0) 3 4 4 4" xfId="36495" xr:uid="{00000000-0005-0000-0000-0000D2590000}"/>
    <cellStyle name="Percent(0) 3 4 5" xfId="15076" xr:uid="{00000000-0005-0000-0000-0000D3590000}"/>
    <cellStyle name="Percent(0) 3 4 5 2" xfId="15077" xr:uid="{00000000-0005-0000-0000-0000D4590000}"/>
    <cellStyle name="Percent(0) 3 4 5 2 2" xfId="36496" xr:uid="{00000000-0005-0000-0000-0000D5590000}"/>
    <cellStyle name="Percent(0) 3 4 5 3" xfId="15078" xr:uid="{00000000-0005-0000-0000-0000D6590000}"/>
    <cellStyle name="Percent(0) 3 4 5 3 2" xfId="36497" xr:uid="{00000000-0005-0000-0000-0000D7590000}"/>
    <cellStyle name="Percent(0) 3 4 5 4" xfId="36498" xr:uid="{00000000-0005-0000-0000-0000D8590000}"/>
    <cellStyle name="Percent(0) 3 4 6" xfId="15079" xr:uid="{00000000-0005-0000-0000-0000D9590000}"/>
    <cellStyle name="Percent(0) 3 4 6 2" xfId="15080" xr:uid="{00000000-0005-0000-0000-0000DA590000}"/>
    <cellStyle name="Percent(0) 3 4 6 2 2" xfId="36499" xr:uid="{00000000-0005-0000-0000-0000DB590000}"/>
    <cellStyle name="Percent(0) 3 4 6 3" xfId="15081" xr:uid="{00000000-0005-0000-0000-0000DC590000}"/>
    <cellStyle name="Percent(0) 3 4 6 3 2" xfId="36500" xr:uid="{00000000-0005-0000-0000-0000DD590000}"/>
    <cellStyle name="Percent(0) 3 4 6 4" xfId="36501" xr:uid="{00000000-0005-0000-0000-0000DE590000}"/>
    <cellStyle name="Percent(0) 3 4 7" xfId="15082" xr:uid="{00000000-0005-0000-0000-0000DF590000}"/>
    <cellStyle name="Percent(0) 3 4 7 2" xfId="36502" xr:uid="{00000000-0005-0000-0000-0000E0590000}"/>
    <cellStyle name="Percent(0) 3 4 8" xfId="15083" xr:uid="{00000000-0005-0000-0000-0000E1590000}"/>
    <cellStyle name="Percent(0) 3 4 8 2" xfId="36503" xr:uid="{00000000-0005-0000-0000-0000E2590000}"/>
    <cellStyle name="Percent(0) 3 4 9" xfId="36504" xr:uid="{00000000-0005-0000-0000-0000E3590000}"/>
    <cellStyle name="Percent(0) 3 5" xfId="15084" xr:uid="{00000000-0005-0000-0000-0000E4590000}"/>
    <cellStyle name="Percent(0) 3 5 2" xfId="15085" xr:uid="{00000000-0005-0000-0000-0000E5590000}"/>
    <cellStyle name="Percent(0) 3 5 2 2" xfId="15086" xr:uid="{00000000-0005-0000-0000-0000E6590000}"/>
    <cellStyle name="Percent(0) 3 5 2 2 2" xfId="36505" xr:uid="{00000000-0005-0000-0000-0000E7590000}"/>
    <cellStyle name="Percent(0) 3 5 2 3" xfId="15087" xr:uid="{00000000-0005-0000-0000-0000E8590000}"/>
    <cellStyle name="Percent(0) 3 5 2 3 2" xfId="36506" xr:uid="{00000000-0005-0000-0000-0000E9590000}"/>
    <cellStyle name="Percent(0) 3 5 2 4" xfId="36507" xr:uid="{00000000-0005-0000-0000-0000EA590000}"/>
    <cellStyle name="Percent(0) 3 5 3" xfId="15088" xr:uid="{00000000-0005-0000-0000-0000EB590000}"/>
    <cellStyle name="Percent(0) 3 5 3 2" xfId="15089" xr:uid="{00000000-0005-0000-0000-0000EC590000}"/>
    <cellStyle name="Percent(0) 3 5 3 2 2" xfId="36508" xr:uid="{00000000-0005-0000-0000-0000ED590000}"/>
    <cellStyle name="Percent(0) 3 5 3 3" xfId="15090" xr:uid="{00000000-0005-0000-0000-0000EE590000}"/>
    <cellStyle name="Percent(0) 3 5 3 3 2" xfId="36509" xr:uid="{00000000-0005-0000-0000-0000EF590000}"/>
    <cellStyle name="Percent(0) 3 5 3 4" xfId="36510" xr:uid="{00000000-0005-0000-0000-0000F0590000}"/>
    <cellStyle name="Percent(0) 3 5 4" xfId="15091" xr:uid="{00000000-0005-0000-0000-0000F1590000}"/>
    <cellStyle name="Percent(0) 3 5 4 2" xfId="15092" xr:uid="{00000000-0005-0000-0000-0000F2590000}"/>
    <cellStyle name="Percent(0) 3 5 4 2 2" xfId="36511" xr:uid="{00000000-0005-0000-0000-0000F3590000}"/>
    <cellStyle name="Percent(0) 3 5 4 3" xfId="15093" xr:uid="{00000000-0005-0000-0000-0000F4590000}"/>
    <cellStyle name="Percent(0) 3 5 4 3 2" xfId="36512" xr:uid="{00000000-0005-0000-0000-0000F5590000}"/>
    <cellStyle name="Percent(0) 3 5 4 4" xfId="36513" xr:uid="{00000000-0005-0000-0000-0000F6590000}"/>
    <cellStyle name="Percent(0) 3 5 5" xfId="15094" xr:uid="{00000000-0005-0000-0000-0000F7590000}"/>
    <cellStyle name="Percent(0) 3 5 5 2" xfId="15095" xr:uid="{00000000-0005-0000-0000-0000F8590000}"/>
    <cellStyle name="Percent(0) 3 5 5 2 2" xfId="36514" xr:uid="{00000000-0005-0000-0000-0000F9590000}"/>
    <cellStyle name="Percent(0) 3 5 5 3" xfId="15096" xr:uid="{00000000-0005-0000-0000-0000FA590000}"/>
    <cellStyle name="Percent(0) 3 5 5 3 2" xfId="36515" xr:uid="{00000000-0005-0000-0000-0000FB590000}"/>
    <cellStyle name="Percent(0) 3 5 5 4" xfId="36516" xr:uid="{00000000-0005-0000-0000-0000FC590000}"/>
    <cellStyle name="Percent(0) 3 5 6" xfId="15097" xr:uid="{00000000-0005-0000-0000-0000FD590000}"/>
    <cellStyle name="Percent(0) 3 5 6 2" xfId="36517" xr:uid="{00000000-0005-0000-0000-0000FE590000}"/>
    <cellStyle name="Percent(0) 3 5 7" xfId="15098" xr:uid="{00000000-0005-0000-0000-0000FF590000}"/>
    <cellStyle name="Percent(0) 3 5 7 2" xfId="36518" xr:uid="{00000000-0005-0000-0000-0000005A0000}"/>
    <cellStyle name="Percent(0) 3 5 8" xfId="36519" xr:uid="{00000000-0005-0000-0000-0000015A0000}"/>
    <cellStyle name="Percent(0) 3 6" xfId="15099" xr:uid="{00000000-0005-0000-0000-0000025A0000}"/>
    <cellStyle name="Percent(0) 3 6 2" xfId="15100" xr:uid="{00000000-0005-0000-0000-0000035A0000}"/>
    <cellStyle name="Percent(0) 3 6 2 2" xfId="15101" xr:uid="{00000000-0005-0000-0000-0000045A0000}"/>
    <cellStyle name="Percent(0) 3 6 2 2 2" xfId="36520" xr:uid="{00000000-0005-0000-0000-0000055A0000}"/>
    <cellStyle name="Percent(0) 3 6 2 3" xfId="15102" xr:uid="{00000000-0005-0000-0000-0000065A0000}"/>
    <cellStyle name="Percent(0) 3 6 2 3 2" xfId="36521" xr:uid="{00000000-0005-0000-0000-0000075A0000}"/>
    <cellStyle name="Percent(0) 3 6 2 4" xfId="36522" xr:uid="{00000000-0005-0000-0000-0000085A0000}"/>
    <cellStyle name="Percent(0) 3 6 3" xfId="15103" xr:uid="{00000000-0005-0000-0000-0000095A0000}"/>
    <cellStyle name="Percent(0) 3 6 3 2" xfId="15104" xr:uid="{00000000-0005-0000-0000-00000A5A0000}"/>
    <cellStyle name="Percent(0) 3 6 3 2 2" xfId="36523" xr:uid="{00000000-0005-0000-0000-00000B5A0000}"/>
    <cellStyle name="Percent(0) 3 6 3 3" xfId="15105" xr:uid="{00000000-0005-0000-0000-00000C5A0000}"/>
    <cellStyle name="Percent(0) 3 6 3 3 2" xfId="36524" xr:uid="{00000000-0005-0000-0000-00000D5A0000}"/>
    <cellStyle name="Percent(0) 3 6 3 4" xfId="36525" xr:uid="{00000000-0005-0000-0000-00000E5A0000}"/>
    <cellStyle name="Percent(0) 3 6 4" xfId="15106" xr:uid="{00000000-0005-0000-0000-00000F5A0000}"/>
    <cellStyle name="Percent(0) 3 6 4 2" xfId="15107" xr:uid="{00000000-0005-0000-0000-0000105A0000}"/>
    <cellStyle name="Percent(0) 3 6 4 2 2" xfId="36526" xr:uid="{00000000-0005-0000-0000-0000115A0000}"/>
    <cellStyle name="Percent(0) 3 6 4 3" xfId="15108" xr:uid="{00000000-0005-0000-0000-0000125A0000}"/>
    <cellStyle name="Percent(0) 3 6 4 3 2" xfId="36527" xr:uid="{00000000-0005-0000-0000-0000135A0000}"/>
    <cellStyle name="Percent(0) 3 6 4 4" xfId="36528" xr:uid="{00000000-0005-0000-0000-0000145A0000}"/>
    <cellStyle name="Percent(0) 3 6 5" xfId="15109" xr:uid="{00000000-0005-0000-0000-0000155A0000}"/>
    <cellStyle name="Percent(0) 3 6 5 2" xfId="15110" xr:uid="{00000000-0005-0000-0000-0000165A0000}"/>
    <cellStyle name="Percent(0) 3 6 5 2 2" xfId="36529" xr:uid="{00000000-0005-0000-0000-0000175A0000}"/>
    <cellStyle name="Percent(0) 3 6 5 3" xfId="15111" xr:uid="{00000000-0005-0000-0000-0000185A0000}"/>
    <cellStyle name="Percent(0) 3 6 5 3 2" xfId="36530" xr:uid="{00000000-0005-0000-0000-0000195A0000}"/>
    <cellStyle name="Percent(0) 3 6 5 4" xfId="36531" xr:uid="{00000000-0005-0000-0000-00001A5A0000}"/>
    <cellStyle name="Percent(0) 3 6 6" xfId="15112" xr:uid="{00000000-0005-0000-0000-00001B5A0000}"/>
    <cellStyle name="Percent(0) 3 6 6 2" xfId="36532" xr:uid="{00000000-0005-0000-0000-00001C5A0000}"/>
    <cellStyle name="Percent(0) 3 6 7" xfId="15113" xr:uid="{00000000-0005-0000-0000-00001D5A0000}"/>
    <cellStyle name="Percent(0) 3 6 7 2" xfId="36533" xr:uid="{00000000-0005-0000-0000-00001E5A0000}"/>
    <cellStyle name="Percent(0) 3 6 8" xfId="36534" xr:uid="{00000000-0005-0000-0000-00001F5A0000}"/>
    <cellStyle name="Percent(0) 3 7" xfId="15114" xr:uid="{00000000-0005-0000-0000-0000205A0000}"/>
    <cellStyle name="Percent(0) 3 7 2" xfId="15115" xr:uid="{00000000-0005-0000-0000-0000215A0000}"/>
    <cellStyle name="Percent(0) 3 7 2 2" xfId="36535" xr:uid="{00000000-0005-0000-0000-0000225A0000}"/>
    <cellStyle name="Percent(0) 3 7 3" xfId="15116" xr:uid="{00000000-0005-0000-0000-0000235A0000}"/>
    <cellStyle name="Percent(0) 3 7 3 2" xfId="36536" xr:uid="{00000000-0005-0000-0000-0000245A0000}"/>
    <cellStyle name="Percent(0) 3 7 4" xfId="36537" xr:uid="{00000000-0005-0000-0000-0000255A0000}"/>
    <cellStyle name="Percent(0) 3 8" xfId="15117" xr:uid="{00000000-0005-0000-0000-0000265A0000}"/>
    <cellStyle name="Percent(0) 3 8 2" xfId="15118" xr:uid="{00000000-0005-0000-0000-0000275A0000}"/>
    <cellStyle name="Percent(0) 3 8 2 2" xfId="36538" xr:uid="{00000000-0005-0000-0000-0000285A0000}"/>
    <cellStyle name="Percent(0) 3 8 3" xfId="15119" xr:uid="{00000000-0005-0000-0000-0000295A0000}"/>
    <cellStyle name="Percent(0) 3 8 3 2" xfId="36539" xr:uid="{00000000-0005-0000-0000-00002A5A0000}"/>
    <cellStyle name="Percent(0) 3 8 4" xfId="36540" xr:uid="{00000000-0005-0000-0000-00002B5A0000}"/>
    <cellStyle name="Percent(0) 3 9" xfId="15120" xr:uid="{00000000-0005-0000-0000-00002C5A0000}"/>
    <cellStyle name="Percent(0) 3 9 2" xfId="15121" xr:uid="{00000000-0005-0000-0000-00002D5A0000}"/>
    <cellStyle name="Percent(0) 3 9 2 2" xfId="36541" xr:uid="{00000000-0005-0000-0000-00002E5A0000}"/>
    <cellStyle name="Percent(0) 3 9 3" xfId="15122" xr:uid="{00000000-0005-0000-0000-00002F5A0000}"/>
    <cellStyle name="Percent(0) 3 9 3 2" xfId="36542" xr:uid="{00000000-0005-0000-0000-0000305A0000}"/>
    <cellStyle name="Percent(0) 3 9 4" xfId="36543" xr:uid="{00000000-0005-0000-0000-0000315A0000}"/>
    <cellStyle name="Percent(0) 3_ActiFijos" xfId="15123" xr:uid="{00000000-0005-0000-0000-0000325A0000}"/>
    <cellStyle name="Percent(0) 30" xfId="15124" xr:uid="{00000000-0005-0000-0000-0000335A0000}"/>
    <cellStyle name="Percent(0) 30 2" xfId="15125" xr:uid="{00000000-0005-0000-0000-0000345A0000}"/>
    <cellStyle name="Percent(0) 30 2 2" xfId="36544" xr:uid="{00000000-0005-0000-0000-0000355A0000}"/>
    <cellStyle name="Percent(0) 30 3" xfId="15126" xr:uid="{00000000-0005-0000-0000-0000365A0000}"/>
    <cellStyle name="Percent(0) 30 3 2" xfId="36545" xr:uid="{00000000-0005-0000-0000-0000375A0000}"/>
    <cellStyle name="Percent(0) 30 4" xfId="36546" xr:uid="{00000000-0005-0000-0000-0000385A0000}"/>
    <cellStyle name="Percent(0) 31" xfId="15127" xr:uid="{00000000-0005-0000-0000-0000395A0000}"/>
    <cellStyle name="Percent(0) 31 2" xfId="15128" xr:uid="{00000000-0005-0000-0000-00003A5A0000}"/>
    <cellStyle name="Percent(0) 31 2 2" xfId="36547" xr:uid="{00000000-0005-0000-0000-00003B5A0000}"/>
    <cellStyle name="Percent(0) 31 3" xfId="15129" xr:uid="{00000000-0005-0000-0000-00003C5A0000}"/>
    <cellStyle name="Percent(0) 31 3 2" xfId="36548" xr:uid="{00000000-0005-0000-0000-00003D5A0000}"/>
    <cellStyle name="Percent(0) 31 4" xfId="36549" xr:uid="{00000000-0005-0000-0000-00003E5A0000}"/>
    <cellStyle name="Percent(0) 32" xfId="15130" xr:uid="{00000000-0005-0000-0000-00003F5A0000}"/>
    <cellStyle name="Percent(0) 32 2" xfId="15131" xr:uid="{00000000-0005-0000-0000-0000405A0000}"/>
    <cellStyle name="Percent(0) 32 2 2" xfId="36550" xr:uid="{00000000-0005-0000-0000-0000415A0000}"/>
    <cellStyle name="Percent(0) 32 3" xfId="15132" xr:uid="{00000000-0005-0000-0000-0000425A0000}"/>
    <cellStyle name="Percent(0) 32 3 2" xfId="36551" xr:uid="{00000000-0005-0000-0000-0000435A0000}"/>
    <cellStyle name="Percent(0) 32 4" xfId="36552" xr:uid="{00000000-0005-0000-0000-0000445A0000}"/>
    <cellStyle name="Percent(0) 33" xfId="15133" xr:uid="{00000000-0005-0000-0000-0000455A0000}"/>
    <cellStyle name="Percent(0) 33 2" xfId="15134" xr:uid="{00000000-0005-0000-0000-0000465A0000}"/>
    <cellStyle name="Percent(0) 33 2 2" xfId="36553" xr:uid="{00000000-0005-0000-0000-0000475A0000}"/>
    <cellStyle name="Percent(0) 33 3" xfId="15135" xr:uid="{00000000-0005-0000-0000-0000485A0000}"/>
    <cellStyle name="Percent(0) 33 3 2" xfId="36554" xr:uid="{00000000-0005-0000-0000-0000495A0000}"/>
    <cellStyle name="Percent(0) 33 4" xfId="36555" xr:uid="{00000000-0005-0000-0000-00004A5A0000}"/>
    <cellStyle name="Percent(0) 34" xfId="15136" xr:uid="{00000000-0005-0000-0000-00004B5A0000}"/>
    <cellStyle name="Percent(0) 34 2" xfId="15137" xr:uid="{00000000-0005-0000-0000-00004C5A0000}"/>
    <cellStyle name="Percent(0) 34 2 2" xfId="36556" xr:uid="{00000000-0005-0000-0000-00004D5A0000}"/>
    <cellStyle name="Percent(0) 34 3" xfId="15138" xr:uid="{00000000-0005-0000-0000-00004E5A0000}"/>
    <cellStyle name="Percent(0) 34 3 2" xfId="36557" xr:uid="{00000000-0005-0000-0000-00004F5A0000}"/>
    <cellStyle name="Percent(0) 34 4" xfId="36558" xr:uid="{00000000-0005-0000-0000-0000505A0000}"/>
    <cellStyle name="Percent(0) 35" xfId="15139" xr:uid="{00000000-0005-0000-0000-0000515A0000}"/>
    <cellStyle name="Percent(0) 35 2" xfId="15140" xr:uid="{00000000-0005-0000-0000-0000525A0000}"/>
    <cellStyle name="Percent(0) 35 2 2" xfId="36559" xr:uid="{00000000-0005-0000-0000-0000535A0000}"/>
    <cellStyle name="Percent(0) 35 3" xfId="15141" xr:uid="{00000000-0005-0000-0000-0000545A0000}"/>
    <cellStyle name="Percent(0) 35 3 2" xfId="36560" xr:uid="{00000000-0005-0000-0000-0000555A0000}"/>
    <cellStyle name="Percent(0) 35 4" xfId="36561" xr:uid="{00000000-0005-0000-0000-0000565A0000}"/>
    <cellStyle name="Percent(0) 36" xfId="15142" xr:uid="{00000000-0005-0000-0000-0000575A0000}"/>
    <cellStyle name="Percent(0) 36 2" xfId="15143" xr:uid="{00000000-0005-0000-0000-0000585A0000}"/>
    <cellStyle name="Percent(0) 36 2 2" xfId="36562" xr:uid="{00000000-0005-0000-0000-0000595A0000}"/>
    <cellStyle name="Percent(0) 36 3" xfId="15144" xr:uid="{00000000-0005-0000-0000-00005A5A0000}"/>
    <cellStyle name="Percent(0) 36 3 2" xfId="36563" xr:uid="{00000000-0005-0000-0000-00005B5A0000}"/>
    <cellStyle name="Percent(0) 36 4" xfId="36564" xr:uid="{00000000-0005-0000-0000-00005C5A0000}"/>
    <cellStyle name="Percent(0) 37" xfId="15145" xr:uid="{00000000-0005-0000-0000-00005D5A0000}"/>
    <cellStyle name="Percent(0) 37 2" xfId="15146" xr:uid="{00000000-0005-0000-0000-00005E5A0000}"/>
    <cellStyle name="Percent(0) 37 2 2" xfId="36565" xr:uid="{00000000-0005-0000-0000-00005F5A0000}"/>
    <cellStyle name="Percent(0) 37 3" xfId="15147" xr:uid="{00000000-0005-0000-0000-0000605A0000}"/>
    <cellStyle name="Percent(0) 37 3 2" xfId="36566" xr:uid="{00000000-0005-0000-0000-0000615A0000}"/>
    <cellStyle name="Percent(0) 37 4" xfId="36567" xr:uid="{00000000-0005-0000-0000-0000625A0000}"/>
    <cellStyle name="Percent(0) 38" xfId="15148" xr:uid="{00000000-0005-0000-0000-0000635A0000}"/>
    <cellStyle name="Percent(0) 38 2" xfId="15149" xr:uid="{00000000-0005-0000-0000-0000645A0000}"/>
    <cellStyle name="Percent(0) 38 2 2" xfId="36568" xr:uid="{00000000-0005-0000-0000-0000655A0000}"/>
    <cellStyle name="Percent(0) 38 3" xfId="15150" xr:uid="{00000000-0005-0000-0000-0000665A0000}"/>
    <cellStyle name="Percent(0) 38 3 2" xfId="36569" xr:uid="{00000000-0005-0000-0000-0000675A0000}"/>
    <cellStyle name="Percent(0) 38 4" xfId="36570" xr:uid="{00000000-0005-0000-0000-0000685A0000}"/>
    <cellStyle name="Percent(0) 39" xfId="15151" xr:uid="{00000000-0005-0000-0000-0000695A0000}"/>
    <cellStyle name="Percent(0) 39 2" xfId="15152" xr:uid="{00000000-0005-0000-0000-00006A5A0000}"/>
    <cellStyle name="Percent(0) 39 2 2" xfId="36571" xr:uid="{00000000-0005-0000-0000-00006B5A0000}"/>
    <cellStyle name="Percent(0) 39 3" xfId="15153" xr:uid="{00000000-0005-0000-0000-00006C5A0000}"/>
    <cellStyle name="Percent(0) 39 3 2" xfId="36572" xr:uid="{00000000-0005-0000-0000-00006D5A0000}"/>
    <cellStyle name="Percent(0) 39 4" xfId="36573" xr:uid="{00000000-0005-0000-0000-00006E5A0000}"/>
    <cellStyle name="Percent(0) 4" xfId="15154" xr:uid="{00000000-0005-0000-0000-00006F5A0000}"/>
    <cellStyle name="Percent(0) 4 10" xfId="15155" xr:uid="{00000000-0005-0000-0000-0000705A0000}"/>
    <cellStyle name="Percent(0) 4 10 2" xfId="15156" xr:uid="{00000000-0005-0000-0000-0000715A0000}"/>
    <cellStyle name="Percent(0) 4 10 2 2" xfId="36574" xr:uid="{00000000-0005-0000-0000-0000725A0000}"/>
    <cellStyle name="Percent(0) 4 10 3" xfId="15157" xr:uid="{00000000-0005-0000-0000-0000735A0000}"/>
    <cellStyle name="Percent(0) 4 10 3 2" xfId="36575" xr:uid="{00000000-0005-0000-0000-0000745A0000}"/>
    <cellStyle name="Percent(0) 4 10 4" xfId="36576" xr:uid="{00000000-0005-0000-0000-0000755A0000}"/>
    <cellStyle name="Percent(0) 4 11" xfId="15158" xr:uid="{00000000-0005-0000-0000-0000765A0000}"/>
    <cellStyle name="Percent(0) 4 11 2" xfId="36577" xr:uid="{00000000-0005-0000-0000-0000775A0000}"/>
    <cellStyle name="Percent(0) 4 12" xfId="15159" xr:uid="{00000000-0005-0000-0000-0000785A0000}"/>
    <cellStyle name="Percent(0) 4 12 2" xfId="36578" xr:uid="{00000000-0005-0000-0000-0000795A0000}"/>
    <cellStyle name="Percent(0) 4 13" xfId="36579" xr:uid="{00000000-0005-0000-0000-00007A5A0000}"/>
    <cellStyle name="Percent(0) 4 2" xfId="15160" xr:uid="{00000000-0005-0000-0000-00007B5A0000}"/>
    <cellStyle name="Percent(0) 4 2 2" xfId="15161" xr:uid="{00000000-0005-0000-0000-00007C5A0000}"/>
    <cellStyle name="Percent(0) 4 2 2 2" xfId="15162" xr:uid="{00000000-0005-0000-0000-00007D5A0000}"/>
    <cellStyle name="Percent(0) 4 2 2 2 2" xfId="15163" xr:uid="{00000000-0005-0000-0000-00007E5A0000}"/>
    <cellStyle name="Percent(0) 4 2 2 2 2 2" xfId="36580" xr:uid="{00000000-0005-0000-0000-00007F5A0000}"/>
    <cellStyle name="Percent(0) 4 2 2 2 3" xfId="15164" xr:uid="{00000000-0005-0000-0000-0000805A0000}"/>
    <cellStyle name="Percent(0) 4 2 2 2 3 2" xfId="36581" xr:uid="{00000000-0005-0000-0000-0000815A0000}"/>
    <cellStyle name="Percent(0) 4 2 2 2 4" xfId="36582" xr:uid="{00000000-0005-0000-0000-0000825A0000}"/>
    <cellStyle name="Percent(0) 4 2 2 3" xfId="15165" xr:uid="{00000000-0005-0000-0000-0000835A0000}"/>
    <cellStyle name="Percent(0) 4 2 2 3 2" xfId="15166" xr:uid="{00000000-0005-0000-0000-0000845A0000}"/>
    <cellStyle name="Percent(0) 4 2 2 3 2 2" xfId="36583" xr:uid="{00000000-0005-0000-0000-0000855A0000}"/>
    <cellStyle name="Percent(0) 4 2 2 3 3" xfId="15167" xr:uid="{00000000-0005-0000-0000-0000865A0000}"/>
    <cellStyle name="Percent(0) 4 2 2 3 3 2" xfId="36584" xr:uid="{00000000-0005-0000-0000-0000875A0000}"/>
    <cellStyle name="Percent(0) 4 2 2 3 4" xfId="36585" xr:uid="{00000000-0005-0000-0000-0000885A0000}"/>
    <cellStyle name="Percent(0) 4 2 2 4" xfId="15168" xr:uid="{00000000-0005-0000-0000-0000895A0000}"/>
    <cellStyle name="Percent(0) 4 2 2 4 2" xfId="15169" xr:uid="{00000000-0005-0000-0000-00008A5A0000}"/>
    <cellStyle name="Percent(0) 4 2 2 4 2 2" xfId="36586" xr:uid="{00000000-0005-0000-0000-00008B5A0000}"/>
    <cellStyle name="Percent(0) 4 2 2 4 3" xfId="15170" xr:uid="{00000000-0005-0000-0000-00008C5A0000}"/>
    <cellStyle name="Percent(0) 4 2 2 4 3 2" xfId="36587" xr:uid="{00000000-0005-0000-0000-00008D5A0000}"/>
    <cellStyle name="Percent(0) 4 2 2 4 4" xfId="36588" xr:uid="{00000000-0005-0000-0000-00008E5A0000}"/>
    <cellStyle name="Percent(0) 4 2 2 5" xfId="15171" xr:uid="{00000000-0005-0000-0000-00008F5A0000}"/>
    <cellStyle name="Percent(0) 4 2 2 5 2" xfId="15172" xr:uid="{00000000-0005-0000-0000-0000905A0000}"/>
    <cellStyle name="Percent(0) 4 2 2 5 2 2" xfId="36589" xr:uid="{00000000-0005-0000-0000-0000915A0000}"/>
    <cellStyle name="Percent(0) 4 2 2 5 3" xfId="15173" xr:uid="{00000000-0005-0000-0000-0000925A0000}"/>
    <cellStyle name="Percent(0) 4 2 2 5 3 2" xfId="36590" xr:uid="{00000000-0005-0000-0000-0000935A0000}"/>
    <cellStyle name="Percent(0) 4 2 2 5 4" xfId="36591" xr:uid="{00000000-0005-0000-0000-0000945A0000}"/>
    <cellStyle name="Percent(0) 4 2 2 6" xfId="15174" xr:uid="{00000000-0005-0000-0000-0000955A0000}"/>
    <cellStyle name="Percent(0) 4 2 2 6 2" xfId="36592" xr:uid="{00000000-0005-0000-0000-0000965A0000}"/>
    <cellStyle name="Percent(0) 4 2 2 7" xfId="15175" xr:uid="{00000000-0005-0000-0000-0000975A0000}"/>
    <cellStyle name="Percent(0) 4 2 2 7 2" xfId="36593" xr:uid="{00000000-0005-0000-0000-0000985A0000}"/>
    <cellStyle name="Percent(0) 4 2 2 8" xfId="36594" xr:uid="{00000000-0005-0000-0000-0000995A0000}"/>
    <cellStyle name="Percent(0) 4 2 3" xfId="15176" xr:uid="{00000000-0005-0000-0000-00009A5A0000}"/>
    <cellStyle name="Percent(0) 4 2 3 2" xfId="15177" xr:uid="{00000000-0005-0000-0000-00009B5A0000}"/>
    <cellStyle name="Percent(0) 4 2 3 2 2" xfId="36595" xr:uid="{00000000-0005-0000-0000-00009C5A0000}"/>
    <cellStyle name="Percent(0) 4 2 3 3" xfId="15178" xr:uid="{00000000-0005-0000-0000-00009D5A0000}"/>
    <cellStyle name="Percent(0) 4 2 3 3 2" xfId="36596" xr:uid="{00000000-0005-0000-0000-00009E5A0000}"/>
    <cellStyle name="Percent(0) 4 2 3 4" xfId="36597" xr:uid="{00000000-0005-0000-0000-00009F5A0000}"/>
    <cellStyle name="Percent(0) 4 2 4" xfId="15179" xr:uid="{00000000-0005-0000-0000-0000A05A0000}"/>
    <cellStyle name="Percent(0) 4 2 4 2" xfId="15180" xr:uid="{00000000-0005-0000-0000-0000A15A0000}"/>
    <cellStyle name="Percent(0) 4 2 4 2 2" xfId="36598" xr:uid="{00000000-0005-0000-0000-0000A25A0000}"/>
    <cellStyle name="Percent(0) 4 2 4 3" xfId="15181" xr:uid="{00000000-0005-0000-0000-0000A35A0000}"/>
    <cellStyle name="Percent(0) 4 2 4 3 2" xfId="36599" xr:uid="{00000000-0005-0000-0000-0000A45A0000}"/>
    <cellStyle name="Percent(0) 4 2 4 4" xfId="36600" xr:uid="{00000000-0005-0000-0000-0000A55A0000}"/>
    <cellStyle name="Percent(0) 4 2 5" xfId="15182" xr:uid="{00000000-0005-0000-0000-0000A65A0000}"/>
    <cellStyle name="Percent(0) 4 2 5 2" xfId="15183" xr:uid="{00000000-0005-0000-0000-0000A75A0000}"/>
    <cellStyle name="Percent(0) 4 2 5 2 2" xfId="36601" xr:uid="{00000000-0005-0000-0000-0000A85A0000}"/>
    <cellStyle name="Percent(0) 4 2 5 3" xfId="15184" xr:uid="{00000000-0005-0000-0000-0000A95A0000}"/>
    <cellStyle name="Percent(0) 4 2 5 3 2" xfId="36602" xr:uid="{00000000-0005-0000-0000-0000AA5A0000}"/>
    <cellStyle name="Percent(0) 4 2 5 4" xfId="36603" xr:uid="{00000000-0005-0000-0000-0000AB5A0000}"/>
    <cellStyle name="Percent(0) 4 2 6" xfId="15185" xr:uid="{00000000-0005-0000-0000-0000AC5A0000}"/>
    <cellStyle name="Percent(0) 4 2 6 2" xfId="15186" xr:uid="{00000000-0005-0000-0000-0000AD5A0000}"/>
    <cellStyle name="Percent(0) 4 2 6 2 2" xfId="36604" xr:uid="{00000000-0005-0000-0000-0000AE5A0000}"/>
    <cellStyle name="Percent(0) 4 2 6 3" xfId="15187" xr:uid="{00000000-0005-0000-0000-0000AF5A0000}"/>
    <cellStyle name="Percent(0) 4 2 6 3 2" xfId="36605" xr:uid="{00000000-0005-0000-0000-0000B05A0000}"/>
    <cellStyle name="Percent(0) 4 2 6 4" xfId="36606" xr:uid="{00000000-0005-0000-0000-0000B15A0000}"/>
    <cellStyle name="Percent(0) 4 2 7" xfId="15188" xr:uid="{00000000-0005-0000-0000-0000B25A0000}"/>
    <cellStyle name="Percent(0) 4 2 7 2" xfId="36607" xr:uid="{00000000-0005-0000-0000-0000B35A0000}"/>
    <cellStyle name="Percent(0) 4 2 8" xfId="15189" xr:uid="{00000000-0005-0000-0000-0000B45A0000}"/>
    <cellStyle name="Percent(0) 4 2 8 2" xfId="36608" xr:uid="{00000000-0005-0000-0000-0000B55A0000}"/>
    <cellStyle name="Percent(0) 4 2 9" xfId="36609" xr:uid="{00000000-0005-0000-0000-0000B65A0000}"/>
    <cellStyle name="Percent(0) 4 3" xfId="15190" xr:uid="{00000000-0005-0000-0000-0000B75A0000}"/>
    <cellStyle name="Percent(0) 4 3 2" xfId="15191" xr:uid="{00000000-0005-0000-0000-0000B85A0000}"/>
    <cellStyle name="Percent(0) 4 3 2 2" xfId="15192" xr:uid="{00000000-0005-0000-0000-0000B95A0000}"/>
    <cellStyle name="Percent(0) 4 3 2 2 2" xfId="15193" xr:uid="{00000000-0005-0000-0000-0000BA5A0000}"/>
    <cellStyle name="Percent(0) 4 3 2 2 2 2" xfId="36610" xr:uid="{00000000-0005-0000-0000-0000BB5A0000}"/>
    <cellStyle name="Percent(0) 4 3 2 2 3" xfId="15194" xr:uid="{00000000-0005-0000-0000-0000BC5A0000}"/>
    <cellStyle name="Percent(0) 4 3 2 2 3 2" xfId="36611" xr:uid="{00000000-0005-0000-0000-0000BD5A0000}"/>
    <cellStyle name="Percent(0) 4 3 2 2 4" xfId="36612" xr:uid="{00000000-0005-0000-0000-0000BE5A0000}"/>
    <cellStyle name="Percent(0) 4 3 2 3" xfId="15195" xr:uid="{00000000-0005-0000-0000-0000BF5A0000}"/>
    <cellStyle name="Percent(0) 4 3 2 3 2" xfId="15196" xr:uid="{00000000-0005-0000-0000-0000C05A0000}"/>
    <cellStyle name="Percent(0) 4 3 2 3 2 2" xfId="36613" xr:uid="{00000000-0005-0000-0000-0000C15A0000}"/>
    <cellStyle name="Percent(0) 4 3 2 3 3" xfId="15197" xr:uid="{00000000-0005-0000-0000-0000C25A0000}"/>
    <cellStyle name="Percent(0) 4 3 2 3 3 2" xfId="36614" xr:uid="{00000000-0005-0000-0000-0000C35A0000}"/>
    <cellStyle name="Percent(0) 4 3 2 3 4" xfId="36615" xr:uid="{00000000-0005-0000-0000-0000C45A0000}"/>
    <cellStyle name="Percent(0) 4 3 2 4" xfId="15198" xr:uid="{00000000-0005-0000-0000-0000C55A0000}"/>
    <cellStyle name="Percent(0) 4 3 2 4 2" xfId="15199" xr:uid="{00000000-0005-0000-0000-0000C65A0000}"/>
    <cellStyle name="Percent(0) 4 3 2 4 2 2" xfId="36616" xr:uid="{00000000-0005-0000-0000-0000C75A0000}"/>
    <cellStyle name="Percent(0) 4 3 2 4 3" xfId="15200" xr:uid="{00000000-0005-0000-0000-0000C85A0000}"/>
    <cellStyle name="Percent(0) 4 3 2 4 3 2" xfId="36617" xr:uid="{00000000-0005-0000-0000-0000C95A0000}"/>
    <cellStyle name="Percent(0) 4 3 2 4 4" xfId="36618" xr:uid="{00000000-0005-0000-0000-0000CA5A0000}"/>
    <cellStyle name="Percent(0) 4 3 2 5" xfId="15201" xr:uid="{00000000-0005-0000-0000-0000CB5A0000}"/>
    <cellStyle name="Percent(0) 4 3 2 5 2" xfId="15202" xr:uid="{00000000-0005-0000-0000-0000CC5A0000}"/>
    <cellStyle name="Percent(0) 4 3 2 5 2 2" xfId="36619" xr:uid="{00000000-0005-0000-0000-0000CD5A0000}"/>
    <cellStyle name="Percent(0) 4 3 2 5 3" xfId="15203" xr:uid="{00000000-0005-0000-0000-0000CE5A0000}"/>
    <cellStyle name="Percent(0) 4 3 2 5 3 2" xfId="36620" xr:uid="{00000000-0005-0000-0000-0000CF5A0000}"/>
    <cellStyle name="Percent(0) 4 3 2 5 4" xfId="36621" xr:uid="{00000000-0005-0000-0000-0000D05A0000}"/>
    <cellStyle name="Percent(0) 4 3 2 6" xfId="15204" xr:uid="{00000000-0005-0000-0000-0000D15A0000}"/>
    <cellStyle name="Percent(0) 4 3 2 6 2" xfId="36622" xr:uid="{00000000-0005-0000-0000-0000D25A0000}"/>
    <cellStyle name="Percent(0) 4 3 2 7" xfId="15205" xr:uid="{00000000-0005-0000-0000-0000D35A0000}"/>
    <cellStyle name="Percent(0) 4 3 2 7 2" xfId="36623" xr:uid="{00000000-0005-0000-0000-0000D45A0000}"/>
    <cellStyle name="Percent(0) 4 3 2 8" xfId="36624" xr:uid="{00000000-0005-0000-0000-0000D55A0000}"/>
    <cellStyle name="Percent(0) 4 3 3" xfId="15206" xr:uid="{00000000-0005-0000-0000-0000D65A0000}"/>
    <cellStyle name="Percent(0) 4 3 3 2" xfId="15207" xr:uid="{00000000-0005-0000-0000-0000D75A0000}"/>
    <cellStyle name="Percent(0) 4 3 3 2 2" xfId="36625" xr:uid="{00000000-0005-0000-0000-0000D85A0000}"/>
    <cellStyle name="Percent(0) 4 3 3 3" xfId="15208" xr:uid="{00000000-0005-0000-0000-0000D95A0000}"/>
    <cellStyle name="Percent(0) 4 3 3 3 2" xfId="36626" xr:uid="{00000000-0005-0000-0000-0000DA5A0000}"/>
    <cellStyle name="Percent(0) 4 3 3 4" xfId="36627" xr:uid="{00000000-0005-0000-0000-0000DB5A0000}"/>
    <cellStyle name="Percent(0) 4 3 4" xfId="15209" xr:uid="{00000000-0005-0000-0000-0000DC5A0000}"/>
    <cellStyle name="Percent(0) 4 3 4 2" xfId="15210" xr:uid="{00000000-0005-0000-0000-0000DD5A0000}"/>
    <cellStyle name="Percent(0) 4 3 4 2 2" xfId="36628" xr:uid="{00000000-0005-0000-0000-0000DE5A0000}"/>
    <cellStyle name="Percent(0) 4 3 4 3" xfId="15211" xr:uid="{00000000-0005-0000-0000-0000DF5A0000}"/>
    <cellStyle name="Percent(0) 4 3 4 3 2" xfId="36629" xr:uid="{00000000-0005-0000-0000-0000E05A0000}"/>
    <cellStyle name="Percent(0) 4 3 4 4" xfId="36630" xr:uid="{00000000-0005-0000-0000-0000E15A0000}"/>
    <cellStyle name="Percent(0) 4 3 5" xfId="15212" xr:uid="{00000000-0005-0000-0000-0000E25A0000}"/>
    <cellStyle name="Percent(0) 4 3 5 2" xfId="15213" xr:uid="{00000000-0005-0000-0000-0000E35A0000}"/>
    <cellStyle name="Percent(0) 4 3 5 2 2" xfId="36631" xr:uid="{00000000-0005-0000-0000-0000E45A0000}"/>
    <cellStyle name="Percent(0) 4 3 5 3" xfId="15214" xr:uid="{00000000-0005-0000-0000-0000E55A0000}"/>
    <cellStyle name="Percent(0) 4 3 5 3 2" xfId="36632" xr:uid="{00000000-0005-0000-0000-0000E65A0000}"/>
    <cellStyle name="Percent(0) 4 3 5 4" xfId="36633" xr:uid="{00000000-0005-0000-0000-0000E75A0000}"/>
    <cellStyle name="Percent(0) 4 3 6" xfId="15215" xr:uid="{00000000-0005-0000-0000-0000E85A0000}"/>
    <cellStyle name="Percent(0) 4 3 6 2" xfId="15216" xr:uid="{00000000-0005-0000-0000-0000E95A0000}"/>
    <cellStyle name="Percent(0) 4 3 6 2 2" xfId="36634" xr:uid="{00000000-0005-0000-0000-0000EA5A0000}"/>
    <cellStyle name="Percent(0) 4 3 6 3" xfId="15217" xr:uid="{00000000-0005-0000-0000-0000EB5A0000}"/>
    <cellStyle name="Percent(0) 4 3 6 3 2" xfId="36635" xr:uid="{00000000-0005-0000-0000-0000EC5A0000}"/>
    <cellStyle name="Percent(0) 4 3 6 4" xfId="36636" xr:uid="{00000000-0005-0000-0000-0000ED5A0000}"/>
    <cellStyle name="Percent(0) 4 3 7" xfId="15218" xr:uid="{00000000-0005-0000-0000-0000EE5A0000}"/>
    <cellStyle name="Percent(0) 4 3 7 2" xfId="36637" xr:uid="{00000000-0005-0000-0000-0000EF5A0000}"/>
    <cellStyle name="Percent(0) 4 3 8" xfId="15219" xr:uid="{00000000-0005-0000-0000-0000F05A0000}"/>
    <cellStyle name="Percent(0) 4 3 8 2" xfId="36638" xr:uid="{00000000-0005-0000-0000-0000F15A0000}"/>
    <cellStyle name="Percent(0) 4 3 9" xfId="36639" xr:uid="{00000000-0005-0000-0000-0000F25A0000}"/>
    <cellStyle name="Percent(0) 4 4" xfId="15220" xr:uid="{00000000-0005-0000-0000-0000F35A0000}"/>
    <cellStyle name="Percent(0) 4 4 2" xfId="15221" xr:uid="{00000000-0005-0000-0000-0000F45A0000}"/>
    <cellStyle name="Percent(0) 4 4 2 2" xfId="15222" xr:uid="{00000000-0005-0000-0000-0000F55A0000}"/>
    <cellStyle name="Percent(0) 4 4 2 2 2" xfId="15223" xr:uid="{00000000-0005-0000-0000-0000F65A0000}"/>
    <cellStyle name="Percent(0) 4 4 2 2 2 2" xfId="36640" xr:uid="{00000000-0005-0000-0000-0000F75A0000}"/>
    <cellStyle name="Percent(0) 4 4 2 2 3" xfId="15224" xr:uid="{00000000-0005-0000-0000-0000F85A0000}"/>
    <cellStyle name="Percent(0) 4 4 2 2 3 2" xfId="36641" xr:uid="{00000000-0005-0000-0000-0000F95A0000}"/>
    <cellStyle name="Percent(0) 4 4 2 2 4" xfId="36642" xr:uid="{00000000-0005-0000-0000-0000FA5A0000}"/>
    <cellStyle name="Percent(0) 4 4 2 3" xfId="15225" xr:uid="{00000000-0005-0000-0000-0000FB5A0000}"/>
    <cellStyle name="Percent(0) 4 4 2 3 2" xfId="15226" xr:uid="{00000000-0005-0000-0000-0000FC5A0000}"/>
    <cellStyle name="Percent(0) 4 4 2 3 2 2" xfId="36643" xr:uid="{00000000-0005-0000-0000-0000FD5A0000}"/>
    <cellStyle name="Percent(0) 4 4 2 3 3" xfId="15227" xr:uid="{00000000-0005-0000-0000-0000FE5A0000}"/>
    <cellStyle name="Percent(0) 4 4 2 3 3 2" xfId="36644" xr:uid="{00000000-0005-0000-0000-0000FF5A0000}"/>
    <cellStyle name="Percent(0) 4 4 2 3 4" xfId="36645" xr:uid="{00000000-0005-0000-0000-0000005B0000}"/>
    <cellStyle name="Percent(0) 4 4 2 4" xfId="15228" xr:uid="{00000000-0005-0000-0000-0000015B0000}"/>
    <cellStyle name="Percent(0) 4 4 2 4 2" xfId="15229" xr:uid="{00000000-0005-0000-0000-0000025B0000}"/>
    <cellStyle name="Percent(0) 4 4 2 4 2 2" xfId="36646" xr:uid="{00000000-0005-0000-0000-0000035B0000}"/>
    <cellStyle name="Percent(0) 4 4 2 4 3" xfId="15230" xr:uid="{00000000-0005-0000-0000-0000045B0000}"/>
    <cellStyle name="Percent(0) 4 4 2 4 3 2" xfId="36647" xr:uid="{00000000-0005-0000-0000-0000055B0000}"/>
    <cellStyle name="Percent(0) 4 4 2 4 4" xfId="36648" xr:uid="{00000000-0005-0000-0000-0000065B0000}"/>
    <cellStyle name="Percent(0) 4 4 2 5" xfId="15231" xr:uid="{00000000-0005-0000-0000-0000075B0000}"/>
    <cellStyle name="Percent(0) 4 4 2 5 2" xfId="15232" xr:uid="{00000000-0005-0000-0000-0000085B0000}"/>
    <cellStyle name="Percent(0) 4 4 2 5 2 2" xfId="36649" xr:uid="{00000000-0005-0000-0000-0000095B0000}"/>
    <cellStyle name="Percent(0) 4 4 2 5 3" xfId="15233" xr:uid="{00000000-0005-0000-0000-00000A5B0000}"/>
    <cellStyle name="Percent(0) 4 4 2 5 3 2" xfId="36650" xr:uid="{00000000-0005-0000-0000-00000B5B0000}"/>
    <cellStyle name="Percent(0) 4 4 2 5 4" xfId="36651" xr:uid="{00000000-0005-0000-0000-00000C5B0000}"/>
    <cellStyle name="Percent(0) 4 4 2 6" xfId="15234" xr:uid="{00000000-0005-0000-0000-00000D5B0000}"/>
    <cellStyle name="Percent(0) 4 4 2 6 2" xfId="36652" xr:uid="{00000000-0005-0000-0000-00000E5B0000}"/>
    <cellStyle name="Percent(0) 4 4 2 7" xfId="15235" xr:uid="{00000000-0005-0000-0000-00000F5B0000}"/>
    <cellStyle name="Percent(0) 4 4 2 7 2" xfId="36653" xr:uid="{00000000-0005-0000-0000-0000105B0000}"/>
    <cellStyle name="Percent(0) 4 4 2 8" xfId="36654" xr:uid="{00000000-0005-0000-0000-0000115B0000}"/>
    <cellStyle name="Percent(0) 4 4 3" xfId="15236" xr:uid="{00000000-0005-0000-0000-0000125B0000}"/>
    <cellStyle name="Percent(0) 4 4 3 2" xfId="15237" xr:uid="{00000000-0005-0000-0000-0000135B0000}"/>
    <cellStyle name="Percent(0) 4 4 3 2 2" xfId="36655" xr:uid="{00000000-0005-0000-0000-0000145B0000}"/>
    <cellStyle name="Percent(0) 4 4 3 3" xfId="15238" xr:uid="{00000000-0005-0000-0000-0000155B0000}"/>
    <cellStyle name="Percent(0) 4 4 3 3 2" xfId="36656" xr:uid="{00000000-0005-0000-0000-0000165B0000}"/>
    <cellStyle name="Percent(0) 4 4 3 4" xfId="36657" xr:uid="{00000000-0005-0000-0000-0000175B0000}"/>
    <cellStyle name="Percent(0) 4 4 4" xfId="15239" xr:uid="{00000000-0005-0000-0000-0000185B0000}"/>
    <cellStyle name="Percent(0) 4 4 4 2" xfId="15240" xr:uid="{00000000-0005-0000-0000-0000195B0000}"/>
    <cellStyle name="Percent(0) 4 4 4 2 2" xfId="36658" xr:uid="{00000000-0005-0000-0000-00001A5B0000}"/>
    <cellStyle name="Percent(0) 4 4 4 3" xfId="15241" xr:uid="{00000000-0005-0000-0000-00001B5B0000}"/>
    <cellStyle name="Percent(0) 4 4 4 3 2" xfId="36659" xr:uid="{00000000-0005-0000-0000-00001C5B0000}"/>
    <cellStyle name="Percent(0) 4 4 4 4" xfId="36660" xr:uid="{00000000-0005-0000-0000-00001D5B0000}"/>
    <cellStyle name="Percent(0) 4 4 5" xfId="15242" xr:uid="{00000000-0005-0000-0000-00001E5B0000}"/>
    <cellStyle name="Percent(0) 4 4 5 2" xfId="15243" xr:uid="{00000000-0005-0000-0000-00001F5B0000}"/>
    <cellStyle name="Percent(0) 4 4 5 2 2" xfId="36661" xr:uid="{00000000-0005-0000-0000-0000205B0000}"/>
    <cellStyle name="Percent(0) 4 4 5 3" xfId="15244" xr:uid="{00000000-0005-0000-0000-0000215B0000}"/>
    <cellStyle name="Percent(0) 4 4 5 3 2" xfId="36662" xr:uid="{00000000-0005-0000-0000-0000225B0000}"/>
    <cellStyle name="Percent(0) 4 4 5 4" xfId="36663" xr:uid="{00000000-0005-0000-0000-0000235B0000}"/>
    <cellStyle name="Percent(0) 4 4 6" xfId="15245" xr:uid="{00000000-0005-0000-0000-0000245B0000}"/>
    <cellStyle name="Percent(0) 4 4 6 2" xfId="15246" xr:uid="{00000000-0005-0000-0000-0000255B0000}"/>
    <cellStyle name="Percent(0) 4 4 6 2 2" xfId="36664" xr:uid="{00000000-0005-0000-0000-0000265B0000}"/>
    <cellStyle name="Percent(0) 4 4 6 3" xfId="15247" xr:uid="{00000000-0005-0000-0000-0000275B0000}"/>
    <cellStyle name="Percent(0) 4 4 6 3 2" xfId="36665" xr:uid="{00000000-0005-0000-0000-0000285B0000}"/>
    <cellStyle name="Percent(0) 4 4 6 4" xfId="36666" xr:uid="{00000000-0005-0000-0000-0000295B0000}"/>
    <cellStyle name="Percent(0) 4 4 7" xfId="15248" xr:uid="{00000000-0005-0000-0000-00002A5B0000}"/>
    <cellStyle name="Percent(0) 4 4 7 2" xfId="36667" xr:uid="{00000000-0005-0000-0000-00002B5B0000}"/>
    <cellStyle name="Percent(0) 4 4 8" xfId="15249" xr:uid="{00000000-0005-0000-0000-00002C5B0000}"/>
    <cellStyle name="Percent(0) 4 4 8 2" xfId="36668" xr:uid="{00000000-0005-0000-0000-00002D5B0000}"/>
    <cellStyle name="Percent(0) 4 4 9" xfId="36669" xr:uid="{00000000-0005-0000-0000-00002E5B0000}"/>
    <cellStyle name="Percent(0) 4 5" xfId="15250" xr:uid="{00000000-0005-0000-0000-00002F5B0000}"/>
    <cellStyle name="Percent(0) 4 5 2" xfId="15251" xr:uid="{00000000-0005-0000-0000-0000305B0000}"/>
    <cellStyle name="Percent(0) 4 5 2 2" xfId="15252" xr:uid="{00000000-0005-0000-0000-0000315B0000}"/>
    <cellStyle name="Percent(0) 4 5 2 2 2" xfId="36670" xr:uid="{00000000-0005-0000-0000-0000325B0000}"/>
    <cellStyle name="Percent(0) 4 5 2 3" xfId="15253" xr:uid="{00000000-0005-0000-0000-0000335B0000}"/>
    <cellStyle name="Percent(0) 4 5 2 3 2" xfId="36671" xr:uid="{00000000-0005-0000-0000-0000345B0000}"/>
    <cellStyle name="Percent(0) 4 5 2 4" xfId="36672" xr:uid="{00000000-0005-0000-0000-0000355B0000}"/>
    <cellStyle name="Percent(0) 4 5 3" xfId="15254" xr:uid="{00000000-0005-0000-0000-0000365B0000}"/>
    <cellStyle name="Percent(0) 4 5 3 2" xfId="15255" xr:uid="{00000000-0005-0000-0000-0000375B0000}"/>
    <cellStyle name="Percent(0) 4 5 3 2 2" xfId="36673" xr:uid="{00000000-0005-0000-0000-0000385B0000}"/>
    <cellStyle name="Percent(0) 4 5 3 3" xfId="15256" xr:uid="{00000000-0005-0000-0000-0000395B0000}"/>
    <cellStyle name="Percent(0) 4 5 3 3 2" xfId="36674" xr:uid="{00000000-0005-0000-0000-00003A5B0000}"/>
    <cellStyle name="Percent(0) 4 5 3 4" xfId="36675" xr:uid="{00000000-0005-0000-0000-00003B5B0000}"/>
    <cellStyle name="Percent(0) 4 5 4" xfId="15257" xr:uid="{00000000-0005-0000-0000-00003C5B0000}"/>
    <cellStyle name="Percent(0) 4 5 4 2" xfId="15258" xr:uid="{00000000-0005-0000-0000-00003D5B0000}"/>
    <cellStyle name="Percent(0) 4 5 4 2 2" xfId="36676" xr:uid="{00000000-0005-0000-0000-00003E5B0000}"/>
    <cellStyle name="Percent(0) 4 5 4 3" xfId="15259" xr:uid="{00000000-0005-0000-0000-00003F5B0000}"/>
    <cellStyle name="Percent(0) 4 5 4 3 2" xfId="36677" xr:uid="{00000000-0005-0000-0000-0000405B0000}"/>
    <cellStyle name="Percent(0) 4 5 4 4" xfId="36678" xr:uid="{00000000-0005-0000-0000-0000415B0000}"/>
    <cellStyle name="Percent(0) 4 5 5" xfId="15260" xr:uid="{00000000-0005-0000-0000-0000425B0000}"/>
    <cellStyle name="Percent(0) 4 5 5 2" xfId="15261" xr:uid="{00000000-0005-0000-0000-0000435B0000}"/>
    <cellStyle name="Percent(0) 4 5 5 2 2" xfId="36679" xr:uid="{00000000-0005-0000-0000-0000445B0000}"/>
    <cellStyle name="Percent(0) 4 5 5 3" xfId="15262" xr:uid="{00000000-0005-0000-0000-0000455B0000}"/>
    <cellStyle name="Percent(0) 4 5 5 3 2" xfId="36680" xr:uid="{00000000-0005-0000-0000-0000465B0000}"/>
    <cellStyle name="Percent(0) 4 5 5 4" xfId="36681" xr:uid="{00000000-0005-0000-0000-0000475B0000}"/>
    <cellStyle name="Percent(0) 4 5 6" xfId="15263" xr:uid="{00000000-0005-0000-0000-0000485B0000}"/>
    <cellStyle name="Percent(0) 4 5 6 2" xfId="36682" xr:uid="{00000000-0005-0000-0000-0000495B0000}"/>
    <cellStyle name="Percent(0) 4 5 7" xfId="15264" xr:uid="{00000000-0005-0000-0000-00004A5B0000}"/>
    <cellStyle name="Percent(0) 4 5 7 2" xfId="36683" xr:uid="{00000000-0005-0000-0000-00004B5B0000}"/>
    <cellStyle name="Percent(0) 4 5 8" xfId="36684" xr:uid="{00000000-0005-0000-0000-00004C5B0000}"/>
    <cellStyle name="Percent(0) 4 6" xfId="15265" xr:uid="{00000000-0005-0000-0000-00004D5B0000}"/>
    <cellStyle name="Percent(0) 4 6 2" xfId="15266" xr:uid="{00000000-0005-0000-0000-00004E5B0000}"/>
    <cellStyle name="Percent(0) 4 6 2 2" xfId="15267" xr:uid="{00000000-0005-0000-0000-00004F5B0000}"/>
    <cellStyle name="Percent(0) 4 6 2 2 2" xfId="36685" xr:uid="{00000000-0005-0000-0000-0000505B0000}"/>
    <cellStyle name="Percent(0) 4 6 2 3" xfId="15268" xr:uid="{00000000-0005-0000-0000-0000515B0000}"/>
    <cellStyle name="Percent(0) 4 6 2 3 2" xfId="36686" xr:uid="{00000000-0005-0000-0000-0000525B0000}"/>
    <cellStyle name="Percent(0) 4 6 2 4" xfId="36687" xr:uid="{00000000-0005-0000-0000-0000535B0000}"/>
    <cellStyle name="Percent(0) 4 6 3" xfId="15269" xr:uid="{00000000-0005-0000-0000-0000545B0000}"/>
    <cellStyle name="Percent(0) 4 6 3 2" xfId="15270" xr:uid="{00000000-0005-0000-0000-0000555B0000}"/>
    <cellStyle name="Percent(0) 4 6 3 2 2" xfId="36688" xr:uid="{00000000-0005-0000-0000-0000565B0000}"/>
    <cellStyle name="Percent(0) 4 6 3 3" xfId="15271" xr:uid="{00000000-0005-0000-0000-0000575B0000}"/>
    <cellStyle name="Percent(0) 4 6 3 3 2" xfId="36689" xr:uid="{00000000-0005-0000-0000-0000585B0000}"/>
    <cellStyle name="Percent(0) 4 6 3 4" xfId="36690" xr:uid="{00000000-0005-0000-0000-0000595B0000}"/>
    <cellStyle name="Percent(0) 4 6 4" xfId="15272" xr:uid="{00000000-0005-0000-0000-00005A5B0000}"/>
    <cellStyle name="Percent(0) 4 6 4 2" xfId="15273" xr:uid="{00000000-0005-0000-0000-00005B5B0000}"/>
    <cellStyle name="Percent(0) 4 6 4 2 2" xfId="36691" xr:uid="{00000000-0005-0000-0000-00005C5B0000}"/>
    <cellStyle name="Percent(0) 4 6 4 3" xfId="15274" xr:uid="{00000000-0005-0000-0000-00005D5B0000}"/>
    <cellStyle name="Percent(0) 4 6 4 3 2" xfId="36692" xr:uid="{00000000-0005-0000-0000-00005E5B0000}"/>
    <cellStyle name="Percent(0) 4 6 4 4" xfId="36693" xr:uid="{00000000-0005-0000-0000-00005F5B0000}"/>
    <cellStyle name="Percent(0) 4 6 5" xfId="15275" xr:uid="{00000000-0005-0000-0000-0000605B0000}"/>
    <cellStyle name="Percent(0) 4 6 5 2" xfId="15276" xr:uid="{00000000-0005-0000-0000-0000615B0000}"/>
    <cellStyle name="Percent(0) 4 6 5 2 2" xfId="36694" xr:uid="{00000000-0005-0000-0000-0000625B0000}"/>
    <cellStyle name="Percent(0) 4 6 5 3" xfId="15277" xr:uid="{00000000-0005-0000-0000-0000635B0000}"/>
    <cellStyle name="Percent(0) 4 6 5 3 2" xfId="36695" xr:uid="{00000000-0005-0000-0000-0000645B0000}"/>
    <cellStyle name="Percent(0) 4 6 5 4" xfId="36696" xr:uid="{00000000-0005-0000-0000-0000655B0000}"/>
    <cellStyle name="Percent(0) 4 6 6" xfId="15278" xr:uid="{00000000-0005-0000-0000-0000665B0000}"/>
    <cellStyle name="Percent(0) 4 6 6 2" xfId="36697" xr:uid="{00000000-0005-0000-0000-0000675B0000}"/>
    <cellStyle name="Percent(0) 4 6 7" xfId="15279" xr:uid="{00000000-0005-0000-0000-0000685B0000}"/>
    <cellStyle name="Percent(0) 4 6 7 2" xfId="36698" xr:uid="{00000000-0005-0000-0000-0000695B0000}"/>
    <cellStyle name="Percent(0) 4 6 8" xfId="36699" xr:uid="{00000000-0005-0000-0000-00006A5B0000}"/>
    <cellStyle name="Percent(0) 4 7" xfId="15280" xr:uid="{00000000-0005-0000-0000-00006B5B0000}"/>
    <cellStyle name="Percent(0) 4 7 2" xfId="15281" xr:uid="{00000000-0005-0000-0000-00006C5B0000}"/>
    <cellStyle name="Percent(0) 4 7 2 2" xfId="36700" xr:uid="{00000000-0005-0000-0000-00006D5B0000}"/>
    <cellStyle name="Percent(0) 4 7 3" xfId="15282" xr:uid="{00000000-0005-0000-0000-00006E5B0000}"/>
    <cellStyle name="Percent(0) 4 7 3 2" xfId="36701" xr:uid="{00000000-0005-0000-0000-00006F5B0000}"/>
    <cellStyle name="Percent(0) 4 7 4" xfId="36702" xr:uid="{00000000-0005-0000-0000-0000705B0000}"/>
    <cellStyle name="Percent(0) 4 8" xfId="15283" xr:uid="{00000000-0005-0000-0000-0000715B0000}"/>
    <cellStyle name="Percent(0) 4 8 2" xfId="15284" xr:uid="{00000000-0005-0000-0000-0000725B0000}"/>
    <cellStyle name="Percent(0) 4 8 2 2" xfId="36703" xr:uid="{00000000-0005-0000-0000-0000735B0000}"/>
    <cellStyle name="Percent(0) 4 8 3" xfId="15285" xr:uid="{00000000-0005-0000-0000-0000745B0000}"/>
    <cellStyle name="Percent(0) 4 8 3 2" xfId="36704" xr:uid="{00000000-0005-0000-0000-0000755B0000}"/>
    <cellStyle name="Percent(0) 4 8 4" xfId="36705" xr:uid="{00000000-0005-0000-0000-0000765B0000}"/>
    <cellStyle name="Percent(0) 4 9" xfId="15286" xr:uid="{00000000-0005-0000-0000-0000775B0000}"/>
    <cellStyle name="Percent(0) 4 9 2" xfId="15287" xr:uid="{00000000-0005-0000-0000-0000785B0000}"/>
    <cellStyle name="Percent(0) 4 9 2 2" xfId="36706" xr:uid="{00000000-0005-0000-0000-0000795B0000}"/>
    <cellStyle name="Percent(0) 4 9 3" xfId="15288" xr:uid="{00000000-0005-0000-0000-00007A5B0000}"/>
    <cellStyle name="Percent(0) 4 9 3 2" xfId="36707" xr:uid="{00000000-0005-0000-0000-00007B5B0000}"/>
    <cellStyle name="Percent(0) 4 9 4" xfId="36708" xr:uid="{00000000-0005-0000-0000-00007C5B0000}"/>
    <cellStyle name="Percent(0) 4_ActiFijos" xfId="15289" xr:uid="{00000000-0005-0000-0000-00007D5B0000}"/>
    <cellStyle name="Percent(0) 40" xfId="15290" xr:uid="{00000000-0005-0000-0000-00007E5B0000}"/>
    <cellStyle name="Percent(0) 40 2" xfId="15291" xr:uid="{00000000-0005-0000-0000-00007F5B0000}"/>
    <cellStyle name="Percent(0) 40 2 2" xfId="36709" xr:uid="{00000000-0005-0000-0000-0000805B0000}"/>
    <cellStyle name="Percent(0) 40 3" xfId="15292" xr:uid="{00000000-0005-0000-0000-0000815B0000}"/>
    <cellStyle name="Percent(0) 40 3 2" xfId="36710" xr:uid="{00000000-0005-0000-0000-0000825B0000}"/>
    <cellStyle name="Percent(0) 40 4" xfId="36711" xr:uid="{00000000-0005-0000-0000-0000835B0000}"/>
    <cellStyle name="Percent(0) 41" xfId="15293" xr:uid="{00000000-0005-0000-0000-0000845B0000}"/>
    <cellStyle name="Percent(0) 41 2" xfId="15294" xr:uid="{00000000-0005-0000-0000-0000855B0000}"/>
    <cellStyle name="Percent(0) 41 2 2" xfId="36712" xr:uid="{00000000-0005-0000-0000-0000865B0000}"/>
    <cellStyle name="Percent(0) 41 3" xfId="15295" xr:uid="{00000000-0005-0000-0000-0000875B0000}"/>
    <cellStyle name="Percent(0) 41 3 2" xfId="36713" xr:uid="{00000000-0005-0000-0000-0000885B0000}"/>
    <cellStyle name="Percent(0) 41 4" xfId="36714" xr:uid="{00000000-0005-0000-0000-0000895B0000}"/>
    <cellStyle name="Percent(0) 42" xfId="15296" xr:uid="{00000000-0005-0000-0000-00008A5B0000}"/>
    <cellStyle name="Percent(0) 42 2" xfId="15297" xr:uid="{00000000-0005-0000-0000-00008B5B0000}"/>
    <cellStyle name="Percent(0) 42 2 2" xfId="36715" xr:uid="{00000000-0005-0000-0000-00008C5B0000}"/>
    <cellStyle name="Percent(0) 42 3" xfId="15298" xr:uid="{00000000-0005-0000-0000-00008D5B0000}"/>
    <cellStyle name="Percent(0) 42 3 2" xfId="36716" xr:uid="{00000000-0005-0000-0000-00008E5B0000}"/>
    <cellStyle name="Percent(0) 42 4" xfId="36717" xr:uid="{00000000-0005-0000-0000-00008F5B0000}"/>
    <cellStyle name="Percent(0) 43" xfId="15299" xr:uid="{00000000-0005-0000-0000-0000905B0000}"/>
    <cellStyle name="Percent(0) 43 2" xfId="15300" xr:uid="{00000000-0005-0000-0000-0000915B0000}"/>
    <cellStyle name="Percent(0) 43 2 2" xfId="36718" xr:uid="{00000000-0005-0000-0000-0000925B0000}"/>
    <cellStyle name="Percent(0) 43 3" xfId="15301" xr:uid="{00000000-0005-0000-0000-0000935B0000}"/>
    <cellStyle name="Percent(0) 43 3 2" xfId="36719" xr:uid="{00000000-0005-0000-0000-0000945B0000}"/>
    <cellStyle name="Percent(0) 43 4" xfId="36720" xr:uid="{00000000-0005-0000-0000-0000955B0000}"/>
    <cellStyle name="Percent(0) 44" xfId="15302" xr:uid="{00000000-0005-0000-0000-0000965B0000}"/>
    <cellStyle name="Percent(0) 44 2" xfId="15303" xr:uid="{00000000-0005-0000-0000-0000975B0000}"/>
    <cellStyle name="Percent(0) 44 2 2" xfId="36721" xr:uid="{00000000-0005-0000-0000-0000985B0000}"/>
    <cellStyle name="Percent(0) 44 3" xfId="15304" xr:uid="{00000000-0005-0000-0000-0000995B0000}"/>
    <cellStyle name="Percent(0) 44 3 2" xfId="36722" xr:uid="{00000000-0005-0000-0000-00009A5B0000}"/>
    <cellStyle name="Percent(0) 44 4" xfId="36723" xr:uid="{00000000-0005-0000-0000-00009B5B0000}"/>
    <cellStyle name="Percent(0) 45" xfId="15305" xr:uid="{00000000-0005-0000-0000-00009C5B0000}"/>
    <cellStyle name="Percent(0) 45 2" xfId="15306" xr:uid="{00000000-0005-0000-0000-00009D5B0000}"/>
    <cellStyle name="Percent(0) 45 2 2" xfId="36724" xr:uid="{00000000-0005-0000-0000-00009E5B0000}"/>
    <cellStyle name="Percent(0) 45 3" xfId="15307" xr:uid="{00000000-0005-0000-0000-00009F5B0000}"/>
    <cellStyle name="Percent(0) 45 3 2" xfId="36725" xr:uid="{00000000-0005-0000-0000-0000A05B0000}"/>
    <cellStyle name="Percent(0) 45 4" xfId="36726" xr:uid="{00000000-0005-0000-0000-0000A15B0000}"/>
    <cellStyle name="Percent(0) 46" xfId="15308" xr:uid="{00000000-0005-0000-0000-0000A25B0000}"/>
    <cellStyle name="Percent(0) 46 2" xfId="15309" xr:uid="{00000000-0005-0000-0000-0000A35B0000}"/>
    <cellStyle name="Percent(0) 46 2 2" xfId="36727" xr:uid="{00000000-0005-0000-0000-0000A45B0000}"/>
    <cellStyle name="Percent(0) 46 3" xfId="15310" xr:uid="{00000000-0005-0000-0000-0000A55B0000}"/>
    <cellStyle name="Percent(0) 46 3 2" xfId="36728" xr:uid="{00000000-0005-0000-0000-0000A65B0000}"/>
    <cellStyle name="Percent(0) 46 4" xfId="36729" xr:uid="{00000000-0005-0000-0000-0000A75B0000}"/>
    <cellStyle name="Percent(0) 47" xfId="15311" xr:uid="{00000000-0005-0000-0000-0000A85B0000}"/>
    <cellStyle name="Percent(0) 47 2" xfId="15312" xr:uid="{00000000-0005-0000-0000-0000A95B0000}"/>
    <cellStyle name="Percent(0) 47 2 2" xfId="36730" xr:uid="{00000000-0005-0000-0000-0000AA5B0000}"/>
    <cellStyle name="Percent(0) 47 3" xfId="15313" xr:uid="{00000000-0005-0000-0000-0000AB5B0000}"/>
    <cellStyle name="Percent(0) 47 3 2" xfId="36731" xr:uid="{00000000-0005-0000-0000-0000AC5B0000}"/>
    <cellStyle name="Percent(0) 47 4" xfId="36732" xr:uid="{00000000-0005-0000-0000-0000AD5B0000}"/>
    <cellStyle name="Percent(0) 48" xfId="15314" xr:uid="{00000000-0005-0000-0000-0000AE5B0000}"/>
    <cellStyle name="Percent(0) 48 2" xfId="15315" xr:uid="{00000000-0005-0000-0000-0000AF5B0000}"/>
    <cellStyle name="Percent(0) 48 2 2" xfId="36733" xr:uid="{00000000-0005-0000-0000-0000B05B0000}"/>
    <cellStyle name="Percent(0) 48 3" xfId="15316" xr:uid="{00000000-0005-0000-0000-0000B15B0000}"/>
    <cellStyle name="Percent(0) 48 3 2" xfId="36734" xr:uid="{00000000-0005-0000-0000-0000B25B0000}"/>
    <cellStyle name="Percent(0) 48 4" xfId="36735" xr:uid="{00000000-0005-0000-0000-0000B35B0000}"/>
    <cellStyle name="Percent(0) 49" xfId="15317" xr:uid="{00000000-0005-0000-0000-0000B45B0000}"/>
    <cellStyle name="Percent(0) 49 2" xfId="15318" xr:uid="{00000000-0005-0000-0000-0000B55B0000}"/>
    <cellStyle name="Percent(0) 49 2 2" xfId="36736" xr:uid="{00000000-0005-0000-0000-0000B65B0000}"/>
    <cellStyle name="Percent(0) 49 3" xfId="15319" xr:uid="{00000000-0005-0000-0000-0000B75B0000}"/>
    <cellStyle name="Percent(0) 49 3 2" xfId="36737" xr:uid="{00000000-0005-0000-0000-0000B85B0000}"/>
    <cellStyle name="Percent(0) 49 4" xfId="36738" xr:uid="{00000000-0005-0000-0000-0000B95B0000}"/>
    <cellStyle name="Percent(0) 5" xfId="15320" xr:uid="{00000000-0005-0000-0000-0000BA5B0000}"/>
    <cellStyle name="Percent(0) 5 2" xfId="15321" xr:uid="{00000000-0005-0000-0000-0000BB5B0000}"/>
    <cellStyle name="Percent(0) 5 2 2" xfId="15322" xr:uid="{00000000-0005-0000-0000-0000BC5B0000}"/>
    <cellStyle name="Percent(0) 5 2 2 2" xfId="36739" xr:uid="{00000000-0005-0000-0000-0000BD5B0000}"/>
    <cellStyle name="Percent(0) 5 2 3" xfId="15323" xr:uid="{00000000-0005-0000-0000-0000BE5B0000}"/>
    <cellStyle name="Percent(0) 5 2 3 2" xfId="36740" xr:uid="{00000000-0005-0000-0000-0000BF5B0000}"/>
    <cellStyle name="Percent(0) 5 2 4" xfId="36741" xr:uid="{00000000-0005-0000-0000-0000C05B0000}"/>
    <cellStyle name="Percent(0) 5 3" xfId="15324" xr:uid="{00000000-0005-0000-0000-0000C15B0000}"/>
    <cellStyle name="Percent(0) 5 3 2" xfId="15325" xr:uid="{00000000-0005-0000-0000-0000C25B0000}"/>
    <cellStyle name="Percent(0) 5 3 2 2" xfId="36742" xr:uid="{00000000-0005-0000-0000-0000C35B0000}"/>
    <cellStyle name="Percent(0) 5 3 3" xfId="15326" xr:uid="{00000000-0005-0000-0000-0000C45B0000}"/>
    <cellStyle name="Percent(0) 5 3 3 2" xfId="36743" xr:uid="{00000000-0005-0000-0000-0000C55B0000}"/>
    <cellStyle name="Percent(0) 5 3 4" xfId="36744" xr:uid="{00000000-0005-0000-0000-0000C65B0000}"/>
    <cellStyle name="Percent(0) 5 4" xfId="15327" xr:uid="{00000000-0005-0000-0000-0000C75B0000}"/>
    <cellStyle name="Percent(0) 5 4 2" xfId="15328" xr:uid="{00000000-0005-0000-0000-0000C85B0000}"/>
    <cellStyle name="Percent(0) 5 4 2 2" xfId="36745" xr:uid="{00000000-0005-0000-0000-0000C95B0000}"/>
    <cellStyle name="Percent(0) 5 4 3" xfId="15329" xr:uid="{00000000-0005-0000-0000-0000CA5B0000}"/>
    <cellStyle name="Percent(0) 5 4 3 2" xfId="36746" xr:uid="{00000000-0005-0000-0000-0000CB5B0000}"/>
    <cellStyle name="Percent(0) 5 4 4" xfId="36747" xr:uid="{00000000-0005-0000-0000-0000CC5B0000}"/>
    <cellStyle name="Percent(0) 5 5" xfId="15330" xr:uid="{00000000-0005-0000-0000-0000CD5B0000}"/>
    <cellStyle name="Percent(0) 5 5 2" xfId="15331" xr:uid="{00000000-0005-0000-0000-0000CE5B0000}"/>
    <cellStyle name="Percent(0) 5 5 2 2" xfId="36748" xr:uid="{00000000-0005-0000-0000-0000CF5B0000}"/>
    <cellStyle name="Percent(0) 5 5 3" xfId="15332" xr:uid="{00000000-0005-0000-0000-0000D05B0000}"/>
    <cellStyle name="Percent(0) 5 5 3 2" xfId="36749" xr:uid="{00000000-0005-0000-0000-0000D15B0000}"/>
    <cellStyle name="Percent(0) 5 5 4" xfId="36750" xr:uid="{00000000-0005-0000-0000-0000D25B0000}"/>
    <cellStyle name="Percent(0) 5 6" xfId="15333" xr:uid="{00000000-0005-0000-0000-0000D35B0000}"/>
    <cellStyle name="Percent(0) 5 6 2" xfId="36751" xr:uid="{00000000-0005-0000-0000-0000D45B0000}"/>
    <cellStyle name="Percent(0) 5 7" xfId="15334" xr:uid="{00000000-0005-0000-0000-0000D55B0000}"/>
    <cellStyle name="Percent(0) 5 7 2" xfId="36752" xr:uid="{00000000-0005-0000-0000-0000D65B0000}"/>
    <cellStyle name="Percent(0) 5 8" xfId="36753" xr:uid="{00000000-0005-0000-0000-0000D75B0000}"/>
    <cellStyle name="Percent(0) 50" xfId="15335" xr:uid="{00000000-0005-0000-0000-0000D85B0000}"/>
    <cellStyle name="Percent(0) 50 2" xfId="15336" xr:uid="{00000000-0005-0000-0000-0000D95B0000}"/>
    <cellStyle name="Percent(0) 50 2 2" xfId="36754" xr:uid="{00000000-0005-0000-0000-0000DA5B0000}"/>
    <cellStyle name="Percent(0) 50 3" xfId="15337" xr:uid="{00000000-0005-0000-0000-0000DB5B0000}"/>
    <cellStyle name="Percent(0) 50 3 2" xfId="36755" xr:uid="{00000000-0005-0000-0000-0000DC5B0000}"/>
    <cellStyle name="Percent(0) 50 4" xfId="36756" xr:uid="{00000000-0005-0000-0000-0000DD5B0000}"/>
    <cellStyle name="Percent(0) 51" xfId="15338" xr:uid="{00000000-0005-0000-0000-0000DE5B0000}"/>
    <cellStyle name="Percent(0) 51 2" xfId="15339" xr:uid="{00000000-0005-0000-0000-0000DF5B0000}"/>
    <cellStyle name="Percent(0) 51 2 2" xfId="36757" xr:uid="{00000000-0005-0000-0000-0000E05B0000}"/>
    <cellStyle name="Percent(0) 51 3" xfId="15340" xr:uid="{00000000-0005-0000-0000-0000E15B0000}"/>
    <cellStyle name="Percent(0) 51 3 2" xfId="36758" xr:uid="{00000000-0005-0000-0000-0000E25B0000}"/>
    <cellStyle name="Percent(0) 51 4" xfId="36759" xr:uid="{00000000-0005-0000-0000-0000E35B0000}"/>
    <cellStyle name="Percent(0) 52" xfId="15341" xr:uid="{00000000-0005-0000-0000-0000E45B0000}"/>
    <cellStyle name="Percent(0) 52 2" xfId="15342" xr:uid="{00000000-0005-0000-0000-0000E55B0000}"/>
    <cellStyle name="Percent(0) 52 2 2" xfId="36760" xr:uid="{00000000-0005-0000-0000-0000E65B0000}"/>
    <cellStyle name="Percent(0) 52 3" xfId="15343" xr:uid="{00000000-0005-0000-0000-0000E75B0000}"/>
    <cellStyle name="Percent(0) 52 3 2" xfId="36761" xr:uid="{00000000-0005-0000-0000-0000E85B0000}"/>
    <cellStyle name="Percent(0) 52 4" xfId="36762" xr:uid="{00000000-0005-0000-0000-0000E95B0000}"/>
    <cellStyle name="Percent(0) 53" xfId="15344" xr:uid="{00000000-0005-0000-0000-0000EA5B0000}"/>
    <cellStyle name="Percent(0) 53 2" xfId="15345" xr:uid="{00000000-0005-0000-0000-0000EB5B0000}"/>
    <cellStyle name="Percent(0) 53 2 2" xfId="36763" xr:uid="{00000000-0005-0000-0000-0000EC5B0000}"/>
    <cellStyle name="Percent(0) 53 3" xfId="15346" xr:uid="{00000000-0005-0000-0000-0000ED5B0000}"/>
    <cellStyle name="Percent(0) 53 3 2" xfId="36764" xr:uid="{00000000-0005-0000-0000-0000EE5B0000}"/>
    <cellStyle name="Percent(0) 53 4" xfId="36765" xr:uid="{00000000-0005-0000-0000-0000EF5B0000}"/>
    <cellStyle name="Percent(0) 54" xfId="15347" xr:uid="{00000000-0005-0000-0000-0000F05B0000}"/>
    <cellStyle name="Percent(0) 54 2" xfId="15348" xr:uid="{00000000-0005-0000-0000-0000F15B0000}"/>
    <cellStyle name="Percent(0) 54 2 2" xfId="36766" xr:uid="{00000000-0005-0000-0000-0000F25B0000}"/>
    <cellStyle name="Percent(0) 54 3" xfId="15349" xr:uid="{00000000-0005-0000-0000-0000F35B0000}"/>
    <cellStyle name="Percent(0) 54 3 2" xfId="36767" xr:uid="{00000000-0005-0000-0000-0000F45B0000}"/>
    <cellStyle name="Percent(0) 54 4" xfId="36768" xr:uid="{00000000-0005-0000-0000-0000F55B0000}"/>
    <cellStyle name="Percent(0) 55" xfId="15350" xr:uid="{00000000-0005-0000-0000-0000F65B0000}"/>
    <cellStyle name="Percent(0) 55 2" xfId="15351" xr:uid="{00000000-0005-0000-0000-0000F75B0000}"/>
    <cellStyle name="Percent(0) 55 2 2" xfId="36769" xr:uid="{00000000-0005-0000-0000-0000F85B0000}"/>
    <cellStyle name="Percent(0) 55 3" xfId="15352" xr:uid="{00000000-0005-0000-0000-0000F95B0000}"/>
    <cellStyle name="Percent(0) 55 3 2" xfId="36770" xr:uid="{00000000-0005-0000-0000-0000FA5B0000}"/>
    <cellStyle name="Percent(0) 55 4" xfId="36771" xr:uid="{00000000-0005-0000-0000-0000FB5B0000}"/>
    <cellStyle name="Percent(0) 56" xfId="15353" xr:uid="{00000000-0005-0000-0000-0000FC5B0000}"/>
    <cellStyle name="Percent(0) 56 2" xfId="15354" xr:uid="{00000000-0005-0000-0000-0000FD5B0000}"/>
    <cellStyle name="Percent(0) 56 2 2" xfId="36772" xr:uid="{00000000-0005-0000-0000-0000FE5B0000}"/>
    <cellStyle name="Percent(0) 56 3" xfId="15355" xr:uid="{00000000-0005-0000-0000-0000FF5B0000}"/>
    <cellStyle name="Percent(0) 56 3 2" xfId="36773" xr:uid="{00000000-0005-0000-0000-0000005C0000}"/>
    <cellStyle name="Percent(0) 56 4" xfId="36774" xr:uid="{00000000-0005-0000-0000-0000015C0000}"/>
    <cellStyle name="Percent(0) 57" xfId="15356" xr:uid="{00000000-0005-0000-0000-0000025C0000}"/>
    <cellStyle name="Percent(0) 57 2" xfId="15357" xr:uid="{00000000-0005-0000-0000-0000035C0000}"/>
    <cellStyle name="Percent(0) 57 2 2" xfId="36775" xr:uid="{00000000-0005-0000-0000-0000045C0000}"/>
    <cellStyle name="Percent(0) 57 3" xfId="15358" xr:uid="{00000000-0005-0000-0000-0000055C0000}"/>
    <cellStyle name="Percent(0) 57 3 2" xfId="36776" xr:uid="{00000000-0005-0000-0000-0000065C0000}"/>
    <cellStyle name="Percent(0) 57 4" xfId="36777" xr:uid="{00000000-0005-0000-0000-0000075C0000}"/>
    <cellStyle name="Percent(0) 58" xfId="15359" xr:uid="{00000000-0005-0000-0000-0000085C0000}"/>
    <cellStyle name="Percent(0) 58 2" xfId="15360" xr:uid="{00000000-0005-0000-0000-0000095C0000}"/>
    <cellStyle name="Percent(0) 58 2 2" xfId="36778" xr:uid="{00000000-0005-0000-0000-00000A5C0000}"/>
    <cellStyle name="Percent(0) 58 3" xfId="15361" xr:uid="{00000000-0005-0000-0000-00000B5C0000}"/>
    <cellStyle name="Percent(0) 58 3 2" xfId="36779" xr:uid="{00000000-0005-0000-0000-00000C5C0000}"/>
    <cellStyle name="Percent(0) 58 4" xfId="36780" xr:uid="{00000000-0005-0000-0000-00000D5C0000}"/>
    <cellStyle name="Percent(0) 59" xfId="15362" xr:uid="{00000000-0005-0000-0000-00000E5C0000}"/>
    <cellStyle name="Percent(0) 59 2" xfId="15363" xr:uid="{00000000-0005-0000-0000-00000F5C0000}"/>
    <cellStyle name="Percent(0) 59 2 2" xfId="36781" xr:uid="{00000000-0005-0000-0000-0000105C0000}"/>
    <cellStyle name="Percent(0) 59 3" xfId="15364" xr:uid="{00000000-0005-0000-0000-0000115C0000}"/>
    <cellStyle name="Percent(0) 59 3 2" xfId="36782" xr:uid="{00000000-0005-0000-0000-0000125C0000}"/>
    <cellStyle name="Percent(0) 59 4" xfId="36783" xr:uid="{00000000-0005-0000-0000-0000135C0000}"/>
    <cellStyle name="Percent(0) 6" xfId="15365" xr:uid="{00000000-0005-0000-0000-0000145C0000}"/>
    <cellStyle name="Percent(0) 6 2" xfId="15366" xr:uid="{00000000-0005-0000-0000-0000155C0000}"/>
    <cellStyle name="Percent(0) 6 2 2" xfId="15367" xr:uid="{00000000-0005-0000-0000-0000165C0000}"/>
    <cellStyle name="Percent(0) 6 2 2 2" xfId="36784" xr:uid="{00000000-0005-0000-0000-0000175C0000}"/>
    <cellStyle name="Percent(0) 6 2 3" xfId="15368" xr:uid="{00000000-0005-0000-0000-0000185C0000}"/>
    <cellStyle name="Percent(0) 6 2 3 2" xfId="36785" xr:uid="{00000000-0005-0000-0000-0000195C0000}"/>
    <cellStyle name="Percent(0) 6 2 4" xfId="36786" xr:uid="{00000000-0005-0000-0000-00001A5C0000}"/>
    <cellStyle name="Percent(0) 6 3" xfId="15369" xr:uid="{00000000-0005-0000-0000-00001B5C0000}"/>
    <cellStyle name="Percent(0) 6 3 2" xfId="15370" xr:uid="{00000000-0005-0000-0000-00001C5C0000}"/>
    <cellStyle name="Percent(0) 6 3 2 2" xfId="36787" xr:uid="{00000000-0005-0000-0000-00001D5C0000}"/>
    <cellStyle name="Percent(0) 6 3 3" xfId="15371" xr:uid="{00000000-0005-0000-0000-00001E5C0000}"/>
    <cellStyle name="Percent(0) 6 3 3 2" xfId="36788" xr:uid="{00000000-0005-0000-0000-00001F5C0000}"/>
    <cellStyle name="Percent(0) 6 3 4" xfId="36789" xr:uid="{00000000-0005-0000-0000-0000205C0000}"/>
    <cellStyle name="Percent(0) 6 4" xfId="15372" xr:uid="{00000000-0005-0000-0000-0000215C0000}"/>
    <cellStyle name="Percent(0) 6 4 2" xfId="15373" xr:uid="{00000000-0005-0000-0000-0000225C0000}"/>
    <cellStyle name="Percent(0) 6 4 2 2" xfId="36790" xr:uid="{00000000-0005-0000-0000-0000235C0000}"/>
    <cellStyle name="Percent(0) 6 4 3" xfId="15374" xr:uid="{00000000-0005-0000-0000-0000245C0000}"/>
    <cellStyle name="Percent(0) 6 4 3 2" xfId="36791" xr:uid="{00000000-0005-0000-0000-0000255C0000}"/>
    <cellStyle name="Percent(0) 6 4 4" xfId="36792" xr:uid="{00000000-0005-0000-0000-0000265C0000}"/>
    <cellStyle name="Percent(0) 6 5" xfId="15375" xr:uid="{00000000-0005-0000-0000-0000275C0000}"/>
    <cellStyle name="Percent(0) 6 5 2" xfId="15376" xr:uid="{00000000-0005-0000-0000-0000285C0000}"/>
    <cellStyle name="Percent(0) 6 5 2 2" xfId="36793" xr:uid="{00000000-0005-0000-0000-0000295C0000}"/>
    <cellStyle name="Percent(0) 6 5 3" xfId="15377" xr:uid="{00000000-0005-0000-0000-00002A5C0000}"/>
    <cellStyle name="Percent(0) 6 5 3 2" xfId="36794" xr:uid="{00000000-0005-0000-0000-00002B5C0000}"/>
    <cellStyle name="Percent(0) 6 5 4" xfId="36795" xr:uid="{00000000-0005-0000-0000-00002C5C0000}"/>
    <cellStyle name="Percent(0) 6 6" xfId="15378" xr:uid="{00000000-0005-0000-0000-00002D5C0000}"/>
    <cellStyle name="Percent(0) 6 6 2" xfId="36796" xr:uid="{00000000-0005-0000-0000-00002E5C0000}"/>
    <cellStyle name="Percent(0) 6 7" xfId="15379" xr:uid="{00000000-0005-0000-0000-00002F5C0000}"/>
    <cellStyle name="Percent(0) 6 7 2" xfId="36797" xr:uid="{00000000-0005-0000-0000-0000305C0000}"/>
    <cellStyle name="Percent(0) 6 8" xfId="36798" xr:uid="{00000000-0005-0000-0000-0000315C0000}"/>
    <cellStyle name="Percent(0) 60" xfId="15380" xr:uid="{00000000-0005-0000-0000-0000325C0000}"/>
    <cellStyle name="Percent(0) 60 2" xfId="15381" xr:uid="{00000000-0005-0000-0000-0000335C0000}"/>
    <cellStyle name="Percent(0) 60 2 2" xfId="36799" xr:uid="{00000000-0005-0000-0000-0000345C0000}"/>
    <cellStyle name="Percent(0) 60 3" xfId="15382" xr:uid="{00000000-0005-0000-0000-0000355C0000}"/>
    <cellStyle name="Percent(0) 60 3 2" xfId="36800" xr:uid="{00000000-0005-0000-0000-0000365C0000}"/>
    <cellStyle name="Percent(0) 60 4" xfId="36801" xr:uid="{00000000-0005-0000-0000-0000375C0000}"/>
    <cellStyle name="Percent(0) 61" xfId="15383" xr:uid="{00000000-0005-0000-0000-0000385C0000}"/>
    <cellStyle name="Percent(0) 61 2" xfId="15384" xr:uid="{00000000-0005-0000-0000-0000395C0000}"/>
    <cellStyle name="Percent(0) 61 2 2" xfId="36802" xr:uid="{00000000-0005-0000-0000-00003A5C0000}"/>
    <cellStyle name="Percent(0) 61 3" xfId="15385" xr:uid="{00000000-0005-0000-0000-00003B5C0000}"/>
    <cellStyle name="Percent(0) 61 3 2" xfId="36803" xr:uid="{00000000-0005-0000-0000-00003C5C0000}"/>
    <cellStyle name="Percent(0) 61 4" xfId="36804" xr:uid="{00000000-0005-0000-0000-00003D5C0000}"/>
    <cellStyle name="Percent(0) 62" xfId="15386" xr:uid="{00000000-0005-0000-0000-00003E5C0000}"/>
    <cellStyle name="Percent(0) 62 2" xfId="15387" xr:uid="{00000000-0005-0000-0000-00003F5C0000}"/>
    <cellStyle name="Percent(0) 62 2 2" xfId="36805" xr:uid="{00000000-0005-0000-0000-0000405C0000}"/>
    <cellStyle name="Percent(0) 62 3" xfId="15388" xr:uid="{00000000-0005-0000-0000-0000415C0000}"/>
    <cellStyle name="Percent(0) 62 3 2" xfId="36806" xr:uid="{00000000-0005-0000-0000-0000425C0000}"/>
    <cellStyle name="Percent(0) 62 4" xfId="36807" xr:uid="{00000000-0005-0000-0000-0000435C0000}"/>
    <cellStyle name="Percent(0) 63" xfId="15389" xr:uid="{00000000-0005-0000-0000-0000445C0000}"/>
    <cellStyle name="Percent(0) 63 2" xfId="15390" xr:uid="{00000000-0005-0000-0000-0000455C0000}"/>
    <cellStyle name="Percent(0) 63 2 2" xfId="36808" xr:uid="{00000000-0005-0000-0000-0000465C0000}"/>
    <cellStyle name="Percent(0) 63 3" xfId="15391" xr:uid="{00000000-0005-0000-0000-0000475C0000}"/>
    <cellStyle name="Percent(0) 63 3 2" xfId="36809" xr:uid="{00000000-0005-0000-0000-0000485C0000}"/>
    <cellStyle name="Percent(0) 63 4" xfId="36810" xr:uid="{00000000-0005-0000-0000-0000495C0000}"/>
    <cellStyle name="Percent(0) 64" xfId="15392" xr:uid="{00000000-0005-0000-0000-00004A5C0000}"/>
    <cellStyle name="Percent(0) 64 2" xfId="15393" xr:uid="{00000000-0005-0000-0000-00004B5C0000}"/>
    <cellStyle name="Percent(0) 64 2 2" xfId="36811" xr:uid="{00000000-0005-0000-0000-00004C5C0000}"/>
    <cellStyle name="Percent(0) 64 3" xfId="15394" xr:uid="{00000000-0005-0000-0000-00004D5C0000}"/>
    <cellStyle name="Percent(0) 64 3 2" xfId="36812" xr:uid="{00000000-0005-0000-0000-00004E5C0000}"/>
    <cellStyle name="Percent(0) 64 4" xfId="36813" xr:uid="{00000000-0005-0000-0000-00004F5C0000}"/>
    <cellStyle name="Percent(0) 65" xfId="15395" xr:uid="{00000000-0005-0000-0000-0000505C0000}"/>
    <cellStyle name="Percent(0) 65 2" xfId="15396" xr:uid="{00000000-0005-0000-0000-0000515C0000}"/>
    <cellStyle name="Percent(0) 65 2 2" xfId="36814" xr:uid="{00000000-0005-0000-0000-0000525C0000}"/>
    <cellStyle name="Percent(0) 65 3" xfId="15397" xr:uid="{00000000-0005-0000-0000-0000535C0000}"/>
    <cellStyle name="Percent(0) 65 3 2" xfId="36815" xr:uid="{00000000-0005-0000-0000-0000545C0000}"/>
    <cellStyle name="Percent(0) 65 4" xfId="36816" xr:uid="{00000000-0005-0000-0000-0000555C0000}"/>
    <cellStyle name="Percent(0) 66" xfId="15398" xr:uid="{00000000-0005-0000-0000-0000565C0000}"/>
    <cellStyle name="Percent(0) 66 2" xfId="15399" xr:uid="{00000000-0005-0000-0000-0000575C0000}"/>
    <cellStyle name="Percent(0) 66 2 2" xfId="36817" xr:uid="{00000000-0005-0000-0000-0000585C0000}"/>
    <cellStyle name="Percent(0) 66 3" xfId="15400" xr:uid="{00000000-0005-0000-0000-0000595C0000}"/>
    <cellStyle name="Percent(0) 66 3 2" xfId="36818" xr:uid="{00000000-0005-0000-0000-00005A5C0000}"/>
    <cellStyle name="Percent(0) 66 4" xfId="36819" xr:uid="{00000000-0005-0000-0000-00005B5C0000}"/>
    <cellStyle name="Percent(0) 67" xfId="15401" xr:uid="{00000000-0005-0000-0000-00005C5C0000}"/>
    <cellStyle name="Percent(0) 67 2" xfId="15402" xr:uid="{00000000-0005-0000-0000-00005D5C0000}"/>
    <cellStyle name="Percent(0) 67 2 2" xfId="36820" xr:uid="{00000000-0005-0000-0000-00005E5C0000}"/>
    <cellStyle name="Percent(0) 67 3" xfId="15403" xr:uid="{00000000-0005-0000-0000-00005F5C0000}"/>
    <cellStyle name="Percent(0) 67 3 2" xfId="36821" xr:uid="{00000000-0005-0000-0000-0000605C0000}"/>
    <cellStyle name="Percent(0) 67 4" xfId="36822" xr:uid="{00000000-0005-0000-0000-0000615C0000}"/>
    <cellStyle name="Percent(0) 68" xfId="15404" xr:uid="{00000000-0005-0000-0000-0000625C0000}"/>
    <cellStyle name="Percent(0) 68 2" xfId="15405" xr:uid="{00000000-0005-0000-0000-0000635C0000}"/>
    <cellStyle name="Percent(0) 68 2 2" xfId="36823" xr:uid="{00000000-0005-0000-0000-0000645C0000}"/>
    <cellStyle name="Percent(0) 68 3" xfId="15406" xr:uid="{00000000-0005-0000-0000-0000655C0000}"/>
    <cellStyle name="Percent(0) 68 3 2" xfId="36824" xr:uid="{00000000-0005-0000-0000-0000665C0000}"/>
    <cellStyle name="Percent(0) 68 4" xfId="36825" xr:uid="{00000000-0005-0000-0000-0000675C0000}"/>
    <cellStyle name="Percent(0) 69" xfId="15407" xr:uid="{00000000-0005-0000-0000-0000685C0000}"/>
    <cellStyle name="Percent(0) 69 2" xfId="15408" xr:uid="{00000000-0005-0000-0000-0000695C0000}"/>
    <cellStyle name="Percent(0) 69 2 2" xfId="36826" xr:uid="{00000000-0005-0000-0000-00006A5C0000}"/>
    <cellStyle name="Percent(0) 69 3" xfId="15409" xr:uid="{00000000-0005-0000-0000-00006B5C0000}"/>
    <cellStyle name="Percent(0) 69 3 2" xfId="36827" xr:uid="{00000000-0005-0000-0000-00006C5C0000}"/>
    <cellStyle name="Percent(0) 69 4" xfId="36828" xr:uid="{00000000-0005-0000-0000-00006D5C0000}"/>
    <cellStyle name="Percent(0) 7" xfId="15410" xr:uid="{00000000-0005-0000-0000-00006E5C0000}"/>
    <cellStyle name="Percent(0) 7 2" xfId="15411" xr:uid="{00000000-0005-0000-0000-00006F5C0000}"/>
    <cellStyle name="Percent(0) 7 2 2" xfId="15412" xr:uid="{00000000-0005-0000-0000-0000705C0000}"/>
    <cellStyle name="Percent(0) 7 2 2 2" xfId="36829" xr:uid="{00000000-0005-0000-0000-0000715C0000}"/>
    <cellStyle name="Percent(0) 7 2 3" xfId="15413" xr:uid="{00000000-0005-0000-0000-0000725C0000}"/>
    <cellStyle name="Percent(0) 7 2 3 2" xfId="36830" xr:uid="{00000000-0005-0000-0000-0000735C0000}"/>
    <cellStyle name="Percent(0) 7 2 4" xfId="36831" xr:uid="{00000000-0005-0000-0000-0000745C0000}"/>
    <cellStyle name="Percent(0) 7 3" xfId="15414" xr:uid="{00000000-0005-0000-0000-0000755C0000}"/>
    <cellStyle name="Percent(0) 7 3 2" xfId="15415" xr:uid="{00000000-0005-0000-0000-0000765C0000}"/>
    <cellStyle name="Percent(0) 7 3 2 2" xfId="36832" xr:uid="{00000000-0005-0000-0000-0000775C0000}"/>
    <cellStyle name="Percent(0) 7 3 3" xfId="15416" xr:uid="{00000000-0005-0000-0000-0000785C0000}"/>
    <cellStyle name="Percent(0) 7 3 3 2" xfId="36833" xr:uid="{00000000-0005-0000-0000-0000795C0000}"/>
    <cellStyle name="Percent(0) 7 3 4" xfId="36834" xr:uid="{00000000-0005-0000-0000-00007A5C0000}"/>
    <cellStyle name="Percent(0) 7 4" xfId="15417" xr:uid="{00000000-0005-0000-0000-00007B5C0000}"/>
    <cellStyle name="Percent(0) 7 4 2" xfId="15418" xr:uid="{00000000-0005-0000-0000-00007C5C0000}"/>
    <cellStyle name="Percent(0) 7 4 2 2" xfId="36835" xr:uid="{00000000-0005-0000-0000-00007D5C0000}"/>
    <cellStyle name="Percent(0) 7 4 3" xfId="15419" xr:uid="{00000000-0005-0000-0000-00007E5C0000}"/>
    <cellStyle name="Percent(0) 7 4 3 2" xfId="36836" xr:uid="{00000000-0005-0000-0000-00007F5C0000}"/>
    <cellStyle name="Percent(0) 7 4 4" xfId="36837" xr:uid="{00000000-0005-0000-0000-0000805C0000}"/>
    <cellStyle name="Percent(0) 7 5" xfId="15420" xr:uid="{00000000-0005-0000-0000-0000815C0000}"/>
    <cellStyle name="Percent(0) 7 5 2" xfId="15421" xr:uid="{00000000-0005-0000-0000-0000825C0000}"/>
    <cellStyle name="Percent(0) 7 5 2 2" xfId="36838" xr:uid="{00000000-0005-0000-0000-0000835C0000}"/>
    <cellStyle name="Percent(0) 7 5 3" xfId="15422" xr:uid="{00000000-0005-0000-0000-0000845C0000}"/>
    <cellStyle name="Percent(0) 7 5 3 2" xfId="36839" xr:uid="{00000000-0005-0000-0000-0000855C0000}"/>
    <cellStyle name="Percent(0) 7 5 4" xfId="36840" xr:uid="{00000000-0005-0000-0000-0000865C0000}"/>
    <cellStyle name="Percent(0) 7 6" xfId="15423" xr:uid="{00000000-0005-0000-0000-0000875C0000}"/>
    <cellStyle name="Percent(0) 7 6 2" xfId="36841" xr:uid="{00000000-0005-0000-0000-0000885C0000}"/>
    <cellStyle name="Percent(0) 7 7" xfId="15424" xr:uid="{00000000-0005-0000-0000-0000895C0000}"/>
    <cellStyle name="Percent(0) 7 7 2" xfId="36842" xr:uid="{00000000-0005-0000-0000-00008A5C0000}"/>
    <cellStyle name="Percent(0) 7 8" xfId="36843" xr:uid="{00000000-0005-0000-0000-00008B5C0000}"/>
    <cellStyle name="Percent(0) 70" xfId="15425" xr:uid="{00000000-0005-0000-0000-00008C5C0000}"/>
    <cellStyle name="Percent(0) 70 2" xfId="15426" xr:uid="{00000000-0005-0000-0000-00008D5C0000}"/>
    <cellStyle name="Percent(0) 70 2 2" xfId="36844" xr:uid="{00000000-0005-0000-0000-00008E5C0000}"/>
    <cellStyle name="Percent(0) 70 3" xfId="15427" xr:uid="{00000000-0005-0000-0000-00008F5C0000}"/>
    <cellStyle name="Percent(0) 70 3 2" xfId="36845" xr:uid="{00000000-0005-0000-0000-0000905C0000}"/>
    <cellStyle name="Percent(0) 70 4" xfId="36846" xr:uid="{00000000-0005-0000-0000-0000915C0000}"/>
    <cellStyle name="Percent(0) 71" xfId="15428" xr:uid="{00000000-0005-0000-0000-0000925C0000}"/>
    <cellStyle name="Percent(0) 71 2" xfId="15429" xr:uid="{00000000-0005-0000-0000-0000935C0000}"/>
    <cellStyle name="Percent(0) 71 2 2" xfId="36847" xr:uid="{00000000-0005-0000-0000-0000945C0000}"/>
    <cellStyle name="Percent(0) 71 3" xfId="15430" xr:uid="{00000000-0005-0000-0000-0000955C0000}"/>
    <cellStyle name="Percent(0) 71 3 2" xfId="36848" xr:uid="{00000000-0005-0000-0000-0000965C0000}"/>
    <cellStyle name="Percent(0) 71 4" xfId="36849" xr:uid="{00000000-0005-0000-0000-0000975C0000}"/>
    <cellStyle name="Percent(0) 72" xfId="15431" xr:uid="{00000000-0005-0000-0000-0000985C0000}"/>
    <cellStyle name="Percent(0) 72 2" xfId="15432" xr:uid="{00000000-0005-0000-0000-0000995C0000}"/>
    <cellStyle name="Percent(0) 72 2 2" xfId="36850" xr:uid="{00000000-0005-0000-0000-00009A5C0000}"/>
    <cellStyle name="Percent(0) 72 3" xfId="15433" xr:uid="{00000000-0005-0000-0000-00009B5C0000}"/>
    <cellStyle name="Percent(0) 72 3 2" xfId="36851" xr:uid="{00000000-0005-0000-0000-00009C5C0000}"/>
    <cellStyle name="Percent(0) 72 4" xfId="36852" xr:uid="{00000000-0005-0000-0000-00009D5C0000}"/>
    <cellStyle name="Percent(0) 73" xfId="15434" xr:uid="{00000000-0005-0000-0000-00009E5C0000}"/>
    <cellStyle name="Percent(0) 73 2" xfId="15435" xr:uid="{00000000-0005-0000-0000-00009F5C0000}"/>
    <cellStyle name="Percent(0) 73 2 2" xfId="36853" xr:uid="{00000000-0005-0000-0000-0000A05C0000}"/>
    <cellStyle name="Percent(0) 73 3" xfId="15436" xr:uid="{00000000-0005-0000-0000-0000A15C0000}"/>
    <cellStyle name="Percent(0) 73 3 2" xfId="36854" xr:uid="{00000000-0005-0000-0000-0000A25C0000}"/>
    <cellStyle name="Percent(0) 73 4" xfId="36855" xr:uid="{00000000-0005-0000-0000-0000A35C0000}"/>
    <cellStyle name="Percent(0) 74" xfId="15437" xr:uid="{00000000-0005-0000-0000-0000A45C0000}"/>
    <cellStyle name="Percent(0) 74 2" xfId="15438" xr:uid="{00000000-0005-0000-0000-0000A55C0000}"/>
    <cellStyle name="Percent(0) 74 2 2" xfId="36856" xr:uid="{00000000-0005-0000-0000-0000A65C0000}"/>
    <cellStyle name="Percent(0) 74 3" xfId="15439" xr:uid="{00000000-0005-0000-0000-0000A75C0000}"/>
    <cellStyle name="Percent(0) 74 3 2" xfId="36857" xr:uid="{00000000-0005-0000-0000-0000A85C0000}"/>
    <cellStyle name="Percent(0) 74 4" xfId="36858" xr:uid="{00000000-0005-0000-0000-0000A95C0000}"/>
    <cellStyle name="Percent(0) 75" xfId="15440" xr:uid="{00000000-0005-0000-0000-0000AA5C0000}"/>
    <cellStyle name="Percent(0) 75 2" xfId="15441" xr:uid="{00000000-0005-0000-0000-0000AB5C0000}"/>
    <cellStyle name="Percent(0) 75 2 2" xfId="36859" xr:uid="{00000000-0005-0000-0000-0000AC5C0000}"/>
    <cellStyle name="Percent(0) 75 3" xfId="15442" xr:uid="{00000000-0005-0000-0000-0000AD5C0000}"/>
    <cellStyle name="Percent(0) 75 3 2" xfId="36860" xr:uid="{00000000-0005-0000-0000-0000AE5C0000}"/>
    <cellStyle name="Percent(0) 75 4" xfId="36861" xr:uid="{00000000-0005-0000-0000-0000AF5C0000}"/>
    <cellStyle name="Percent(0) 76" xfId="15443" xr:uid="{00000000-0005-0000-0000-0000B05C0000}"/>
    <cellStyle name="Percent(0) 76 2" xfId="15444" xr:uid="{00000000-0005-0000-0000-0000B15C0000}"/>
    <cellStyle name="Percent(0) 76 2 2" xfId="36862" xr:uid="{00000000-0005-0000-0000-0000B25C0000}"/>
    <cellStyle name="Percent(0) 76 3" xfId="15445" xr:uid="{00000000-0005-0000-0000-0000B35C0000}"/>
    <cellStyle name="Percent(0) 76 3 2" xfId="36863" xr:uid="{00000000-0005-0000-0000-0000B45C0000}"/>
    <cellStyle name="Percent(0) 76 4" xfId="36864" xr:uid="{00000000-0005-0000-0000-0000B55C0000}"/>
    <cellStyle name="Percent(0) 77" xfId="15446" xr:uid="{00000000-0005-0000-0000-0000B65C0000}"/>
    <cellStyle name="Percent(0) 77 2" xfId="15447" xr:uid="{00000000-0005-0000-0000-0000B75C0000}"/>
    <cellStyle name="Percent(0) 77 2 2" xfId="36865" xr:uid="{00000000-0005-0000-0000-0000B85C0000}"/>
    <cellStyle name="Percent(0) 77 3" xfId="15448" xr:uid="{00000000-0005-0000-0000-0000B95C0000}"/>
    <cellStyle name="Percent(0) 77 3 2" xfId="36866" xr:uid="{00000000-0005-0000-0000-0000BA5C0000}"/>
    <cellStyle name="Percent(0) 77 4" xfId="36867" xr:uid="{00000000-0005-0000-0000-0000BB5C0000}"/>
    <cellStyle name="Percent(0) 78" xfId="15449" xr:uid="{00000000-0005-0000-0000-0000BC5C0000}"/>
    <cellStyle name="Percent(0) 78 2" xfId="15450" xr:uid="{00000000-0005-0000-0000-0000BD5C0000}"/>
    <cellStyle name="Percent(0) 78 2 2" xfId="36868" xr:uid="{00000000-0005-0000-0000-0000BE5C0000}"/>
    <cellStyle name="Percent(0) 78 3" xfId="15451" xr:uid="{00000000-0005-0000-0000-0000BF5C0000}"/>
    <cellStyle name="Percent(0) 78 3 2" xfId="36869" xr:uid="{00000000-0005-0000-0000-0000C05C0000}"/>
    <cellStyle name="Percent(0) 78 4" xfId="36870" xr:uid="{00000000-0005-0000-0000-0000C15C0000}"/>
    <cellStyle name="Percent(0) 79" xfId="15452" xr:uid="{00000000-0005-0000-0000-0000C25C0000}"/>
    <cellStyle name="Percent(0) 79 2" xfId="15453" xr:uid="{00000000-0005-0000-0000-0000C35C0000}"/>
    <cellStyle name="Percent(0) 79 2 2" xfId="36871" xr:uid="{00000000-0005-0000-0000-0000C45C0000}"/>
    <cellStyle name="Percent(0) 79 3" xfId="15454" xr:uid="{00000000-0005-0000-0000-0000C55C0000}"/>
    <cellStyle name="Percent(0) 79 3 2" xfId="36872" xr:uid="{00000000-0005-0000-0000-0000C65C0000}"/>
    <cellStyle name="Percent(0) 79 4" xfId="36873" xr:uid="{00000000-0005-0000-0000-0000C75C0000}"/>
    <cellStyle name="Percent(0) 8" xfId="15455" xr:uid="{00000000-0005-0000-0000-0000C85C0000}"/>
    <cellStyle name="Percent(0) 8 2" xfId="15456" xr:uid="{00000000-0005-0000-0000-0000C95C0000}"/>
    <cellStyle name="Percent(0) 8 2 2" xfId="36874" xr:uid="{00000000-0005-0000-0000-0000CA5C0000}"/>
    <cellStyle name="Percent(0) 8 3" xfId="15457" xr:uid="{00000000-0005-0000-0000-0000CB5C0000}"/>
    <cellStyle name="Percent(0) 8 3 2" xfId="36875" xr:uid="{00000000-0005-0000-0000-0000CC5C0000}"/>
    <cellStyle name="Percent(0) 8 4" xfId="36876" xr:uid="{00000000-0005-0000-0000-0000CD5C0000}"/>
    <cellStyle name="Percent(0) 80" xfId="15458" xr:uid="{00000000-0005-0000-0000-0000CE5C0000}"/>
    <cellStyle name="Percent(0) 80 2" xfId="15459" xr:uid="{00000000-0005-0000-0000-0000CF5C0000}"/>
    <cellStyle name="Percent(0) 80 2 2" xfId="36877" xr:uid="{00000000-0005-0000-0000-0000D05C0000}"/>
    <cellStyle name="Percent(0) 80 3" xfId="15460" xr:uid="{00000000-0005-0000-0000-0000D15C0000}"/>
    <cellStyle name="Percent(0) 80 3 2" xfId="36878" xr:uid="{00000000-0005-0000-0000-0000D25C0000}"/>
    <cellStyle name="Percent(0) 80 4" xfId="36879" xr:uid="{00000000-0005-0000-0000-0000D35C0000}"/>
    <cellStyle name="Percent(0) 81" xfId="15461" xr:uid="{00000000-0005-0000-0000-0000D45C0000}"/>
    <cellStyle name="Percent(0) 81 2" xfId="15462" xr:uid="{00000000-0005-0000-0000-0000D55C0000}"/>
    <cellStyle name="Percent(0) 81 2 2" xfId="36880" xr:uid="{00000000-0005-0000-0000-0000D65C0000}"/>
    <cellStyle name="Percent(0) 81 3" xfId="15463" xr:uid="{00000000-0005-0000-0000-0000D75C0000}"/>
    <cellStyle name="Percent(0) 81 3 2" xfId="36881" xr:uid="{00000000-0005-0000-0000-0000D85C0000}"/>
    <cellStyle name="Percent(0) 81 4" xfId="36882" xr:uid="{00000000-0005-0000-0000-0000D95C0000}"/>
    <cellStyle name="Percent(0) 82" xfId="15464" xr:uid="{00000000-0005-0000-0000-0000DA5C0000}"/>
    <cellStyle name="Percent(0) 82 2" xfId="15465" xr:uid="{00000000-0005-0000-0000-0000DB5C0000}"/>
    <cellStyle name="Percent(0) 82 2 2" xfId="36883" xr:uid="{00000000-0005-0000-0000-0000DC5C0000}"/>
    <cellStyle name="Percent(0) 82 3" xfId="15466" xr:uid="{00000000-0005-0000-0000-0000DD5C0000}"/>
    <cellStyle name="Percent(0) 82 3 2" xfId="36884" xr:uid="{00000000-0005-0000-0000-0000DE5C0000}"/>
    <cellStyle name="Percent(0) 82 4" xfId="36885" xr:uid="{00000000-0005-0000-0000-0000DF5C0000}"/>
    <cellStyle name="Percent(0) 83" xfId="15467" xr:uid="{00000000-0005-0000-0000-0000E05C0000}"/>
    <cellStyle name="Percent(0) 83 2" xfId="15468" xr:uid="{00000000-0005-0000-0000-0000E15C0000}"/>
    <cellStyle name="Percent(0) 83 2 2" xfId="36886" xr:uid="{00000000-0005-0000-0000-0000E25C0000}"/>
    <cellStyle name="Percent(0) 83 3" xfId="15469" xr:uid="{00000000-0005-0000-0000-0000E35C0000}"/>
    <cellStyle name="Percent(0) 83 3 2" xfId="36887" xr:uid="{00000000-0005-0000-0000-0000E45C0000}"/>
    <cellStyle name="Percent(0) 83 4" xfId="36888" xr:uid="{00000000-0005-0000-0000-0000E55C0000}"/>
    <cellStyle name="Percent(0) 84" xfId="15470" xr:uid="{00000000-0005-0000-0000-0000E65C0000}"/>
    <cellStyle name="Percent(0) 84 2" xfId="15471" xr:uid="{00000000-0005-0000-0000-0000E75C0000}"/>
    <cellStyle name="Percent(0) 84 2 2" xfId="36889" xr:uid="{00000000-0005-0000-0000-0000E85C0000}"/>
    <cellStyle name="Percent(0) 84 3" xfId="15472" xr:uid="{00000000-0005-0000-0000-0000E95C0000}"/>
    <cellStyle name="Percent(0) 84 3 2" xfId="36890" xr:uid="{00000000-0005-0000-0000-0000EA5C0000}"/>
    <cellStyle name="Percent(0) 84 4" xfId="36891" xr:uid="{00000000-0005-0000-0000-0000EB5C0000}"/>
    <cellStyle name="Percent(0) 85" xfId="15473" xr:uid="{00000000-0005-0000-0000-0000EC5C0000}"/>
    <cellStyle name="Percent(0) 85 2" xfId="15474" xr:uid="{00000000-0005-0000-0000-0000ED5C0000}"/>
    <cellStyle name="Percent(0) 85 2 2" xfId="36892" xr:uid="{00000000-0005-0000-0000-0000EE5C0000}"/>
    <cellStyle name="Percent(0) 85 3" xfId="15475" xr:uid="{00000000-0005-0000-0000-0000EF5C0000}"/>
    <cellStyle name="Percent(0) 85 3 2" xfId="36893" xr:uid="{00000000-0005-0000-0000-0000F05C0000}"/>
    <cellStyle name="Percent(0) 85 4" xfId="36894" xr:uid="{00000000-0005-0000-0000-0000F15C0000}"/>
    <cellStyle name="Percent(0) 86" xfId="15476" xr:uid="{00000000-0005-0000-0000-0000F25C0000}"/>
    <cellStyle name="Percent(0) 86 2" xfId="15477" xr:uid="{00000000-0005-0000-0000-0000F35C0000}"/>
    <cellStyle name="Percent(0) 86 2 2" xfId="36895" xr:uid="{00000000-0005-0000-0000-0000F45C0000}"/>
    <cellStyle name="Percent(0) 86 3" xfId="15478" xr:uid="{00000000-0005-0000-0000-0000F55C0000}"/>
    <cellStyle name="Percent(0) 86 3 2" xfId="36896" xr:uid="{00000000-0005-0000-0000-0000F65C0000}"/>
    <cellStyle name="Percent(0) 86 4" xfId="36897" xr:uid="{00000000-0005-0000-0000-0000F75C0000}"/>
    <cellStyle name="Percent(0) 87" xfId="15479" xr:uid="{00000000-0005-0000-0000-0000F85C0000}"/>
    <cellStyle name="Percent(0) 87 2" xfId="15480" xr:uid="{00000000-0005-0000-0000-0000F95C0000}"/>
    <cellStyle name="Percent(0) 87 2 2" xfId="36898" xr:uid="{00000000-0005-0000-0000-0000FA5C0000}"/>
    <cellStyle name="Percent(0) 87 3" xfId="15481" xr:uid="{00000000-0005-0000-0000-0000FB5C0000}"/>
    <cellStyle name="Percent(0) 87 3 2" xfId="36899" xr:uid="{00000000-0005-0000-0000-0000FC5C0000}"/>
    <cellStyle name="Percent(0) 87 4" xfId="36900" xr:uid="{00000000-0005-0000-0000-0000FD5C0000}"/>
    <cellStyle name="Percent(0) 88" xfId="15482" xr:uid="{00000000-0005-0000-0000-0000FE5C0000}"/>
    <cellStyle name="Percent(0) 88 2" xfId="15483" xr:uid="{00000000-0005-0000-0000-0000FF5C0000}"/>
    <cellStyle name="Percent(0) 88 2 2" xfId="36901" xr:uid="{00000000-0005-0000-0000-0000005D0000}"/>
    <cellStyle name="Percent(0) 88 3" xfId="15484" xr:uid="{00000000-0005-0000-0000-0000015D0000}"/>
    <cellStyle name="Percent(0) 88 3 2" xfId="36902" xr:uid="{00000000-0005-0000-0000-0000025D0000}"/>
    <cellStyle name="Percent(0) 88 4" xfId="36903" xr:uid="{00000000-0005-0000-0000-0000035D0000}"/>
    <cellStyle name="Percent(0) 89" xfId="15485" xr:uid="{00000000-0005-0000-0000-0000045D0000}"/>
    <cellStyle name="Percent(0) 89 2" xfId="15486" xr:uid="{00000000-0005-0000-0000-0000055D0000}"/>
    <cellStyle name="Percent(0) 89 2 2" xfId="36904" xr:uid="{00000000-0005-0000-0000-0000065D0000}"/>
    <cellStyle name="Percent(0) 89 3" xfId="15487" xr:uid="{00000000-0005-0000-0000-0000075D0000}"/>
    <cellStyle name="Percent(0) 89 3 2" xfId="36905" xr:uid="{00000000-0005-0000-0000-0000085D0000}"/>
    <cellStyle name="Percent(0) 89 4" xfId="36906" xr:uid="{00000000-0005-0000-0000-0000095D0000}"/>
    <cellStyle name="Percent(0) 9" xfId="15488" xr:uid="{00000000-0005-0000-0000-00000A5D0000}"/>
    <cellStyle name="Percent(0) 9 2" xfId="15489" xr:uid="{00000000-0005-0000-0000-00000B5D0000}"/>
    <cellStyle name="Percent(0) 9 2 2" xfId="36907" xr:uid="{00000000-0005-0000-0000-00000C5D0000}"/>
    <cellStyle name="Percent(0) 9 3" xfId="15490" xr:uid="{00000000-0005-0000-0000-00000D5D0000}"/>
    <cellStyle name="Percent(0) 9 3 2" xfId="36908" xr:uid="{00000000-0005-0000-0000-00000E5D0000}"/>
    <cellStyle name="Percent(0) 9 4" xfId="36909" xr:uid="{00000000-0005-0000-0000-00000F5D0000}"/>
    <cellStyle name="Percent(0) 90" xfId="15491" xr:uid="{00000000-0005-0000-0000-0000105D0000}"/>
    <cellStyle name="Percent(0) 90 2" xfId="15492" xr:uid="{00000000-0005-0000-0000-0000115D0000}"/>
    <cellStyle name="Percent(0) 90 2 2" xfId="36910" xr:uid="{00000000-0005-0000-0000-0000125D0000}"/>
    <cellStyle name="Percent(0) 90 3" xfId="15493" xr:uid="{00000000-0005-0000-0000-0000135D0000}"/>
    <cellStyle name="Percent(0) 90 3 2" xfId="36911" xr:uid="{00000000-0005-0000-0000-0000145D0000}"/>
    <cellStyle name="Percent(0) 90 4" xfId="36912" xr:uid="{00000000-0005-0000-0000-0000155D0000}"/>
    <cellStyle name="Percent(0) 91" xfId="15494" xr:uid="{00000000-0005-0000-0000-0000165D0000}"/>
    <cellStyle name="Percent(0) 91 2" xfId="15495" xr:uid="{00000000-0005-0000-0000-0000175D0000}"/>
    <cellStyle name="Percent(0) 91 2 2" xfId="36913" xr:uid="{00000000-0005-0000-0000-0000185D0000}"/>
    <cellStyle name="Percent(0) 91 3" xfId="15496" xr:uid="{00000000-0005-0000-0000-0000195D0000}"/>
    <cellStyle name="Percent(0) 91 3 2" xfId="36914" xr:uid="{00000000-0005-0000-0000-00001A5D0000}"/>
    <cellStyle name="Percent(0) 91 4" xfId="36915" xr:uid="{00000000-0005-0000-0000-00001B5D0000}"/>
    <cellStyle name="Percent(0) 92" xfId="15497" xr:uid="{00000000-0005-0000-0000-00001C5D0000}"/>
    <cellStyle name="Percent(0) 92 2" xfId="15498" xr:uid="{00000000-0005-0000-0000-00001D5D0000}"/>
    <cellStyle name="Percent(0) 92 2 2" xfId="36916" xr:uid="{00000000-0005-0000-0000-00001E5D0000}"/>
    <cellStyle name="Percent(0) 92 3" xfId="15499" xr:uid="{00000000-0005-0000-0000-00001F5D0000}"/>
    <cellStyle name="Percent(0) 92 3 2" xfId="36917" xr:uid="{00000000-0005-0000-0000-0000205D0000}"/>
    <cellStyle name="Percent(0) 92 4" xfId="36918" xr:uid="{00000000-0005-0000-0000-0000215D0000}"/>
    <cellStyle name="Percent(0) 93" xfId="15500" xr:uid="{00000000-0005-0000-0000-0000225D0000}"/>
    <cellStyle name="Percent(0) 93 2" xfId="15501" xr:uid="{00000000-0005-0000-0000-0000235D0000}"/>
    <cellStyle name="Percent(0) 93 2 2" xfId="36919" xr:uid="{00000000-0005-0000-0000-0000245D0000}"/>
    <cellStyle name="Percent(0) 93 3" xfId="15502" xr:uid="{00000000-0005-0000-0000-0000255D0000}"/>
    <cellStyle name="Percent(0) 93 3 2" xfId="36920" xr:uid="{00000000-0005-0000-0000-0000265D0000}"/>
    <cellStyle name="Percent(0) 93 4" xfId="36921" xr:uid="{00000000-0005-0000-0000-0000275D0000}"/>
    <cellStyle name="Percent(0) 94" xfId="15503" xr:uid="{00000000-0005-0000-0000-0000285D0000}"/>
    <cellStyle name="Percent(0) 94 2" xfId="15504" xr:uid="{00000000-0005-0000-0000-0000295D0000}"/>
    <cellStyle name="Percent(0) 94 2 2" xfId="36922" xr:uid="{00000000-0005-0000-0000-00002A5D0000}"/>
    <cellStyle name="Percent(0) 94 3" xfId="15505" xr:uid="{00000000-0005-0000-0000-00002B5D0000}"/>
    <cellStyle name="Percent(0) 94 3 2" xfId="36923" xr:uid="{00000000-0005-0000-0000-00002C5D0000}"/>
    <cellStyle name="Percent(0) 94 4" xfId="36924" xr:uid="{00000000-0005-0000-0000-00002D5D0000}"/>
    <cellStyle name="Percent(0) 95" xfId="15506" xr:uid="{00000000-0005-0000-0000-00002E5D0000}"/>
    <cellStyle name="Percent(0) 95 2" xfId="15507" xr:uid="{00000000-0005-0000-0000-00002F5D0000}"/>
    <cellStyle name="Percent(0) 95 2 2" xfId="36925" xr:uid="{00000000-0005-0000-0000-0000305D0000}"/>
    <cellStyle name="Percent(0) 95 3" xfId="15508" xr:uid="{00000000-0005-0000-0000-0000315D0000}"/>
    <cellStyle name="Percent(0) 95 3 2" xfId="36926" xr:uid="{00000000-0005-0000-0000-0000325D0000}"/>
    <cellStyle name="Percent(0) 95 4" xfId="36927" xr:uid="{00000000-0005-0000-0000-0000335D0000}"/>
    <cellStyle name="Percent(0) 96" xfId="15509" xr:uid="{00000000-0005-0000-0000-0000345D0000}"/>
    <cellStyle name="Percent(0) 96 2" xfId="15510" xr:uid="{00000000-0005-0000-0000-0000355D0000}"/>
    <cellStyle name="Percent(0) 96 2 2" xfId="36928" xr:uid="{00000000-0005-0000-0000-0000365D0000}"/>
    <cellStyle name="Percent(0) 96 3" xfId="15511" xr:uid="{00000000-0005-0000-0000-0000375D0000}"/>
    <cellStyle name="Percent(0) 96 3 2" xfId="36929" xr:uid="{00000000-0005-0000-0000-0000385D0000}"/>
    <cellStyle name="Percent(0) 96 4" xfId="36930" xr:uid="{00000000-0005-0000-0000-0000395D0000}"/>
    <cellStyle name="Percent(0) 97" xfId="15512" xr:uid="{00000000-0005-0000-0000-00003A5D0000}"/>
    <cellStyle name="Percent(0) 97 2" xfId="15513" xr:uid="{00000000-0005-0000-0000-00003B5D0000}"/>
    <cellStyle name="Percent(0) 97 2 2" xfId="36931" xr:uid="{00000000-0005-0000-0000-00003C5D0000}"/>
    <cellStyle name="Percent(0) 97 3" xfId="15514" xr:uid="{00000000-0005-0000-0000-00003D5D0000}"/>
    <cellStyle name="Percent(0) 97 3 2" xfId="36932" xr:uid="{00000000-0005-0000-0000-00003E5D0000}"/>
    <cellStyle name="Percent(0) 97 4" xfId="36933" xr:uid="{00000000-0005-0000-0000-00003F5D0000}"/>
    <cellStyle name="Percent(0) 98" xfId="15515" xr:uid="{00000000-0005-0000-0000-0000405D0000}"/>
    <cellStyle name="Percent(0) 98 2" xfId="15516" xr:uid="{00000000-0005-0000-0000-0000415D0000}"/>
    <cellStyle name="Percent(0) 98 2 2" xfId="36934" xr:uid="{00000000-0005-0000-0000-0000425D0000}"/>
    <cellStyle name="Percent(0) 98 3" xfId="15517" xr:uid="{00000000-0005-0000-0000-0000435D0000}"/>
    <cellStyle name="Percent(0) 98 3 2" xfId="36935" xr:uid="{00000000-0005-0000-0000-0000445D0000}"/>
    <cellStyle name="Percent(0) 98 4" xfId="36936" xr:uid="{00000000-0005-0000-0000-0000455D0000}"/>
    <cellStyle name="Percent(0) 99" xfId="15518" xr:uid="{00000000-0005-0000-0000-0000465D0000}"/>
    <cellStyle name="Percent(0) 99 2" xfId="15519" xr:uid="{00000000-0005-0000-0000-0000475D0000}"/>
    <cellStyle name="Percent(0) 99 2 2" xfId="36937" xr:uid="{00000000-0005-0000-0000-0000485D0000}"/>
    <cellStyle name="Percent(0) 99 3" xfId="15520" xr:uid="{00000000-0005-0000-0000-0000495D0000}"/>
    <cellStyle name="Percent(0) 99 3 2" xfId="36938" xr:uid="{00000000-0005-0000-0000-00004A5D0000}"/>
    <cellStyle name="Percent(0) 99 4" xfId="36939" xr:uid="{00000000-0005-0000-0000-00004B5D0000}"/>
    <cellStyle name="Percent(0)_Bases_Generales" xfId="15521" xr:uid="{00000000-0005-0000-0000-00004C5D0000}"/>
    <cellStyle name="Percent_7+5 graficos" xfId="15522" xr:uid="{00000000-0005-0000-0000-00004D5D0000}"/>
    <cellStyle name="Porcentagem" xfId="27617" builtinId="5"/>
    <cellStyle name="Porcentagem 10" xfId="15523" xr:uid="{00000000-0005-0000-0000-00004F5D0000}"/>
    <cellStyle name="Porcentagem 10 2" xfId="27627" xr:uid="{00000000-0005-0000-0000-0000505D0000}"/>
    <cellStyle name="Porcentagem 10 2 2" xfId="29866" xr:uid="{00000000-0005-0000-0000-0000515D0000}"/>
    <cellStyle name="Porcentagem 10 3" xfId="28919" xr:uid="{00000000-0005-0000-0000-0000525D0000}"/>
    <cellStyle name="Porcentagem 11" xfId="15524" xr:uid="{00000000-0005-0000-0000-0000535D0000}"/>
    <cellStyle name="Porcentagem 12" xfId="27616" xr:uid="{00000000-0005-0000-0000-0000545D0000}"/>
    <cellStyle name="Porcentagem 12 2" xfId="29860" xr:uid="{00000000-0005-0000-0000-0000555D0000}"/>
    <cellStyle name="Porcentagem 13" xfId="27630" xr:uid="{00000000-0005-0000-0000-0000565D0000}"/>
    <cellStyle name="Porcentagem 13 2" xfId="29869" xr:uid="{00000000-0005-0000-0000-0000575D0000}"/>
    <cellStyle name="Porcentagem 14" xfId="27636" xr:uid="{00000000-0005-0000-0000-0000585D0000}"/>
    <cellStyle name="Porcentagem 14 2" xfId="29875" xr:uid="{00000000-0005-0000-0000-0000595D0000}"/>
    <cellStyle name="Porcentagem 15" xfId="37060" xr:uid="{5A427527-19E5-4892-8F4A-00F809A9E691}"/>
    <cellStyle name="Porcentagem 2" xfId="3" xr:uid="{00000000-0005-0000-0000-00005A5D0000}"/>
    <cellStyle name="Porcentagem 2 2" xfId="15525" xr:uid="{00000000-0005-0000-0000-00005B5D0000}"/>
    <cellStyle name="Porcentagem 2 2 2" xfId="15526" xr:uid="{00000000-0005-0000-0000-00005C5D0000}"/>
    <cellStyle name="Porcentagem 2 3" xfId="15527" xr:uid="{00000000-0005-0000-0000-00005D5D0000}"/>
    <cellStyle name="Porcentagem 2 3 2" xfId="15528" xr:uid="{00000000-0005-0000-0000-00005E5D0000}"/>
    <cellStyle name="Porcentagem 2 4" xfId="15529" xr:uid="{00000000-0005-0000-0000-00005F5D0000}"/>
    <cellStyle name="Porcentagem 3" xfId="15530" xr:uid="{00000000-0005-0000-0000-0000605D0000}"/>
    <cellStyle name="Porcentagem 3 2" xfId="15531" xr:uid="{00000000-0005-0000-0000-0000615D0000}"/>
    <cellStyle name="Porcentagem 3 2 2" xfId="15532" xr:uid="{00000000-0005-0000-0000-0000625D0000}"/>
    <cellStyle name="Porcentagem 3 2 2 2" xfId="15533" xr:uid="{00000000-0005-0000-0000-0000635D0000}"/>
    <cellStyle name="Porcentagem 3 2 3" xfId="27625" xr:uid="{00000000-0005-0000-0000-0000645D0000}"/>
    <cellStyle name="Porcentagem 3 2 3 2" xfId="29864" xr:uid="{00000000-0005-0000-0000-0000655D0000}"/>
    <cellStyle name="Porcentagem 3 2 4" xfId="28921" xr:uid="{00000000-0005-0000-0000-0000665D0000}"/>
    <cellStyle name="Porcentagem 3 3" xfId="15534" xr:uid="{00000000-0005-0000-0000-0000675D0000}"/>
    <cellStyle name="Porcentagem 3 3 2" xfId="15535" xr:uid="{00000000-0005-0000-0000-0000685D0000}"/>
    <cellStyle name="Porcentagem 3 4" xfId="15536" xr:uid="{00000000-0005-0000-0000-0000695D0000}"/>
    <cellStyle name="Porcentagem 3 5" xfId="15537" xr:uid="{00000000-0005-0000-0000-00006A5D0000}"/>
    <cellStyle name="Porcentagem 3 5 2" xfId="28922" xr:uid="{00000000-0005-0000-0000-00006B5D0000}"/>
    <cellStyle name="Porcentagem 3 6" xfId="28920" xr:uid="{00000000-0005-0000-0000-00006C5D0000}"/>
    <cellStyle name="Porcentagem 4" xfId="15538" xr:uid="{00000000-0005-0000-0000-00006D5D0000}"/>
    <cellStyle name="Porcentagem 4 2" xfId="15539" xr:uid="{00000000-0005-0000-0000-00006E5D0000}"/>
    <cellStyle name="Porcentagem 4 2 2" xfId="15540" xr:uid="{00000000-0005-0000-0000-00006F5D0000}"/>
    <cellStyle name="Porcentagem 4 3" xfId="15541" xr:uid="{00000000-0005-0000-0000-0000705D0000}"/>
    <cellStyle name="Porcentagem 4 3 2" xfId="15542" xr:uid="{00000000-0005-0000-0000-0000715D0000}"/>
    <cellStyle name="Porcentagem 4 4" xfId="15543" xr:uid="{00000000-0005-0000-0000-0000725D0000}"/>
    <cellStyle name="Porcentagem 4 4 2" xfId="15544" xr:uid="{00000000-0005-0000-0000-0000735D0000}"/>
    <cellStyle name="Porcentagem 4 5" xfId="15545" xr:uid="{00000000-0005-0000-0000-0000745D0000}"/>
    <cellStyle name="Porcentagem 4 5 2" xfId="15546" xr:uid="{00000000-0005-0000-0000-0000755D0000}"/>
    <cellStyle name="Porcentagem 4 6" xfId="28923" xr:uid="{00000000-0005-0000-0000-0000765D0000}"/>
    <cellStyle name="Porcentagem 5" xfId="15547" xr:uid="{00000000-0005-0000-0000-0000775D0000}"/>
    <cellStyle name="Porcentagem 5 2" xfId="28924" xr:uid="{00000000-0005-0000-0000-0000785D0000}"/>
    <cellStyle name="Porcentagem 6" xfId="15548" xr:uid="{00000000-0005-0000-0000-0000795D0000}"/>
    <cellStyle name="Porcentagem 6 2" xfId="28925" xr:uid="{00000000-0005-0000-0000-00007A5D0000}"/>
    <cellStyle name="Porcentagem 7" xfId="15549" xr:uid="{00000000-0005-0000-0000-00007B5D0000}"/>
    <cellStyle name="Porcentagem 7 2" xfId="28926" xr:uid="{00000000-0005-0000-0000-00007C5D0000}"/>
    <cellStyle name="Porcentagem 8" xfId="15550" xr:uid="{00000000-0005-0000-0000-00007D5D0000}"/>
    <cellStyle name="Porcentagem 8 2" xfId="15551" xr:uid="{00000000-0005-0000-0000-00007E5D0000}"/>
    <cellStyle name="Porcentagem 8 2 2" xfId="28928" xr:uid="{00000000-0005-0000-0000-00007F5D0000}"/>
    <cellStyle name="Porcentagem 8 3" xfId="28927" xr:uid="{00000000-0005-0000-0000-0000805D0000}"/>
    <cellStyle name="Porcentagem 9" xfId="15552" xr:uid="{00000000-0005-0000-0000-0000815D0000}"/>
    <cellStyle name="Porcentagem 9 2" xfId="28929" xr:uid="{00000000-0005-0000-0000-0000825D0000}"/>
    <cellStyle name="Porcentaje 2" xfId="36940" xr:uid="{00000000-0005-0000-0000-0000835D0000}"/>
    <cellStyle name="Porcentaje 7" xfId="36941" xr:uid="{00000000-0005-0000-0000-0000845D0000}"/>
    <cellStyle name="Porcentual 2" xfId="15553" xr:uid="{00000000-0005-0000-0000-0000855D0000}"/>
    <cellStyle name="Porcentual 3" xfId="15554" xr:uid="{00000000-0005-0000-0000-0000865D0000}"/>
    <cellStyle name="Porcentual 3 10" xfId="15555" xr:uid="{00000000-0005-0000-0000-0000875D0000}"/>
    <cellStyle name="Porcentual 3 10 2" xfId="15556" xr:uid="{00000000-0005-0000-0000-0000885D0000}"/>
    <cellStyle name="Porcentual 3 11" xfId="15557" xr:uid="{00000000-0005-0000-0000-0000895D0000}"/>
    <cellStyle name="Porcentual 3 11 2" xfId="15558" xr:uid="{00000000-0005-0000-0000-00008A5D0000}"/>
    <cellStyle name="Porcentual 3 12" xfId="15559" xr:uid="{00000000-0005-0000-0000-00008B5D0000}"/>
    <cellStyle name="Porcentual 3 12 2" xfId="15560" xr:uid="{00000000-0005-0000-0000-00008C5D0000}"/>
    <cellStyle name="Porcentual 3 13" xfId="15561" xr:uid="{00000000-0005-0000-0000-00008D5D0000}"/>
    <cellStyle name="Porcentual 3 2" xfId="15562" xr:uid="{00000000-0005-0000-0000-00008E5D0000}"/>
    <cellStyle name="Porcentual 3 2 2" xfId="15563" xr:uid="{00000000-0005-0000-0000-00008F5D0000}"/>
    <cellStyle name="Porcentual 3 3" xfId="15564" xr:uid="{00000000-0005-0000-0000-0000905D0000}"/>
    <cellStyle name="Porcentual 3 3 2" xfId="15565" xr:uid="{00000000-0005-0000-0000-0000915D0000}"/>
    <cellStyle name="Porcentual 3 4" xfId="15566" xr:uid="{00000000-0005-0000-0000-0000925D0000}"/>
    <cellStyle name="Porcentual 3 4 2" xfId="15567" xr:uid="{00000000-0005-0000-0000-0000935D0000}"/>
    <cellStyle name="Porcentual 3 5" xfId="15568" xr:uid="{00000000-0005-0000-0000-0000945D0000}"/>
    <cellStyle name="Porcentual 3 5 2" xfId="15569" xr:uid="{00000000-0005-0000-0000-0000955D0000}"/>
    <cellStyle name="Porcentual 3 6" xfId="15570" xr:uid="{00000000-0005-0000-0000-0000965D0000}"/>
    <cellStyle name="Porcentual 3 6 2" xfId="15571" xr:uid="{00000000-0005-0000-0000-0000975D0000}"/>
    <cellStyle name="Porcentual 3 7" xfId="15572" xr:uid="{00000000-0005-0000-0000-0000985D0000}"/>
    <cellStyle name="Porcentual 3 7 2" xfId="15573" xr:uid="{00000000-0005-0000-0000-0000995D0000}"/>
    <cellStyle name="Porcentual 3 8" xfId="15574" xr:uid="{00000000-0005-0000-0000-00009A5D0000}"/>
    <cellStyle name="Porcentual 3 8 2" xfId="15575" xr:uid="{00000000-0005-0000-0000-00009B5D0000}"/>
    <cellStyle name="Porcentual 3 9" xfId="15576" xr:uid="{00000000-0005-0000-0000-00009C5D0000}"/>
    <cellStyle name="Porcentual 3 9 2" xfId="15577" xr:uid="{00000000-0005-0000-0000-00009D5D0000}"/>
    <cellStyle name="Porcentual 4" xfId="15578" xr:uid="{00000000-0005-0000-0000-00009E5D0000}"/>
    <cellStyle name="Porcentual 4 2" xfId="15579" xr:uid="{00000000-0005-0000-0000-00009F5D0000}"/>
    <cellStyle name="Porcentual 4 2 2" xfId="28931" xr:uid="{00000000-0005-0000-0000-0000A05D0000}"/>
    <cellStyle name="Porcentual 4 3" xfId="15580" xr:uid="{00000000-0005-0000-0000-0000A15D0000}"/>
    <cellStyle name="Porcentual 4 3 2" xfId="28932" xr:uid="{00000000-0005-0000-0000-0000A25D0000}"/>
    <cellStyle name="Porcentual 4 4" xfId="28930" xr:uid="{00000000-0005-0000-0000-0000A35D0000}"/>
    <cellStyle name="Premissas" xfId="15581" xr:uid="{00000000-0005-0000-0000-0000A45D0000}"/>
    <cellStyle name="Projeções" xfId="15582" xr:uid="{00000000-0005-0000-0000-0000A55D0000}"/>
    <cellStyle name="propio" xfId="15583" xr:uid="{00000000-0005-0000-0000-0000A65D0000}"/>
    <cellStyle name="propio 2" xfId="15584" xr:uid="{00000000-0005-0000-0000-0000A75D0000}"/>
    <cellStyle name="propio 2 10" xfId="15585" xr:uid="{00000000-0005-0000-0000-0000A85D0000}"/>
    <cellStyle name="propio 2 10 2" xfId="15586" xr:uid="{00000000-0005-0000-0000-0000A95D0000}"/>
    <cellStyle name="propio 2 11" xfId="15587" xr:uid="{00000000-0005-0000-0000-0000AA5D0000}"/>
    <cellStyle name="propio 2 11 2" xfId="15588" xr:uid="{00000000-0005-0000-0000-0000AB5D0000}"/>
    <cellStyle name="propio 2 12" xfId="15589" xr:uid="{00000000-0005-0000-0000-0000AC5D0000}"/>
    <cellStyle name="propio 2 12 2" xfId="15590" xr:uid="{00000000-0005-0000-0000-0000AD5D0000}"/>
    <cellStyle name="propio 2 13" xfId="15591" xr:uid="{00000000-0005-0000-0000-0000AE5D0000}"/>
    <cellStyle name="propio 2 2" xfId="15592" xr:uid="{00000000-0005-0000-0000-0000AF5D0000}"/>
    <cellStyle name="propio 2 2 2" xfId="15593" xr:uid="{00000000-0005-0000-0000-0000B05D0000}"/>
    <cellStyle name="propio 2 3" xfId="15594" xr:uid="{00000000-0005-0000-0000-0000B15D0000}"/>
    <cellStyle name="propio 2 3 2" xfId="15595" xr:uid="{00000000-0005-0000-0000-0000B25D0000}"/>
    <cellStyle name="propio 2 4" xfId="15596" xr:uid="{00000000-0005-0000-0000-0000B35D0000}"/>
    <cellStyle name="propio 2 4 2" xfId="15597" xr:uid="{00000000-0005-0000-0000-0000B45D0000}"/>
    <cellStyle name="propio 2 5" xfId="15598" xr:uid="{00000000-0005-0000-0000-0000B55D0000}"/>
    <cellStyle name="propio 2 5 2" xfId="15599" xr:uid="{00000000-0005-0000-0000-0000B65D0000}"/>
    <cellStyle name="propio 2 6" xfId="15600" xr:uid="{00000000-0005-0000-0000-0000B75D0000}"/>
    <cellStyle name="propio 2 6 2" xfId="15601" xr:uid="{00000000-0005-0000-0000-0000B85D0000}"/>
    <cellStyle name="propio 2 7" xfId="15602" xr:uid="{00000000-0005-0000-0000-0000B95D0000}"/>
    <cellStyle name="propio 2 7 2" xfId="15603" xr:uid="{00000000-0005-0000-0000-0000BA5D0000}"/>
    <cellStyle name="propio 2 8" xfId="15604" xr:uid="{00000000-0005-0000-0000-0000BB5D0000}"/>
    <cellStyle name="propio 2 8 2" xfId="15605" xr:uid="{00000000-0005-0000-0000-0000BC5D0000}"/>
    <cellStyle name="propio 2 9" xfId="15606" xr:uid="{00000000-0005-0000-0000-0000BD5D0000}"/>
    <cellStyle name="propio 2 9 2" xfId="15607" xr:uid="{00000000-0005-0000-0000-0000BE5D0000}"/>
    <cellStyle name="propio 2_ActiFijos" xfId="15608" xr:uid="{00000000-0005-0000-0000-0000BF5D0000}"/>
    <cellStyle name="propio 3" xfId="15609" xr:uid="{00000000-0005-0000-0000-0000C05D0000}"/>
    <cellStyle name="propio 3 10" xfId="15610" xr:uid="{00000000-0005-0000-0000-0000C15D0000}"/>
    <cellStyle name="propio 3 10 2" xfId="15611" xr:uid="{00000000-0005-0000-0000-0000C25D0000}"/>
    <cellStyle name="propio 3 11" xfId="15612" xr:uid="{00000000-0005-0000-0000-0000C35D0000}"/>
    <cellStyle name="propio 3 11 2" xfId="15613" xr:uid="{00000000-0005-0000-0000-0000C45D0000}"/>
    <cellStyle name="propio 3 12" xfId="15614" xr:uid="{00000000-0005-0000-0000-0000C55D0000}"/>
    <cellStyle name="propio 3 12 2" xfId="15615" xr:uid="{00000000-0005-0000-0000-0000C65D0000}"/>
    <cellStyle name="propio 3 13" xfId="15616" xr:uid="{00000000-0005-0000-0000-0000C75D0000}"/>
    <cellStyle name="propio 3 2" xfId="15617" xr:uid="{00000000-0005-0000-0000-0000C85D0000}"/>
    <cellStyle name="propio 3 2 2" xfId="15618" xr:uid="{00000000-0005-0000-0000-0000C95D0000}"/>
    <cellStyle name="propio 3 3" xfId="15619" xr:uid="{00000000-0005-0000-0000-0000CA5D0000}"/>
    <cellStyle name="propio 3 3 2" xfId="15620" xr:uid="{00000000-0005-0000-0000-0000CB5D0000}"/>
    <cellStyle name="propio 3 4" xfId="15621" xr:uid="{00000000-0005-0000-0000-0000CC5D0000}"/>
    <cellStyle name="propio 3 4 2" xfId="15622" xr:uid="{00000000-0005-0000-0000-0000CD5D0000}"/>
    <cellStyle name="propio 3 5" xfId="15623" xr:uid="{00000000-0005-0000-0000-0000CE5D0000}"/>
    <cellStyle name="propio 3 5 2" xfId="15624" xr:uid="{00000000-0005-0000-0000-0000CF5D0000}"/>
    <cellStyle name="propio 3 6" xfId="15625" xr:uid="{00000000-0005-0000-0000-0000D05D0000}"/>
    <cellStyle name="propio 3 6 2" xfId="15626" xr:uid="{00000000-0005-0000-0000-0000D15D0000}"/>
    <cellStyle name="propio 3 7" xfId="15627" xr:uid="{00000000-0005-0000-0000-0000D25D0000}"/>
    <cellStyle name="propio 3 7 2" xfId="15628" xr:uid="{00000000-0005-0000-0000-0000D35D0000}"/>
    <cellStyle name="propio 3 8" xfId="15629" xr:uid="{00000000-0005-0000-0000-0000D45D0000}"/>
    <cellStyle name="propio 3 8 2" xfId="15630" xr:uid="{00000000-0005-0000-0000-0000D55D0000}"/>
    <cellStyle name="propio 3 9" xfId="15631" xr:uid="{00000000-0005-0000-0000-0000D65D0000}"/>
    <cellStyle name="propio 3 9 2" xfId="15632" xr:uid="{00000000-0005-0000-0000-0000D75D0000}"/>
    <cellStyle name="propio 3_ActiFijos" xfId="15633" xr:uid="{00000000-0005-0000-0000-0000D85D0000}"/>
    <cellStyle name="propio 4" xfId="15634" xr:uid="{00000000-0005-0000-0000-0000D95D0000}"/>
    <cellStyle name="propio 4 10" xfId="15635" xr:uid="{00000000-0005-0000-0000-0000DA5D0000}"/>
    <cellStyle name="propio 4 10 2" xfId="15636" xr:uid="{00000000-0005-0000-0000-0000DB5D0000}"/>
    <cellStyle name="propio 4 11" xfId="15637" xr:uid="{00000000-0005-0000-0000-0000DC5D0000}"/>
    <cellStyle name="propio 4 11 2" xfId="15638" xr:uid="{00000000-0005-0000-0000-0000DD5D0000}"/>
    <cellStyle name="propio 4 12" xfId="15639" xr:uid="{00000000-0005-0000-0000-0000DE5D0000}"/>
    <cellStyle name="propio 4 12 2" xfId="15640" xr:uid="{00000000-0005-0000-0000-0000DF5D0000}"/>
    <cellStyle name="propio 4 13" xfId="15641" xr:uid="{00000000-0005-0000-0000-0000E05D0000}"/>
    <cellStyle name="propio 4 2" xfId="15642" xr:uid="{00000000-0005-0000-0000-0000E15D0000}"/>
    <cellStyle name="propio 4 2 2" xfId="15643" xr:uid="{00000000-0005-0000-0000-0000E25D0000}"/>
    <cellStyle name="propio 4 3" xfId="15644" xr:uid="{00000000-0005-0000-0000-0000E35D0000}"/>
    <cellStyle name="propio 4 3 2" xfId="15645" xr:uid="{00000000-0005-0000-0000-0000E45D0000}"/>
    <cellStyle name="propio 4 4" xfId="15646" xr:uid="{00000000-0005-0000-0000-0000E55D0000}"/>
    <cellStyle name="propio 4 4 2" xfId="15647" xr:uid="{00000000-0005-0000-0000-0000E65D0000}"/>
    <cellStyle name="propio 4 5" xfId="15648" xr:uid="{00000000-0005-0000-0000-0000E75D0000}"/>
    <cellStyle name="propio 4 5 2" xfId="15649" xr:uid="{00000000-0005-0000-0000-0000E85D0000}"/>
    <cellStyle name="propio 4 6" xfId="15650" xr:uid="{00000000-0005-0000-0000-0000E95D0000}"/>
    <cellStyle name="propio 4 6 2" xfId="15651" xr:uid="{00000000-0005-0000-0000-0000EA5D0000}"/>
    <cellStyle name="propio 4 7" xfId="15652" xr:uid="{00000000-0005-0000-0000-0000EB5D0000}"/>
    <cellStyle name="propio 4 7 2" xfId="15653" xr:uid="{00000000-0005-0000-0000-0000EC5D0000}"/>
    <cellStyle name="propio 4 8" xfId="15654" xr:uid="{00000000-0005-0000-0000-0000ED5D0000}"/>
    <cellStyle name="propio 4 8 2" xfId="15655" xr:uid="{00000000-0005-0000-0000-0000EE5D0000}"/>
    <cellStyle name="propio 4 9" xfId="15656" xr:uid="{00000000-0005-0000-0000-0000EF5D0000}"/>
    <cellStyle name="propio 4 9 2" xfId="15657" xr:uid="{00000000-0005-0000-0000-0000F05D0000}"/>
    <cellStyle name="propio 4_ActiFijos" xfId="15658" xr:uid="{00000000-0005-0000-0000-0000F15D0000}"/>
    <cellStyle name="propio 5" xfId="15659" xr:uid="{00000000-0005-0000-0000-0000F25D0000}"/>
    <cellStyle name="propio 5 2" xfId="15660" xr:uid="{00000000-0005-0000-0000-0000F35D0000}"/>
    <cellStyle name="propio 5 2 2" xfId="15661" xr:uid="{00000000-0005-0000-0000-0000F45D0000}"/>
    <cellStyle name="propio 5 3" xfId="15662" xr:uid="{00000000-0005-0000-0000-0000F55D0000}"/>
    <cellStyle name="propio 5 3 2" xfId="15663" xr:uid="{00000000-0005-0000-0000-0000F65D0000}"/>
    <cellStyle name="propio 5 4" xfId="15664" xr:uid="{00000000-0005-0000-0000-0000F75D0000}"/>
    <cellStyle name="propio 6" xfId="15665" xr:uid="{00000000-0005-0000-0000-0000F85D0000}"/>
    <cellStyle name="propio 6 2" xfId="15666" xr:uid="{00000000-0005-0000-0000-0000F95D0000}"/>
    <cellStyle name="propio 6 2 2" xfId="15667" xr:uid="{00000000-0005-0000-0000-0000FA5D0000}"/>
    <cellStyle name="propio 6 3" xfId="15668" xr:uid="{00000000-0005-0000-0000-0000FB5D0000}"/>
    <cellStyle name="propio 6 3 2" xfId="15669" xr:uid="{00000000-0005-0000-0000-0000FC5D0000}"/>
    <cellStyle name="propio 6 4" xfId="15670" xr:uid="{00000000-0005-0000-0000-0000FD5D0000}"/>
    <cellStyle name="propio 7" xfId="15671" xr:uid="{00000000-0005-0000-0000-0000FE5D0000}"/>
    <cellStyle name="propio 7 2" xfId="15672" xr:uid="{00000000-0005-0000-0000-0000FF5D0000}"/>
    <cellStyle name="propio 7 2 2" xfId="15673" xr:uid="{00000000-0005-0000-0000-0000005E0000}"/>
    <cellStyle name="propio 7 3" xfId="15674" xr:uid="{00000000-0005-0000-0000-0000015E0000}"/>
    <cellStyle name="propio 7 3 2" xfId="15675" xr:uid="{00000000-0005-0000-0000-0000025E0000}"/>
    <cellStyle name="propio 7 4" xfId="15676" xr:uid="{00000000-0005-0000-0000-0000035E0000}"/>
    <cellStyle name="propio 8" xfId="15677" xr:uid="{00000000-0005-0000-0000-0000045E0000}"/>
    <cellStyle name="propio_Balance" xfId="15678" xr:uid="{00000000-0005-0000-0000-0000055E0000}"/>
    <cellStyle name="proyeccion" xfId="15679" xr:uid="{00000000-0005-0000-0000-0000065E0000}"/>
    <cellStyle name="PSChar" xfId="15680" xr:uid="{00000000-0005-0000-0000-0000075E0000}"/>
    <cellStyle name="PSChar 2" xfId="15681" xr:uid="{00000000-0005-0000-0000-0000085E0000}"/>
    <cellStyle name="PSChar 2 10" xfId="15682" xr:uid="{00000000-0005-0000-0000-0000095E0000}"/>
    <cellStyle name="PSChar 2 11" xfId="15683" xr:uid="{00000000-0005-0000-0000-00000A5E0000}"/>
    <cellStyle name="PSChar 2 12" xfId="15684" xr:uid="{00000000-0005-0000-0000-00000B5E0000}"/>
    <cellStyle name="PSChar 2 2" xfId="15685" xr:uid="{00000000-0005-0000-0000-00000C5E0000}"/>
    <cellStyle name="PSChar 2 3" xfId="15686" xr:uid="{00000000-0005-0000-0000-00000D5E0000}"/>
    <cellStyle name="PSChar 2 4" xfId="15687" xr:uid="{00000000-0005-0000-0000-00000E5E0000}"/>
    <cellStyle name="PSChar 2 5" xfId="15688" xr:uid="{00000000-0005-0000-0000-00000F5E0000}"/>
    <cellStyle name="PSChar 2 6" xfId="15689" xr:uid="{00000000-0005-0000-0000-0000105E0000}"/>
    <cellStyle name="PSChar 2 7" xfId="15690" xr:uid="{00000000-0005-0000-0000-0000115E0000}"/>
    <cellStyle name="PSChar 2 8" xfId="15691" xr:uid="{00000000-0005-0000-0000-0000125E0000}"/>
    <cellStyle name="PSChar 2 9" xfId="15692" xr:uid="{00000000-0005-0000-0000-0000135E0000}"/>
    <cellStyle name="PSChar 3" xfId="15693" xr:uid="{00000000-0005-0000-0000-0000145E0000}"/>
    <cellStyle name="PSChar 3 10" xfId="15694" xr:uid="{00000000-0005-0000-0000-0000155E0000}"/>
    <cellStyle name="PSChar 3 11" xfId="15695" xr:uid="{00000000-0005-0000-0000-0000165E0000}"/>
    <cellStyle name="PSChar 3 12" xfId="15696" xr:uid="{00000000-0005-0000-0000-0000175E0000}"/>
    <cellStyle name="PSChar 3 2" xfId="15697" xr:uid="{00000000-0005-0000-0000-0000185E0000}"/>
    <cellStyle name="PSChar 3 3" xfId="15698" xr:uid="{00000000-0005-0000-0000-0000195E0000}"/>
    <cellStyle name="PSChar 3 4" xfId="15699" xr:uid="{00000000-0005-0000-0000-00001A5E0000}"/>
    <cellStyle name="PSChar 3 5" xfId="15700" xr:uid="{00000000-0005-0000-0000-00001B5E0000}"/>
    <cellStyle name="PSChar 3 6" xfId="15701" xr:uid="{00000000-0005-0000-0000-00001C5E0000}"/>
    <cellStyle name="PSChar 3 7" xfId="15702" xr:uid="{00000000-0005-0000-0000-00001D5E0000}"/>
    <cellStyle name="PSChar 3 8" xfId="15703" xr:uid="{00000000-0005-0000-0000-00001E5E0000}"/>
    <cellStyle name="PSChar 3 9" xfId="15704" xr:uid="{00000000-0005-0000-0000-00001F5E0000}"/>
    <cellStyle name="PSChar 4" xfId="15705" xr:uid="{00000000-0005-0000-0000-0000205E0000}"/>
    <cellStyle name="PSChar 4 10" xfId="15706" xr:uid="{00000000-0005-0000-0000-0000215E0000}"/>
    <cellStyle name="PSChar 4 11" xfId="15707" xr:uid="{00000000-0005-0000-0000-0000225E0000}"/>
    <cellStyle name="PSChar 4 12" xfId="15708" xr:uid="{00000000-0005-0000-0000-0000235E0000}"/>
    <cellStyle name="PSChar 4 2" xfId="15709" xr:uid="{00000000-0005-0000-0000-0000245E0000}"/>
    <cellStyle name="PSChar 4 3" xfId="15710" xr:uid="{00000000-0005-0000-0000-0000255E0000}"/>
    <cellStyle name="PSChar 4 4" xfId="15711" xr:uid="{00000000-0005-0000-0000-0000265E0000}"/>
    <cellStyle name="PSChar 4 5" xfId="15712" xr:uid="{00000000-0005-0000-0000-0000275E0000}"/>
    <cellStyle name="PSChar 4 6" xfId="15713" xr:uid="{00000000-0005-0000-0000-0000285E0000}"/>
    <cellStyle name="PSChar 4 7" xfId="15714" xr:uid="{00000000-0005-0000-0000-0000295E0000}"/>
    <cellStyle name="PSChar 4 8" xfId="15715" xr:uid="{00000000-0005-0000-0000-00002A5E0000}"/>
    <cellStyle name="PSChar 4 9" xfId="15716" xr:uid="{00000000-0005-0000-0000-00002B5E0000}"/>
    <cellStyle name="puntos" xfId="15717" xr:uid="{00000000-0005-0000-0000-00002C5E0000}"/>
    <cellStyle name="puntos 2" xfId="15718" xr:uid="{00000000-0005-0000-0000-00002D5E0000}"/>
    <cellStyle name="puntos 2 10" xfId="15719" xr:uid="{00000000-0005-0000-0000-00002E5E0000}"/>
    <cellStyle name="puntos 2 10 2" xfId="15720" xr:uid="{00000000-0005-0000-0000-00002F5E0000}"/>
    <cellStyle name="puntos 2 11" xfId="15721" xr:uid="{00000000-0005-0000-0000-0000305E0000}"/>
    <cellStyle name="puntos 2 11 2" xfId="15722" xr:uid="{00000000-0005-0000-0000-0000315E0000}"/>
    <cellStyle name="puntos 2 12" xfId="15723" xr:uid="{00000000-0005-0000-0000-0000325E0000}"/>
    <cellStyle name="puntos 2 12 2" xfId="15724" xr:uid="{00000000-0005-0000-0000-0000335E0000}"/>
    <cellStyle name="puntos 2 13" xfId="15725" xr:uid="{00000000-0005-0000-0000-0000345E0000}"/>
    <cellStyle name="puntos 2 2" xfId="15726" xr:uid="{00000000-0005-0000-0000-0000355E0000}"/>
    <cellStyle name="puntos 2 2 2" xfId="15727" xr:uid="{00000000-0005-0000-0000-0000365E0000}"/>
    <cellStyle name="puntos 2 3" xfId="15728" xr:uid="{00000000-0005-0000-0000-0000375E0000}"/>
    <cellStyle name="puntos 2 3 2" xfId="15729" xr:uid="{00000000-0005-0000-0000-0000385E0000}"/>
    <cellStyle name="puntos 2 4" xfId="15730" xr:uid="{00000000-0005-0000-0000-0000395E0000}"/>
    <cellStyle name="puntos 2 4 2" xfId="15731" xr:uid="{00000000-0005-0000-0000-00003A5E0000}"/>
    <cellStyle name="puntos 2 5" xfId="15732" xr:uid="{00000000-0005-0000-0000-00003B5E0000}"/>
    <cellStyle name="puntos 2 5 2" xfId="15733" xr:uid="{00000000-0005-0000-0000-00003C5E0000}"/>
    <cellStyle name="puntos 2 6" xfId="15734" xr:uid="{00000000-0005-0000-0000-00003D5E0000}"/>
    <cellStyle name="puntos 2 6 2" xfId="15735" xr:uid="{00000000-0005-0000-0000-00003E5E0000}"/>
    <cellStyle name="puntos 2 7" xfId="15736" xr:uid="{00000000-0005-0000-0000-00003F5E0000}"/>
    <cellStyle name="puntos 2 7 2" xfId="15737" xr:uid="{00000000-0005-0000-0000-0000405E0000}"/>
    <cellStyle name="puntos 2 8" xfId="15738" xr:uid="{00000000-0005-0000-0000-0000415E0000}"/>
    <cellStyle name="puntos 2 8 2" xfId="15739" xr:uid="{00000000-0005-0000-0000-0000425E0000}"/>
    <cellStyle name="puntos 2 9" xfId="15740" xr:uid="{00000000-0005-0000-0000-0000435E0000}"/>
    <cellStyle name="puntos 2 9 2" xfId="15741" xr:uid="{00000000-0005-0000-0000-0000445E0000}"/>
    <cellStyle name="puntos 3" xfId="15742" xr:uid="{00000000-0005-0000-0000-0000455E0000}"/>
    <cellStyle name="puntos 3 10" xfId="15743" xr:uid="{00000000-0005-0000-0000-0000465E0000}"/>
    <cellStyle name="puntos 3 10 2" xfId="15744" xr:uid="{00000000-0005-0000-0000-0000475E0000}"/>
    <cellStyle name="puntos 3 11" xfId="15745" xr:uid="{00000000-0005-0000-0000-0000485E0000}"/>
    <cellStyle name="puntos 3 11 2" xfId="15746" xr:uid="{00000000-0005-0000-0000-0000495E0000}"/>
    <cellStyle name="puntos 3 12" xfId="15747" xr:uid="{00000000-0005-0000-0000-00004A5E0000}"/>
    <cellStyle name="puntos 3 12 2" xfId="15748" xr:uid="{00000000-0005-0000-0000-00004B5E0000}"/>
    <cellStyle name="puntos 3 13" xfId="15749" xr:uid="{00000000-0005-0000-0000-00004C5E0000}"/>
    <cellStyle name="puntos 3 2" xfId="15750" xr:uid="{00000000-0005-0000-0000-00004D5E0000}"/>
    <cellStyle name="puntos 3 2 2" xfId="15751" xr:uid="{00000000-0005-0000-0000-00004E5E0000}"/>
    <cellStyle name="puntos 3 3" xfId="15752" xr:uid="{00000000-0005-0000-0000-00004F5E0000}"/>
    <cellStyle name="puntos 3 3 2" xfId="15753" xr:uid="{00000000-0005-0000-0000-0000505E0000}"/>
    <cellStyle name="puntos 3 4" xfId="15754" xr:uid="{00000000-0005-0000-0000-0000515E0000}"/>
    <cellStyle name="puntos 3 4 2" xfId="15755" xr:uid="{00000000-0005-0000-0000-0000525E0000}"/>
    <cellStyle name="puntos 3 5" xfId="15756" xr:uid="{00000000-0005-0000-0000-0000535E0000}"/>
    <cellStyle name="puntos 3 5 2" xfId="15757" xr:uid="{00000000-0005-0000-0000-0000545E0000}"/>
    <cellStyle name="puntos 3 6" xfId="15758" xr:uid="{00000000-0005-0000-0000-0000555E0000}"/>
    <cellStyle name="puntos 3 6 2" xfId="15759" xr:uid="{00000000-0005-0000-0000-0000565E0000}"/>
    <cellStyle name="puntos 3 7" xfId="15760" xr:uid="{00000000-0005-0000-0000-0000575E0000}"/>
    <cellStyle name="puntos 3 7 2" xfId="15761" xr:uid="{00000000-0005-0000-0000-0000585E0000}"/>
    <cellStyle name="puntos 3 8" xfId="15762" xr:uid="{00000000-0005-0000-0000-0000595E0000}"/>
    <cellStyle name="puntos 3 8 2" xfId="15763" xr:uid="{00000000-0005-0000-0000-00005A5E0000}"/>
    <cellStyle name="puntos 3 9" xfId="15764" xr:uid="{00000000-0005-0000-0000-00005B5E0000}"/>
    <cellStyle name="puntos 3 9 2" xfId="15765" xr:uid="{00000000-0005-0000-0000-00005C5E0000}"/>
    <cellStyle name="puntos 4" xfId="15766" xr:uid="{00000000-0005-0000-0000-00005D5E0000}"/>
    <cellStyle name="puntos 4 10" xfId="15767" xr:uid="{00000000-0005-0000-0000-00005E5E0000}"/>
    <cellStyle name="puntos 4 10 2" xfId="15768" xr:uid="{00000000-0005-0000-0000-00005F5E0000}"/>
    <cellStyle name="puntos 4 11" xfId="15769" xr:uid="{00000000-0005-0000-0000-0000605E0000}"/>
    <cellStyle name="puntos 4 11 2" xfId="15770" xr:uid="{00000000-0005-0000-0000-0000615E0000}"/>
    <cellStyle name="puntos 4 12" xfId="15771" xr:uid="{00000000-0005-0000-0000-0000625E0000}"/>
    <cellStyle name="puntos 4 12 2" xfId="15772" xr:uid="{00000000-0005-0000-0000-0000635E0000}"/>
    <cellStyle name="puntos 4 13" xfId="15773" xr:uid="{00000000-0005-0000-0000-0000645E0000}"/>
    <cellStyle name="puntos 4 2" xfId="15774" xr:uid="{00000000-0005-0000-0000-0000655E0000}"/>
    <cellStyle name="puntos 4 2 2" xfId="15775" xr:uid="{00000000-0005-0000-0000-0000665E0000}"/>
    <cellStyle name="puntos 4 3" xfId="15776" xr:uid="{00000000-0005-0000-0000-0000675E0000}"/>
    <cellStyle name="puntos 4 3 2" xfId="15777" xr:uid="{00000000-0005-0000-0000-0000685E0000}"/>
    <cellStyle name="puntos 4 4" xfId="15778" xr:uid="{00000000-0005-0000-0000-0000695E0000}"/>
    <cellStyle name="puntos 4 4 2" xfId="15779" xr:uid="{00000000-0005-0000-0000-00006A5E0000}"/>
    <cellStyle name="puntos 4 5" xfId="15780" xr:uid="{00000000-0005-0000-0000-00006B5E0000}"/>
    <cellStyle name="puntos 4 5 2" xfId="15781" xr:uid="{00000000-0005-0000-0000-00006C5E0000}"/>
    <cellStyle name="puntos 4 6" xfId="15782" xr:uid="{00000000-0005-0000-0000-00006D5E0000}"/>
    <cellStyle name="puntos 4 6 2" xfId="15783" xr:uid="{00000000-0005-0000-0000-00006E5E0000}"/>
    <cellStyle name="puntos 4 7" xfId="15784" xr:uid="{00000000-0005-0000-0000-00006F5E0000}"/>
    <cellStyle name="puntos 4 7 2" xfId="15785" xr:uid="{00000000-0005-0000-0000-0000705E0000}"/>
    <cellStyle name="puntos 4 8" xfId="15786" xr:uid="{00000000-0005-0000-0000-0000715E0000}"/>
    <cellStyle name="puntos 4 8 2" xfId="15787" xr:uid="{00000000-0005-0000-0000-0000725E0000}"/>
    <cellStyle name="puntos 4 9" xfId="15788" xr:uid="{00000000-0005-0000-0000-0000735E0000}"/>
    <cellStyle name="puntos 4 9 2" xfId="15789" xr:uid="{00000000-0005-0000-0000-0000745E0000}"/>
    <cellStyle name="puntos 5" xfId="15790" xr:uid="{00000000-0005-0000-0000-0000755E0000}"/>
    <cellStyle name="Red" xfId="15791" xr:uid="{00000000-0005-0000-0000-0000765E0000}"/>
    <cellStyle name="Red Heading" xfId="15792" xr:uid="{00000000-0005-0000-0000-0000775E0000}"/>
    <cellStyle name="Resaltar" xfId="15793" xr:uid="{00000000-0005-0000-0000-0000785E0000}"/>
    <cellStyle name="Resaltar 2" xfId="15794" xr:uid="{00000000-0005-0000-0000-0000795E0000}"/>
    <cellStyle name="Resaltar 2 10" xfId="15795" xr:uid="{00000000-0005-0000-0000-00007A5E0000}"/>
    <cellStyle name="Resaltar 2 11" xfId="15796" xr:uid="{00000000-0005-0000-0000-00007B5E0000}"/>
    <cellStyle name="Resaltar 2 12" xfId="15797" xr:uid="{00000000-0005-0000-0000-00007C5E0000}"/>
    <cellStyle name="Resaltar 2 2" xfId="15798" xr:uid="{00000000-0005-0000-0000-00007D5E0000}"/>
    <cellStyle name="Resaltar 2 3" xfId="15799" xr:uid="{00000000-0005-0000-0000-00007E5E0000}"/>
    <cellStyle name="Resaltar 2 4" xfId="15800" xr:uid="{00000000-0005-0000-0000-00007F5E0000}"/>
    <cellStyle name="Resaltar 2 5" xfId="15801" xr:uid="{00000000-0005-0000-0000-0000805E0000}"/>
    <cellStyle name="Resaltar 2 6" xfId="15802" xr:uid="{00000000-0005-0000-0000-0000815E0000}"/>
    <cellStyle name="Resaltar 2 7" xfId="15803" xr:uid="{00000000-0005-0000-0000-0000825E0000}"/>
    <cellStyle name="Resaltar 2 8" xfId="15804" xr:uid="{00000000-0005-0000-0000-0000835E0000}"/>
    <cellStyle name="Resaltar 2 9" xfId="15805" xr:uid="{00000000-0005-0000-0000-0000845E0000}"/>
    <cellStyle name="Resaltar 2_ActiFijos" xfId="15806" xr:uid="{00000000-0005-0000-0000-0000855E0000}"/>
    <cellStyle name="Resaltar 3" xfId="15807" xr:uid="{00000000-0005-0000-0000-0000865E0000}"/>
    <cellStyle name="Resaltar 3 10" xfId="15808" xr:uid="{00000000-0005-0000-0000-0000875E0000}"/>
    <cellStyle name="Resaltar 3 11" xfId="15809" xr:uid="{00000000-0005-0000-0000-0000885E0000}"/>
    <cellStyle name="Resaltar 3 12" xfId="15810" xr:uid="{00000000-0005-0000-0000-0000895E0000}"/>
    <cellStyle name="Resaltar 3 2" xfId="15811" xr:uid="{00000000-0005-0000-0000-00008A5E0000}"/>
    <cellStyle name="Resaltar 3 3" xfId="15812" xr:uid="{00000000-0005-0000-0000-00008B5E0000}"/>
    <cellStyle name="Resaltar 3 4" xfId="15813" xr:uid="{00000000-0005-0000-0000-00008C5E0000}"/>
    <cellStyle name="Resaltar 3 5" xfId="15814" xr:uid="{00000000-0005-0000-0000-00008D5E0000}"/>
    <cellStyle name="Resaltar 3 6" xfId="15815" xr:uid="{00000000-0005-0000-0000-00008E5E0000}"/>
    <cellStyle name="Resaltar 3 7" xfId="15816" xr:uid="{00000000-0005-0000-0000-00008F5E0000}"/>
    <cellStyle name="Resaltar 3 8" xfId="15817" xr:uid="{00000000-0005-0000-0000-0000905E0000}"/>
    <cellStyle name="Resaltar 3 9" xfId="15818" xr:uid="{00000000-0005-0000-0000-0000915E0000}"/>
    <cellStyle name="Resaltar 3_ActiFijos" xfId="15819" xr:uid="{00000000-0005-0000-0000-0000925E0000}"/>
    <cellStyle name="Resaltar 4" xfId="15820" xr:uid="{00000000-0005-0000-0000-0000935E0000}"/>
    <cellStyle name="Resaltar 4 10" xfId="15821" xr:uid="{00000000-0005-0000-0000-0000945E0000}"/>
    <cellStyle name="Resaltar 4 11" xfId="15822" xr:uid="{00000000-0005-0000-0000-0000955E0000}"/>
    <cellStyle name="Resaltar 4 12" xfId="15823" xr:uid="{00000000-0005-0000-0000-0000965E0000}"/>
    <cellStyle name="Resaltar 4 2" xfId="15824" xr:uid="{00000000-0005-0000-0000-0000975E0000}"/>
    <cellStyle name="Resaltar 4 3" xfId="15825" xr:uid="{00000000-0005-0000-0000-0000985E0000}"/>
    <cellStyle name="Resaltar 4 4" xfId="15826" xr:uid="{00000000-0005-0000-0000-0000995E0000}"/>
    <cellStyle name="Resaltar 4 5" xfId="15827" xr:uid="{00000000-0005-0000-0000-00009A5E0000}"/>
    <cellStyle name="Resaltar 4 6" xfId="15828" xr:uid="{00000000-0005-0000-0000-00009B5E0000}"/>
    <cellStyle name="Resaltar 4 7" xfId="15829" xr:uid="{00000000-0005-0000-0000-00009C5E0000}"/>
    <cellStyle name="Resaltar 4 8" xfId="15830" xr:uid="{00000000-0005-0000-0000-00009D5E0000}"/>
    <cellStyle name="Resaltar 4 9" xfId="15831" xr:uid="{00000000-0005-0000-0000-00009E5E0000}"/>
    <cellStyle name="Resaltar 4_ActiFijos" xfId="15832" xr:uid="{00000000-0005-0000-0000-00009F5E0000}"/>
    <cellStyle name="Resaltar_Bases_Generales" xfId="15833" xr:uid="{00000000-0005-0000-0000-0000A05E0000}"/>
    <cellStyle name="Resaltar1" xfId="15834" xr:uid="{00000000-0005-0000-0000-0000A15E0000}"/>
    <cellStyle name="Resaltar1 2" xfId="15835" xr:uid="{00000000-0005-0000-0000-0000A25E0000}"/>
    <cellStyle name="Resaltar1 2 10" xfId="15836" xr:uid="{00000000-0005-0000-0000-0000A35E0000}"/>
    <cellStyle name="Resaltar1 2 11" xfId="15837" xr:uid="{00000000-0005-0000-0000-0000A45E0000}"/>
    <cellStyle name="Resaltar1 2 12" xfId="15838" xr:uid="{00000000-0005-0000-0000-0000A55E0000}"/>
    <cellStyle name="Resaltar1 2 2" xfId="15839" xr:uid="{00000000-0005-0000-0000-0000A65E0000}"/>
    <cellStyle name="Resaltar1 2 3" xfId="15840" xr:uid="{00000000-0005-0000-0000-0000A75E0000}"/>
    <cellStyle name="Resaltar1 2 4" xfId="15841" xr:uid="{00000000-0005-0000-0000-0000A85E0000}"/>
    <cellStyle name="Resaltar1 2 5" xfId="15842" xr:uid="{00000000-0005-0000-0000-0000A95E0000}"/>
    <cellStyle name="Resaltar1 2 6" xfId="15843" xr:uid="{00000000-0005-0000-0000-0000AA5E0000}"/>
    <cellStyle name="Resaltar1 2 7" xfId="15844" xr:uid="{00000000-0005-0000-0000-0000AB5E0000}"/>
    <cellStyle name="Resaltar1 2 8" xfId="15845" xr:uid="{00000000-0005-0000-0000-0000AC5E0000}"/>
    <cellStyle name="Resaltar1 2 9" xfId="15846" xr:uid="{00000000-0005-0000-0000-0000AD5E0000}"/>
    <cellStyle name="Resaltar1 2_ActiFijos" xfId="15847" xr:uid="{00000000-0005-0000-0000-0000AE5E0000}"/>
    <cellStyle name="Resaltar1 3" xfId="15848" xr:uid="{00000000-0005-0000-0000-0000AF5E0000}"/>
    <cellStyle name="Resaltar1 3 10" xfId="15849" xr:uid="{00000000-0005-0000-0000-0000B05E0000}"/>
    <cellStyle name="Resaltar1 3 11" xfId="15850" xr:uid="{00000000-0005-0000-0000-0000B15E0000}"/>
    <cellStyle name="Resaltar1 3 12" xfId="15851" xr:uid="{00000000-0005-0000-0000-0000B25E0000}"/>
    <cellStyle name="Resaltar1 3 2" xfId="15852" xr:uid="{00000000-0005-0000-0000-0000B35E0000}"/>
    <cellStyle name="Resaltar1 3 3" xfId="15853" xr:uid="{00000000-0005-0000-0000-0000B45E0000}"/>
    <cellStyle name="Resaltar1 3 4" xfId="15854" xr:uid="{00000000-0005-0000-0000-0000B55E0000}"/>
    <cellStyle name="Resaltar1 3 5" xfId="15855" xr:uid="{00000000-0005-0000-0000-0000B65E0000}"/>
    <cellStyle name="Resaltar1 3 6" xfId="15856" xr:uid="{00000000-0005-0000-0000-0000B75E0000}"/>
    <cellStyle name="Resaltar1 3 7" xfId="15857" xr:uid="{00000000-0005-0000-0000-0000B85E0000}"/>
    <cellStyle name="Resaltar1 3 8" xfId="15858" xr:uid="{00000000-0005-0000-0000-0000B95E0000}"/>
    <cellStyle name="Resaltar1 3 9" xfId="15859" xr:uid="{00000000-0005-0000-0000-0000BA5E0000}"/>
    <cellStyle name="Resaltar1 3_ActiFijos" xfId="15860" xr:uid="{00000000-0005-0000-0000-0000BB5E0000}"/>
    <cellStyle name="Resaltar1 4" xfId="15861" xr:uid="{00000000-0005-0000-0000-0000BC5E0000}"/>
    <cellStyle name="Resaltar1 4 10" xfId="15862" xr:uid="{00000000-0005-0000-0000-0000BD5E0000}"/>
    <cellStyle name="Resaltar1 4 11" xfId="15863" xr:uid="{00000000-0005-0000-0000-0000BE5E0000}"/>
    <cellStyle name="Resaltar1 4 12" xfId="15864" xr:uid="{00000000-0005-0000-0000-0000BF5E0000}"/>
    <cellStyle name="Resaltar1 4 2" xfId="15865" xr:uid="{00000000-0005-0000-0000-0000C05E0000}"/>
    <cellStyle name="Resaltar1 4 3" xfId="15866" xr:uid="{00000000-0005-0000-0000-0000C15E0000}"/>
    <cellStyle name="Resaltar1 4 4" xfId="15867" xr:uid="{00000000-0005-0000-0000-0000C25E0000}"/>
    <cellStyle name="Resaltar1 4 5" xfId="15868" xr:uid="{00000000-0005-0000-0000-0000C35E0000}"/>
    <cellStyle name="Resaltar1 4 6" xfId="15869" xr:uid="{00000000-0005-0000-0000-0000C45E0000}"/>
    <cellStyle name="Resaltar1 4 7" xfId="15870" xr:uid="{00000000-0005-0000-0000-0000C55E0000}"/>
    <cellStyle name="Resaltar1 4 8" xfId="15871" xr:uid="{00000000-0005-0000-0000-0000C65E0000}"/>
    <cellStyle name="Resaltar1 4 9" xfId="15872" xr:uid="{00000000-0005-0000-0000-0000C75E0000}"/>
    <cellStyle name="Resaltar1 4_ActiFijos" xfId="15873" xr:uid="{00000000-0005-0000-0000-0000C85E0000}"/>
    <cellStyle name="Resaltar1_Bases_Generales" xfId="15874" xr:uid="{00000000-0005-0000-0000-0000C95E0000}"/>
    <cellStyle name="Result" xfId="15875" xr:uid="{00000000-0005-0000-0000-0000CA5E0000}"/>
    <cellStyle name="RISKbigPercent" xfId="15876" xr:uid="{00000000-0005-0000-0000-0000CB5E0000}"/>
    <cellStyle name="RISKbigPercent 2" xfId="15877" xr:uid="{00000000-0005-0000-0000-0000CC5E0000}"/>
    <cellStyle name="RISKbigPercent 2 10" xfId="15878" xr:uid="{00000000-0005-0000-0000-0000CD5E0000}"/>
    <cellStyle name="RISKbigPercent 2 10 2" xfId="15879" xr:uid="{00000000-0005-0000-0000-0000CE5E0000}"/>
    <cellStyle name="RISKbigPercent 2 11" xfId="15880" xr:uid="{00000000-0005-0000-0000-0000CF5E0000}"/>
    <cellStyle name="RISKbigPercent 2 11 2" xfId="15881" xr:uid="{00000000-0005-0000-0000-0000D05E0000}"/>
    <cellStyle name="RISKbigPercent 2 12" xfId="15882" xr:uid="{00000000-0005-0000-0000-0000D15E0000}"/>
    <cellStyle name="RISKbigPercent 2 12 2" xfId="15883" xr:uid="{00000000-0005-0000-0000-0000D25E0000}"/>
    <cellStyle name="RISKbigPercent 2 13" xfId="15884" xr:uid="{00000000-0005-0000-0000-0000D35E0000}"/>
    <cellStyle name="RISKbigPercent 2 2" xfId="15885" xr:uid="{00000000-0005-0000-0000-0000D45E0000}"/>
    <cellStyle name="RISKbigPercent 2 2 2" xfId="15886" xr:uid="{00000000-0005-0000-0000-0000D55E0000}"/>
    <cellStyle name="RISKbigPercent 2 3" xfId="15887" xr:uid="{00000000-0005-0000-0000-0000D65E0000}"/>
    <cellStyle name="RISKbigPercent 2 3 2" xfId="15888" xr:uid="{00000000-0005-0000-0000-0000D75E0000}"/>
    <cellStyle name="RISKbigPercent 2 4" xfId="15889" xr:uid="{00000000-0005-0000-0000-0000D85E0000}"/>
    <cellStyle name="RISKbigPercent 2 4 2" xfId="15890" xr:uid="{00000000-0005-0000-0000-0000D95E0000}"/>
    <cellStyle name="RISKbigPercent 2 5" xfId="15891" xr:uid="{00000000-0005-0000-0000-0000DA5E0000}"/>
    <cellStyle name="RISKbigPercent 2 5 2" xfId="15892" xr:uid="{00000000-0005-0000-0000-0000DB5E0000}"/>
    <cellStyle name="RISKbigPercent 2 6" xfId="15893" xr:uid="{00000000-0005-0000-0000-0000DC5E0000}"/>
    <cellStyle name="RISKbigPercent 2 6 2" xfId="15894" xr:uid="{00000000-0005-0000-0000-0000DD5E0000}"/>
    <cellStyle name="RISKbigPercent 2 7" xfId="15895" xr:uid="{00000000-0005-0000-0000-0000DE5E0000}"/>
    <cellStyle name="RISKbigPercent 2 7 2" xfId="15896" xr:uid="{00000000-0005-0000-0000-0000DF5E0000}"/>
    <cellStyle name="RISKbigPercent 2 8" xfId="15897" xr:uid="{00000000-0005-0000-0000-0000E05E0000}"/>
    <cellStyle name="RISKbigPercent 2 8 2" xfId="15898" xr:uid="{00000000-0005-0000-0000-0000E15E0000}"/>
    <cellStyle name="RISKbigPercent 2 9" xfId="15899" xr:uid="{00000000-0005-0000-0000-0000E25E0000}"/>
    <cellStyle name="RISKbigPercent 2 9 2" xfId="15900" xr:uid="{00000000-0005-0000-0000-0000E35E0000}"/>
    <cellStyle name="RISKbigPercent 3" xfId="15901" xr:uid="{00000000-0005-0000-0000-0000E45E0000}"/>
    <cellStyle name="RISKbigPercent 3 10" xfId="15902" xr:uid="{00000000-0005-0000-0000-0000E55E0000}"/>
    <cellStyle name="RISKbigPercent 3 10 2" xfId="15903" xr:uid="{00000000-0005-0000-0000-0000E65E0000}"/>
    <cellStyle name="RISKbigPercent 3 11" xfId="15904" xr:uid="{00000000-0005-0000-0000-0000E75E0000}"/>
    <cellStyle name="RISKbigPercent 3 11 2" xfId="15905" xr:uid="{00000000-0005-0000-0000-0000E85E0000}"/>
    <cellStyle name="RISKbigPercent 3 12" xfId="15906" xr:uid="{00000000-0005-0000-0000-0000E95E0000}"/>
    <cellStyle name="RISKbigPercent 3 12 2" xfId="15907" xr:uid="{00000000-0005-0000-0000-0000EA5E0000}"/>
    <cellStyle name="RISKbigPercent 3 13" xfId="15908" xr:uid="{00000000-0005-0000-0000-0000EB5E0000}"/>
    <cellStyle name="RISKbigPercent 3 2" xfId="15909" xr:uid="{00000000-0005-0000-0000-0000EC5E0000}"/>
    <cellStyle name="RISKbigPercent 3 2 2" xfId="15910" xr:uid="{00000000-0005-0000-0000-0000ED5E0000}"/>
    <cellStyle name="RISKbigPercent 3 3" xfId="15911" xr:uid="{00000000-0005-0000-0000-0000EE5E0000}"/>
    <cellStyle name="RISKbigPercent 3 3 2" xfId="15912" xr:uid="{00000000-0005-0000-0000-0000EF5E0000}"/>
    <cellStyle name="RISKbigPercent 3 4" xfId="15913" xr:uid="{00000000-0005-0000-0000-0000F05E0000}"/>
    <cellStyle name="RISKbigPercent 3 4 2" xfId="15914" xr:uid="{00000000-0005-0000-0000-0000F15E0000}"/>
    <cellStyle name="RISKbigPercent 3 5" xfId="15915" xr:uid="{00000000-0005-0000-0000-0000F25E0000}"/>
    <cellStyle name="RISKbigPercent 3 5 2" xfId="15916" xr:uid="{00000000-0005-0000-0000-0000F35E0000}"/>
    <cellStyle name="RISKbigPercent 3 6" xfId="15917" xr:uid="{00000000-0005-0000-0000-0000F45E0000}"/>
    <cellStyle name="RISKbigPercent 3 6 2" xfId="15918" xr:uid="{00000000-0005-0000-0000-0000F55E0000}"/>
    <cellStyle name="RISKbigPercent 3 7" xfId="15919" xr:uid="{00000000-0005-0000-0000-0000F65E0000}"/>
    <cellStyle name="RISKbigPercent 3 7 2" xfId="15920" xr:uid="{00000000-0005-0000-0000-0000F75E0000}"/>
    <cellStyle name="RISKbigPercent 3 8" xfId="15921" xr:uid="{00000000-0005-0000-0000-0000F85E0000}"/>
    <cellStyle name="RISKbigPercent 3 8 2" xfId="15922" xr:uid="{00000000-0005-0000-0000-0000F95E0000}"/>
    <cellStyle name="RISKbigPercent 3 9" xfId="15923" xr:uid="{00000000-0005-0000-0000-0000FA5E0000}"/>
    <cellStyle name="RISKbigPercent 3 9 2" xfId="15924" xr:uid="{00000000-0005-0000-0000-0000FB5E0000}"/>
    <cellStyle name="RISKbigPercent 4" xfId="15925" xr:uid="{00000000-0005-0000-0000-0000FC5E0000}"/>
    <cellStyle name="RISKbigPercent 4 10" xfId="15926" xr:uid="{00000000-0005-0000-0000-0000FD5E0000}"/>
    <cellStyle name="RISKbigPercent 4 10 2" xfId="15927" xr:uid="{00000000-0005-0000-0000-0000FE5E0000}"/>
    <cellStyle name="RISKbigPercent 4 11" xfId="15928" xr:uid="{00000000-0005-0000-0000-0000FF5E0000}"/>
    <cellStyle name="RISKbigPercent 4 11 2" xfId="15929" xr:uid="{00000000-0005-0000-0000-0000005F0000}"/>
    <cellStyle name="RISKbigPercent 4 12" xfId="15930" xr:uid="{00000000-0005-0000-0000-0000015F0000}"/>
    <cellStyle name="RISKbigPercent 4 12 2" xfId="15931" xr:uid="{00000000-0005-0000-0000-0000025F0000}"/>
    <cellStyle name="RISKbigPercent 4 13" xfId="15932" xr:uid="{00000000-0005-0000-0000-0000035F0000}"/>
    <cellStyle name="RISKbigPercent 4 2" xfId="15933" xr:uid="{00000000-0005-0000-0000-0000045F0000}"/>
    <cellStyle name="RISKbigPercent 4 2 2" xfId="15934" xr:uid="{00000000-0005-0000-0000-0000055F0000}"/>
    <cellStyle name="RISKbigPercent 4 3" xfId="15935" xr:uid="{00000000-0005-0000-0000-0000065F0000}"/>
    <cellStyle name="RISKbigPercent 4 3 2" xfId="15936" xr:uid="{00000000-0005-0000-0000-0000075F0000}"/>
    <cellStyle name="RISKbigPercent 4 4" xfId="15937" xr:uid="{00000000-0005-0000-0000-0000085F0000}"/>
    <cellStyle name="RISKbigPercent 4 4 2" xfId="15938" xr:uid="{00000000-0005-0000-0000-0000095F0000}"/>
    <cellStyle name="RISKbigPercent 4 5" xfId="15939" xr:uid="{00000000-0005-0000-0000-00000A5F0000}"/>
    <cellStyle name="RISKbigPercent 4 5 2" xfId="15940" xr:uid="{00000000-0005-0000-0000-00000B5F0000}"/>
    <cellStyle name="RISKbigPercent 4 6" xfId="15941" xr:uid="{00000000-0005-0000-0000-00000C5F0000}"/>
    <cellStyle name="RISKbigPercent 4 6 2" xfId="15942" xr:uid="{00000000-0005-0000-0000-00000D5F0000}"/>
    <cellStyle name="RISKbigPercent 4 7" xfId="15943" xr:uid="{00000000-0005-0000-0000-00000E5F0000}"/>
    <cellStyle name="RISKbigPercent 4 7 2" xfId="15944" xr:uid="{00000000-0005-0000-0000-00000F5F0000}"/>
    <cellStyle name="RISKbigPercent 4 8" xfId="15945" xr:uid="{00000000-0005-0000-0000-0000105F0000}"/>
    <cellStyle name="RISKbigPercent 4 8 2" xfId="15946" xr:uid="{00000000-0005-0000-0000-0000115F0000}"/>
    <cellStyle name="RISKbigPercent 4 9" xfId="15947" xr:uid="{00000000-0005-0000-0000-0000125F0000}"/>
    <cellStyle name="RISKbigPercent 4 9 2" xfId="15948" xr:uid="{00000000-0005-0000-0000-0000135F0000}"/>
    <cellStyle name="RISKbigPercent 5" xfId="15949" xr:uid="{00000000-0005-0000-0000-0000145F0000}"/>
    <cellStyle name="RISKblandrEdge" xfId="15950" xr:uid="{00000000-0005-0000-0000-0000155F0000}"/>
    <cellStyle name="RISKblandrEdge 2" xfId="15951" xr:uid="{00000000-0005-0000-0000-0000165F0000}"/>
    <cellStyle name="RISKblandrEdge 2 10" xfId="15952" xr:uid="{00000000-0005-0000-0000-0000175F0000}"/>
    <cellStyle name="RISKblandrEdge 2 10 2" xfId="15953" xr:uid="{00000000-0005-0000-0000-0000185F0000}"/>
    <cellStyle name="RISKblandrEdge 2 11" xfId="15954" xr:uid="{00000000-0005-0000-0000-0000195F0000}"/>
    <cellStyle name="RISKblandrEdge 2 11 2" xfId="15955" xr:uid="{00000000-0005-0000-0000-00001A5F0000}"/>
    <cellStyle name="RISKblandrEdge 2 12" xfId="15956" xr:uid="{00000000-0005-0000-0000-00001B5F0000}"/>
    <cellStyle name="RISKblandrEdge 2 12 2" xfId="15957" xr:uid="{00000000-0005-0000-0000-00001C5F0000}"/>
    <cellStyle name="RISKblandrEdge 2 13" xfId="15958" xr:uid="{00000000-0005-0000-0000-00001D5F0000}"/>
    <cellStyle name="RISKblandrEdge 2 2" xfId="15959" xr:uid="{00000000-0005-0000-0000-00001E5F0000}"/>
    <cellStyle name="RISKblandrEdge 2 2 2" xfId="15960" xr:uid="{00000000-0005-0000-0000-00001F5F0000}"/>
    <cellStyle name="RISKblandrEdge 2 3" xfId="15961" xr:uid="{00000000-0005-0000-0000-0000205F0000}"/>
    <cellStyle name="RISKblandrEdge 2 3 2" xfId="15962" xr:uid="{00000000-0005-0000-0000-0000215F0000}"/>
    <cellStyle name="RISKblandrEdge 2 4" xfId="15963" xr:uid="{00000000-0005-0000-0000-0000225F0000}"/>
    <cellStyle name="RISKblandrEdge 2 4 2" xfId="15964" xr:uid="{00000000-0005-0000-0000-0000235F0000}"/>
    <cellStyle name="RISKblandrEdge 2 5" xfId="15965" xr:uid="{00000000-0005-0000-0000-0000245F0000}"/>
    <cellStyle name="RISKblandrEdge 2 5 2" xfId="15966" xr:uid="{00000000-0005-0000-0000-0000255F0000}"/>
    <cellStyle name="RISKblandrEdge 2 6" xfId="15967" xr:uid="{00000000-0005-0000-0000-0000265F0000}"/>
    <cellStyle name="RISKblandrEdge 2 6 2" xfId="15968" xr:uid="{00000000-0005-0000-0000-0000275F0000}"/>
    <cellStyle name="RISKblandrEdge 2 7" xfId="15969" xr:uid="{00000000-0005-0000-0000-0000285F0000}"/>
    <cellStyle name="RISKblandrEdge 2 7 2" xfId="15970" xr:uid="{00000000-0005-0000-0000-0000295F0000}"/>
    <cellStyle name="RISKblandrEdge 2 8" xfId="15971" xr:uid="{00000000-0005-0000-0000-00002A5F0000}"/>
    <cellStyle name="RISKblandrEdge 2 8 2" xfId="15972" xr:uid="{00000000-0005-0000-0000-00002B5F0000}"/>
    <cellStyle name="RISKblandrEdge 2 9" xfId="15973" xr:uid="{00000000-0005-0000-0000-00002C5F0000}"/>
    <cellStyle name="RISKblandrEdge 2 9 2" xfId="15974" xr:uid="{00000000-0005-0000-0000-00002D5F0000}"/>
    <cellStyle name="RISKblandrEdge 3" xfId="15975" xr:uid="{00000000-0005-0000-0000-00002E5F0000}"/>
    <cellStyle name="RISKblandrEdge 3 10" xfId="15976" xr:uid="{00000000-0005-0000-0000-00002F5F0000}"/>
    <cellStyle name="RISKblandrEdge 3 10 2" xfId="15977" xr:uid="{00000000-0005-0000-0000-0000305F0000}"/>
    <cellStyle name="RISKblandrEdge 3 11" xfId="15978" xr:uid="{00000000-0005-0000-0000-0000315F0000}"/>
    <cellStyle name="RISKblandrEdge 3 11 2" xfId="15979" xr:uid="{00000000-0005-0000-0000-0000325F0000}"/>
    <cellStyle name="RISKblandrEdge 3 12" xfId="15980" xr:uid="{00000000-0005-0000-0000-0000335F0000}"/>
    <cellStyle name="RISKblandrEdge 3 12 2" xfId="15981" xr:uid="{00000000-0005-0000-0000-0000345F0000}"/>
    <cellStyle name="RISKblandrEdge 3 13" xfId="15982" xr:uid="{00000000-0005-0000-0000-0000355F0000}"/>
    <cellStyle name="RISKblandrEdge 3 2" xfId="15983" xr:uid="{00000000-0005-0000-0000-0000365F0000}"/>
    <cellStyle name="RISKblandrEdge 3 2 2" xfId="15984" xr:uid="{00000000-0005-0000-0000-0000375F0000}"/>
    <cellStyle name="RISKblandrEdge 3 3" xfId="15985" xr:uid="{00000000-0005-0000-0000-0000385F0000}"/>
    <cellStyle name="RISKblandrEdge 3 3 2" xfId="15986" xr:uid="{00000000-0005-0000-0000-0000395F0000}"/>
    <cellStyle name="RISKblandrEdge 3 4" xfId="15987" xr:uid="{00000000-0005-0000-0000-00003A5F0000}"/>
    <cellStyle name="RISKblandrEdge 3 4 2" xfId="15988" xr:uid="{00000000-0005-0000-0000-00003B5F0000}"/>
    <cellStyle name="RISKblandrEdge 3 5" xfId="15989" xr:uid="{00000000-0005-0000-0000-00003C5F0000}"/>
    <cellStyle name="RISKblandrEdge 3 5 2" xfId="15990" xr:uid="{00000000-0005-0000-0000-00003D5F0000}"/>
    <cellStyle name="RISKblandrEdge 3 6" xfId="15991" xr:uid="{00000000-0005-0000-0000-00003E5F0000}"/>
    <cellStyle name="RISKblandrEdge 3 6 2" xfId="15992" xr:uid="{00000000-0005-0000-0000-00003F5F0000}"/>
    <cellStyle name="RISKblandrEdge 3 7" xfId="15993" xr:uid="{00000000-0005-0000-0000-0000405F0000}"/>
    <cellStyle name="RISKblandrEdge 3 7 2" xfId="15994" xr:uid="{00000000-0005-0000-0000-0000415F0000}"/>
    <cellStyle name="RISKblandrEdge 3 8" xfId="15995" xr:uid="{00000000-0005-0000-0000-0000425F0000}"/>
    <cellStyle name="RISKblandrEdge 3 8 2" xfId="15996" xr:uid="{00000000-0005-0000-0000-0000435F0000}"/>
    <cellStyle name="RISKblandrEdge 3 9" xfId="15997" xr:uid="{00000000-0005-0000-0000-0000445F0000}"/>
    <cellStyle name="RISKblandrEdge 3 9 2" xfId="15998" xr:uid="{00000000-0005-0000-0000-0000455F0000}"/>
    <cellStyle name="RISKblandrEdge 4" xfId="15999" xr:uid="{00000000-0005-0000-0000-0000465F0000}"/>
    <cellStyle name="RISKblandrEdge 4 10" xfId="16000" xr:uid="{00000000-0005-0000-0000-0000475F0000}"/>
    <cellStyle name="RISKblandrEdge 4 10 2" xfId="16001" xr:uid="{00000000-0005-0000-0000-0000485F0000}"/>
    <cellStyle name="RISKblandrEdge 4 11" xfId="16002" xr:uid="{00000000-0005-0000-0000-0000495F0000}"/>
    <cellStyle name="RISKblandrEdge 4 11 2" xfId="16003" xr:uid="{00000000-0005-0000-0000-00004A5F0000}"/>
    <cellStyle name="RISKblandrEdge 4 12" xfId="16004" xr:uid="{00000000-0005-0000-0000-00004B5F0000}"/>
    <cellStyle name="RISKblandrEdge 4 12 2" xfId="16005" xr:uid="{00000000-0005-0000-0000-00004C5F0000}"/>
    <cellStyle name="RISKblandrEdge 4 13" xfId="16006" xr:uid="{00000000-0005-0000-0000-00004D5F0000}"/>
    <cellStyle name="RISKblandrEdge 4 2" xfId="16007" xr:uid="{00000000-0005-0000-0000-00004E5F0000}"/>
    <cellStyle name="RISKblandrEdge 4 2 2" xfId="16008" xr:uid="{00000000-0005-0000-0000-00004F5F0000}"/>
    <cellStyle name="RISKblandrEdge 4 3" xfId="16009" xr:uid="{00000000-0005-0000-0000-0000505F0000}"/>
    <cellStyle name="RISKblandrEdge 4 3 2" xfId="16010" xr:uid="{00000000-0005-0000-0000-0000515F0000}"/>
    <cellStyle name="RISKblandrEdge 4 4" xfId="16011" xr:uid="{00000000-0005-0000-0000-0000525F0000}"/>
    <cellStyle name="RISKblandrEdge 4 4 2" xfId="16012" xr:uid="{00000000-0005-0000-0000-0000535F0000}"/>
    <cellStyle name="RISKblandrEdge 4 5" xfId="16013" xr:uid="{00000000-0005-0000-0000-0000545F0000}"/>
    <cellStyle name="RISKblandrEdge 4 5 2" xfId="16014" xr:uid="{00000000-0005-0000-0000-0000555F0000}"/>
    <cellStyle name="RISKblandrEdge 4 6" xfId="16015" xr:uid="{00000000-0005-0000-0000-0000565F0000}"/>
    <cellStyle name="RISKblandrEdge 4 6 2" xfId="16016" xr:uid="{00000000-0005-0000-0000-0000575F0000}"/>
    <cellStyle name="RISKblandrEdge 4 7" xfId="16017" xr:uid="{00000000-0005-0000-0000-0000585F0000}"/>
    <cellStyle name="RISKblandrEdge 4 7 2" xfId="16018" xr:uid="{00000000-0005-0000-0000-0000595F0000}"/>
    <cellStyle name="RISKblandrEdge 4 8" xfId="16019" xr:uid="{00000000-0005-0000-0000-00005A5F0000}"/>
    <cellStyle name="RISKblandrEdge 4 8 2" xfId="16020" xr:uid="{00000000-0005-0000-0000-00005B5F0000}"/>
    <cellStyle name="RISKblandrEdge 4 9" xfId="16021" xr:uid="{00000000-0005-0000-0000-00005C5F0000}"/>
    <cellStyle name="RISKblandrEdge 4 9 2" xfId="16022" xr:uid="{00000000-0005-0000-0000-00005D5F0000}"/>
    <cellStyle name="RISKblandrEdge 5" xfId="16023" xr:uid="{00000000-0005-0000-0000-00005E5F0000}"/>
    <cellStyle name="RISKblCorner" xfId="16024" xr:uid="{00000000-0005-0000-0000-00005F5F0000}"/>
    <cellStyle name="RISKblCorner 2" xfId="16025" xr:uid="{00000000-0005-0000-0000-0000605F0000}"/>
    <cellStyle name="RISKblCorner 2 10" xfId="16026" xr:uid="{00000000-0005-0000-0000-0000615F0000}"/>
    <cellStyle name="RISKblCorner 2 10 2" xfId="16027" xr:uid="{00000000-0005-0000-0000-0000625F0000}"/>
    <cellStyle name="RISKblCorner 2 11" xfId="16028" xr:uid="{00000000-0005-0000-0000-0000635F0000}"/>
    <cellStyle name="RISKblCorner 2 11 2" xfId="16029" xr:uid="{00000000-0005-0000-0000-0000645F0000}"/>
    <cellStyle name="RISKblCorner 2 12" xfId="16030" xr:uid="{00000000-0005-0000-0000-0000655F0000}"/>
    <cellStyle name="RISKblCorner 2 12 2" xfId="16031" xr:uid="{00000000-0005-0000-0000-0000665F0000}"/>
    <cellStyle name="RISKblCorner 2 13" xfId="16032" xr:uid="{00000000-0005-0000-0000-0000675F0000}"/>
    <cellStyle name="RISKblCorner 2 2" xfId="16033" xr:uid="{00000000-0005-0000-0000-0000685F0000}"/>
    <cellStyle name="RISKblCorner 2 2 2" xfId="16034" xr:uid="{00000000-0005-0000-0000-0000695F0000}"/>
    <cellStyle name="RISKblCorner 2 3" xfId="16035" xr:uid="{00000000-0005-0000-0000-00006A5F0000}"/>
    <cellStyle name="RISKblCorner 2 3 2" xfId="16036" xr:uid="{00000000-0005-0000-0000-00006B5F0000}"/>
    <cellStyle name="RISKblCorner 2 4" xfId="16037" xr:uid="{00000000-0005-0000-0000-00006C5F0000}"/>
    <cellStyle name="RISKblCorner 2 4 2" xfId="16038" xr:uid="{00000000-0005-0000-0000-00006D5F0000}"/>
    <cellStyle name="RISKblCorner 2 5" xfId="16039" xr:uid="{00000000-0005-0000-0000-00006E5F0000}"/>
    <cellStyle name="RISKblCorner 2 5 2" xfId="16040" xr:uid="{00000000-0005-0000-0000-00006F5F0000}"/>
    <cellStyle name="RISKblCorner 2 6" xfId="16041" xr:uid="{00000000-0005-0000-0000-0000705F0000}"/>
    <cellStyle name="RISKblCorner 2 6 2" xfId="16042" xr:uid="{00000000-0005-0000-0000-0000715F0000}"/>
    <cellStyle name="RISKblCorner 2 7" xfId="16043" xr:uid="{00000000-0005-0000-0000-0000725F0000}"/>
    <cellStyle name="RISKblCorner 2 7 2" xfId="16044" xr:uid="{00000000-0005-0000-0000-0000735F0000}"/>
    <cellStyle name="RISKblCorner 2 8" xfId="16045" xr:uid="{00000000-0005-0000-0000-0000745F0000}"/>
    <cellStyle name="RISKblCorner 2 8 2" xfId="16046" xr:uid="{00000000-0005-0000-0000-0000755F0000}"/>
    <cellStyle name="RISKblCorner 2 9" xfId="16047" xr:uid="{00000000-0005-0000-0000-0000765F0000}"/>
    <cellStyle name="RISKblCorner 2 9 2" xfId="16048" xr:uid="{00000000-0005-0000-0000-0000775F0000}"/>
    <cellStyle name="RISKblCorner 3" xfId="16049" xr:uid="{00000000-0005-0000-0000-0000785F0000}"/>
    <cellStyle name="RISKblCorner 3 10" xfId="16050" xr:uid="{00000000-0005-0000-0000-0000795F0000}"/>
    <cellStyle name="RISKblCorner 3 10 2" xfId="16051" xr:uid="{00000000-0005-0000-0000-00007A5F0000}"/>
    <cellStyle name="RISKblCorner 3 11" xfId="16052" xr:uid="{00000000-0005-0000-0000-00007B5F0000}"/>
    <cellStyle name="RISKblCorner 3 11 2" xfId="16053" xr:uid="{00000000-0005-0000-0000-00007C5F0000}"/>
    <cellStyle name="RISKblCorner 3 12" xfId="16054" xr:uid="{00000000-0005-0000-0000-00007D5F0000}"/>
    <cellStyle name="RISKblCorner 3 12 2" xfId="16055" xr:uid="{00000000-0005-0000-0000-00007E5F0000}"/>
    <cellStyle name="RISKblCorner 3 13" xfId="16056" xr:uid="{00000000-0005-0000-0000-00007F5F0000}"/>
    <cellStyle name="RISKblCorner 3 2" xfId="16057" xr:uid="{00000000-0005-0000-0000-0000805F0000}"/>
    <cellStyle name="RISKblCorner 3 2 2" xfId="16058" xr:uid="{00000000-0005-0000-0000-0000815F0000}"/>
    <cellStyle name="RISKblCorner 3 3" xfId="16059" xr:uid="{00000000-0005-0000-0000-0000825F0000}"/>
    <cellStyle name="RISKblCorner 3 3 2" xfId="16060" xr:uid="{00000000-0005-0000-0000-0000835F0000}"/>
    <cellStyle name="RISKblCorner 3 4" xfId="16061" xr:uid="{00000000-0005-0000-0000-0000845F0000}"/>
    <cellStyle name="RISKblCorner 3 4 2" xfId="16062" xr:uid="{00000000-0005-0000-0000-0000855F0000}"/>
    <cellStyle name="RISKblCorner 3 5" xfId="16063" xr:uid="{00000000-0005-0000-0000-0000865F0000}"/>
    <cellStyle name="RISKblCorner 3 5 2" xfId="16064" xr:uid="{00000000-0005-0000-0000-0000875F0000}"/>
    <cellStyle name="RISKblCorner 3 6" xfId="16065" xr:uid="{00000000-0005-0000-0000-0000885F0000}"/>
    <cellStyle name="RISKblCorner 3 6 2" xfId="16066" xr:uid="{00000000-0005-0000-0000-0000895F0000}"/>
    <cellStyle name="RISKblCorner 3 7" xfId="16067" xr:uid="{00000000-0005-0000-0000-00008A5F0000}"/>
    <cellStyle name="RISKblCorner 3 7 2" xfId="16068" xr:uid="{00000000-0005-0000-0000-00008B5F0000}"/>
    <cellStyle name="RISKblCorner 3 8" xfId="16069" xr:uid="{00000000-0005-0000-0000-00008C5F0000}"/>
    <cellStyle name="RISKblCorner 3 8 2" xfId="16070" xr:uid="{00000000-0005-0000-0000-00008D5F0000}"/>
    <cellStyle name="RISKblCorner 3 9" xfId="16071" xr:uid="{00000000-0005-0000-0000-00008E5F0000}"/>
    <cellStyle name="RISKblCorner 3 9 2" xfId="16072" xr:uid="{00000000-0005-0000-0000-00008F5F0000}"/>
    <cellStyle name="RISKblCorner 4" xfId="16073" xr:uid="{00000000-0005-0000-0000-0000905F0000}"/>
    <cellStyle name="RISKblCorner 4 10" xfId="16074" xr:uid="{00000000-0005-0000-0000-0000915F0000}"/>
    <cellStyle name="RISKblCorner 4 10 2" xfId="16075" xr:uid="{00000000-0005-0000-0000-0000925F0000}"/>
    <cellStyle name="RISKblCorner 4 11" xfId="16076" xr:uid="{00000000-0005-0000-0000-0000935F0000}"/>
    <cellStyle name="RISKblCorner 4 11 2" xfId="16077" xr:uid="{00000000-0005-0000-0000-0000945F0000}"/>
    <cellStyle name="RISKblCorner 4 12" xfId="16078" xr:uid="{00000000-0005-0000-0000-0000955F0000}"/>
    <cellStyle name="RISKblCorner 4 12 2" xfId="16079" xr:uid="{00000000-0005-0000-0000-0000965F0000}"/>
    <cellStyle name="RISKblCorner 4 13" xfId="16080" xr:uid="{00000000-0005-0000-0000-0000975F0000}"/>
    <cellStyle name="RISKblCorner 4 2" xfId="16081" xr:uid="{00000000-0005-0000-0000-0000985F0000}"/>
    <cellStyle name="RISKblCorner 4 2 2" xfId="16082" xr:uid="{00000000-0005-0000-0000-0000995F0000}"/>
    <cellStyle name="RISKblCorner 4 3" xfId="16083" xr:uid="{00000000-0005-0000-0000-00009A5F0000}"/>
    <cellStyle name="RISKblCorner 4 3 2" xfId="16084" xr:uid="{00000000-0005-0000-0000-00009B5F0000}"/>
    <cellStyle name="RISKblCorner 4 4" xfId="16085" xr:uid="{00000000-0005-0000-0000-00009C5F0000}"/>
    <cellStyle name="RISKblCorner 4 4 2" xfId="16086" xr:uid="{00000000-0005-0000-0000-00009D5F0000}"/>
    <cellStyle name="RISKblCorner 4 5" xfId="16087" xr:uid="{00000000-0005-0000-0000-00009E5F0000}"/>
    <cellStyle name="RISKblCorner 4 5 2" xfId="16088" xr:uid="{00000000-0005-0000-0000-00009F5F0000}"/>
    <cellStyle name="RISKblCorner 4 6" xfId="16089" xr:uid="{00000000-0005-0000-0000-0000A05F0000}"/>
    <cellStyle name="RISKblCorner 4 6 2" xfId="16090" xr:uid="{00000000-0005-0000-0000-0000A15F0000}"/>
    <cellStyle name="RISKblCorner 4 7" xfId="16091" xr:uid="{00000000-0005-0000-0000-0000A25F0000}"/>
    <cellStyle name="RISKblCorner 4 7 2" xfId="16092" xr:uid="{00000000-0005-0000-0000-0000A35F0000}"/>
    <cellStyle name="RISKblCorner 4 8" xfId="16093" xr:uid="{00000000-0005-0000-0000-0000A45F0000}"/>
    <cellStyle name="RISKblCorner 4 8 2" xfId="16094" xr:uid="{00000000-0005-0000-0000-0000A55F0000}"/>
    <cellStyle name="RISKblCorner 4 9" xfId="16095" xr:uid="{00000000-0005-0000-0000-0000A65F0000}"/>
    <cellStyle name="RISKblCorner 4 9 2" xfId="16096" xr:uid="{00000000-0005-0000-0000-0000A75F0000}"/>
    <cellStyle name="RISKblCorner 5" xfId="16097" xr:uid="{00000000-0005-0000-0000-0000A85F0000}"/>
    <cellStyle name="RISKbottomEdge" xfId="16098" xr:uid="{00000000-0005-0000-0000-0000A95F0000}"/>
    <cellStyle name="RISKbottomEdge 2" xfId="16099" xr:uid="{00000000-0005-0000-0000-0000AA5F0000}"/>
    <cellStyle name="RISKbottomEdge 2 10" xfId="16100" xr:uid="{00000000-0005-0000-0000-0000AB5F0000}"/>
    <cellStyle name="RISKbottomEdge 2 10 2" xfId="16101" xr:uid="{00000000-0005-0000-0000-0000AC5F0000}"/>
    <cellStyle name="RISKbottomEdge 2 11" xfId="16102" xr:uid="{00000000-0005-0000-0000-0000AD5F0000}"/>
    <cellStyle name="RISKbottomEdge 2 11 2" xfId="16103" xr:uid="{00000000-0005-0000-0000-0000AE5F0000}"/>
    <cellStyle name="RISKbottomEdge 2 12" xfId="16104" xr:uid="{00000000-0005-0000-0000-0000AF5F0000}"/>
    <cellStyle name="RISKbottomEdge 2 12 2" xfId="16105" xr:uid="{00000000-0005-0000-0000-0000B05F0000}"/>
    <cellStyle name="RISKbottomEdge 2 13" xfId="16106" xr:uid="{00000000-0005-0000-0000-0000B15F0000}"/>
    <cellStyle name="RISKbottomEdge 2 2" xfId="16107" xr:uid="{00000000-0005-0000-0000-0000B25F0000}"/>
    <cellStyle name="RISKbottomEdge 2 2 2" xfId="16108" xr:uid="{00000000-0005-0000-0000-0000B35F0000}"/>
    <cellStyle name="RISKbottomEdge 2 3" xfId="16109" xr:uid="{00000000-0005-0000-0000-0000B45F0000}"/>
    <cellStyle name="RISKbottomEdge 2 3 2" xfId="16110" xr:uid="{00000000-0005-0000-0000-0000B55F0000}"/>
    <cellStyle name="RISKbottomEdge 2 4" xfId="16111" xr:uid="{00000000-0005-0000-0000-0000B65F0000}"/>
    <cellStyle name="RISKbottomEdge 2 4 2" xfId="16112" xr:uid="{00000000-0005-0000-0000-0000B75F0000}"/>
    <cellStyle name="RISKbottomEdge 2 5" xfId="16113" xr:uid="{00000000-0005-0000-0000-0000B85F0000}"/>
    <cellStyle name="RISKbottomEdge 2 5 2" xfId="16114" xr:uid="{00000000-0005-0000-0000-0000B95F0000}"/>
    <cellStyle name="RISKbottomEdge 2 6" xfId="16115" xr:uid="{00000000-0005-0000-0000-0000BA5F0000}"/>
    <cellStyle name="RISKbottomEdge 2 6 2" xfId="16116" xr:uid="{00000000-0005-0000-0000-0000BB5F0000}"/>
    <cellStyle name="RISKbottomEdge 2 7" xfId="16117" xr:uid="{00000000-0005-0000-0000-0000BC5F0000}"/>
    <cellStyle name="RISKbottomEdge 2 7 2" xfId="16118" xr:uid="{00000000-0005-0000-0000-0000BD5F0000}"/>
    <cellStyle name="RISKbottomEdge 2 8" xfId="16119" xr:uid="{00000000-0005-0000-0000-0000BE5F0000}"/>
    <cellStyle name="RISKbottomEdge 2 8 2" xfId="16120" xr:uid="{00000000-0005-0000-0000-0000BF5F0000}"/>
    <cellStyle name="RISKbottomEdge 2 9" xfId="16121" xr:uid="{00000000-0005-0000-0000-0000C05F0000}"/>
    <cellStyle name="RISKbottomEdge 2 9 2" xfId="16122" xr:uid="{00000000-0005-0000-0000-0000C15F0000}"/>
    <cellStyle name="RISKbottomEdge 3" xfId="16123" xr:uid="{00000000-0005-0000-0000-0000C25F0000}"/>
    <cellStyle name="RISKbottomEdge 3 10" xfId="16124" xr:uid="{00000000-0005-0000-0000-0000C35F0000}"/>
    <cellStyle name="RISKbottomEdge 3 10 2" xfId="16125" xr:uid="{00000000-0005-0000-0000-0000C45F0000}"/>
    <cellStyle name="RISKbottomEdge 3 11" xfId="16126" xr:uid="{00000000-0005-0000-0000-0000C55F0000}"/>
    <cellStyle name="RISKbottomEdge 3 11 2" xfId="16127" xr:uid="{00000000-0005-0000-0000-0000C65F0000}"/>
    <cellStyle name="RISKbottomEdge 3 12" xfId="16128" xr:uid="{00000000-0005-0000-0000-0000C75F0000}"/>
    <cellStyle name="RISKbottomEdge 3 12 2" xfId="16129" xr:uid="{00000000-0005-0000-0000-0000C85F0000}"/>
    <cellStyle name="RISKbottomEdge 3 13" xfId="16130" xr:uid="{00000000-0005-0000-0000-0000C95F0000}"/>
    <cellStyle name="RISKbottomEdge 3 2" xfId="16131" xr:uid="{00000000-0005-0000-0000-0000CA5F0000}"/>
    <cellStyle name="RISKbottomEdge 3 2 2" xfId="16132" xr:uid="{00000000-0005-0000-0000-0000CB5F0000}"/>
    <cellStyle name="RISKbottomEdge 3 3" xfId="16133" xr:uid="{00000000-0005-0000-0000-0000CC5F0000}"/>
    <cellStyle name="RISKbottomEdge 3 3 2" xfId="16134" xr:uid="{00000000-0005-0000-0000-0000CD5F0000}"/>
    <cellStyle name="RISKbottomEdge 3 4" xfId="16135" xr:uid="{00000000-0005-0000-0000-0000CE5F0000}"/>
    <cellStyle name="RISKbottomEdge 3 4 2" xfId="16136" xr:uid="{00000000-0005-0000-0000-0000CF5F0000}"/>
    <cellStyle name="RISKbottomEdge 3 5" xfId="16137" xr:uid="{00000000-0005-0000-0000-0000D05F0000}"/>
    <cellStyle name="RISKbottomEdge 3 5 2" xfId="16138" xr:uid="{00000000-0005-0000-0000-0000D15F0000}"/>
    <cellStyle name="RISKbottomEdge 3 6" xfId="16139" xr:uid="{00000000-0005-0000-0000-0000D25F0000}"/>
    <cellStyle name="RISKbottomEdge 3 6 2" xfId="16140" xr:uid="{00000000-0005-0000-0000-0000D35F0000}"/>
    <cellStyle name="RISKbottomEdge 3 7" xfId="16141" xr:uid="{00000000-0005-0000-0000-0000D45F0000}"/>
    <cellStyle name="RISKbottomEdge 3 7 2" xfId="16142" xr:uid="{00000000-0005-0000-0000-0000D55F0000}"/>
    <cellStyle name="RISKbottomEdge 3 8" xfId="16143" xr:uid="{00000000-0005-0000-0000-0000D65F0000}"/>
    <cellStyle name="RISKbottomEdge 3 8 2" xfId="16144" xr:uid="{00000000-0005-0000-0000-0000D75F0000}"/>
    <cellStyle name="RISKbottomEdge 3 9" xfId="16145" xr:uid="{00000000-0005-0000-0000-0000D85F0000}"/>
    <cellStyle name="RISKbottomEdge 3 9 2" xfId="16146" xr:uid="{00000000-0005-0000-0000-0000D95F0000}"/>
    <cellStyle name="RISKbottomEdge 4" xfId="16147" xr:uid="{00000000-0005-0000-0000-0000DA5F0000}"/>
    <cellStyle name="RISKbottomEdge 4 10" xfId="16148" xr:uid="{00000000-0005-0000-0000-0000DB5F0000}"/>
    <cellStyle name="RISKbottomEdge 4 10 2" xfId="16149" xr:uid="{00000000-0005-0000-0000-0000DC5F0000}"/>
    <cellStyle name="RISKbottomEdge 4 11" xfId="16150" xr:uid="{00000000-0005-0000-0000-0000DD5F0000}"/>
    <cellStyle name="RISKbottomEdge 4 11 2" xfId="16151" xr:uid="{00000000-0005-0000-0000-0000DE5F0000}"/>
    <cellStyle name="RISKbottomEdge 4 12" xfId="16152" xr:uid="{00000000-0005-0000-0000-0000DF5F0000}"/>
    <cellStyle name="RISKbottomEdge 4 12 2" xfId="16153" xr:uid="{00000000-0005-0000-0000-0000E05F0000}"/>
    <cellStyle name="RISKbottomEdge 4 13" xfId="16154" xr:uid="{00000000-0005-0000-0000-0000E15F0000}"/>
    <cellStyle name="RISKbottomEdge 4 2" xfId="16155" xr:uid="{00000000-0005-0000-0000-0000E25F0000}"/>
    <cellStyle name="RISKbottomEdge 4 2 2" xfId="16156" xr:uid="{00000000-0005-0000-0000-0000E35F0000}"/>
    <cellStyle name="RISKbottomEdge 4 3" xfId="16157" xr:uid="{00000000-0005-0000-0000-0000E45F0000}"/>
    <cellStyle name="RISKbottomEdge 4 3 2" xfId="16158" xr:uid="{00000000-0005-0000-0000-0000E55F0000}"/>
    <cellStyle name="RISKbottomEdge 4 4" xfId="16159" xr:uid="{00000000-0005-0000-0000-0000E65F0000}"/>
    <cellStyle name="RISKbottomEdge 4 4 2" xfId="16160" xr:uid="{00000000-0005-0000-0000-0000E75F0000}"/>
    <cellStyle name="RISKbottomEdge 4 5" xfId="16161" xr:uid="{00000000-0005-0000-0000-0000E85F0000}"/>
    <cellStyle name="RISKbottomEdge 4 5 2" xfId="16162" xr:uid="{00000000-0005-0000-0000-0000E95F0000}"/>
    <cellStyle name="RISKbottomEdge 4 6" xfId="16163" xr:uid="{00000000-0005-0000-0000-0000EA5F0000}"/>
    <cellStyle name="RISKbottomEdge 4 6 2" xfId="16164" xr:uid="{00000000-0005-0000-0000-0000EB5F0000}"/>
    <cellStyle name="RISKbottomEdge 4 7" xfId="16165" xr:uid="{00000000-0005-0000-0000-0000EC5F0000}"/>
    <cellStyle name="RISKbottomEdge 4 7 2" xfId="16166" xr:uid="{00000000-0005-0000-0000-0000ED5F0000}"/>
    <cellStyle name="RISKbottomEdge 4 8" xfId="16167" xr:uid="{00000000-0005-0000-0000-0000EE5F0000}"/>
    <cellStyle name="RISKbottomEdge 4 8 2" xfId="16168" xr:uid="{00000000-0005-0000-0000-0000EF5F0000}"/>
    <cellStyle name="RISKbottomEdge 4 9" xfId="16169" xr:uid="{00000000-0005-0000-0000-0000F05F0000}"/>
    <cellStyle name="RISKbottomEdge 4 9 2" xfId="16170" xr:uid="{00000000-0005-0000-0000-0000F15F0000}"/>
    <cellStyle name="RISKbottomEdge 5" xfId="16171" xr:uid="{00000000-0005-0000-0000-0000F25F0000}"/>
    <cellStyle name="RISKbrCorner" xfId="16172" xr:uid="{00000000-0005-0000-0000-0000F35F0000}"/>
    <cellStyle name="RISKbrCorner 2" xfId="16173" xr:uid="{00000000-0005-0000-0000-0000F45F0000}"/>
    <cellStyle name="RISKbrCorner 2 10" xfId="16174" xr:uid="{00000000-0005-0000-0000-0000F55F0000}"/>
    <cellStyle name="RISKbrCorner 2 10 2" xfId="16175" xr:uid="{00000000-0005-0000-0000-0000F65F0000}"/>
    <cellStyle name="RISKbrCorner 2 11" xfId="16176" xr:uid="{00000000-0005-0000-0000-0000F75F0000}"/>
    <cellStyle name="RISKbrCorner 2 11 2" xfId="16177" xr:uid="{00000000-0005-0000-0000-0000F85F0000}"/>
    <cellStyle name="RISKbrCorner 2 12" xfId="16178" xr:uid="{00000000-0005-0000-0000-0000F95F0000}"/>
    <cellStyle name="RISKbrCorner 2 12 2" xfId="16179" xr:uid="{00000000-0005-0000-0000-0000FA5F0000}"/>
    <cellStyle name="RISKbrCorner 2 13" xfId="16180" xr:uid="{00000000-0005-0000-0000-0000FB5F0000}"/>
    <cellStyle name="RISKbrCorner 2 2" xfId="16181" xr:uid="{00000000-0005-0000-0000-0000FC5F0000}"/>
    <cellStyle name="RISKbrCorner 2 2 2" xfId="16182" xr:uid="{00000000-0005-0000-0000-0000FD5F0000}"/>
    <cellStyle name="RISKbrCorner 2 3" xfId="16183" xr:uid="{00000000-0005-0000-0000-0000FE5F0000}"/>
    <cellStyle name="RISKbrCorner 2 3 2" xfId="16184" xr:uid="{00000000-0005-0000-0000-0000FF5F0000}"/>
    <cellStyle name="RISKbrCorner 2 4" xfId="16185" xr:uid="{00000000-0005-0000-0000-000000600000}"/>
    <cellStyle name="RISKbrCorner 2 4 2" xfId="16186" xr:uid="{00000000-0005-0000-0000-000001600000}"/>
    <cellStyle name="RISKbrCorner 2 5" xfId="16187" xr:uid="{00000000-0005-0000-0000-000002600000}"/>
    <cellStyle name="RISKbrCorner 2 5 2" xfId="16188" xr:uid="{00000000-0005-0000-0000-000003600000}"/>
    <cellStyle name="RISKbrCorner 2 6" xfId="16189" xr:uid="{00000000-0005-0000-0000-000004600000}"/>
    <cellStyle name="RISKbrCorner 2 6 2" xfId="16190" xr:uid="{00000000-0005-0000-0000-000005600000}"/>
    <cellStyle name="RISKbrCorner 2 7" xfId="16191" xr:uid="{00000000-0005-0000-0000-000006600000}"/>
    <cellStyle name="RISKbrCorner 2 7 2" xfId="16192" xr:uid="{00000000-0005-0000-0000-000007600000}"/>
    <cellStyle name="RISKbrCorner 2 8" xfId="16193" xr:uid="{00000000-0005-0000-0000-000008600000}"/>
    <cellStyle name="RISKbrCorner 2 8 2" xfId="16194" xr:uid="{00000000-0005-0000-0000-000009600000}"/>
    <cellStyle name="RISKbrCorner 2 9" xfId="16195" xr:uid="{00000000-0005-0000-0000-00000A600000}"/>
    <cellStyle name="RISKbrCorner 2 9 2" xfId="16196" xr:uid="{00000000-0005-0000-0000-00000B600000}"/>
    <cellStyle name="RISKbrCorner 3" xfId="16197" xr:uid="{00000000-0005-0000-0000-00000C600000}"/>
    <cellStyle name="RISKbrCorner 3 10" xfId="16198" xr:uid="{00000000-0005-0000-0000-00000D600000}"/>
    <cellStyle name="RISKbrCorner 3 10 2" xfId="16199" xr:uid="{00000000-0005-0000-0000-00000E600000}"/>
    <cellStyle name="RISKbrCorner 3 11" xfId="16200" xr:uid="{00000000-0005-0000-0000-00000F600000}"/>
    <cellStyle name="RISKbrCorner 3 11 2" xfId="16201" xr:uid="{00000000-0005-0000-0000-000010600000}"/>
    <cellStyle name="RISKbrCorner 3 12" xfId="16202" xr:uid="{00000000-0005-0000-0000-000011600000}"/>
    <cellStyle name="RISKbrCorner 3 12 2" xfId="16203" xr:uid="{00000000-0005-0000-0000-000012600000}"/>
    <cellStyle name="RISKbrCorner 3 13" xfId="16204" xr:uid="{00000000-0005-0000-0000-000013600000}"/>
    <cellStyle name="RISKbrCorner 3 2" xfId="16205" xr:uid="{00000000-0005-0000-0000-000014600000}"/>
    <cellStyle name="RISKbrCorner 3 2 2" xfId="16206" xr:uid="{00000000-0005-0000-0000-000015600000}"/>
    <cellStyle name="RISKbrCorner 3 3" xfId="16207" xr:uid="{00000000-0005-0000-0000-000016600000}"/>
    <cellStyle name="RISKbrCorner 3 3 2" xfId="16208" xr:uid="{00000000-0005-0000-0000-000017600000}"/>
    <cellStyle name="RISKbrCorner 3 4" xfId="16209" xr:uid="{00000000-0005-0000-0000-000018600000}"/>
    <cellStyle name="RISKbrCorner 3 4 2" xfId="16210" xr:uid="{00000000-0005-0000-0000-000019600000}"/>
    <cellStyle name="RISKbrCorner 3 5" xfId="16211" xr:uid="{00000000-0005-0000-0000-00001A600000}"/>
    <cellStyle name="RISKbrCorner 3 5 2" xfId="16212" xr:uid="{00000000-0005-0000-0000-00001B600000}"/>
    <cellStyle name="RISKbrCorner 3 6" xfId="16213" xr:uid="{00000000-0005-0000-0000-00001C600000}"/>
    <cellStyle name="RISKbrCorner 3 6 2" xfId="16214" xr:uid="{00000000-0005-0000-0000-00001D600000}"/>
    <cellStyle name="RISKbrCorner 3 7" xfId="16215" xr:uid="{00000000-0005-0000-0000-00001E600000}"/>
    <cellStyle name="RISKbrCorner 3 7 2" xfId="16216" xr:uid="{00000000-0005-0000-0000-00001F600000}"/>
    <cellStyle name="RISKbrCorner 3 8" xfId="16217" xr:uid="{00000000-0005-0000-0000-000020600000}"/>
    <cellStyle name="RISKbrCorner 3 8 2" xfId="16218" xr:uid="{00000000-0005-0000-0000-000021600000}"/>
    <cellStyle name="RISKbrCorner 3 9" xfId="16219" xr:uid="{00000000-0005-0000-0000-000022600000}"/>
    <cellStyle name="RISKbrCorner 3 9 2" xfId="16220" xr:uid="{00000000-0005-0000-0000-000023600000}"/>
    <cellStyle name="RISKbrCorner 4" xfId="16221" xr:uid="{00000000-0005-0000-0000-000024600000}"/>
    <cellStyle name="RISKbrCorner 4 10" xfId="16222" xr:uid="{00000000-0005-0000-0000-000025600000}"/>
    <cellStyle name="RISKbrCorner 4 10 2" xfId="16223" xr:uid="{00000000-0005-0000-0000-000026600000}"/>
    <cellStyle name="RISKbrCorner 4 11" xfId="16224" xr:uid="{00000000-0005-0000-0000-000027600000}"/>
    <cellStyle name="RISKbrCorner 4 11 2" xfId="16225" xr:uid="{00000000-0005-0000-0000-000028600000}"/>
    <cellStyle name="RISKbrCorner 4 12" xfId="16226" xr:uid="{00000000-0005-0000-0000-000029600000}"/>
    <cellStyle name="RISKbrCorner 4 12 2" xfId="16227" xr:uid="{00000000-0005-0000-0000-00002A600000}"/>
    <cellStyle name="RISKbrCorner 4 13" xfId="16228" xr:uid="{00000000-0005-0000-0000-00002B600000}"/>
    <cellStyle name="RISKbrCorner 4 2" xfId="16229" xr:uid="{00000000-0005-0000-0000-00002C600000}"/>
    <cellStyle name="RISKbrCorner 4 2 2" xfId="16230" xr:uid="{00000000-0005-0000-0000-00002D600000}"/>
    <cellStyle name="RISKbrCorner 4 3" xfId="16231" xr:uid="{00000000-0005-0000-0000-00002E600000}"/>
    <cellStyle name="RISKbrCorner 4 3 2" xfId="16232" xr:uid="{00000000-0005-0000-0000-00002F600000}"/>
    <cellStyle name="RISKbrCorner 4 4" xfId="16233" xr:uid="{00000000-0005-0000-0000-000030600000}"/>
    <cellStyle name="RISKbrCorner 4 4 2" xfId="16234" xr:uid="{00000000-0005-0000-0000-000031600000}"/>
    <cellStyle name="RISKbrCorner 4 5" xfId="16235" xr:uid="{00000000-0005-0000-0000-000032600000}"/>
    <cellStyle name="RISKbrCorner 4 5 2" xfId="16236" xr:uid="{00000000-0005-0000-0000-000033600000}"/>
    <cellStyle name="RISKbrCorner 4 6" xfId="16237" xr:uid="{00000000-0005-0000-0000-000034600000}"/>
    <cellStyle name="RISKbrCorner 4 6 2" xfId="16238" xr:uid="{00000000-0005-0000-0000-000035600000}"/>
    <cellStyle name="RISKbrCorner 4 7" xfId="16239" xr:uid="{00000000-0005-0000-0000-000036600000}"/>
    <cellStyle name="RISKbrCorner 4 7 2" xfId="16240" xr:uid="{00000000-0005-0000-0000-000037600000}"/>
    <cellStyle name="RISKbrCorner 4 8" xfId="16241" xr:uid="{00000000-0005-0000-0000-000038600000}"/>
    <cellStyle name="RISKbrCorner 4 8 2" xfId="16242" xr:uid="{00000000-0005-0000-0000-000039600000}"/>
    <cellStyle name="RISKbrCorner 4 9" xfId="16243" xr:uid="{00000000-0005-0000-0000-00003A600000}"/>
    <cellStyle name="RISKbrCorner 4 9 2" xfId="16244" xr:uid="{00000000-0005-0000-0000-00003B600000}"/>
    <cellStyle name="RISKbrCorner 5" xfId="16245" xr:uid="{00000000-0005-0000-0000-00003C600000}"/>
    <cellStyle name="RISKdarkBoxed" xfId="16246" xr:uid="{00000000-0005-0000-0000-00003D600000}"/>
    <cellStyle name="RISKdarkBoxed 10" xfId="16247" xr:uid="{00000000-0005-0000-0000-00003E600000}"/>
    <cellStyle name="RISKdarkBoxed 10 2" xfId="16248" xr:uid="{00000000-0005-0000-0000-00003F600000}"/>
    <cellStyle name="RISKdarkBoxed 10 2 2" xfId="28935" xr:uid="{00000000-0005-0000-0000-000040600000}"/>
    <cellStyle name="RISKdarkBoxed 10 3" xfId="28934" xr:uid="{00000000-0005-0000-0000-000041600000}"/>
    <cellStyle name="RISKdarkBoxed 11" xfId="16249" xr:uid="{00000000-0005-0000-0000-000042600000}"/>
    <cellStyle name="RISKdarkBoxed 11 2" xfId="16250" xr:uid="{00000000-0005-0000-0000-000043600000}"/>
    <cellStyle name="RISKdarkBoxed 11 2 2" xfId="28937" xr:uid="{00000000-0005-0000-0000-000044600000}"/>
    <cellStyle name="RISKdarkBoxed 11 3" xfId="28936" xr:uid="{00000000-0005-0000-0000-000045600000}"/>
    <cellStyle name="RISKdarkBoxed 12" xfId="16251" xr:uid="{00000000-0005-0000-0000-000046600000}"/>
    <cellStyle name="RISKdarkBoxed 12 2" xfId="28938" xr:uid="{00000000-0005-0000-0000-000047600000}"/>
    <cellStyle name="RISKdarkBoxed 13" xfId="28933" xr:uid="{00000000-0005-0000-0000-000048600000}"/>
    <cellStyle name="RISKdarkBoxed 2" xfId="16252" xr:uid="{00000000-0005-0000-0000-000049600000}"/>
    <cellStyle name="RISKdarkBoxed 2 10" xfId="16253" xr:uid="{00000000-0005-0000-0000-00004A600000}"/>
    <cellStyle name="RISKdarkBoxed 2 10 2" xfId="16254" xr:uid="{00000000-0005-0000-0000-00004B600000}"/>
    <cellStyle name="RISKdarkBoxed 2 10 2 2" xfId="16255" xr:uid="{00000000-0005-0000-0000-00004C600000}"/>
    <cellStyle name="RISKdarkBoxed 2 10 2 2 2" xfId="28942" xr:uid="{00000000-0005-0000-0000-00004D600000}"/>
    <cellStyle name="RISKdarkBoxed 2 10 2 3" xfId="28941" xr:uid="{00000000-0005-0000-0000-00004E600000}"/>
    <cellStyle name="RISKdarkBoxed 2 10 3" xfId="16256" xr:uid="{00000000-0005-0000-0000-00004F600000}"/>
    <cellStyle name="RISKdarkBoxed 2 10 3 2" xfId="16257" xr:uid="{00000000-0005-0000-0000-000050600000}"/>
    <cellStyle name="RISKdarkBoxed 2 10 3 2 2" xfId="28944" xr:uid="{00000000-0005-0000-0000-000051600000}"/>
    <cellStyle name="RISKdarkBoxed 2 10 3 3" xfId="28943" xr:uid="{00000000-0005-0000-0000-000052600000}"/>
    <cellStyle name="RISKdarkBoxed 2 10 4" xfId="16258" xr:uid="{00000000-0005-0000-0000-000053600000}"/>
    <cellStyle name="RISKdarkBoxed 2 10 4 2" xfId="28945" xr:uid="{00000000-0005-0000-0000-000054600000}"/>
    <cellStyle name="RISKdarkBoxed 2 10 5" xfId="28940" xr:uid="{00000000-0005-0000-0000-000055600000}"/>
    <cellStyle name="RISKdarkBoxed 2 11" xfId="16259" xr:uid="{00000000-0005-0000-0000-000056600000}"/>
    <cellStyle name="RISKdarkBoxed 2 11 2" xfId="16260" xr:uid="{00000000-0005-0000-0000-000057600000}"/>
    <cellStyle name="RISKdarkBoxed 2 11 2 2" xfId="28947" xr:uid="{00000000-0005-0000-0000-000058600000}"/>
    <cellStyle name="RISKdarkBoxed 2 11 3" xfId="28946" xr:uid="{00000000-0005-0000-0000-000059600000}"/>
    <cellStyle name="RISKdarkBoxed 2 12" xfId="16261" xr:uid="{00000000-0005-0000-0000-00005A600000}"/>
    <cellStyle name="RISKdarkBoxed 2 12 2" xfId="16262" xr:uid="{00000000-0005-0000-0000-00005B600000}"/>
    <cellStyle name="RISKdarkBoxed 2 12 2 2" xfId="28949" xr:uid="{00000000-0005-0000-0000-00005C600000}"/>
    <cellStyle name="RISKdarkBoxed 2 12 3" xfId="28948" xr:uid="{00000000-0005-0000-0000-00005D600000}"/>
    <cellStyle name="RISKdarkBoxed 2 13" xfId="16263" xr:uid="{00000000-0005-0000-0000-00005E600000}"/>
    <cellStyle name="RISKdarkBoxed 2 13 2" xfId="28950" xr:uid="{00000000-0005-0000-0000-00005F600000}"/>
    <cellStyle name="RISKdarkBoxed 2 14" xfId="28939" xr:uid="{00000000-0005-0000-0000-000060600000}"/>
    <cellStyle name="RISKdarkBoxed 2 2" xfId="16264" xr:uid="{00000000-0005-0000-0000-000061600000}"/>
    <cellStyle name="RISKdarkBoxed 2 2 10" xfId="28951" xr:uid="{00000000-0005-0000-0000-000062600000}"/>
    <cellStyle name="RISKdarkBoxed 2 2 2" xfId="16265" xr:uid="{00000000-0005-0000-0000-000063600000}"/>
    <cellStyle name="RISKdarkBoxed 2 2 2 2" xfId="16266" xr:uid="{00000000-0005-0000-0000-000064600000}"/>
    <cellStyle name="RISKdarkBoxed 2 2 2 2 2" xfId="16267" xr:uid="{00000000-0005-0000-0000-000065600000}"/>
    <cellStyle name="RISKdarkBoxed 2 2 2 2 2 2" xfId="16268" xr:uid="{00000000-0005-0000-0000-000066600000}"/>
    <cellStyle name="RISKdarkBoxed 2 2 2 2 2 2 2" xfId="28955" xr:uid="{00000000-0005-0000-0000-000067600000}"/>
    <cellStyle name="RISKdarkBoxed 2 2 2 2 2 3" xfId="28954" xr:uid="{00000000-0005-0000-0000-000068600000}"/>
    <cellStyle name="RISKdarkBoxed 2 2 2 2 3" xfId="16269" xr:uid="{00000000-0005-0000-0000-000069600000}"/>
    <cellStyle name="RISKdarkBoxed 2 2 2 2 3 2" xfId="16270" xr:uid="{00000000-0005-0000-0000-00006A600000}"/>
    <cellStyle name="RISKdarkBoxed 2 2 2 2 3 2 2" xfId="28957" xr:uid="{00000000-0005-0000-0000-00006B600000}"/>
    <cellStyle name="RISKdarkBoxed 2 2 2 2 3 3" xfId="28956" xr:uid="{00000000-0005-0000-0000-00006C600000}"/>
    <cellStyle name="RISKdarkBoxed 2 2 2 2 4" xfId="16271" xr:uid="{00000000-0005-0000-0000-00006D600000}"/>
    <cellStyle name="RISKdarkBoxed 2 2 2 2 4 2" xfId="28958" xr:uid="{00000000-0005-0000-0000-00006E600000}"/>
    <cellStyle name="RISKdarkBoxed 2 2 2 2 5" xfId="28953" xr:uid="{00000000-0005-0000-0000-00006F600000}"/>
    <cellStyle name="RISKdarkBoxed 2 2 2 3" xfId="16272" xr:uid="{00000000-0005-0000-0000-000070600000}"/>
    <cellStyle name="RISKdarkBoxed 2 2 2 3 2" xfId="16273" xr:uid="{00000000-0005-0000-0000-000071600000}"/>
    <cellStyle name="RISKdarkBoxed 2 2 2 3 2 2" xfId="16274" xr:uid="{00000000-0005-0000-0000-000072600000}"/>
    <cellStyle name="RISKdarkBoxed 2 2 2 3 2 2 2" xfId="28961" xr:uid="{00000000-0005-0000-0000-000073600000}"/>
    <cellStyle name="RISKdarkBoxed 2 2 2 3 2 3" xfId="28960" xr:uid="{00000000-0005-0000-0000-000074600000}"/>
    <cellStyle name="RISKdarkBoxed 2 2 2 3 3" xfId="16275" xr:uid="{00000000-0005-0000-0000-000075600000}"/>
    <cellStyle name="RISKdarkBoxed 2 2 2 3 3 2" xfId="16276" xr:uid="{00000000-0005-0000-0000-000076600000}"/>
    <cellStyle name="RISKdarkBoxed 2 2 2 3 3 2 2" xfId="28963" xr:uid="{00000000-0005-0000-0000-000077600000}"/>
    <cellStyle name="RISKdarkBoxed 2 2 2 3 3 3" xfId="28962" xr:uid="{00000000-0005-0000-0000-000078600000}"/>
    <cellStyle name="RISKdarkBoxed 2 2 2 3 4" xfId="16277" xr:uid="{00000000-0005-0000-0000-000079600000}"/>
    <cellStyle name="RISKdarkBoxed 2 2 2 3 4 2" xfId="28964" xr:uid="{00000000-0005-0000-0000-00007A600000}"/>
    <cellStyle name="RISKdarkBoxed 2 2 2 3 5" xfId="28959" xr:uid="{00000000-0005-0000-0000-00007B600000}"/>
    <cellStyle name="RISKdarkBoxed 2 2 2 4" xfId="16278" xr:uid="{00000000-0005-0000-0000-00007C600000}"/>
    <cellStyle name="RISKdarkBoxed 2 2 2 4 2" xfId="16279" xr:uid="{00000000-0005-0000-0000-00007D600000}"/>
    <cellStyle name="RISKdarkBoxed 2 2 2 4 2 2" xfId="16280" xr:uid="{00000000-0005-0000-0000-00007E600000}"/>
    <cellStyle name="RISKdarkBoxed 2 2 2 4 2 2 2" xfId="28967" xr:uid="{00000000-0005-0000-0000-00007F600000}"/>
    <cellStyle name="RISKdarkBoxed 2 2 2 4 2 3" xfId="28966" xr:uid="{00000000-0005-0000-0000-000080600000}"/>
    <cellStyle name="RISKdarkBoxed 2 2 2 4 3" xfId="16281" xr:uid="{00000000-0005-0000-0000-000081600000}"/>
    <cellStyle name="RISKdarkBoxed 2 2 2 4 3 2" xfId="16282" xr:uid="{00000000-0005-0000-0000-000082600000}"/>
    <cellStyle name="RISKdarkBoxed 2 2 2 4 3 2 2" xfId="28969" xr:uid="{00000000-0005-0000-0000-000083600000}"/>
    <cellStyle name="RISKdarkBoxed 2 2 2 4 3 3" xfId="28968" xr:uid="{00000000-0005-0000-0000-000084600000}"/>
    <cellStyle name="RISKdarkBoxed 2 2 2 4 4" xfId="16283" xr:uid="{00000000-0005-0000-0000-000085600000}"/>
    <cellStyle name="RISKdarkBoxed 2 2 2 4 4 2" xfId="28970" xr:uid="{00000000-0005-0000-0000-000086600000}"/>
    <cellStyle name="RISKdarkBoxed 2 2 2 4 5" xfId="28965" xr:uid="{00000000-0005-0000-0000-000087600000}"/>
    <cellStyle name="RISKdarkBoxed 2 2 2 5" xfId="16284" xr:uid="{00000000-0005-0000-0000-000088600000}"/>
    <cellStyle name="RISKdarkBoxed 2 2 2 5 2" xfId="16285" xr:uid="{00000000-0005-0000-0000-000089600000}"/>
    <cellStyle name="RISKdarkBoxed 2 2 2 5 2 2" xfId="16286" xr:uid="{00000000-0005-0000-0000-00008A600000}"/>
    <cellStyle name="RISKdarkBoxed 2 2 2 5 2 2 2" xfId="28973" xr:uid="{00000000-0005-0000-0000-00008B600000}"/>
    <cellStyle name="RISKdarkBoxed 2 2 2 5 2 3" xfId="28972" xr:uid="{00000000-0005-0000-0000-00008C600000}"/>
    <cellStyle name="RISKdarkBoxed 2 2 2 5 3" xfId="16287" xr:uid="{00000000-0005-0000-0000-00008D600000}"/>
    <cellStyle name="RISKdarkBoxed 2 2 2 5 3 2" xfId="16288" xr:uid="{00000000-0005-0000-0000-00008E600000}"/>
    <cellStyle name="RISKdarkBoxed 2 2 2 5 3 2 2" xfId="28975" xr:uid="{00000000-0005-0000-0000-00008F600000}"/>
    <cellStyle name="RISKdarkBoxed 2 2 2 5 3 3" xfId="28974" xr:uid="{00000000-0005-0000-0000-000090600000}"/>
    <cellStyle name="RISKdarkBoxed 2 2 2 5 4" xfId="16289" xr:uid="{00000000-0005-0000-0000-000091600000}"/>
    <cellStyle name="RISKdarkBoxed 2 2 2 5 4 2" xfId="28976" xr:uid="{00000000-0005-0000-0000-000092600000}"/>
    <cellStyle name="RISKdarkBoxed 2 2 2 5 5" xfId="28971" xr:uid="{00000000-0005-0000-0000-000093600000}"/>
    <cellStyle name="RISKdarkBoxed 2 2 2 6" xfId="16290" xr:uid="{00000000-0005-0000-0000-000094600000}"/>
    <cellStyle name="RISKdarkBoxed 2 2 2 6 2" xfId="16291" xr:uid="{00000000-0005-0000-0000-000095600000}"/>
    <cellStyle name="RISKdarkBoxed 2 2 2 6 2 2" xfId="28978" xr:uid="{00000000-0005-0000-0000-000096600000}"/>
    <cellStyle name="RISKdarkBoxed 2 2 2 6 3" xfId="28977" xr:uid="{00000000-0005-0000-0000-000097600000}"/>
    <cellStyle name="RISKdarkBoxed 2 2 2 7" xfId="16292" xr:uid="{00000000-0005-0000-0000-000098600000}"/>
    <cellStyle name="RISKdarkBoxed 2 2 2 7 2" xfId="16293" xr:uid="{00000000-0005-0000-0000-000099600000}"/>
    <cellStyle name="RISKdarkBoxed 2 2 2 7 2 2" xfId="28980" xr:uid="{00000000-0005-0000-0000-00009A600000}"/>
    <cellStyle name="RISKdarkBoxed 2 2 2 7 3" xfId="28979" xr:uid="{00000000-0005-0000-0000-00009B600000}"/>
    <cellStyle name="RISKdarkBoxed 2 2 2 8" xfId="16294" xr:uid="{00000000-0005-0000-0000-00009C600000}"/>
    <cellStyle name="RISKdarkBoxed 2 2 2 8 2" xfId="28981" xr:uid="{00000000-0005-0000-0000-00009D600000}"/>
    <cellStyle name="RISKdarkBoxed 2 2 2 9" xfId="28952" xr:uid="{00000000-0005-0000-0000-00009E600000}"/>
    <cellStyle name="RISKdarkBoxed 2 2 3" xfId="16295" xr:uid="{00000000-0005-0000-0000-00009F600000}"/>
    <cellStyle name="RISKdarkBoxed 2 2 3 2" xfId="16296" xr:uid="{00000000-0005-0000-0000-0000A0600000}"/>
    <cellStyle name="RISKdarkBoxed 2 2 3 2 2" xfId="16297" xr:uid="{00000000-0005-0000-0000-0000A1600000}"/>
    <cellStyle name="RISKdarkBoxed 2 2 3 2 2 2" xfId="28984" xr:uid="{00000000-0005-0000-0000-0000A2600000}"/>
    <cellStyle name="RISKdarkBoxed 2 2 3 2 3" xfId="28983" xr:uid="{00000000-0005-0000-0000-0000A3600000}"/>
    <cellStyle name="RISKdarkBoxed 2 2 3 3" xfId="16298" xr:uid="{00000000-0005-0000-0000-0000A4600000}"/>
    <cellStyle name="RISKdarkBoxed 2 2 3 3 2" xfId="16299" xr:uid="{00000000-0005-0000-0000-0000A5600000}"/>
    <cellStyle name="RISKdarkBoxed 2 2 3 3 2 2" xfId="28986" xr:uid="{00000000-0005-0000-0000-0000A6600000}"/>
    <cellStyle name="RISKdarkBoxed 2 2 3 3 3" xfId="28985" xr:uid="{00000000-0005-0000-0000-0000A7600000}"/>
    <cellStyle name="RISKdarkBoxed 2 2 3 4" xfId="16300" xr:uid="{00000000-0005-0000-0000-0000A8600000}"/>
    <cellStyle name="RISKdarkBoxed 2 2 3 4 2" xfId="28987" xr:uid="{00000000-0005-0000-0000-0000A9600000}"/>
    <cellStyle name="RISKdarkBoxed 2 2 3 5" xfId="28982" xr:uid="{00000000-0005-0000-0000-0000AA600000}"/>
    <cellStyle name="RISKdarkBoxed 2 2 4" xfId="16301" xr:uid="{00000000-0005-0000-0000-0000AB600000}"/>
    <cellStyle name="RISKdarkBoxed 2 2 4 2" xfId="16302" xr:uid="{00000000-0005-0000-0000-0000AC600000}"/>
    <cellStyle name="RISKdarkBoxed 2 2 4 2 2" xfId="16303" xr:uid="{00000000-0005-0000-0000-0000AD600000}"/>
    <cellStyle name="RISKdarkBoxed 2 2 4 2 2 2" xfId="28990" xr:uid="{00000000-0005-0000-0000-0000AE600000}"/>
    <cellStyle name="RISKdarkBoxed 2 2 4 2 3" xfId="28989" xr:uid="{00000000-0005-0000-0000-0000AF600000}"/>
    <cellStyle name="RISKdarkBoxed 2 2 4 3" xfId="16304" xr:uid="{00000000-0005-0000-0000-0000B0600000}"/>
    <cellStyle name="RISKdarkBoxed 2 2 4 3 2" xfId="16305" xr:uid="{00000000-0005-0000-0000-0000B1600000}"/>
    <cellStyle name="RISKdarkBoxed 2 2 4 3 2 2" xfId="28992" xr:uid="{00000000-0005-0000-0000-0000B2600000}"/>
    <cellStyle name="RISKdarkBoxed 2 2 4 3 3" xfId="28991" xr:uid="{00000000-0005-0000-0000-0000B3600000}"/>
    <cellStyle name="RISKdarkBoxed 2 2 4 4" xfId="16306" xr:uid="{00000000-0005-0000-0000-0000B4600000}"/>
    <cellStyle name="RISKdarkBoxed 2 2 4 4 2" xfId="28993" xr:uid="{00000000-0005-0000-0000-0000B5600000}"/>
    <cellStyle name="RISKdarkBoxed 2 2 4 5" xfId="28988" xr:uid="{00000000-0005-0000-0000-0000B6600000}"/>
    <cellStyle name="RISKdarkBoxed 2 2 5" xfId="16307" xr:uid="{00000000-0005-0000-0000-0000B7600000}"/>
    <cellStyle name="RISKdarkBoxed 2 2 5 2" xfId="16308" xr:uid="{00000000-0005-0000-0000-0000B8600000}"/>
    <cellStyle name="RISKdarkBoxed 2 2 5 2 2" xfId="16309" xr:uid="{00000000-0005-0000-0000-0000B9600000}"/>
    <cellStyle name="RISKdarkBoxed 2 2 5 2 2 2" xfId="28996" xr:uid="{00000000-0005-0000-0000-0000BA600000}"/>
    <cellStyle name="RISKdarkBoxed 2 2 5 2 3" xfId="28995" xr:uid="{00000000-0005-0000-0000-0000BB600000}"/>
    <cellStyle name="RISKdarkBoxed 2 2 5 3" xfId="16310" xr:uid="{00000000-0005-0000-0000-0000BC600000}"/>
    <cellStyle name="RISKdarkBoxed 2 2 5 3 2" xfId="16311" xr:uid="{00000000-0005-0000-0000-0000BD600000}"/>
    <cellStyle name="RISKdarkBoxed 2 2 5 3 2 2" xfId="28998" xr:uid="{00000000-0005-0000-0000-0000BE600000}"/>
    <cellStyle name="RISKdarkBoxed 2 2 5 3 3" xfId="28997" xr:uid="{00000000-0005-0000-0000-0000BF600000}"/>
    <cellStyle name="RISKdarkBoxed 2 2 5 4" xfId="16312" xr:uid="{00000000-0005-0000-0000-0000C0600000}"/>
    <cellStyle name="RISKdarkBoxed 2 2 5 4 2" xfId="28999" xr:uid="{00000000-0005-0000-0000-0000C1600000}"/>
    <cellStyle name="RISKdarkBoxed 2 2 5 5" xfId="28994" xr:uid="{00000000-0005-0000-0000-0000C2600000}"/>
    <cellStyle name="RISKdarkBoxed 2 2 6" xfId="16313" xr:uid="{00000000-0005-0000-0000-0000C3600000}"/>
    <cellStyle name="RISKdarkBoxed 2 2 6 2" xfId="16314" xr:uid="{00000000-0005-0000-0000-0000C4600000}"/>
    <cellStyle name="RISKdarkBoxed 2 2 6 2 2" xfId="16315" xr:uid="{00000000-0005-0000-0000-0000C5600000}"/>
    <cellStyle name="RISKdarkBoxed 2 2 6 2 2 2" xfId="29002" xr:uid="{00000000-0005-0000-0000-0000C6600000}"/>
    <cellStyle name="RISKdarkBoxed 2 2 6 2 3" xfId="29001" xr:uid="{00000000-0005-0000-0000-0000C7600000}"/>
    <cellStyle name="RISKdarkBoxed 2 2 6 3" xfId="16316" xr:uid="{00000000-0005-0000-0000-0000C8600000}"/>
    <cellStyle name="RISKdarkBoxed 2 2 6 3 2" xfId="16317" xr:uid="{00000000-0005-0000-0000-0000C9600000}"/>
    <cellStyle name="RISKdarkBoxed 2 2 6 3 2 2" xfId="29004" xr:uid="{00000000-0005-0000-0000-0000CA600000}"/>
    <cellStyle name="RISKdarkBoxed 2 2 6 3 3" xfId="29003" xr:uid="{00000000-0005-0000-0000-0000CB600000}"/>
    <cellStyle name="RISKdarkBoxed 2 2 6 4" xfId="16318" xr:uid="{00000000-0005-0000-0000-0000CC600000}"/>
    <cellStyle name="RISKdarkBoxed 2 2 6 4 2" xfId="29005" xr:uid="{00000000-0005-0000-0000-0000CD600000}"/>
    <cellStyle name="RISKdarkBoxed 2 2 6 5" xfId="29000" xr:uid="{00000000-0005-0000-0000-0000CE600000}"/>
    <cellStyle name="RISKdarkBoxed 2 2 7" xfId="16319" xr:uid="{00000000-0005-0000-0000-0000CF600000}"/>
    <cellStyle name="RISKdarkBoxed 2 2 7 2" xfId="16320" xr:uid="{00000000-0005-0000-0000-0000D0600000}"/>
    <cellStyle name="RISKdarkBoxed 2 2 7 2 2" xfId="29007" xr:uid="{00000000-0005-0000-0000-0000D1600000}"/>
    <cellStyle name="RISKdarkBoxed 2 2 7 3" xfId="29006" xr:uid="{00000000-0005-0000-0000-0000D2600000}"/>
    <cellStyle name="RISKdarkBoxed 2 2 8" xfId="16321" xr:uid="{00000000-0005-0000-0000-0000D3600000}"/>
    <cellStyle name="RISKdarkBoxed 2 2 8 2" xfId="16322" xr:uid="{00000000-0005-0000-0000-0000D4600000}"/>
    <cellStyle name="RISKdarkBoxed 2 2 8 2 2" xfId="29009" xr:uid="{00000000-0005-0000-0000-0000D5600000}"/>
    <cellStyle name="RISKdarkBoxed 2 2 8 3" xfId="29008" xr:uid="{00000000-0005-0000-0000-0000D6600000}"/>
    <cellStyle name="RISKdarkBoxed 2 2 9" xfId="16323" xr:uid="{00000000-0005-0000-0000-0000D7600000}"/>
    <cellStyle name="RISKdarkBoxed 2 2 9 2" xfId="29010" xr:uid="{00000000-0005-0000-0000-0000D8600000}"/>
    <cellStyle name="RISKdarkBoxed 2 2_Balance" xfId="16324" xr:uid="{00000000-0005-0000-0000-0000D9600000}"/>
    <cellStyle name="RISKdarkBoxed 2 3" xfId="16325" xr:uid="{00000000-0005-0000-0000-0000DA600000}"/>
    <cellStyle name="RISKdarkBoxed 2 3 10" xfId="29011" xr:uid="{00000000-0005-0000-0000-0000DB600000}"/>
    <cellStyle name="RISKdarkBoxed 2 3 2" xfId="16326" xr:uid="{00000000-0005-0000-0000-0000DC600000}"/>
    <cellStyle name="RISKdarkBoxed 2 3 2 2" xfId="16327" xr:uid="{00000000-0005-0000-0000-0000DD600000}"/>
    <cellStyle name="RISKdarkBoxed 2 3 2 2 2" xfId="16328" xr:uid="{00000000-0005-0000-0000-0000DE600000}"/>
    <cellStyle name="RISKdarkBoxed 2 3 2 2 2 2" xfId="16329" xr:uid="{00000000-0005-0000-0000-0000DF600000}"/>
    <cellStyle name="RISKdarkBoxed 2 3 2 2 2 2 2" xfId="29015" xr:uid="{00000000-0005-0000-0000-0000E0600000}"/>
    <cellStyle name="RISKdarkBoxed 2 3 2 2 2 3" xfId="29014" xr:uid="{00000000-0005-0000-0000-0000E1600000}"/>
    <cellStyle name="RISKdarkBoxed 2 3 2 2 3" xfId="16330" xr:uid="{00000000-0005-0000-0000-0000E2600000}"/>
    <cellStyle name="RISKdarkBoxed 2 3 2 2 3 2" xfId="16331" xr:uid="{00000000-0005-0000-0000-0000E3600000}"/>
    <cellStyle name="RISKdarkBoxed 2 3 2 2 3 2 2" xfId="29017" xr:uid="{00000000-0005-0000-0000-0000E4600000}"/>
    <cellStyle name="RISKdarkBoxed 2 3 2 2 3 3" xfId="29016" xr:uid="{00000000-0005-0000-0000-0000E5600000}"/>
    <cellStyle name="RISKdarkBoxed 2 3 2 2 4" xfId="16332" xr:uid="{00000000-0005-0000-0000-0000E6600000}"/>
    <cellStyle name="RISKdarkBoxed 2 3 2 2 4 2" xfId="29018" xr:uid="{00000000-0005-0000-0000-0000E7600000}"/>
    <cellStyle name="RISKdarkBoxed 2 3 2 2 5" xfId="29013" xr:uid="{00000000-0005-0000-0000-0000E8600000}"/>
    <cellStyle name="RISKdarkBoxed 2 3 2 3" xfId="16333" xr:uid="{00000000-0005-0000-0000-0000E9600000}"/>
    <cellStyle name="RISKdarkBoxed 2 3 2 3 2" xfId="16334" xr:uid="{00000000-0005-0000-0000-0000EA600000}"/>
    <cellStyle name="RISKdarkBoxed 2 3 2 3 2 2" xfId="16335" xr:uid="{00000000-0005-0000-0000-0000EB600000}"/>
    <cellStyle name="RISKdarkBoxed 2 3 2 3 2 2 2" xfId="29021" xr:uid="{00000000-0005-0000-0000-0000EC600000}"/>
    <cellStyle name="RISKdarkBoxed 2 3 2 3 2 3" xfId="29020" xr:uid="{00000000-0005-0000-0000-0000ED600000}"/>
    <cellStyle name="RISKdarkBoxed 2 3 2 3 3" xfId="16336" xr:uid="{00000000-0005-0000-0000-0000EE600000}"/>
    <cellStyle name="RISKdarkBoxed 2 3 2 3 3 2" xfId="16337" xr:uid="{00000000-0005-0000-0000-0000EF600000}"/>
    <cellStyle name="RISKdarkBoxed 2 3 2 3 3 2 2" xfId="29023" xr:uid="{00000000-0005-0000-0000-0000F0600000}"/>
    <cellStyle name="RISKdarkBoxed 2 3 2 3 3 3" xfId="29022" xr:uid="{00000000-0005-0000-0000-0000F1600000}"/>
    <cellStyle name="RISKdarkBoxed 2 3 2 3 4" xfId="16338" xr:uid="{00000000-0005-0000-0000-0000F2600000}"/>
    <cellStyle name="RISKdarkBoxed 2 3 2 3 4 2" xfId="29024" xr:uid="{00000000-0005-0000-0000-0000F3600000}"/>
    <cellStyle name="RISKdarkBoxed 2 3 2 3 5" xfId="29019" xr:uid="{00000000-0005-0000-0000-0000F4600000}"/>
    <cellStyle name="RISKdarkBoxed 2 3 2 4" xfId="16339" xr:uid="{00000000-0005-0000-0000-0000F5600000}"/>
    <cellStyle name="RISKdarkBoxed 2 3 2 4 2" xfId="16340" xr:uid="{00000000-0005-0000-0000-0000F6600000}"/>
    <cellStyle name="RISKdarkBoxed 2 3 2 4 2 2" xfId="16341" xr:uid="{00000000-0005-0000-0000-0000F7600000}"/>
    <cellStyle name="RISKdarkBoxed 2 3 2 4 2 2 2" xfId="29027" xr:uid="{00000000-0005-0000-0000-0000F8600000}"/>
    <cellStyle name="RISKdarkBoxed 2 3 2 4 2 3" xfId="29026" xr:uid="{00000000-0005-0000-0000-0000F9600000}"/>
    <cellStyle name="RISKdarkBoxed 2 3 2 4 3" xfId="16342" xr:uid="{00000000-0005-0000-0000-0000FA600000}"/>
    <cellStyle name="RISKdarkBoxed 2 3 2 4 3 2" xfId="16343" xr:uid="{00000000-0005-0000-0000-0000FB600000}"/>
    <cellStyle name="RISKdarkBoxed 2 3 2 4 3 2 2" xfId="29029" xr:uid="{00000000-0005-0000-0000-0000FC600000}"/>
    <cellStyle name="RISKdarkBoxed 2 3 2 4 3 3" xfId="29028" xr:uid="{00000000-0005-0000-0000-0000FD600000}"/>
    <cellStyle name="RISKdarkBoxed 2 3 2 4 4" xfId="16344" xr:uid="{00000000-0005-0000-0000-0000FE600000}"/>
    <cellStyle name="RISKdarkBoxed 2 3 2 4 4 2" xfId="29030" xr:uid="{00000000-0005-0000-0000-0000FF600000}"/>
    <cellStyle name="RISKdarkBoxed 2 3 2 4 5" xfId="29025" xr:uid="{00000000-0005-0000-0000-000000610000}"/>
    <cellStyle name="RISKdarkBoxed 2 3 2 5" xfId="16345" xr:uid="{00000000-0005-0000-0000-000001610000}"/>
    <cellStyle name="RISKdarkBoxed 2 3 2 5 2" xfId="16346" xr:uid="{00000000-0005-0000-0000-000002610000}"/>
    <cellStyle name="RISKdarkBoxed 2 3 2 5 2 2" xfId="16347" xr:uid="{00000000-0005-0000-0000-000003610000}"/>
    <cellStyle name="RISKdarkBoxed 2 3 2 5 2 2 2" xfId="29033" xr:uid="{00000000-0005-0000-0000-000004610000}"/>
    <cellStyle name="RISKdarkBoxed 2 3 2 5 2 3" xfId="29032" xr:uid="{00000000-0005-0000-0000-000005610000}"/>
    <cellStyle name="RISKdarkBoxed 2 3 2 5 3" xfId="16348" xr:uid="{00000000-0005-0000-0000-000006610000}"/>
    <cellStyle name="RISKdarkBoxed 2 3 2 5 3 2" xfId="16349" xr:uid="{00000000-0005-0000-0000-000007610000}"/>
    <cellStyle name="RISKdarkBoxed 2 3 2 5 3 2 2" xfId="29035" xr:uid="{00000000-0005-0000-0000-000008610000}"/>
    <cellStyle name="RISKdarkBoxed 2 3 2 5 3 3" xfId="29034" xr:uid="{00000000-0005-0000-0000-000009610000}"/>
    <cellStyle name="RISKdarkBoxed 2 3 2 5 4" xfId="16350" xr:uid="{00000000-0005-0000-0000-00000A610000}"/>
    <cellStyle name="RISKdarkBoxed 2 3 2 5 4 2" xfId="29036" xr:uid="{00000000-0005-0000-0000-00000B610000}"/>
    <cellStyle name="RISKdarkBoxed 2 3 2 5 5" xfId="29031" xr:uid="{00000000-0005-0000-0000-00000C610000}"/>
    <cellStyle name="RISKdarkBoxed 2 3 2 6" xfId="16351" xr:uid="{00000000-0005-0000-0000-00000D610000}"/>
    <cellStyle name="RISKdarkBoxed 2 3 2 6 2" xfId="16352" xr:uid="{00000000-0005-0000-0000-00000E610000}"/>
    <cellStyle name="RISKdarkBoxed 2 3 2 6 2 2" xfId="29038" xr:uid="{00000000-0005-0000-0000-00000F610000}"/>
    <cellStyle name="RISKdarkBoxed 2 3 2 6 3" xfId="29037" xr:uid="{00000000-0005-0000-0000-000010610000}"/>
    <cellStyle name="RISKdarkBoxed 2 3 2 7" xfId="16353" xr:uid="{00000000-0005-0000-0000-000011610000}"/>
    <cellStyle name="RISKdarkBoxed 2 3 2 7 2" xfId="16354" xr:uid="{00000000-0005-0000-0000-000012610000}"/>
    <cellStyle name="RISKdarkBoxed 2 3 2 7 2 2" xfId="29040" xr:uid="{00000000-0005-0000-0000-000013610000}"/>
    <cellStyle name="RISKdarkBoxed 2 3 2 7 3" xfId="29039" xr:uid="{00000000-0005-0000-0000-000014610000}"/>
    <cellStyle name="RISKdarkBoxed 2 3 2 8" xfId="16355" xr:uid="{00000000-0005-0000-0000-000015610000}"/>
    <cellStyle name="RISKdarkBoxed 2 3 2 8 2" xfId="29041" xr:uid="{00000000-0005-0000-0000-000016610000}"/>
    <cellStyle name="RISKdarkBoxed 2 3 2 9" xfId="29012" xr:uid="{00000000-0005-0000-0000-000017610000}"/>
    <cellStyle name="RISKdarkBoxed 2 3 3" xfId="16356" xr:uid="{00000000-0005-0000-0000-000018610000}"/>
    <cellStyle name="RISKdarkBoxed 2 3 3 2" xfId="16357" xr:uid="{00000000-0005-0000-0000-000019610000}"/>
    <cellStyle name="RISKdarkBoxed 2 3 3 2 2" xfId="16358" xr:uid="{00000000-0005-0000-0000-00001A610000}"/>
    <cellStyle name="RISKdarkBoxed 2 3 3 2 2 2" xfId="29044" xr:uid="{00000000-0005-0000-0000-00001B610000}"/>
    <cellStyle name="RISKdarkBoxed 2 3 3 2 3" xfId="29043" xr:uid="{00000000-0005-0000-0000-00001C610000}"/>
    <cellStyle name="RISKdarkBoxed 2 3 3 3" xfId="16359" xr:uid="{00000000-0005-0000-0000-00001D610000}"/>
    <cellStyle name="RISKdarkBoxed 2 3 3 3 2" xfId="16360" xr:uid="{00000000-0005-0000-0000-00001E610000}"/>
    <cellStyle name="RISKdarkBoxed 2 3 3 3 2 2" xfId="29046" xr:uid="{00000000-0005-0000-0000-00001F610000}"/>
    <cellStyle name="RISKdarkBoxed 2 3 3 3 3" xfId="29045" xr:uid="{00000000-0005-0000-0000-000020610000}"/>
    <cellStyle name="RISKdarkBoxed 2 3 3 4" xfId="16361" xr:uid="{00000000-0005-0000-0000-000021610000}"/>
    <cellStyle name="RISKdarkBoxed 2 3 3 4 2" xfId="29047" xr:uid="{00000000-0005-0000-0000-000022610000}"/>
    <cellStyle name="RISKdarkBoxed 2 3 3 5" xfId="29042" xr:uid="{00000000-0005-0000-0000-000023610000}"/>
    <cellStyle name="RISKdarkBoxed 2 3 4" xfId="16362" xr:uid="{00000000-0005-0000-0000-000024610000}"/>
    <cellStyle name="RISKdarkBoxed 2 3 4 2" xfId="16363" xr:uid="{00000000-0005-0000-0000-000025610000}"/>
    <cellStyle name="RISKdarkBoxed 2 3 4 2 2" xfId="16364" xr:uid="{00000000-0005-0000-0000-000026610000}"/>
    <cellStyle name="RISKdarkBoxed 2 3 4 2 2 2" xfId="29050" xr:uid="{00000000-0005-0000-0000-000027610000}"/>
    <cellStyle name="RISKdarkBoxed 2 3 4 2 3" xfId="29049" xr:uid="{00000000-0005-0000-0000-000028610000}"/>
    <cellStyle name="RISKdarkBoxed 2 3 4 3" xfId="16365" xr:uid="{00000000-0005-0000-0000-000029610000}"/>
    <cellStyle name="RISKdarkBoxed 2 3 4 3 2" xfId="16366" xr:uid="{00000000-0005-0000-0000-00002A610000}"/>
    <cellStyle name="RISKdarkBoxed 2 3 4 3 2 2" xfId="29052" xr:uid="{00000000-0005-0000-0000-00002B610000}"/>
    <cellStyle name="RISKdarkBoxed 2 3 4 3 3" xfId="29051" xr:uid="{00000000-0005-0000-0000-00002C610000}"/>
    <cellStyle name="RISKdarkBoxed 2 3 4 4" xfId="16367" xr:uid="{00000000-0005-0000-0000-00002D610000}"/>
    <cellStyle name="RISKdarkBoxed 2 3 4 4 2" xfId="29053" xr:uid="{00000000-0005-0000-0000-00002E610000}"/>
    <cellStyle name="RISKdarkBoxed 2 3 4 5" xfId="29048" xr:uid="{00000000-0005-0000-0000-00002F610000}"/>
    <cellStyle name="RISKdarkBoxed 2 3 5" xfId="16368" xr:uid="{00000000-0005-0000-0000-000030610000}"/>
    <cellStyle name="RISKdarkBoxed 2 3 5 2" xfId="16369" xr:uid="{00000000-0005-0000-0000-000031610000}"/>
    <cellStyle name="RISKdarkBoxed 2 3 5 2 2" xfId="16370" xr:uid="{00000000-0005-0000-0000-000032610000}"/>
    <cellStyle name="RISKdarkBoxed 2 3 5 2 2 2" xfId="29056" xr:uid="{00000000-0005-0000-0000-000033610000}"/>
    <cellStyle name="RISKdarkBoxed 2 3 5 2 3" xfId="29055" xr:uid="{00000000-0005-0000-0000-000034610000}"/>
    <cellStyle name="RISKdarkBoxed 2 3 5 3" xfId="16371" xr:uid="{00000000-0005-0000-0000-000035610000}"/>
    <cellStyle name="RISKdarkBoxed 2 3 5 3 2" xfId="16372" xr:uid="{00000000-0005-0000-0000-000036610000}"/>
    <cellStyle name="RISKdarkBoxed 2 3 5 3 2 2" xfId="29058" xr:uid="{00000000-0005-0000-0000-000037610000}"/>
    <cellStyle name="RISKdarkBoxed 2 3 5 3 3" xfId="29057" xr:uid="{00000000-0005-0000-0000-000038610000}"/>
    <cellStyle name="RISKdarkBoxed 2 3 5 4" xfId="16373" xr:uid="{00000000-0005-0000-0000-000039610000}"/>
    <cellStyle name="RISKdarkBoxed 2 3 5 4 2" xfId="29059" xr:uid="{00000000-0005-0000-0000-00003A610000}"/>
    <cellStyle name="RISKdarkBoxed 2 3 5 5" xfId="29054" xr:uid="{00000000-0005-0000-0000-00003B610000}"/>
    <cellStyle name="RISKdarkBoxed 2 3 6" xfId="16374" xr:uid="{00000000-0005-0000-0000-00003C610000}"/>
    <cellStyle name="RISKdarkBoxed 2 3 6 2" xfId="16375" xr:uid="{00000000-0005-0000-0000-00003D610000}"/>
    <cellStyle name="RISKdarkBoxed 2 3 6 2 2" xfId="16376" xr:uid="{00000000-0005-0000-0000-00003E610000}"/>
    <cellStyle name="RISKdarkBoxed 2 3 6 2 2 2" xfId="29062" xr:uid="{00000000-0005-0000-0000-00003F610000}"/>
    <cellStyle name="RISKdarkBoxed 2 3 6 2 3" xfId="29061" xr:uid="{00000000-0005-0000-0000-000040610000}"/>
    <cellStyle name="RISKdarkBoxed 2 3 6 3" xfId="16377" xr:uid="{00000000-0005-0000-0000-000041610000}"/>
    <cellStyle name="RISKdarkBoxed 2 3 6 3 2" xfId="16378" xr:uid="{00000000-0005-0000-0000-000042610000}"/>
    <cellStyle name="RISKdarkBoxed 2 3 6 3 2 2" xfId="29064" xr:uid="{00000000-0005-0000-0000-000043610000}"/>
    <cellStyle name="RISKdarkBoxed 2 3 6 3 3" xfId="29063" xr:uid="{00000000-0005-0000-0000-000044610000}"/>
    <cellStyle name="RISKdarkBoxed 2 3 6 4" xfId="16379" xr:uid="{00000000-0005-0000-0000-000045610000}"/>
    <cellStyle name="RISKdarkBoxed 2 3 6 4 2" xfId="29065" xr:uid="{00000000-0005-0000-0000-000046610000}"/>
    <cellStyle name="RISKdarkBoxed 2 3 6 5" xfId="29060" xr:uid="{00000000-0005-0000-0000-000047610000}"/>
    <cellStyle name="RISKdarkBoxed 2 3 7" xfId="16380" xr:uid="{00000000-0005-0000-0000-000048610000}"/>
    <cellStyle name="RISKdarkBoxed 2 3 7 2" xfId="16381" xr:uid="{00000000-0005-0000-0000-000049610000}"/>
    <cellStyle name="RISKdarkBoxed 2 3 7 2 2" xfId="29067" xr:uid="{00000000-0005-0000-0000-00004A610000}"/>
    <cellStyle name="RISKdarkBoxed 2 3 7 3" xfId="29066" xr:uid="{00000000-0005-0000-0000-00004B610000}"/>
    <cellStyle name="RISKdarkBoxed 2 3 8" xfId="16382" xr:uid="{00000000-0005-0000-0000-00004C610000}"/>
    <cellStyle name="RISKdarkBoxed 2 3 8 2" xfId="16383" xr:uid="{00000000-0005-0000-0000-00004D610000}"/>
    <cellStyle name="RISKdarkBoxed 2 3 8 2 2" xfId="29069" xr:uid="{00000000-0005-0000-0000-00004E610000}"/>
    <cellStyle name="RISKdarkBoxed 2 3 8 3" xfId="29068" xr:uid="{00000000-0005-0000-0000-00004F610000}"/>
    <cellStyle name="RISKdarkBoxed 2 3 9" xfId="16384" xr:uid="{00000000-0005-0000-0000-000050610000}"/>
    <cellStyle name="RISKdarkBoxed 2 3 9 2" xfId="29070" xr:uid="{00000000-0005-0000-0000-000051610000}"/>
    <cellStyle name="RISKdarkBoxed 2 3_Balance" xfId="16385" xr:uid="{00000000-0005-0000-0000-000052610000}"/>
    <cellStyle name="RISKdarkBoxed 2 4" xfId="16386" xr:uid="{00000000-0005-0000-0000-000053610000}"/>
    <cellStyle name="RISKdarkBoxed 2 4 10" xfId="29071" xr:uid="{00000000-0005-0000-0000-000054610000}"/>
    <cellStyle name="RISKdarkBoxed 2 4 2" xfId="16387" xr:uid="{00000000-0005-0000-0000-000055610000}"/>
    <cellStyle name="RISKdarkBoxed 2 4 2 2" xfId="16388" xr:uid="{00000000-0005-0000-0000-000056610000}"/>
    <cellStyle name="RISKdarkBoxed 2 4 2 2 2" xfId="16389" xr:uid="{00000000-0005-0000-0000-000057610000}"/>
    <cellStyle name="RISKdarkBoxed 2 4 2 2 2 2" xfId="16390" xr:uid="{00000000-0005-0000-0000-000058610000}"/>
    <cellStyle name="RISKdarkBoxed 2 4 2 2 2 2 2" xfId="29075" xr:uid="{00000000-0005-0000-0000-000059610000}"/>
    <cellStyle name="RISKdarkBoxed 2 4 2 2 2 3" xfId="29074" xr:uid="{00000000-0005-0000-0000-00005A610000}"/>
    <cellStyle name="RISKdarkBoxed 2 4 2 2 3" xfId="16391" xr:uid="{00000000-0005-0000-0000-00005B610000}"/>
    <cellStyle name="RISKdarkBoxed 2 4 2 2 3 2" xfId="16392" xr:uid="{00000000-0005-0000-0000-00005C610000}"/>
    <cellStyle name="RISKdarkBoxed 2 4 2 2 3 2 2" xfId="29077" xr:uid="{00000000-0005-0000-0000-00005D610000}"/>
    <cellStyle name="RISKdarkBoxed 2 4 2 2 3 3" xfId="29076" xr:uid="{00000000-0005-0000-0000-00005E610000}"/>
    <cellStyle name="RISKdarkBoxed 2 4 2 2 4" xfId="16393" xr:uid="{00000000-0005-0000-0000-00005F610000}"/>
    <cellStyle name="RISKdarkBoxed 2 4 2 2 4 2" xfId="29078" xr:uid="{00000000-0005-0000-0000-000060610000}"/>
    <cellStyle name="RISKdarkBoxed 2 4 2 2 5" xfId="29073" xr:uid="{00000000-0005-0000-0000-000061610000}"/>
    <cellStyle name="RISKdarkBoxed 2 4 2 3" xfId="16394" xr:uid="{00000000-0005-0000-0000-000062610000}"/>
    <cellStyle name="RISKdarkBoxed 2 4 2 3 2" xfId="16395" xr:uid="{00000000-0005-0000-0000-000063610000}"/>
    <cellStyle name="RISKdarkBoxed 2 4 2 3 2 2" xfId="16396" xr:uid="{00000000-0005-0000-0000-000064610000}"/>
    <cellStyle name="RISKdarkBoxed 2 4 2 3 2 2 2" xfId="29081" xr:uid="{00000000-0005-0000-0000-000065610000}"/>
    <cellStyle name="RISKdarkBoxed 2 4 2 3 2 3" xfId="29080" xr:uid="{00000000-0005-0000-0000-000066610000}"/>
    <cellStyle name="RISKdarkBoxed 2 4 2 3 3" xfId="16397" xr:uid="{00000000-0005-0000-0000-000067610000}"/>
    <cellStyle name="RISKdarkBoxed 2 4 2 3 3 2" xfId="16398" xr:uid="{00000000-0005-0000-0000-000068610000}"/>
    <cellStyle name="RISKdarkBoxed 2 4 2 3 3 2 2" xfId="29083" xr:uid="{00000000-0005-0000-0000-000069610000}"/>
    <cellStyle name="RISKdarkBoxed 2 4 2 3 3 3" xfId="29082" xr:uid="{00000000-0005-0000-0000-00006A610000}"/>
    <cellStyle name="RISKdarkBoxed 2 4 2 3 4" xfId="16399" xr:uid="{00000000-0005-0000-0000-00006B610000}"/>
    <cellStyle name="RISKdarkBoxed 2 4 2 3 4 2" xfId="29084" xr:uid="{00000000-0005-0000-0000-00006C610000}"/>
    <cellStyle name="RISKdarkBoxed 2 4 2 3 5" xfId="29079" xr:uid="{00000000-0005-0000-0000-00006D610000}"/>
    <cellStyle name="RISKdarkBoxed 2 4 2 4" xfId="16400" xr:uid="{00000000-0005-0000-0000-00006E610000}"/>
    <cellStyle name="RISKdarkBoxed 2 4 2 4 2" xfId="16401" xr:uid="{00000000-0005-0000-0000-00006F610000}"/>
    <cellStyle name="RISKdarkBoxed 2 4 2 4 2 2" xfId="16402" xr:uid="{00000000-0005-0000-0000-000070610000}"/>
    <cellStyle name="RISKdarkBoxed 2 4 2 4 2 2 2" xfId="29087" xr:uid="{00000000-0005-0000-0000-000071610000}"/>
    <cellStyle name="RISKdarkBoxed 2 4 2 4 2 3" xfId="29086" xr:uid="{00000000-0005-0000-0000-000072610000}"/>
    <cellStyle name="RISKdarkBoxed 2 4 2 4 3" xfId="16403" xr:uid="{00000000-0005-0000-0000-000073610000}"/>
    <cellStyle name="RISKdarkBoxed 2 4 2 4 3 2" xfId="16404" xr:uid="{00000000-0005-0000-0000-000074610000}"/>
    <cellStyle name="RISKdarkBoxed 2 4 2 4 3 2 2" xfId="29089" xr:uid="{00000000-0005-0000-0000-000075610000}"/>
    <cellStyle name="RISKdarkBoxed 2 4 2 4 3 3" xfId="29088" xr:uid="{00000000-0005-0000-0000-000076610000}"/>
    <cellStyle name="RISKdarkBoxed 2 4 2 4 4" xfId="16405" xr:uid="{00000000-0005-0000-0000-000077610000}"/>
    <cellStyle name="RISKdarkBoxed 2 4 2 4 4 2" xfId="29090" xr:uid="{00000000-0005-0000-0000-000078610000}"/>
    <cellStyle name="RISKdarkBoxed 2 4 2 4 5" xfId="29085" xr:uid="{00000000-0005-0000-0000-000079610000}"/>
    <cellStyle name="RISKdarkBoxed 2 4 2 5" xfId="16406" xr:uid="{00000000-0005-0000-0000-00007A610000}"/>
    <cellStyle name="RISKdarkBoxed 2 4 2 5 2" xfId="16407" xr:uid="{00000000-0005-0000-0000-00007B610000}"/>
    <cellStyle name="RISKdarkBoxed 2 4 2 5 2 2" xfId="16408" xr:uid="{00000000-0005-0000-0000-00007C610000}"/>
    <cellStyle name="RISKdarkBoxed 2 4 2 5 2 2 2" xfId="29093" xr:uid="{00000000-0005-0000-0000-00007D610000}"/>
    <cellStyle name="RISKdarkBoxed 2 4 2 5 2 3" xfId="29092" xr:uid="{00000000-0005-0000-0000-00007E610000}"/>
    <cellStyle name="RISKdarkBoxed 2 4 2 5 3" xfId="16409" xr:uid="{00000000-0005-0000-0000-00007F610000}"/>
    <cellStyle name="RISKdarkBoxed 2 4 2 5 3 2" xfId="16410" xr:uid="{00000000-0005-0000-0000-000080610000}"/>
    <cellStyle name="RISKdarkBoxed 2 4 2 5 3 2 2" xfId="29095" xr:uid="{00000000-0005-0000-0000-000081610000}"/>
    <cellStyle name="RISKdarkBoxed 2 4 2 5 3 3" xfId="29094" xr:uid="{00000000-0005-0000-0000-000082610000}"/>
    <cellStyle name="RISKdarkBoxed 2 4 2 5 4" xfId="16411" xr:uid="{00000000-0005-0000-0000-000083610000}"/>
    <cellStyle name="RISKdarkBoxed 2 4 2 5 4 2" xfId="29096" xr:uid="{00000000-0005-0000-0000-000084610000}"/>
    <cellStyle name="RISKdarkBoxed 2 4 2 5 5" xfId="29091" xr:uid="{00000000-0005-0000-0000-000085610000}"/>
    <cellStyle name="RISKdarkBoxed 2 4 2 6" xfId="16412" xr:uid="{00000000-0005-0000-0000-000086610000}"/>
    <cellStyle name="RISKdarkBoxed 2 4 2 6 2" xfId="16413" xr:uid="{00000000-0005-0000-0000-000087610000}"/>
    <cellStyle name="RISKdarkBoxed 2 4 2 6 2 2" xfId="29098" xr:uid="{00000000-0005-0000-0000-000088610000}"/>
    <cellStyle name="RISKdarkBoxed 2 4 2 6 3" xfId="29097" xr:uid="{00000000-0005-0000-0000-000089610000}"/>
    <cellStyle name="RISKdarkBoxed 2 4 2 7" xfId="16414" xr:uid="{00000000-0005-0000-0000-00008A610000}"/>
    <cellStyle name="RISKdarkBoxed 2 4 2 7 2" xfId="16415" xr:uid="{00000000-0005-0000-0000-00008B610000}"/>
    <cellStyle name="RISKdarkBoxed 2 4 2 7 2 2" xfId="29100" xr:uid="{00000000-0005-0000-0000-00008C610000}"/>
    <cellStyle name="RISKdarkBoxed 2 4 2 7 3" xfId="29099" xr:uid="{00000000-0005-0000-0000-00008D610000}"/>
    <cellStyle name="RISKdarkBoxed 2 4 2 8" xfId="16416" xr:uid="{00000000-0005-0000-0000-00008E610000}"/>
    <cellStyle name="RISKdarkBoxed 2 4 2 8 2" xfId="29101" xr:uid="{00000000-0005-0000-0000-00008F610000}"/>
    <cellStyle name="RISKdarkBoxed 2 4 2 9" xfId="29072" xr:uid="{00000000-0005-0000-0000-000090610000}"/>
    <cellStyle name="RISKdarkBoxed 2 4 3" xfId="16417" xr:uid="{00000000-0005-0000-0000-000091610000}"/>
    <cellStyle name="RISKdarkBoxed 2 4 3 2" xfId="16418" xr:uid="{00000000-0005-0000-0000-000092610000}"/>
    <cellStyle name="RISKdarkBoxed 2 4 3 2 2" xfId="16419" xr:uid="{00000000-0005-0000-0000-000093610000}"/>
    <cellStyle name="RISKdarkBoxed 2 4 3 2 2 2" xfId="29104" xr:uid="{00000000-0005-0000-0000-000094610000}"/>
    <cellStyle name="RISKdarkBoxed 2 4 3 2 3" xfId="29103" xr:uid="{00000000-0005-0000-0000-000095610000}"/>
    <cellStyle name="RISKdarkBoxed 2 4 3 3" xfId="16420" xr:uid="{00000000-0005-0000-0000-000096610000}"/>
    <cellStyle name="RISKdarkBoxed 2 4 3 3 2" xfId="16421" xr:uid="{00000000-0005-0000-0000-000097610000}"/>
    <cellStyle name="RISKdarkBoxed 2 4 3 3 2 2" xfId="29106" xr:uid="{00000000-0005-0000-0000-000098610000}"/>
    <cellStyle name="RISKdarkBoxed 2 4 3 3 3" xfId="29105" xr:uid="{00000000-0005-0000-0000-000099610000}"/>
    <cellStyle name="RISKdarkBoxed 2 4 3 4" xfId="16422" xr:uid="{00000000-0005-0000-0000-00009A610000}"/>
    <cellStyle name="RISKdarkBoxed 2 4 3 4 2" xfId="29107" xr:uid="{00000000-0005-0000-0000-00009B610000}"/>
    <cellStyle name="RISKdarkBoxed 2 4 3 5" xfId="29102" xr:uid="{00000000-0005-0000-0000-00009C610000}"/>
    <cellStyle name="RISKdarkBoxed 2 4 4" xfId="16423" xr:uid="{00000000-0005-0000-0000-00009D610000}"/>
    <cellStyle name="RISKdarkBoxed 2 4 4 2" xfId="16424" xr:uid="{00000000-0005-0000-0000-00009E610000}"/>
    <cellStyle name="RISKdarkBoxed 2 4 4 2 2" xfId="16425" xr:uid="{00000000-0005-0000-0000-00009F610000}"/>
    <cellStyle name="RISKdarkBoxed 2 4 4 2 2 2" xfId="29110" xr:uid="{00000000-0005-0000-0000-0000A0610000}"/>
    <cellStyle name="RISKdarkBoxed 2 4 4 2 3" xfId="29109" xr:uid="{00000000-0005-0000-0000-0000A1610000}"/>
    <cellStyle name="RISKdarkBoxed 2 4 4 3" xfId="16426" xr:uid="{00000000-0005-0000-0000-0000A2610000}"/>
    <cellStyle name="RISKdarkBoxed 2 4 4 3 2" xfId="16427" xr:uid="{00000000-0005-0000-0000-0000A3610000}"/>
    <cellStyle name="RISKdarkBoxed 2 4 4 3 2 2" xfId="29112" xr:uid="{00000000-0005-0000-0000-0000A4610000}"/>
    <cellStyle name="RISKdarkBoxed 2 4 4 3 3" xfId="29111" xr:uid="{00000000-0005-0000-0000-0000A5610000}"/>
    <cellStyle name="RISKdarkBoxed 2 4 4 4" xfId="16428" xr:uid="{00000000-0005-0000-0000-0000A6610000}"/>
    <cellStyle name="RISKdarkBoxed 2 4 4 4 2" xfId="29113" xr:uid="{00000000-0005-0000-0000-0000A7610000}"/>
    <cellStyle name="RISKdarkBoxed 2 4 4 5" xfId="29108" xr:uid="{00000000-0005-0000-0000-0000A8610000}"/>
    <cellStyle name="RISKdarkBoxed 2 4 5" xfId="16429" xr:uid="{00000000-0005-0000-0000-0000A9610000}"/>
    <cellStyle name="RISKdarkBoxed 2 4 5 2" xfId="16430" xr:uid="{00000000-0005-0000-0000-0000AA610000}"/>
    <cellStyle name="RISKdarkBoxed 2 4 5 2 2" xfId="16431" xr:uid="{00000000-0005-0000-0000-0000AB610000}"/>
    <cellStyle name="RISKdarkBoxed 2 4 5 2 2 2" xfId="29116" xr:uid="{00000000-0005-0000-0000-0000AC610000}"/>
    <cellStyle name="RISKdarkBoxed 2 4 5 2 3" xfId="29115" xr:uid="{00000000-0005-0000-0000-0000AD610000}"/>
    <cellStyle name="RISKdarkBoxed 2 4 5 3" xfId="16432" xr:uid="{00000000-0005-0000-0000-0000AE610000}"/>
    <cellStyle name="RISKdarkBoxed 2 4 5 3 2" xfId="16433" xr:uid="{00000000-0005-0000-0000-0000AF610000}"/>
    <cellStyle name="RISKdarkBoxed 2 4 5 3 2 2" xfId="29118" xr:uid="{00000000-0005-0000-0000-0000B0610000}"/>
    <cellStyle name="RISKdarkBoxed 2 4 5 3 3" xfId="29117" xr:uid="{00000000-0005-0000-0000-0000B1610000}"/>
    <cellStyle name="RISKdarkBoxed 2 4 5 4" xfId="16434" xr:uid="{00000000-0005-0000-0000-0000B2610000}"/>
    <cellStyle name="RISKdarkBoxed 2 4 5 4 2" xfId="29119" xr:uid="{00000000-0005-0000-0000-0000B3610000}"/>
    <cellStyle name="RISKdarkBoxed 2 4 5 5" xfId="29114" xr:uid="{00000000-0005-0000-0000-0000B4610000}"/>
    <cellStyle name="RISKdarkBoxed 2 4 6" xfId="16435" xr:uid="{00000000-0005-0000-0000-0000B5610000}"/>
    <cellStyle name="RISKdarkBoxed 2 4 6 2" xfId="16436" xr:uid="{00000000-0005-0000-0000-0000B6610000}"/>
    <cellStyle name="RISKdarkBoxed 2 4 6 2 2" xfId="16437" xr:uid="{00000000-0005-0000-0000-0000B7610000}"/>
    <cellStyle name="RISKdarkBoxed 2 4 6 2 2 2" xfId="29122" xr:uid="{00000000-0005-0000-0000-0000B8610000}"/>
    <cellStyle name="RISKdarkBoxed 2 4 6 2 3" xfId="29121" xr:uid="{00000000-0005-0000-0000-0000B9610000}"/>
    <cellStyle name="RISKdarkBoxed 2 4 6 3" xfId="16438" xr:uid="{00000000-0005-0000-0000-0000BA610000}"/>
    <cellStyle name="RISKdarkBoxed 2 4 6 3 2" xfId="16439" xr:uid="{00000000-0005-0000-0000-0000BB610000}"/>
    <cellStyle name="RISKdarkBoxed 2 4 6 3 2 2" xfId="29124" xr:uid="{00000000-0005-0000-0000-0000BC610000}"/>
    <cellStyle name="RISKdarkBoxed 2 4 6 3 3" xfId="29123" xr:uid="{00000000-0005-0000-0000-0000BD610000}"/>
    <cellStyle name="RISKdarkBoxed 2 4 6 4" xfId="16440" xr:uid="{00000000-0005-0000-0000-0000BE610000}"/>
    <cellStyle name="RISKdarkBoxed 2 4 6 4 2" xfId="29125" xr:uid="{00000000-0005-0000-0000-0000BF610000}"/>
    <cellStyle name="RISKdarkBoxed 2 4 6 5" xfId="29120" xr:uid="{00000000-0005-0000-0000-0000C0610000}"/>
    <cellStyle name="RISKdarkBoxed 2 4 7" xfId="16441" xr:uid="{00000000-0005-0000-0000-0000C1610000}"/>
    <cellStyle name="RISKdarkBoxed 2 4 7 2" xfId="16442" xr:uid="{00000000-0005-0000-0000-0000C2610000}"/>
    <cellStyle name="RISKdarkBoxed 2 4 7 2 2" xfId="29127" xr:uid="{00000000-0005-0000-0000-0000C3610000}"/>
    <cellStyle name="RISKdarkBoxed 2 4 7 3" xfId="29126" xr:uid="{00000000-0005-0000-0000-0000C4610000}"/>
    <cellStyle name="RISKdarkBoxed 2 4 8" xfId="16443" xr:uid="{00000000-0005-0000-0000-0000C5610000}"/>
    <cellStyle name="RISKdarkBoxed 2 4 8 2" xfId="16444" xr:uid="{00000000-0005-0000-0000-0000C6610000}"/>
    <cellStyle name="RISKdarkBoxed 2 4 8 2 2" xfId="29129" xr:uid="{00000000-0005-0000-0000-0000C7610000}"/>
    <cellStyle name="RISKdarkBoxed 2 4 8 3" xfId="29128" xr:uid="{00000000-0005-0000-0000-0000C8610000}"/>
    <cellStyle name="RISKdarkBoxed 2 4 9" xfId="16445" xr:uid="{00000000-0005-0000-0000-0000C9610000}"/>
    <cellStyle name="RISKdarkBoxed 2 4 9 2" xfId="29130" xr:uid="{00000000-0005-0000-0000-0000CA610000}"/>
    <cellStyle name="RISKdarkBoxed 2 4_Balance" xfId="16446" xr:uid="{00000000-0005-0000-0000-0000CB610000}"/>
    <cellStyle name="RISKdarkBoxed 2 5" xfId="16447" xr:uid="{00000000-0005-0000-0000-0000CC610000}"/>
    <cellStyle name="RISKdarkBoxed 2 5 2" xfId="16448" xr:uid="{00000000-0005-0000-0000-0000CD610000}"/>
    <cellStyle name="RISKdarkBoxed 2 5 2 2" xfId="16449" xr:uid="{00000000-0005-0000-0000-0000CE610000}"/>
    <cellStyle name="RISKdarkBoxed 2 5 2 2 2" xfId="16450" xr:uid="{00000000-0005-0000-0000-0000CF610000}"/>
    <cellStyle name="RISKdarkBoxed 2 5 2 2 2 2" xfId="29134" xr:uid="{00000000-0005-0000-0000-0000D0610000}"/>
    <cellStyle name="RISKdarkBoxed 2 5 2 2 3" xfId="29133" xr:uid="{00000000-0005-0000-0000-0000D1610000}"/>
    <cellStyle name="RISKdarkBoxed 2 5 2 3" xfId="16451" xr:uid="{00000000-0005-0000-0000-0000D2610000}"/>
    <cellStyle name="RISKdarkBoxed 2 5 2 3 2" xfId="16452" xr:uid="{00000000-0005-0000-0000-0000D3610000}"/>
    <cellStyle name="RISKdarkBoxed 2 5 2 3 2 2" xfId="29136" xr:uid="{00000000-0005-0000-0000-0000D4610000}"/>
    <cellStyle name="RISKdarkBoxed 2 5 2 3 3" xfId="29135" xr:uid="{00000000-0005-0000-0000-0000D5610000}"/>
    <cellStyle name="RISKdarkBoxed 2 5 2 4" xfId="16453" xr:uid="{00000000-0005-0000-0000-0000D6610000}"/>
    <cellStyle name="RISKdarkBoxed 2 5 2 4 2" xfId="29137" xr:uid="{00000000-0005-0000-0000-0000D7610000}"/>
    <cellStyle name="RISKdarkBoxed 2 5 2 5" xfId="29132" xr:uid="{00000000-0005-0000-0000-0000D8610000}"/>
    <cellStyle name="RISKdarkBoxed 2 5 3" xfId="16454" xr:uid="{00000000-0005-0000-0000-0000D9610000}"/>
    <cellStyle name="RISKdarkBoxed 2 5 3 2" xfId="16455" xr:uid="{00000000-0005-0000-0000-0000DA610000}"/>
    <cellStyle name="RISKdarkBoxed 2 5 3 2 2" xfId="16456" xr:uid="{00000000-0005-0000-0000-0000DB610000}"/>
    <cellStyle name="RISKdarkBoxed 2 5 3 2 2 2" xfId="29140" xr:uid="{00000000-0005-0000-0000-0000DC610000}"/>
    <cellStyle name="RISKdarkBoxed 2 5 3 2 3" xfId="29139" xr:uid="{00000000-0005-0000-0000-0000DD610000}"/>
    <cellStyle name="RISKdarkBoxed 2 5 3 3" xfId="16457" xr:uid="{00000000-0005-0000-0000-0000DE610000}"/>
    <cellStyle name="RISKdarkBoxed 2 5 3 3 2" xfId="16458" xr:uid="{00000000-0005-0000-0000-0000DF610000}"/>
    <cellStyle name="RISKdarkBoxed 2 5 3 3 2 2" xfId="29142" xr:uid="{00000000-0005-0000-0000-0000E0610000}"/>
    <cellStyle name="RISKdarkBoxed 2 5 3 3 3" xfId="29141" xr:uid="{00000000-0005-0000-0000-0000E1610000}"/>
    <cellStyle name="RISKdarkBoxed 2 5 3 4" xfId="16459" xr:uid="{00000000-0005-0000-0000-0000E2610000}"/>
    <cellStyle name="RISKdarkBoxed 2 5 3 4 2" xfId="29143" xr:uid="{00000000-0005-0000-0000-0000E3610000}"/>
    <cellStyle name="RISKdarkBoxed 2 5 3 5" xfId="29138" xr:uid="{00000000-0005-0000-0000-0000E4610000}"/>
    <cellStyle name="RISKdarkBoxed 2 5 4" xfId="16460" xr:uid="{00000000-0005-0000-0000-0000E5610000}"/>
    <cellStyle name="RISKdarkBoxed 2 5 4 2" xfId="16461" xr:uid="{00000000-0005-0000-0000-0000E6610000}"/>
    <cellStyle name="RISKdarkBoxed 2 5 4 2 2" xfId="16462" xr:uid="{00000000-0005-0000-0000-0000E7610000}"/>
    <cellStyle name="RISKdarkBoxed 2 5 4 2 2 2" xfId="29146" xr:uid="{00000000-0005-0000-0000-0000E8610000}"/>
    <cellStyle name="RISKdarkBoxed 2 5 4 2 3" xfId="29145" xr:uid="{00000000-0005-0000-0000-0000E9610000}"/>
    <cellStyle name="RISKdarkBoxed 2 5 4 3" xfId="16463" xr:uid="{00000000-0005-0000-0000-0000EA610000}"/>
    <cellStyle name="RISKdarkBoxed 2 5 4 3 2" xfId="16464" xr:uid="{00000000-0005-0000-0000-0000EB610000}"/>
    <cellStyle name="RISKdarkBoxed 2 5 4 3 2 2" xfId="29148" xr:uid="{00000000-0005-0000-0000-0000EC610000}"/>
    <cellStyle name="RISKdarkBoxed 2 5 4 3 3" xfId="29147" xr:uid="{00000000-0005-0000-0000-0000ED610000}"/>
    <cellStyle name="RISKdarkBoxed 2 5 4 4" xfId="16465" xr:uid="{00000000-0005-0000-0000-0000EE610000}"/>
    <cellStyle name="RISKdarkBoxed 2 5 4 4 2" xfId="29149" xr:uid="{00000000-0005-0000-0000-0000EF610000}"/>
    <cellStyle name="RISKdarkBoxed 2 5 4 5" xfId="29144" xr:uid="{00000000-0005-0000-0000-0000F0610000}"/>
    <cellStyle name="RISKdarkBoxed 2 5 5" xfId="16466" xr:uid="{00000000-0005-0000-0000-0000F1610000}"/>
    <cellStyle name="RISKdarkBoxed 2 5 5 2" xfId="16467" xr:uid="{00000000-0005-0000-0000-0000F2610000}"/>
    <cellStyle name="RISKdarkBoxed 2 5 5 2 2" xfId="16468" xr:uid="{00000000-0005-0000-0000-0000F3610000}"/>
    <cellStyle name="RISKdarkBoxed 2 5 5 2 2 2" xfId="29152" xr:uid="{00000000-0005-0000-0000-0000F4610000}"/>
    <cellStyle name="RISKdarkBoxed 2 5 5 2 3" xfId="29151" xr:uid="{00000000-0005-0000-0000-0000F5610000}"/>
    <cellStyle name="RISKdarkBoxed 2 5 5 3" xfId="16469" xr:uid="{00000000-0005-0000-0000-0000F6610000}"/>
    <cellStyle name="RISKdarkBoxed 2 5 5 3 2" xfId="16470" xr:uid="{00000000-0005-0000-0000-0000F7610000}"/>
    <cellStyle name="RISKdarkBoxed 2 5 5 3 2 2" xfId="29154" xr:uid="{00000000-0005-0000-0000-0000F8610000}"/>
    <cellStyle name="RISKdarkBoxed 2 5 5 3 3" xfId="29153" xr:uid="{00000000-0005-0000-0000-0000F9610000}"/>
    <cellStyle name="RISKdarkBoxed 2 5 5 4" xfId="16471" xr:uid="{00000000-0005-0000-0000-0000FA610000}"/>
    <cellStyle name="RISKdarkBoxed 2 5 5 4 2" xfId="29155" xr:uid="{00000000-0005-0000-0000-0000FB610000}"/>
    <cellStyle name="RISKdarkBoxed 2 5 5 5" xfId="29150" xr:uid="{00000000-0005-0000-0000-0000FC610000}"/>
    <cellStyle name="RISKdarkBoxed 2 5 6" xfId="16472" xr:uid="{00000000-0005-0000-0000-0000FD610000}"/>
    <cellStyle name="RISKdarkBoxed 2 5 6 2" xfId="16473" xr:uid="{00000000-0005-0000-0000-0000FE610000}"/>
    <cellStyle name="RISKdarkBoxed 2 5 6 2 2" xfId="29157" xr:uid="{00000000-0005-0000-0000-0000FF610000}"/>
    <cellStyle name="RISKdarkBoxed 2 5 6 3" xfId="29156" xr:uid="{00000000-0005-0000-0000-000000620000}"/>
    <cellStyle name="RISKdarkBoxed 2 5 7" xfId="16474" xr:uid="{00000000-0005-0000-0000-000001620000}"/>
    <cellStyle name="RISKdarkBoxed 2 5 7 2" xfId="16475" xr:uid="{00000000-0005-0000-0000-000002620000}"/>
    <cellStyle name="RISKdarkBoxed 2 5 7 2 2" xfId="29159" xr:uid="{00000000-0005-0000-0000-000003620000}"/>
    <cellStyle name="RISKdarkBoxed 2 5 7 3" xfId="29158" xr:uid="{00000000-0005-0000-0000-000004620000}"/>
    <cellStyle name="RISKdarkBoxed 2 5 8" xfId="16476" xr:uid="{00000000-0005-0000-0000-000005620000}"/>
    <cellStyle name="RISKdarkBoxed 2 5 8 2" xfId="29160" xr:uid="{00000000-0005-0000-0000-000006620000}"/>
    <cellStyle name="RISKdarkBoxed 2 5 9" xfId="29131" xr:uid="{00000000-0005-0000-0000-000007620000}"/>
    <cellStyle name="RISKdarkBoxed 2 6" xfId="16477" xr:uid="{00000000-0005-0000-0000-000008620000}"/>
    <cellStyle name="RISKdarkBoxed 2 6 2" xfId="16478" xr:uid="{00000000-0005-0000-0000-000009620000}"/>
    <cellStyle name="RISKdarkBoxed 2 6 2 2" xfId="16479" xr:uid="{00000000-0005-0000-0000-00000A620000}"/>
    <cellStyle name="RISKdarkBoxed 2 6 2 2 2" xfId="16480" xr:uid="{00000000-0005-0000-0000-00000B620000}"/>
    <cellStyle name="RISKdarkBoxed 2 6 2 2 2 2" xfId="29164" xr:uid="{00000000-0005-0000-0000-00000C620000}"/>
    <cellStyle name="RISKdarkBoxed 2 6 2 2 3" xfId="29163" xr:uid="{00000000-0005-0000-0000-00000D620000}"/>
    <cellStyle name="RISKdarkBoxed 2 6 2 3" xfId="16481" xr:uid="{00000000-0005-0000-0000-00000E620000}"/>
    <cellStyle name="RISKdarkBoxed 2 6 2 3 2" xfId="16482" xr:uid="{00000000-0005-0000-0000-00000F620000}"/>
    <cellStyle name="RISKdarkBoxed 2 6 2 3 2 2" xfId="29166" xr:uid="{00000000-0005-0000-0000-000010620000}"/>
    <cellStyle name="RISKdarkBoxed 2 6 2 3 3" xfId="29165" xr:uid="{00000000-0005-0000-0000-000011620000}"/>
    <cellStyle name="RISKdarkBoxed 2 6 2 4" xfId="16483" xr:uid="{00000000-0005-0000-0000-000012620000}"/>
    <cellStyle name="RISKdarkBoxed 2 6 2 4 2" xfId="29167" xr:uid="{00000000-0005-0000-0000-000013620000}"/>
    <cellStyle name="RISKdarkBoxed 2 6 2 5" xfId="29162" xr:uid="{00000000-0005-0000-0000-000014620000}"/>
    <cellStyle name="RISKdarkBoxed 2 6 3" xfId="16484" xr:uid="{00000000-0005-0000-0000-000015620000}"/>
    <cellStyle name="RISKdarkBoxed 2 6 3 2" xfId="16485" xr:uid="{00000000-0005-0000-0000-000016620000}"/>
    <cellStyle name="RISKdarkBoxed 2 6 3 2 2" xfId="16486" xr:uid="{00000000-0005-0000-0000-000017620000}"/>
    <cellStyle name="RISKdarkBoxed 2 6 3 2 2 2" xfId="29170" xr:uid="{00000000-0005-0000-0000-000018620000}"/>
    <cellStyle name="RISKdarkBoxed 2 6 3 2 3" xfId="29169" xr:uid="{00000000-0005-0000-0000-000019620000}"/>
    <cellStyle name="RISKdarkBoxed 2 6 3 3" xfId="16487" xr:uid="{00000000-0005-0000-0000-00001A620000}"/>
    <cellStyle name="RISKdarkBoxed 2 6 3 3 2" xfId="16488" xr:uid="{00000000-0005-0000-0000-00001B620000}"/>
    <cellStyle name="RISKdarkBoxed 2 6 3 3 2 2" xfId="29172" xr:uid="{00000000-0005-0000-0000-00001C620000}"/>
    <cellStyle name="RISKdarkBoxed 2 6 3 3 3" xfId="29171" xr:uid="{00000000-0005-0000-0000-00001D620000}"/>
    <cellStyle name="RISKdarkBoxed 2 6 3 4" xfId="16489" xr:uid="{00000000-0005-0000-0000-00001E620000}"/>
    <cellStyle name="RISKdarkBoxed 2 6 3 4 2" xfId="29173" xr:uid="{00000000-0005-0000-0000-00001F620000}"/>
    <cellStyle name="RISKdarkBoxed 2 6 3 5" xfId="29168" xr:uid="{00000000-0005-0000-0000-000020620000}"/>
    <cellStyle name="RISKdarkBoxed 2 6 4" xfId="16490" xr:uid="{00000000-0005-0000-0000-000021620000}"/>
    <cellStyle name="RISKdarkBoxed 2 6 4 2" xfId="16491" xr:uid="{00000000-0005-0000-0000-000022620000}"/>
    <cellStyle name="RISKdarkBoxed 2 6 4 2 2" xfId="16492" xr:uid="{00000000-0005-0000-0000-000023620000}"/>
    <cellStyle name="RISKdarkBoxed 2 6 4 2 2 2" xfId="29176" xr:uid="{00000000-0005-0000-0000-000024620000}"/>
    <cellStyle name="RISKdarkBoxed 2 6 4 2 3" xfId="29175" xr:uid="{00000000-0005-0000-0000-000025620000}"/>
    <cellStyle name="RISKdarkBoxed 2 6 4 3" xfId="16493" xr:uid="{00000000-0005-0000-0000-000026620000}"/>
    <cellStyle name="RISKdarkBoxed 2 6 4 3 2" xfId="16494" xr:uid="{00000000-0005-0000-0000-000027620000}"/>
    <cellStyle name="RISKdarkBoxed 2 6 4 3 2 2" xfId="29178" xr:uid="{00000000-0005-0000-0000-000028620000}"/>
    <cellStyle name="RISKdarkBoxed 2 6 4 3 3" xfId="29177" xr:uid="{00000000-0005-0000-0000-000029620000}"/>
    <cellStyle name="RISKdarkBoxed 2 6 4 4" xfId="16495" xr:uid="{00000000-0005-0000-0000-00002A620000}"/>
    <cellStyle name="RISKdarkBoxed 2 6 4 4 2" xfId="29179" xr:uid="{00000000-0005-0000-0000-00002B620000}"/>
    <cellStyle name="RISKdarkBoxed 2 6 4 5" xfId="29174" xr:uid="{00000000-0005-0000-0000-00002C620000}"/>
    <cellStyle name="RISKdarkBoxed 2 6 5" xfId="16496" xr:uid="{00000000-0005-0000-0000-00002D620000}"/>
    <cellStyle name="RISKdarkBoxed 2 6 5 2" xfId="16497" xr:uid="{00000000-0005-0000-0000-00002E620000}"/>
    <cellStyle name="RISKdarkBoxed 2 6 5 2 2" xfId="16498" xr:uid="{00000000-0005-0000-0000-00002F620000}"/>
    <cellStyle name="RISKdarkBoxed 2 6 5 2 2 2" xfId="29182" xr:uid="{00000000-0005-0000-0000-000030620000}"/>
    <cellStyle name="RISKdarkBoxed 2 6 5 2 3" xfId="29181" xr:uid="{00000000-0005-0000-0000-000031620000}"/>
    <cellStyle name="RISKdarkBoxed 2 6 5 3" xfId="16499" xr:uid="{00000000-0005-0000-0000-000032620000}"/>
    <cellStyle name="RISKdarkBoxed 2 6 5 3 2" xfId="16500" xr:uid="{00000000-0005-0000-0000-000033620000}"/>
    <cellStyle name="RISKdarkBoxed 2 6 5 3 2 2" xfId="29184" xr:uid="{00000000-0005-0000-0000-000034620000}"/>
    <cellStyle name="RISKdarkBoxed 2 6 5 3 3" xfId="29183" xr:uid="{00000000-0005-0000-0000-000035620000}"/>
    <cellStyle name="RISKdarkBoxed 2 6 5 4" xfId="16501" xr:uid="{00000000-0005-0000-0000-000036620000}"/>
    <cellStyle name="RISKdarkBoxed 2 6 5 4 2" xfId="29185" xr:uid="{00000000-0005-0000-0000-000037620000}"/>
    <cellStyle name="RISKdarkBoxed 2 6 5 5" xfId="29180" xr:uid="{00000000-0005-0000-0000-000038620000}"/>
    <cellStyle name="RISKdarkBoxed 2 6 6" xfId="16502" xr:uid="{00000000-0005-0000-0000-000039620000}"/>
    <cellStyle name="RISKdarkBoxed 2 6 6 2" xfId="16503" xr:uid="{00000000-0005-0000-0000-00003A620000}"/>
    <cellStyle name="RISKdarkBoxed 2 6 6 2 2" xfId="29187" xr:uid="{00000000-0005-0000-0000-00003B620000}"/>
    <cellStyle name="RISKdarkBoxed 2 6 6 3" xfId="29186" xr:uid="{00000000-0005-0000-0000-00003C620000}"/>
    <cellStyle name="RISKdarkBoxed 2 6 7" xfId="16504" xr:uid="{00000000-0005-0000-0000-00003D620000}"/>
    <cellStyle name="RISKdarkBoxed 2 6 7 2" xfId="16505" xr:uid="{00000000-0005-0000-0000-00003E620000}"/>
    <cellStyle name="RISKdarkBoxed 2 6 7 2 2" xfId="29189" xr:uid="{00000000-0005-0000-0000-00003F620000}"/>
    <cellStyle name="RISKdarkBoxed 2 6 7 3" xfId="29188" xr:uid="{00000000-0005-0000-0000-000040620000}"/>
    <cellStyle name="RISKdarkBoxed 2 6 8" xfId="16506" xr:uid="{00000000-0005-0000-0000-000041620000}"/>
    <cellStyle name="RISKdarkBoxed 2 6 8 2" xfId="29190" xr:uid="{00000000-0005-0000-0000-000042620000}"/>
    <cellStyle name="RISKdarkBoxed 2 6 9" xfId="29161" xr:uid="{00000000-0005-0000-0000-000043620000}"/>
    <cellStyle name="RISKdarkBoxed 2 7" xfId="16507" xr:uid="{00000000-0005-0000-0000-000044620000}"/>
    <cellStyle name="RISKdarkBoxed 2 7 2" xfId="16508" xr:uid="{00000000-0005-0000-0000-000045620000}"/>
    <cellStyle name="RISKdarkBoxed 2 7 2 2" xfId="16509" xr:uid="{00000000-0005-0000-0000-000046620000}"/>
    <cellStyle name="RISKdarkBoxed 2 7 2 2 2" xfId="29193" xr:uid="{00000000-0005-0000-0000-000047620000}"/>
    <cellStyle name="RISKdarkBoxed 2 7 2 3" xfId="29192" xr:uid="{00000000-0005-0000-0000-000048620000}"/>
    <cellStyle name="RISKdarkBoxed 2 7 3" xfId="16510" xr:uid="{00000000-0005-0000-0000-000049620000}"/>
    <cellStyle name="RISKdarkBoxed 2 7 3 2" xfId="16511" xr:uid="{00000000-0005-0000-0000-00004A620000}"/>
    <cellStyle name="RISKdarkBoxed 2 7 3 2 2" xfId="29195" xr:uid="{00000000-0005-0000-0000-00004B620000}"/>
    <cellStyle name="RISKdarkBoxed 2 7 3 3" xfId="29194" xr:uid="{00000000-0005-0000-0000-00004C620000}"/>
    <cellStyle name="RISKdarkBoxed 2 7 4" xfId="16512" xr:uid="{00000000-0005-0000-0000-00004D620000}"/>
    <cellStyle name="RISKdarkBoxed 2 7 4 2" xfId="29196" xr:uid="{00000000-0005-0000-0000-00004E620000}"/>
    <cellStyle name="RISKdarkBoxed 2 7 5" xfId="29191" xr:uid="{00000000-0005-0000-0000-00004F620000}"/>
    <cellStyle name="RISKdarkBoxed 2 8" xfId="16513" xr:uid="{00000000-0005-0000-0000-000050620000}"/>
    <cellStyle name="RISKdarkBoxed 2 8 2" xfId="16514" xr:uid="{00000000-0005-0000-0000-000051620000}"/>
    <cellStyle name="RISKdarkBoxed 2 8 2 2" xfId="16515" xr:uid="{00000000-0005-0000-0000-000052620000}"/>
    <cellStyle name="RISKdarkBoxed 2 8 2 2 2" xfId="29199" xr:uid="{00000000-0005-0000-0000-000053620000}"/>
    <cellStyle name="RISKdarkBoxed 2 8 2 3" xfId="29198" xr:uid="{00000000-0005-0000-0000-000054620000}"/>
    <cellStyle name="RISKdarkBoxed 2 8 3" xfId="16516" xr:uid="{00000000-0005-0000-0000-000055620000}"/>
    <cellStyle name="RISKdarkBoxed 2 8 3 2" xfId="16517" xr:uid="{00000000-0005-0000-0000-000056620000}"/>
    <cellStyle name="RISKdarkBoxed 2 8 3 2 2" xfId="29201" xr:uid="{00000000-0005-0000-0000-000057620000}"/>
    <cellStyle name="RISKdarkBoxed 2 8 3 3" xfId="29200" xr:uid="{00000000-0005-0000-0000-000058620000}"/>
    <cellStyle name="RISKdarkBoxed 2 8 4" xfId="16518" xr:uid="{00000000-0005-0000-0000-000059620000}"/>
    <cellStyle name="RISKdarkBoxed 2 8 4 2" xfId="29202" xr:uid="{00000000-0005-0000-0000-00005A620000}"/>
    <cellStyle name="RISKdarkBoxed 2 8 5" xfId="29197" xr:uid="{00000000-0005-0000-0000-00005B620000}"/>
    <cellStyle name="RISKdarkBoxed 2 9" xfId="16519" xr:uid="{00000000-0005-0000-0000-00005C620000}"/>
    <cellStyle name="RISKdarkBoxed 2 9 2" xfId="16520" xr:uid="{00000000-0005-0000-0000-00005D620000}"/>
    <cellStyle name="RISKdarkBoxed 2 9 2 2" xfId="16521" xr:uid="{00000000-0005-0000-0000-00005E620000}"/>
    <cellStyle name="RISKdarkBoxed 2 9 2 2 2" xfId="29205" xr:uid="{00000000-0005-0000-0000-00005F620000}"/>
    <cellStyle name="RISKdarkBoxed 2 9 2 3" xfId="29204" xr:uid="{00000000-0005-0000-0000-000060620000}"/>
    <cellStyle name="RISKdarkBoxed 2 9 3" xfId="16522" xr:uid="{00000000-0005-0000-0000-000061620000}"/>
    <cellStyle name="RISKdarkBoxed 2 9 3 2" xfId="16523" xr:uid="{00000000-0005-0000-0000-000062620000}"/>
    <cellStyle name="RISKdarkBoxed 2 9 3 2 2" xfId="29207" xr:uid="{00000000-0005-0000-0000-000063620000}"/>
    <cellStyle name="RISKdarkBoxed 2 9 3 3" xfId="29206" xr:uid="{00000000-0005-0000-0000-000064620000}"/>
    <cellStyle name="RISKdarkBoxed 2 9 4" xfId="16524" xr:uid="{00000000-0005-0000-0000-000065620000}"/>
    <cellStyle name="RISKdarkBoxed 2 9 4 2" xfId="29208" xr:uid="{00000000-0005-0000-0000-000066620000}"/>
    <cellStyle name="RISKdarkBoxed 2 9 5" xfId="29203" xr:uid="{00000000-0005-0000-0000-000067620000}"/>
    <cellStyle name="RISKdarkBoxed 2_Balance" xfId="16525" xr:uid="{00000000-0005-0000-0000-000068620000}"/>
    <cellStyle name="RISKdarkBoxed 3" xfId="16526" xr:uid="{00000000-0005-0000-0000-000069620000}"/>
    <cellStyle name="RISKdarkBoxed 3 10" xfId="16527" xr:uid="{00000000-0005-0000-0000-00006A620000}"/>
    <cellStyle name="RISKdarkBoxed 3 10 2" xfId="16528" xr:uid="{00000000-0005-0000-0000-00006B620000}"/>
    <cellStyle name="RISKdarkBoxed 3 10 2 2" xfId="16529" xr:uid="{00000000-0005-0000-0000-00006C620000}"/>
    <cellStyle name="RISKdarkBoxed 3 10 2 2 2" xfId="29212" xr:uid="{00000000-0005-0000-0000-00006D620000}"/>
    <cellStyle name="RISKdarkBoxed 3 10 2 3" xfId="29211" xr:uid="{00000000-0005-0000-0000-00006E620000}"/>
    <cellStyle name="RISKdarkBoxed 3 10 3" xfId="16530" xr:uid="{00000000-0005-0000-0000-00006F620000}"/>
    <cellStyle name="RISKdarkBoxed 3 10 3 2" xfId="16531" xr:uid="{00000000-0005-0000-0000-000070620000}"/>
    <cellStyle name="RISKdarkBoxed 3 10 3 2 2" xfId="29214" xr:uid="{00000000-0005-0000-0000-000071620000}"/>
    <cellStyle name="RISKdarkBoxed 3 10 3 3" xfId="29213" xr:uid="{00000000-0005-0000-0000-000072620000}"/>
    <cellStyle name="RISKdarkBoxed 3 10 4" xfId="16532" xr:uid="{00000000-0005-0000-0000-000073620000}"/>
    <cellStyle name="RISKdarkBoxed 3 10 4 2" xfId="29215" xr:uid="{00000000-0005-0000-0000-000074620000}"/>
    <cellStyle name="RISKdarkBoxed 3 10 5" xfId="29210" xr:uid="{00000000-0005-0000-0000-000075620000}"/>
    <cellStyle name="RISKdarkBoxed 3 11" xfId="16533" xr:uid="{00000000-0005-0000-0000-000076620000}"/>
    <cellStyle name="RISKdarkBoxed 3 11 2" xfId="16534" xr:uid="{00000000-0005-0000-0000-000077620000}"/>
    <cellStyle name="RISKdarkBoxed 3 11 2 2" xfId="29217" xr:uid="{00000000-0005-0000-0000-000078620000}"/>
    <cellStyle name="RISKdarkBoxed 3 11 3" xfId="29216" xr:uid="{00000000-0005-0000-0000-000079620000}"/>
    <cellStyle name="RISKdarkBoxed 3 12" xfId="16535" xr:uid="{00000000-0005-0000-0000-00007A620000}"/>
    <cellStyle name="RISKdarkBoxed 3 12 2" xfId="16536" xr:uid="{00000000-0005-0000-0000-00007B620000}"/>
    <cellStyle name="RISKdarkBoxed 3 12 2 2" xfId="29219" xr:uid="{00000000-0005-0000-0000-00007C620000}"/>
    <cellStyle name="RISKdarkBoxed 3 12 3" xfId="29218" xr:uid="{00000000-0005-0000-0000-00007D620000}"/>
    <cellStyle name="RISKdarkBoxed 3 13" xfId="16537" xr:uid="{00000000-0005-0000-0000-00007E620000}"/>
    <cellStyle name="RISKdarkBoxed 3 13 2" xfId="29220" xr:uid="{00000000-0005-0000-0000-00007F620000}"/>
    <cellStyle name="RISKdarkBoxed 3 14" xfId="29209" xr:uid="{00000000-0005-0000-0000-000080620000}"/>
    <cellStyle name="RISKdarkBoxed 3 2" xfId="16538" xr:uid="{00000000-0005-0000-0000-000081620000}"/>
    <cellStyle name="RISKdarkBoxed 3 2 10" xfId="29221" xr:uid="{00000000-0005-0000-0000-000082620000}"/>
    <cellStyle name="RISKdarkBoxed 3 2 2" xfId="16539" xr:uid="{00000000-0005-0000-0000-000083620000}"/>
    <cellStyle name="RISKdarkBoxed 3 2 2 2" xfId="16540" xr:uid="{00000000-0005-0000-0000-000084620000}"/>
    <cellStyle name="RISKdarkBoxed 3 2 2 2 2" xfId="16541" xr:uid="{00000000-0005-0000-0000-000085620000}"/>
    <cellStyle name="RISKdarkBoxed 3 2 2 2 2 2" xfId="16542" xr:uid="{00000000-0005-0000-0000-000086620000}"/>
    <cellStyle name="RISKdarkBoxed 3 2 2 2 2 2 2" xfId="29225" xr:uid="{00000000-0005-0000-0000-000087620000}"/>
    <cellStyle name="RISKdarkBoxed 3 2 2 2 2 3" xfId="29224" xr:uid="{00000000-0005-0000-0000-000088620000}"/>
    <cellStyle name="RISKdarkBoxed 3 2 2 2 3" xfId="16543" xr:uid="{00000000-0005-0000-0000-000089620000}"/>
    <cellStyle name="RISKdarkBoxed 3 2 2 2 3 2" xfId="16544" xr:uid="{00000000-0005-0000-0000-00008A620000}"/>
    <cellStyle name="RISKdarkBoxed 3 2 2 2 3 2 2" xfId="29227" xr:uid="{00000000-0005-0000-0000-00008B620000}"/>
    <cellStyle name="RISKdarkBoxed 3 2 2 2 3 3" xfId="29226" xr:uid="{00000000-0005-0000-0000-00008C620000}"/>
    <cellStyle name="RISKdarkBoxed 3 2 2 2 4" xfId="16545" xr:uid="{00000000-0005-0000-0000-00008D620000}"/>
    <cellStyle name="RISKdarkBoxed 3 2 2 2 4 2" xfId="29228" xr:uid="{00000000-0005-0000-0000-00008E620000}"/>
    <cellStyle name="RISKdarkBoxed 3 2 2 2 5" xfId="29223" xr:uid="{00000000-0005-0000-0000-00008F620000}"/>
    <cellStyle name="RISKdarkBoxed 3 2 2 3" xfId="16546" xr:uid="{00000000-0005-0000-0000-000090620000}"/>
    <cellStyle name="RISKdarkBoxed 3 2 2 3 2" xfId="16547" xr:uid="{00000000-0005-0000-0000-000091620000}"/>
    <cellStyle name="RISKdarkBoxed 3 2 2 3 2 2" xfId="16548" xr:uid="{00000000-0005-0000-0000-000092620000}"/>
    <cellStyle name="RISKdarkBoxed 3 2 2 3 2 2 2" xfId="29231" xr:uid="{00000000-0005-0000-0000-000093620000}"/>
    <cellStyle name="RISKdarkBoxed 3 2 2 3 2 3" xfId="29230" xr:uid="{00000000-0005-0000-0000-000094620000}"/>
    <cellStyle name="RISKdarkBoxed 3 2 2 3 3" xfId="16549" xr:uid="{00000000-0005-0000-0000-000095620000}"/>
    <cellStyle name="RISKdarkBoxed 3 2 2 3 3 2" xfId="16550" xr:uid="{00000000-0005-0000-0000-000096620000}"/>
    <cellStyle name="RISKdarkBoxed 3 2 2 3 3 2 2" xfId="29233" xr:uid="{00000000-0005-0000-0000-000097620000}"/>
    <cellStyle name="RISKdarkBoxed 3 2 2 3 3 3" xfId="29232" xr:uid="{00000000-0005-0000-0000-000098620000}"/>
    <cellStyle name="RISKdarkBoxed 3 2 2 3 4" xfId="16551" xr:uid="{00000000-0005-0000-0000-000099620000}"/>
    <cellStyle name="RISKdarkBoxed 3 2 2 3 4 2" xfId="29234" xr:uid="{00000000-0005-0000-0000-00009A620000}"/>
    <cellStyle name="RISKdarkBoxed 3 2 2 3 5" xfId="29229" xr:uid="{00000000-0005-0000-0000-00009B620000}"/>
    <cellStyle name="RISKdarkBoxed 3 2 2 4" xfId="16552" xr:uid="{00000000-0005-0000-0000-00009C620000}"/>
    <cellStyle name="RISKdarkBoxed 3 2 2 4 2" xfId="16553" xr:uid="{00000000-0005-0000-0000-00009D620000}"/>
    <cellStyle name="RISKdarkBoxed 3 2 2 4 2 2" xfId="16554" xr:uid="{00000000-0005-0000-0000-00009E620000}"/>
    <cellStyle name="RISKdarkBoxed 3 2 2 4 2 2 2" xfId="29237" xr:uid="{00000000-0005-0000-0000-00009F620000}"/>
    <cellStyle name="RISKdarkBoxed 3 2 2 4 2 3" xfId="29236" xr:uid="{00000000-0005-0000-0000-0000A0620000}"/>
    <cellStyle name="RISKdarkBoxed 3 2 2 4 3" xfId="16555" xr:uid="{00000000-0005-0000-0000-0000A1620000}"/>
    <cellStyle name="RISKdarkBoxed 3 2 2 4 3 2" xfId="16556" xr:uid="{00000000-0005-0000-0000-0000A2620000}"/>
    <cellStyle name="RISKdarkBoxed 3 2 2 4 3 2 2" xfId="29239" xr:uid="{00000000-0005-0000-0000-0000A3620000}"/>
    <cellStyle name="RISKdarkBoxed 3 2 2 4 3 3" xfId="29238" xr:uid="{00000000-0005-0000-0000-0000A4620000}"/>
    <cellStyle name="RISKdarkBoxed 3 2 2 4 4" xfId="16557" xr:uid="{00000000-0005-0000-0000-0000A5620000}"/>
    <cellStyle name="RISKdarkBoxed 3 2 2 4 4 2" xfId="29240" xr:uid="{00000000-0005-0000-0000-0000A6620000}"/>
    <cellStyle name="RISKdarkBoxed 3 2 2 4 5" xfId="29235" xr:uid="{00000000-0005-0000-0000-0000A7620000}"/>
    <cellStyle name="RISKdarkBoxed 3 2 2 5" xfId="16558" xr:uid="{00000000-0005-0000-0000-0000A8620000}"/>
    <cellStyle name="RISKdarkBoxed 3 2 2 5 2" xfId="16559" xr:uid="{00000000-0005-0000-0000-0000A9620000}"/>
    <cellStyle name="RISKdarkBoxed 3 2 2 5 2 2" xfId="16560" xr:uid="{00000000-0005-0000-0000-0000AA620000}"/>
    <cellStyle name="RISKdarkBoxed 3 2 2 5 2 2 2" xfId="29243" xr:uid="{00000000-0005-0000-0000-0000AB620000}"/>
    <cellStyle name="RISKdarkBoxed 3 2 2 5 2 3" xfId="29242" xr:uid="{00000000-0005-0000-0000-0000AC620000}"/>
    <cellStyle name="RISKdarkBoxed 3 2 2 5 3" xfId="16561" xr:uid="{00000000-0005-0000-0000-0000AD620000}"/>
    <cellStyle name="RISKdarkBoxed 3 2 2 5 3 2" xfId="16562" xr:uid="{00000000-0005-0000-0000-0000AE620000}"/>
    <cellStyle name="RISKdarkBoxed 3 2 2 5 3 2 2" xfId="29245" xr:uid="{00000000-0005-0000-0000-0000AF620000}"/>
    <cellStyle name="RISKdarkBoxed 3 2 2 5 3 3" xfId="29244" xr:uid="{00000000-0005-0000-0000-0000B0620000}"/>
    <cellStyle name="RISKdarkBoxed 3 2 2 5 4" xfId="16563" xr:uid="{00000000-0005-0000-0000-0000B1620000}"/>
    <cellStyle name="RISKdarkBoxed 3 2 2 5 4 2" xfId="29246" xr:uid="{00000000-0005-0000-0000-0000B2620000}"/>
    <cellStyle name="RISKdarkBoxed 3 2 2 5 5" xfId="29241" xr:uid="{00000000-0005-0000-0000-0000B3620000}"/>
    <cellStyle name="RISKdarkBoxed 3 2 2 6" xfId="16564" xr:uid="{00000000-0005-0000-0000-0000B4620000}"/>
    <cellStyle name="RISKdarkBoxed 3 2 2 6 2" xfId="16565" xr:uid="{00000000-0005-0000-0000-0000B5620000}"/>
    <cellStyle name="RISKdarkBoxed 3 2 2 6 2 2" xfId="29248" xr:uid="{00000000-0005-0000-0000-0000B6620000}"/>
    <cellStyle name="RISKdarkBoxed 3 2 2 6 3" xfId="29247" xr:uid="{00000000-0005-0000-0000-0000B7620000}"/>
    <cellStyle name="RISKdarkBoxed 3 2 2 7" xfId="16566" xr:uid="{00000000-0005-0000-0000-0000B8620000}"/>
    <cellStyle name="RISKdarkBoxed 3 2 2 7 2" xfId="16567" xr:uid="{00000000-0005-0000-0000-0000B9620000}"/>
    <cellStyle name="RISKdarkBoxed 3 2 2 7 2 2" xfId="29250" xr:uid="{00000000-0005-0000-0000-0000BA620000}"/>
    <cellStyle name="RISKdarkBoxed 3 2 2 7 3" xfId="29249" xr:uid="{00000000-0005-0000-0000-0000BB620000}"/>
    <cellStyle name="RISKdarkBoxed 3 2 2 8" xfId="16568" xr:uid="{00000000-0005-0000-0000-0000BC620000}"/>
    <cellStyle name="RISKdarkBoxed 3 2 2 8 2" xfId="29251" xr:uid="{00000000-0005-0000-0000-0000BD620000}"/>
    <cellStyle name="RISKdarkBoxed 3 2 2 9" xfId="29222" xr:uid="{00000000-0005-0000-0000-0000BE620000}"/>
    <cellStyle name="RISKdarkBoxed 3 2 3" xfId="16569" xr:uid="{00000000-0005-0000-0000-0000BF620000}"/>
    <cellStyle name="RISKdarkBoxed 3 2 3 2" xfId="16570" xr:uid="{00000000-0005-0000-0000-0000C0620000}"/>
    <cellStyle name="RISKdarkBoxed 3 2 3 2 2" xfId="16571" xr:uid="{00000000-0005-0000-0000-0000C1620000}"/>
    <cellStyle name="RISKdarkBoxed 3 2 3 2 2 2" xfId="29254" xr:uid="{00000000-0005-0000-0000-0000C2620000}"/>
    <cellStyle name="RISKdarkBoxed 3 2 3 2 3" xfId="29253" xr:uid="{00000000-0005-0000-0000-0000C3620000}"/>
    <cellStyle name="RISKdarkBoxed 3 2 3 3" xfId="16572" xr:uid="{00000000-0005-0000-0000-0000C4620000}"/>
    <cellStyle name="RISKdarkBoxed 3 2 3 3 2" xfId="16573" xr:uid="{00000000-0005-0000-0000-0000C5620000}"/>
    <cellStyle name="RISKdarkBoxed 3 2 3 3 2 2" xfId="29256" xr:uid="{00000000-0005-0000-0000-0000C6620000}"/>
    <cellStyle name="RISKdarkBoxed 3 2 3 3 3" xfId="29255" xr:uid="{00000000-0005-0000-0000-0000C7620000}"/>
    <cellStyle name="RISKdarkBoxed 3 2 3 4" xfId="16574" xr:uid="{00000000-0005-0000-0000-0000C8620000}"/>
    <cellStyle name="RISKdarkBoxed 3 2 3 4 2" xfId="29257" xr:uid="{00000000-0005-0000-0000-0000C9620000}"/>
    <cellStyle name="RISKdarkBoxed 3 2 3 5" xfId="29252" xr:uid="{00000000-0005-0000-0000-0000CA620000}"/>
    <cellStyle name="RISKdarkBoxed 3 2 4" xfId="16575" xr:uid="{00000000-0005-0000-0000-0000CB620000}"/>
    <cellStyle name="RISKdarkBoxed 3 2 4 2" xfId="16576" xr:uid="{00000000-0005-0000-0000-0000CC620000}"/>
    <cellStyle name="RISKdarkBoxed 3 2 4 2 2" xfId="16577" xr:uid="{00000000-0005-0000-0000-0000CD620000}"/>
    <cellStyle name="RISKdarkBoxed 3 2 4 2 2 2" xfId="29260" xr:uid="{00000000-0005-0000-0000-0000CE620000}"/>
    <cellStyle name="RISKdarkBoxed 3 2 4 2 3" xfId="29259" xr:uid="{00000000-0005-0000-0000-0000CF620000}"/>
    <cellStyle name="RISKdarkBoxed 3 2 4 3" xfId="16578" xr:uid="{00000000-0005-0000-0000-0000D0620000}"/>
    <cellStyle name="RISKdarkBoxed 3 2 4 3 2" xfId="16579" xr:uid="{00000000-0005-0000-0000-0000D1620000}"/>
    <cellStyle name="RISKdarkBoxed 3 2 4 3 2 2" xfId="29262" xr:uid="{00000000-0005-0000-0000-0000D2620000}"/>
    <cellStyle name="RISKdarkBoxed 3 2 4 3 3" xfId="29261" xr:uid="{00000000-0005-0000-0000-0000D3620000}"/>
    <cellStyle name="RISKdarkBoxed 3 2 4 4" xfId="16580" xr:uid="{00000000-0005-0000-0000-0000D4620000}"/>
    <cellStyle name="RISKdarkBoxed 3 2 4 4 2" xfId="29263" xr:uid="{00000000-0005-0000-0000-0000D5620000}"/>
    <cellStyle name="RISKdarkBoxed 3 2 4 5" xfId="29258" xr:uid="{00000000-0005-0000-0000-0000D6620000}"/>
    <cellStyle name="RISKdarkBoxed 3 2 5" xfId="16581" xr:uid="{00000000-0005-0000-0000-0000D7620000}"/>
    <cellStyle name="RISKdarkBoxed 3 2 5 2" xfId="16582" xr:uid="{00000000-0005-0000-0000-0000D8620000}"/>
    <cellStyle name="RISKdarkBoxed 3 2 5 2 2" xfId="16583" xr:uid="{00000000-0005-0000-0000-0000D9620000}"/>
    <cellStyle name="RISKdarkBoxed 3 2 5 2 2 2" xfId="29266" xr:uid="{00000000-0005-0000-0000-0000DA620000}"/>
    <cellStyle name="RISKdarkBoxed 3 2 5 2 3" xfId="29265" xr:uid="{00000000-0005-0000-0000-0000DB620000}"/>
    <cellStyle name="RISKdarkBoxed 3 2 5 3" xfId="16584" xr:uid="{00000000-0005-0000-0000-0000DC620000}"/>
    <cellStyle name="RISKdarkBoxed 3 2 5 3 2" xfId="16585" xr:uid="{00000000-0005-0000-0000-0000DD620000}"/>
    <cellStyle name="RISKdarkBoxed 3 2 5 3 2 2" xfId="29268" xr:uid="{00000000-0005-0000-0000-0000DE620000}"/>
    <cellStyle name="RISKdarkBoxed 3 2 5 3 3" xfId="29267" xr:uid="{00000000-0005-0000-0000-0000DF620000}"/>
    <cellStyle name="RISKdarkBoxed 3 2 5 4" xfId="16586" xr:uid="{00000000-0005-0000-0000-0000E0620000}"/>
    <cellStyle name="RISKdarkBoxed 3 2 5 4 2" xfId="29269" xr:uid="{00000000-0005-0000-0000-0000E1620000}"/>
    <cellStyle name="RISKdarkBoxed 3 2 5 5" xfId="29264" xr:uid="{00000000-0005-0000-0000-0000E2620000}"/>
    <cellStyle name="RISKdarkBoxed 3 2 6" xfId="16587" xr:uid="{00000000-0005-0000-0000-0000E3620000}"/>
    <cellStyle name="RISKdarkBoxed 3 2 6 2" xfId="16588" xr:uid="{00000000-0005-0000-0000-0000E4620000}"/>
    <cellStyle name="RISKdarkBoxed 3 2 6 2 2" xfId="16589" xr:uid="{00000000-0005-0000-0000-0000E5620000}"/>
    <cellStyle name="RISKdarkBoxed 3 2 6 2 2 2" xfId="29272" xr:uid="{00000000-0005-0000-0000-0000E6620000}"/>
    <cellStyle name="RISKdarkBoxed 3 2 6 2 3" xfId="29271" xr:uid="{00000000-0005-0000-0000-0000E7620000}"/>
    <cellStyle name="RISKdarkBoxed 3 2 6 3" xfId="16590" xr:uid="{00000000-0005-0000-0000-0000E8620000}"/>
    <cellStyle name="RISKdarkBoxed 3 2 6 3 2" xfId="16591" xr:uid="{00000000-0005-0000-0000-0000E9620000}"/>
    <cellStyle name="RISKdarkBoxed 3 2 6 3 2 2" xfId="29274" xr:uid="{00000000-0005-0000-0000-0000EA620000}"/>
    <cellStyle name="RISKdarkBoxed 3 2 6 3 3" xfId="29273" xr:uid="{00000000-0005-0000-0000-0000EB620000}"/>
    <cellStyle name="RISKdarkBoxed 3 2 6 4" xfId="16592" xr:uid="{00000000-0005-0000-0000-0000EC620000}"/>
    <cellStyle name="RISKdarkBoxed 3 2 6 4 2" xfId="29275" xr:uid="{00000000-0005-0000-0000-0000ED620000}"/>
    <cellStyle name="RISKdarkBoxed 3 2 6 5" xfId="29270" xr:uid="{00000000-0005-0000-0000-0000EE620000}"/>
    <cellStyle name="RISKdarkBoxed 3 2 7" xfId="16593" xr:uid="{00000000-0005-0000-0000-0000EF620000}"/>
    <cellStyle name="RISKdarkBoxed 3 2 7 2" xfId="16594" xr:uid="{00000000-0005-0000-0000-0000F0620000}"/>
    <cellStyle name="RISKdarkBoxed 3 2 7 2 2" xfId="29277" xr:uid="{00000000-0005-0000-0000-0000F1620000}"/>
    <cellStyle name="RISKdarkBoxed 3 2 7 3" xfId="29276" xr:uid="{00000000-0005-0000-0000-0000F2620000}"/>
    <cellStyle name="RISKdarkBoxed 3 2 8" xfId="16595" xr:uid="{00000000-0005-0000-0000-0000F3620000}"/>
    <cellStyle name="RISKdarkBoxed 3 2 8 2" xfId="16596" xr:uid="{00000000-0005-0000-0000-0000F4620000}"/>
    <cellStyle name="RISKdarkBoxed 3 2 8 2 2" xfId="29279" xr:uid="{00000000-0005-0000-0000-0000F5620000}"/>
    <cellStyle name="RISKdarkBoxed 3 2 8 3" xfId="29278" xr:uid="{00000000-0005-0000-0000-0000F6620000}"/>
    <cellStyle name="RISKdarkBoxed 3 2 9" xfId="16597" xr:uid="{00000000-0005-0000-0000-0000F7620000}"/>
    <cellStyle name="RISKdarkBoxed 3 2 9 2" xfId="29280" xr:uid="{00000000-0005-0000-0000-0000F8620000}"/>
    <cellStyle name="RISKdarkBoxed 3 2_Balance" xfId="16598" xr:uid="{00000000-0005-0000-0000-0000F9620000}"/>
    <cellStyle name="RISKdarkBoxed 3 3" xfId="16599" xr:uid="{00000000-0005-0000-0000-0000FA620000}"/>
    <cellStyle name="RISKdarkBoxed 3 3 10" xfId="29281" xr:uid="{00000000-0005-0000-0000-0000FB620000}"/>
    <cellStyle name="RISKdarkBoxed 3 3 2" xfId="16600" xr:uid="{00000000-0005-0000-0000-0000FC620000}"/>
    <cellStyle name="RISKdarkBoxed 3 3 2 2" xfId="16601" xr:uid="{00000000-0005-0000-0000-0000FD620000}"/>
    <cellStyle name="RISKdarkBoxed 3 3 2 2 2" xfId="16602" xr:uid="{00000000-0005-0000-0000-0000FE620000}"/>
    <cellStyle name="RISKdarkBoxed 3 3 2 2 2 2" xfId="16603" xr:uid="{00000000-0005-0000-0000-0000FF620000}"/>
    <cellStyle name="RISKdarkBoxed 3 3 2 2 2 2 2" xfId="29285" xr:uid="{00000000-0005-0000-0000-000000630000}"/>
    <cellStyle name="RISKdarkBoxed 3 3 2 2 2 3" xfId="29284" xr:uid="{00000000-0005-0000-0000-000001630000}"/>
    <cellStyle name="RISKdarkBoxed 3 3 2 2 3" xfId="16604" xr:uid="{00000000-0005-0000-0000-000002630000}"/>
    <cellStyle name="RISKdarkBoxed 3 3 2 2 3 2" xfId="16605" xr:uid="{00000000-0005-0000-0000-000003630000}"/>
    <cellStyle name="RISKdarkBoxed 3 3 2 2 3 2 2" xfId="29287" xr:uid="{00000000-0005-0000-0000-000004630000}"/>
    <cellStyle name="RISKdarkBoxed 3 3 2 2 3 3" xfId="29286" xr:uid="{00000000-0005-0000-0000-000005630000}"/>
    <cellStyle name="RISKdarkBoxed 3 3 2 2 4" xfId="16606" xr:uid="{00000000-0005-0000-0000-000006630000}"/>
    <cellStyle name="RISKdarkBoxed 3 3 2 2 4 2" xfId="29288" xr:uid="{00000000-0005-0000-0000-000007630000}"/>
    <cellStyle name="RISKdarkBoxed 3 3 2 2 5" xfId="29283" xr:uid="{00000000-0005-0000-0000-000008630000}"/>
    <cellStyle name="RISKdarkBoxed 3 3 2 3" xfId="16607" xr:uid="{00000000-0005-0000-0000-000009630000}"/>
    <cellStyle name="RISKdarkBoxed 3 3 2 3 2" xfId="16608" xr:uid="{00000000-0005-0000-0000-00000A630000}"/>
    <cellStyle name="RISKdarkBoxed 3 3 2 3 2 2" xfId="16609" xr:uid="{00000000-0005-0000-0000-00000B630000}"/>
    <cellStyle name="RISKdarkBoxed 3 3 2 3 2 2 2" xfId="29291" xr:uid="{00000000-0005-0000-0000-00000C630000}"/>
    <cellStyle name="RISKdarkBoxed 3 3 2 3 2 3" xfId="29290" xr:uid="{00000000-0005-0000-0000-00000D630000}"/>
    <cellStyle name="RISKdarkBoxed 3 3 2 3 3" xfId="16610" xr:uid="{00000000-0005-0000-0000-00000E630000}"/>
    <cellStyle name="RISKdarkBoxed 3 3 2 3 3 2" xfId="16611" xr:uid="{00000000-0005-0000-0000-00000F630000}"/>
    <cellStyle name="RISKdarkBoxed 3 3 2 3 3 2 2" xfId="29293" xr:uid="{00000000-0005-0000-0000-000010630000}"/>
    <cellStyle name="RISKdarkBoxed 3 3 2 3 3 3" xfId="29292" xr:uid="{00000000-0005-0000-0000-000011630000}"/>
    <cellStyle name="RISKdarkBoxed 3 3 2 3 4" xfId="16612" xr:uid="{00000000-0005-0000-0000-000012630000}"/>
    <cellStyle name="RISKdarkBoxed 3 3 2 3 4 2" xfId="29294" xr:uid="{00000000-0005-0000-0000-000013630000}"/>
    <cellStyle name="RISKdarkBoxed 3 3 2 3 5" xfId="29289" xr:uid="{00000000-0005-0000-0000-000014630000}"/>
    <cellStyle name="RISKdarkBoxed 3 3 2 4" xfId="16613" xr:uid="{00000000-0005-0000-0000-000015630000}"/>
    <cellStyle name="RISKdarkBoxed 3 3 2 4 2" xfId="16614" xr:uid="{00000000-0005-0000-0000-000016630000}"/>
    <cellStyle name="RISKdarkBoxed 3 3 2 4 2 2" xfId="16615" xr:uid="{00000000-0005-0000-0000-000017630000}"/>
    <cellStyle name="RISKdarkBoxed 3 3 2 4 2 2 2" xfId="29297" xr:uid="{00000000-0005-0000-0000-000018630000}"/>
    <cellStyle name="RISKdarkBoxed 3 3 2 4 2 3" xfId="29296" xr:uid="{00000000-0005-0000-0000-000019630000}"/>
    <cellStyle name="RISKdarkBoxed 3 3 2 4 3" xfId="16616" xr:uid="{00000000-0005-0000-0000-00001A630000}"/>
    <cellStyle name="RISKdarkBoxed 3 3 2 4 3 2" xfId="16617" xr:uid="{00000000-0005-0000-0000-00001B630000}"/>
    <cellStyle name="RISKdarkBoxed 3 3 2 4 3 2 2" xfId="29299" xr:uid="{00000000-0005-0000-0000-00001C630000}"/>
    <cellStyle name="RISKdarkBoxed 3 3 2 4 3 3" xfId="29298" xr:uid="{00000000-0005-0000-0000-00001D630000}"/>
    <cellStyle name="RISKdarkBoxed 3 3 2 4 4" xfId="16618" xr:uid="{00000000-0005-0000-0000-00001E630000}"/>
    <cellStyle name="RISKdarkBoxed 3 3 2 4 4 2" xfId="29300" xr:uid="{00000000-0005-0000-0000-00001F630000}"/>
    <cellStyle name="RISKdarkBoxed 3 3 2 4 5" xfId="29295" xr:uid="{00000000-0005-0000-0000-000020630000}"/>
    <cellStyle name="RISKdarkBoxed 3 3 2 5" xfId="16619" xr:uid="{00000000-0005-0000-0000-000021630000}"/>
    <cellStyle name="RISKdarkBoxed 3 3 2 5 2" xfId="16620" xr:uid="{00000000-0005-0000-0000-000022630000}"/>
    <cellStyle name="RISKdarkBoxed 3 3 2 5 2 2" xfId="16621" xr:uid="{00000000-0005-0000-0000-000023630000}"/>
    <cellStyle name="RISKdarkBoxed 3 3 2 5 2 2 2" xfId="29303" xr:uid="{00000000-0005-0000-0000-000024630000}"/>
    <cellStyle name="RISKdarkBoxed 3 3 2 5 2 3" xfId="29302" xr:uid="{00000000-0005-0000-0000-000025630000}"/>
    <cellStyle name="RISKdarkBoxed 3 3 2 5 3" xfId="16622" xr:uid="{00000000-0005-0000-0000-000026630000}"/>
    <cellStyle name="RISKdarkBoxed 3 3 2 5 3 2" xfId="16623" xr:uid="{00000000-0005-0000-0000-000027630000}"/>
    <cellStyle name="RISKdarkBoxed 3 3 2 5 3 2 2" xfId="29305" xr:uid="{00000000-0005-0000-0000-000028630000}"/>
    <cellStyle name="RISKdarkBoxed 3 3 2 5 3 3" xfId="29304" xr:uid="{00000000-0005-0000-0000-000029630000}"/>
    <cellStyle name="RISKdarkBoxed 3 3 2 5 4" xfId="16624" xr:uid="{00000000-0005-0000-0000-00002A630000}"/>
    <cellStyle name="RISKdarkBoxed 3 3 2 5 4 2" xfId="29306" xr:uid="{00000000-0005-0000-0000-00002B630000}"/>
    <cellStyle name="RISKdarkBoxed 3 3 2 5 5" xfId="29301" xr:uid="{00000000-0005-0000-0000-00002C630000}"/>
    <cellStyle name="RISKdarkBoxed 3 3 2 6" xfId="16625" xr:uid="{00000000-0005-0000-0000-00002D630000}"/>
    <cellStyle name="RISKdarkBoxed 3 3 2 6 2" xfId="16626" xr:uid="{00000000-0005-0000-0000-00002E630000}"/>
    <cellStyle name="RISKdarkBoxed 3 3 2 6 2 2" xfId="29308" xr:uid="{00000000-0005-0000-0000-00002F630000}"/>
    <cellStyle name="RISKdarkBoxed 3 3 2 6 3" xfId="29307" xr:uid="{00000000-0005-0000-0000-000030630000}"/>
    <cellStyle name="RISKdarkBoxed 3 3 2 7" xfId="16627" xr:uid="{00000000-0005-0000-0000-000031630000}"/>
    <cellStyle name="RISKdarkBoxed 3 3 2 7 2" xfId="16628" xr:uid="{00000000-0005-0000-0000-000032630000}"/>
    <cellStyle name="RISKdarkBoxed 3 3 2 7 2 2" xfId="29310" xr:uid="{00000000-0005-0000-0000-000033630000}"/>
    <cellStyle name="RISKdarkBoxed 3 3 2 7 3" xfId="29309" xr:uid="{00000000-0005-0000-0000-000034630000}"/>
    <cellStyle name="RISKdarkBoxed 3 3 2 8" xfId="16629" xr:uid="{00000000-0005-0000-0000-000035630000}"/>
    <cellStyle name="RISKdarkBoxed 3 3 2 8 2" xfId="29311" xr:uid="{00000000-0005-0000-0000-000036630000}"/>
    <cellStyle name="RISKdarkBoxed 3 3 2 9" xfId="29282" xr:uid="{00000000-0005-0000-0000-000037630000}"/>
    <cellStyle name="RISKdarkBoxed 3 3 3" xfId="16630" xr:uid="{00000000-0005-0000-0000-000038630000}"/>
    <cellStyle name="RISKdarkBoxed 3 3 3 2" xfId="16631" xr:uid="{00000000-0005-0000-0000-000039630000}"/>
    <cellStyle name="RISKdarkBoxed 3 3 3 2 2" xfId="16632" xr:uid="{00000000-0005-0000-0000-00003A630000}"/>
    <cellStyle name="RISKdarkBoxed 3 3 3 2 2 2" xfId="29314" xr:uid="{00000000-0005-0000-0000-00003B630000}"/>
    <cellStyle name="RISKdarkBoxed 3 3 3 2 3" xfId="29313" xr:uid="{00000000-0005-0000-0000-00003C630000}"/>
    <cellStyle name="RISKdarkBoxed 3 3 3 3" xfId="16633" xr:uid="{00000000-0005-0000-0000-00003D630000}"/>
    <cellStyle name="RISKdarkBoxed 3 3 3 3 2" xfId="16634" xr:uid="{00000000-0005-0000-0000-00003E630000}"/>
    <cellStyle name="RISKdarkBoxed 3 3 3 3 2 2" xfId="29316" xr:uid="{00000000-0005-0000-0000-00003F630000}"/>
    <cellStyle name="RISKdarkBoxed 3 3 3 3 3" xfId="29315" xr:uid="{00000000-0005-0000-0000-000040630000}"/>
    <cellStyle name="RISKdarkBoxed 3 3 3 4" xfId="16635" xr:uid="{00000000-0005-0000-0000-000041630000}"/>
    <cellStyle name="RISKdarkBoxed 3 3 3 4 2" xfId="29317" xr:uid="{00000000-0005-0000-0000-000042630000}"/>
    <cellStyle name="RISKdarkBoxed 3 3 3 5" xfId="29312" xr:uid="{00000000-0005-0000-0000-000043630000}"/>
    <cellStyle name="RISKdarkBoxed 3 3 4" xfId="16636" xr:uid="{00000000-0005-0000-0000-000044630000}"/>
    <cellStyle name="RISKdarkBoxed 3 3 4 2" xfId="16637" xr:uid="{00000000-0005-0000-0000-000045630000}"/>
    <cellStyle name="RISKdarkBoxed 3 3 4 2 2" xfId="16638" xr:uid="{00000000-0005-0000-0000-000046630000}"/>
    <cellStyle name="RISKdarkBoxed 3 3 4 2 2 2" xfId="29320" xr:uid="{00000000-0005-0000-0000-000047630000}"/>
    <cellStyle name="RISKdarkBoxed 3 3 4 2 3" xfId="29319" xr:uid="{00000000-0005-0000-0000-000048630000}"/>
    <cellStyle name="RISKdarkBoxed 3 3 4 3" xfId="16639" xr:uid="{00000000-0005-0000-0000-000049630000}"/>
    <cellStyle name="RISKdarkBoxed 3 3 4 3 2" xfId="16640" xr:uid="{00000000-0005-0000-0000-00004A630000}"/>
    <cellStyle name="RISKdarkBoxed 3 3 4 3 2 2" xfId="29322" xr:uid="{00000000-0005-0000-0000-00004B630000}"/>
    <cellStyle name="RISKdarkBoxed 3 3 4 3 3" xfId="29321" xr:uid="{00000000-0005-0000-0000-00004C630000}"/>
    <cellStyle name="RISKdarkBoxed 3 3 4 4" xfId="16641" xr:uid="{00000000-0005-0000-0000-00004D630000}"/>
    <cellStyle name="RISKdarkBoxed 3 3 4 4 2" xfId="29323" xr:uid="{00000000-0005-0000-0000-00004E630000}"/>
    <cellStyle name="RISKdarkBoxed 3 3 4 5" xfId="29318" xr:uid="{00000000-0005-0000-0000-00004F630000}"/>
    <cellStyle name="RISKdarkBoxed 3 3 5" xfId="16642" xr:uid="{00000000-0005-0000-0000-000050630000}"/>
    <cellStyle name="RISKdarkBoxed 3 3 5 2" xfId="16643" xr:uid="{00000000-0005-0000-0000-000051630000}"/>
    <cellStyle name="RISKdarkBoxed 3 3 5 2 2" xfId="16644" xr:uid="{00000000-0005-0000-0000-000052630000}"/>
    <cellStyle name="RISKdarkBoxed 3 3 5 2 2 2" xfId="29326" xr:uid="{00000000-0005-0000-0000-000053630000}"/>
    <cellStyle name="RISKdarkBoxed 3 3 5 2 3" xfId="29325" xr:uid="{00000000-0005-0000-0000-000054630000}"/>
    <cellStyle name="RISKdarkBoxed 3 3 5 3" xfId="16645" xr:uid="{00000000-0005-0000-0000-000055630000}"/>
    <cellStyle name="RISKdarkBoxed 3 3 5 3 2" xfId="16646" xr:uid="{00000000-0005-0000-0000-000056630000}"/>
    <cellStyle name="RISKdarkBoxed 3 3 5 3 2 2" xfId="29328" xr:uid="{00000000-0005-0000-0000-000057630000}"/>
    <cellStyle name="RISKdarkBoxed 3 3 5 3 3" xfId="29327" xr:uid="{00000000-0005-0000-0000-000058630000}"/>
    <cellStyle name="RISKdarkBoxed 3 3 5 4" xfId="16647" xr:uid="{00000000-0005-0000-0000-000059630000}"/>
    <cellStyle name="RISKdarkBoxed 3 3 5 4 2" xfId="29329" xr:uid="{00000000-0005-0000-0000-00005A630000}"/>
    <cellStyle name="RISKdarkBoxed 3 3 5 5" xfId="29324" xr:uid="{00000000-0005-0000-0000-00005B630000}"/>
    <cellStyle name="RISKdarkBoxed 3 3 6" xfId="16648" xr:uid="{00000000-0005-0000-0000-00005C630000}"/>
    <cellStyle name="RISKdarkBoxed 3 3 6 2" xfId="16649" xr:uid="{00000000-0005-0000-0000-00005D630000}"/>
    <cellStyle name="RISKdarkBoxed 3 3 6 2 2" xfId="16650" xr:uid="{00000000-0005-0000-0000-00005E630000}"/>
    <cellStyle name="RISKdarkBoxed 3 3 6 2 2 2" xfId="29332" xr:uid="{00000000-0005-0000-0000-00005F630000}"/>
    <cellStyle name="RISKdarkBoxed 3 3 6 2 3" xfId="29331" xr:uid="{00000000-0005-0000-0000-000060630000}"/>
    <cellStyle name="RISKdarkBoxed 3 3 6 3" xfId="16651" xr:uid="{00000000-0005-0000-0000-000061630000}"/>
    <cellStyle name="RISKdarkBoxed 3 3 6 3 2" xfId="16652" xr:uid="{00000000-0005-0000-0000-000062630000}"/>
    <cellStyle name="RISKdarkBoxed 3 3 6 3 2 2" xfId="29334" xr:uid="{00000000-0005-0000-0000-000063630000}"/>
    <cellStyle name="RISKdarkBoxed 3 3 6 3 3" xfId="29333" xr:uid="{00000000-0005-0000-0000-000064630000}"/>
    <cellStyle name="RISKdarkBoxed 3 3 6 4" xfId="16653" xr:uid="{00000000-0005-0000-0000-000065630000}"/>
    <cellStyle name="RISKdarkBoxed 3 3 6 4 2" xfId="29335" xr:uid="{00000000-0005-0000-0000-000066630000}"/>
    <cellStyle name="RISKdarkBoxed 3 3 6 5" xfId="29330" xr:uid="{00000000-0005-0000-0000-000067630000}"/>
    <cellStyle name="RISKdarkBoxed 3 3 7" xfId="16654" xr:uid="{00000000-0005-0000-0000-000068630000}"/>
    <cellStyle name="RISKdarkBoxed 3 3 7 2" xfId="16655" xr:uid="{00000000-0005-0000-0000-000069630000}"/>
    <cellStyle name="RISKdarkBoxed 3 3 7 2 2" xfId="29337" xr:uid="{00000000-0005-0000-0000-00006A630000}"/>
    <cellStyle name="RISKdarkBoxed 3 3 7 3" xfId="29336" xr:uid="{00000000-0005-0000-0000-00006B630000}"/>
    <cellStyle name="RISKdarkBoxed 3 3 8" xfId="16656" xr:uid="{00000000-0005-0000-0000-00006C630000}"/>
    <cellStyle name="RISKdarkBoxed 3 3 8 2" xfId="16657" xr:uid="{00000000-0005-0000-0000-00006D630000}"/>
    <cellStyle name="RISKdarkBoxed 3 3 8 2 2" xfId="29339" xr:uid="{00000000-0005-0000-0000-00006E630000}"/>
    <cellStyle name="RISKdarkBoxed 3 3 8 3" xfId="29338" xr:uid="{00000000-0005-0000-0000-00006F630000}"/>
    <cellStyle name="RISKdarkBoxed 3 3 9" xfId="16658" xr:uid="{00000000-0005-0000-0000-000070630000}"/>
    <cellStyle name="RISKdarkBoxed 3 3 9 2" xfId="29340" xr:uid="{00000000-0005-0000-0000-000071630000}"/>
    <cellStyle name="RISKdarkBoxed 3 3_Balance" xfId="16659" xr:uid="{00000000-0005-0000-0000-000072630000}"/>
    <cellStyle name="RISKdarkBoxed 3 4" xfId="16660" xr:uid="{00000000-0005-0000-0000-000073630000}"/>
    <cellStyle name="RISKdarkBoxed 3 4 10" xfId="29341" xr:uid="{00000000-0005-0000-0000-000074630000}"/>
    <cellStyle name="RISKdarkBoxed 3 4 2" xfId="16661" xr:uid="{00000000-0005-0000-0000-000075630000}"/>
    <cellStyle name="RISKdarkBoxed 3 4 2 2" xfId="16662" xr:uid="{00000000-0005-0000-0000-000076630000}"/>
    <cellStyle name="RISKdarkBoxed 3 4 2 2 2" xfId="16663" xr:uid="{00000000-0005-0000-0000-000077630000}"/>
    <cellStyle name="RISKdarkBoxed 3 4 2 2 2 2" xfId="16664" xr:uid="{00000000-0005-0000-0000-000078630000}"/>
    <cellStyle name="RISKdarkBoxed 3 4 2 2 2 2 2" xfId="29345" xr:uid="{00000000-0005-0000-0000-000079630000}"/>
    <cellStyle name="RISKdarkBoxed 3 4 2 2 2 3" xfId="29344" xr:uid="{00000000-0005-0000-0000-00007A630000}"/>
    <cellStyle name="RISKdarkBoxed 3 4 2 2 3" xfId="16665" xr:uid="{00000000-0005-0000-0000-00007B630000}"/>
    <cellStyle name="RISKdarkBoxed 3 4 2 2 3 2" xfId="16666" xr:uid="{00000000-0005-0000-0000-00007C630000}"/>
    <cellStyle name="RISKdarkBoxed 3 4 2 2 3 2 2" xfId="29347" xr:uid="{00000000-0005-0000-0000-00007D630000}"/>
    <cellStyle name="RISKdarkBoxed 3 4 2 2 3 3" xfId="29346" xr:uid="{00000000-0005-0000-0000-00007E630000}"/>
    <cellStyle name="RISKdarkBoxed 3 4 2 2 4" xfId="16667" xr:uid="{00000000-0005-0000-0000-00007F630000}"/>
    <cellStyle name="RISKdarkBoxed 3 4 2 2 4 2" xfId="29348" xr:uid="{00000000-0005-0000-0000-000080630000}"/>
    <cellStyle name="RISKdarkBoxed 3 4 2 2 5" xfId="29343" xr:uid="{00000000-0005-0000-0000-000081630000}"/>
    <cellStyle name="RISKdarkBoxed 3 4 2 3" xfId="16668" xr:uid="{00000000-0005-0000-0000-000082630000}"/>
    <cellStyle name="RISKdarkBoxed 3 4 2 3 2" xfId="16669" xr:uid="{00000000-0005-0000-0000-000083630000}"/>
    <cellStyle name="RISKdarkBoxed 3 4 2 3 2 2" xfId="16670" xr:uid="{00000000-0005-0000-0000-000084630000}"/>
    <cellStyle name="RISKdarkBoxed 3 4 2 3 2 2 2" xfId="29351" xr:uid="{00000000-0005-0000-0000-000085630000}"/>
    <cellStyle name="RISKdarkBoxed 3 4 2 3 2 3" xfId="29350" xr:uid="{00000000-0005-0000-0000-000086630000}"/>
    <cellStyle name="RISKdarkBoxed 3 4 2 3 3" xfId="16671" xr:uid="{00000000-0005-0000-0000-000087630000}"/>
    <cellStyle name="RISKdarkBoxed 3 4 2 3 3 2" xfId="16672" xr:uid="{00000000-0005-0000-0000-000088630000}"/>
    <cellStyle name="RISKdarkBoxed 3 4 2 3 3 2 2" xfId="29353" xr:uid="{00000000-0005-0000-0000-000089630000}"/>
    <cellStyle name="RISKdarkBoxed 3 4 2 3 3 3" xfId="29352" xr:uid="{00000000-0005-0000-0000-00008A630000}"/>
    <cellStyle name="RISKdarkBoxed 3 4 2 3 4" xfId="16673" xr:uid="{00000000-0005-0000-0000-00008B630000}"/>
    <cellStyle name="RISKdarkBoxed 3 4 2 3 4 2" xfId="29354" xr:uid="{00000000-0005-0000-0000-00008C630000}"/>
    <cellStyle name="RISKdarkBoxed 3 4 2 3 5" xfId="29349" xr:uid="{00000000-0005-0000-0000-00008D630000}"/>
    <cellStyle name="RISKdarkBoxed 3 4 2 4" xfId="16674" xr:uid="{00000000-0005-0000-0000-00008E630000}"/>
    <cellStyle name="RISKdarkBoxed 3 4 2 4 2" xfId="16675" xr:uid="{00000000-0005-0000-0000-00008F630000}"/>
    <cellStyle name="RISKdarkBoxed 3 4 2 4 2 2" xfId="16676" xr:uid="{00000000-0005-0000-0000-000090630000}"/>
    <cellStyle name="RISKdarkBoxed 3 4 2 4 2 2 2" xfId="29357" xr:uid="{00000000-0005-0000-0000-000091630000}"/>
    <cellStyle name="RISKdarkBoxed 3 4 2 4 2 3" xfId="29356" xr:uid="{00000000-0005-0000-0000-000092630000}"/>
    <cellStyle name="RISKdarkBoxed 3 4 2 4 3" xfId="16677" xr:uid="{00000000-0005-0000-0000-000093630000}"/>
    <cellStyle name="RISKdarkBoxed 3 4 2 4 3 2" xfId="16678" xr:uid="{00000000-0005-0000-0000-000094630000}"/>
    <cellStyle name="RISKdarkBoxed 3 4 2 4 3 2 2" xfId="29359" xr:uid="{00000000-0005-0000-0000-000095630000}"/>
    <cellStyle name="RISKdarkBoxed 3 4 2 4 3 3" xfId="29358" xr:uid="{00000000-0005-0000-0000-000096630000}"/>
    <cellStyle name="RISKdarkBoxed 3 4 2 4 4" xfId="16679" xr:uid="{00000000-0005-0000-0000-000097630000}"/>
    <cellStyle name="RISKdarkBoxed 3 4 2 4 4 2" xfId="29360" xr:uid="{00000000-0005-0000-0000-000098630000}"/>
    <cellStyle name="RISKdarkBoxed 3 4 2 4 5" xfId="29355" xr:uid="{00000000-0005-0000-0000-000099630000}"/>
    <cellStyle name="RISKdarkBoxed 3 4 2 5" xfId="16680" xr:uid="{00000000-0005-0000-0000-00009A630000}"/>
    <cellStyle name="RISKdarkBoxed 3 4 2 5 2" xfId="16681" xr:uid="{00000000-0005-0000-0000-00009B630000}"/>
    <cellStyle name="RISKdarkBoxed 3 4 2 5 2 2" xfId="16682" xr:uid="{00000000-0005-0000-0000-00009C630000}"/>
    <cellStyle name="RISKdarkBoxed 3 4 2 5 2 2 2" xfId="29363" xr:uid="{00000000-0005-0000-0000-00009D630000}"/>
    <cellStyle name="RISKdarkBoxed 3 4 2 5 2 3" xfId="29362" xr:uid="{00000000-0005-0000-0000-00009E630000}"/>
    <cellStyle name="RISKdarkBoxed 3 4 2 5 3" xfId="16683" xr:uid="{00000000-0005-0000-0000-00009F630000}"/>
    <cellStyle name="RISKdarkBoxed 3 4 2 5 3 2" xfId="16684" xr:uid="{00000000-0005-0000-0000-0000A0630000}"/>
    <cellStyle name="RISKdarkBoxed 3 4 2 5 3 2 2" xfId="29365" xr:uid="{00000000-0005-0000-0000-0000A1630000}"/>
    <cellStyle name="RISKdarkBoxed 3 4 2 5 3 3" xfId="29364" xr:uid="{00000000-0005-0000-0000-0000A2630000}"/>
    <cellStyle name="RISKdarkBoxed 3 4 2 5 4" xfId="16685" xr:uid="{00000000-0005-0000-0000-0000A3630000}"/>
    <cellStyle name="RISKdarkBoxed 3 4 2 5 4 2" xfId="29366" xr:uid="{00000000-0005-0000-0000-0000A4630000}"/>
    <cellStyle name="RISKdarkBoxed 3 4 2 5 5" xfId="29361" xr:uid="{00000000-0005-0000-0000-0000A5630000}"/>
    <cellStyle name="RISKdarkBoxed 3 4 2 6" xfId="16686" xr:uid="{00000000-0005-0000-0000-0000A6630000}"/>
    <cellStyle name="RISKdarkBoxed 3 4 2 6 2" xfId="16687" xr:uid="{00000000-0005-0000-0000-0000A7630000}"/>
    <cellStyle name="RISKdarkBoxed 3 4 2 6 2 2" xfId="29368" xr:uid="{00000000-0005-0000-0000-0000A8630000}"/>
    <cellStyle name="RISKdarkBoxed 3 4 2 6 3" xfId="29367" xr:uid="{00000000-0005-0000-0000-0000A9630000}"/>
    <cellStyle name="RISKdarkBoxed 3 4 2 7" xfId="16688" xr:uid="{00000000-0005-0000-0000-0000AA630000}"/>
    <cellStyle name="RISKdarkBoxed 3 4 2 7 2" xfId="16689" xr:uid="{00000000-0005-0000-0000-0000AB630000}"/>
    <cellStyle name="RISKdarkBoxed 3 4 2 7 2 2" xfId="29370" xr:uid="{00000000-0005-0000-0000-0000AC630000}"/>
    <cellStyle name="RISKdarkBoxed 3 4 2 7 3" xfId="29369" xr:uid="{00000000-0005-0000-0000-0000AD630000}"/>
    <cellStyle name="RISKdarkBoxed 3 4 2 8" xfId="16690" xr:uid="{00000000-0005-0000-0000-0000AE630000}"/>
    <cellStyle name="RISKdarkBoxed 3 4 2 8 2" xfId="29371" xr:uid="{00000000-0005-0000-0000-0000AF630000}"/>
    <cellStyle name="RISKdarkBoxed 3 4 2 9" xfId="29342" xr:uid="{00000000-0005-0000-0000-0000B0630000}"/>
    <cellStyle name="RISKdarkBoxed 3 4 3" xfId="16691" xr:uid="{00000000-0005-0000-0000-0000B1630000}"/>
    <cellStyle name="RISKdarkBoxed 3 4 3 2" xfId="16692" xr:uid="{00000000-0005-0000-0000-0000B2630000}"/>
    <cellStyle name="RISKdarkBoxed 3 4 3 2 2" xfId="16693" xr:uid="{00000000-0005-0000-0000-0000B3630000}"/>
    <cellStyle name="RISKdarkBoxed 3 4 3 2 2 2" xfId="29374" xr:uid="{00000000-0005-0000-0000-0000B4630000}"/>
    <cellStyle name="RISKdarkBoxed 3 4 3 2 3" xfId="29373" xr:uid="{00000000-0005-0000-0000-0000B5630000}"/>
    <cellStyle name="RISKdarkBoxed 3 4 3 3" xfId="16694" xr:uid="{00000000-0005-0000-0000-0000B6630000}"/>
    <cellStyle name="RISKdarkBoxed 3 4 3 3 2" xfId="16695" xr:uid="{00000000-0005-0000-0000-0000B7630000}"/>
    <cellStyle name="RISKdarkBoxed 3 4 3 3 2 2" xfId="29376" xr:uid="{00000000-0005-0000-0000-0000B8630000}"/>
    <cellStyle name="RISKdarkBoxed 3 4 3 3 3" xfId="29375" xr:uid="{00000000-0005-0000-0000-0000B9630000}"/>
    <cellStyle name="RISKdarkBoxed 3 4 3 4" xfId="16696" xr:uid="{00000000-0005-0000-0000-0000BA630000}"/>
    <cellStyle name="RISKdarkBoxed 3 4 3 4 2" xfId="29377" xr:uid="{00000000-0005-0000-0000-0000BB630000}"/>
    <cellStyle name="RISKdarkBoxed 3 4 3 5" xfId="29372" xr:uid="{00000000-0005-0000-0000-0000BC630000}"/>
    <cellStyle name="RISKdarkBoxed 3 4 4" xfId="16697" xr:uid="{00000000-0005-0000-0000-0000BD630000}"/>
    <cellStyle name="RISKdarkBoxed 3 4 4 2" xfId="16698" xr:uid="{00000000-0005-0000-0000-0000BE630000}"/>
    <cellStyle name="RISKdarkBoxed 3 4 4 2 2" xfId="16699" xr:uid="{00000000-0005-0000-0000-0000BF630000}"/>
    <cellStyle name="RISKdarkBoxed 3 4 4 2 2 2" xfId="29380" xr:uid="{00000000-0005-0000-0000-0000C0630000}"/>
    <cellStyle name="RISKdarkBoxed 3 4 4 2 3" xfId="29379" xr:uid="{00000000-0005-0000-0000-0000C1630000}"/>
    <cellStyle name="RISKdarkBoxed 3 4 4 3" xfId="16700" xr:uid="{00000000-0005-0000-0000-0000C2630000}"/>
    <cellStyle name="RISKdarkBoxed 3 4 4 3 2" xfId="16701" xr:uid="{00000000-0005-0000-0000-0000C3630000}"/>
    <cellStyle name="RISKdarkBoxed 3 4 4 3 2 2" xfId="29382" xr:uid="{00000000-0005-0000-0000-0000C4630000}"/>
    <cellStyle name="RISKdarkBoxed 3 4 4 3 3" xfId="29381" xr:uid="{00000000-0005-0000-0000-0000C5630000}"/>
    <cellStyle name="RISKdarkBoxed 3 4 4 4" xfId="16702" xr:uid="{00000000-0005-0000-0000-0000C6630000}"/>
    <cellStyle name="RISKdarkBoxed 3 4 4 4 2" xfId="29383" xr:uid="{00000000-0005-0000-0000-0000C7630000}"/>
    <cellStyle name="RISKdarkBoxed 3 4 4 5" xfId="29378" xr:uid="{00000000-0005-0000-0000-0000C8630000}"/>
    <cellStyle name="RISKdarkBoxed 3 4 5" xfId="16703" xr:uid="{00000000-0005-0000-0000-0000C9630000}"/>
    <cellStyle name="RISKdarkBoxed 3 4 5 2" xfId="16704" xr:uid="{00000000-0005-0000-0000-0000CA630000}"/>
    <cellStyle name="RISKdarkBoxed 3 4 5 2 2" xfId="16705" xr:uid="{00000000-0005-0000-0000-0000CB630000}"/>
    <cellStyle name="RISKdarkBoxed 3 4 5 2 2 2" xfId="29386" xr:uid="{00000000-0005-0000-0000-0000CC630000}"/>
    <cellStyle name="RISKdarkBoxed 3 4 5 2 3" xfId="29385" xr:uid="{00000000-0005-0000-0000-0000CD630000}"/>
    <cellStyle name="RISKdarkBoxed 3 4 5 3" xfId="16706" xr:uid="{00000000-0005-0000-0000-0000CE630000}"/>
    <cellStyle name="RISKdarkBoxed 3 4 5 3 2" xfId="16707" xr:uid="{00000000-0005-0000-0000-0000CF630000}"/>
    <cellStyle name="RISKdarkBoxed 3 4 5 3 2 2" xfId="29388" xr:uid="{00000000-0005-0000-0000-0000D0630000}"/>
    <cellStyle name="RISKdarkBoxed 3 4 5 3 3" xfId="29387" xr:uid="{00000000-0005-0000-0000-0000D1630000}"/>
    <cellStyle name="RISKdarkBoxed 3 4 5 4" xfId="16708" xr:uid="{00000000-0005-0000-0000-0000D2630000}"/>
    <cellStyle name="RISKdarkBoxed 3 4 5 4 2" xfId="29389" xr:uid="{00000000-0005-0000-0000-0000D3630000}"/>
    <cellStyle name="RISKdarkBoxed 3 4 5 5" xfId="29384" xr:uid="{00000000-0005-0000-0000-0000D4630000}"/>
    <cellStyle name="RISKdarkBoxed 3 4 6" xfId="16709" xr:uid="{00000000-0005-0000-0000-0000D5630000}"/>
    <cellStyle name="RISKdarkBoxed 3 4 6 2" xfId="16710" xr:uid="{00000000-0005-0000-0000-0000D6630000}"/>
    <cellStyle name="RISKdarkBoxed 3 4 6 2 2" xfId="16711" xr:uid="{00000000-0005-0000-0000-0000D7630000}"/>
    <cellStyle name="RISKdarkBoxed 3 4 6 2 2 2" xfId="29392" xr:uid="{00000000-0005-0000-0000-0000D8630000}"/>
    <cellStyle name="RISKdarkBoxed 3 4 6 2 3" xfId="29391" xr:uid="{00000000-0005-0000-0000-0000D9630000}"/>
    <cellStyle name="RISKdarkBoxed 3 4 6 3" xfId="16712" xr:uid="{00000000-0005-0000-0000-0000DA630000}"/>
    <cellStyle name="RISKdarkBoxed 3 4 6 3 2" xfId="16713" xr:uid="{00000000-0005-0000-0000-0000DB630000}"/>
    <cellStyle name="RISKdarkBoxed 3 4 6 3 2 2" xfId="29394" xr:uid="{00000000-0005-0000-0000-0000DC630000}"/>
    <cellStyle name="RISKdarkBoxed 3 4 6 3 3" xfId="29393" xr:uid="{00000000-0005-0000-0000-0000DD630000}"/>
    <cellStyle name="RISKdarkBoxed 3 4 6 4" xfId="16714" xr:uid="{00000000-0005-0000-0000-0000DE630000}"/>
    <cellStyle name="RISKdarkBoxed 3 4 6 4 2" xfId="29395" xr:uid="{00000000-0005-0000-0000-0000DF630000}"/>
    <cellStyle name="RISKdarkBoxed 3 4 6 5" xfId="29390" xr:uid="{00000000-0005-0000-0000-0000E0630000}"/>
    <cellStyle name="RISKdarkBoxed 3 4 7" xfId="16715" xr:uid="{00000000-0005-0000-0000-0000E1630000}"/>
    <cellStyle name="RISKdarkBoxed 3 4 7 2" xfId="16716" xr:uid="{00000000-0005-0000-0000-0000E2630000}"/>
    <cellStyle name="RISKdarkBoxed 3 4 7 2 2" xfId="29397" xr:uid="{00000000-0005-0000-0000-0000E3630000}"/>
    <cellStyle name="RISKdarkBoxed 3 4 7 3" xfId="29396" xr:uid="{00000000-0005-0000-0000-0000E4630000}"/>
    <cellStyle name="RISKdarkBoxed 3 4 8" xfId="16717" xr:uid="{00000000-0005-0000-0000-0000E5630000}"/>
    <cellStyle name="RISKdarkBoxed 3 4 8 2" xfId="16718" xr:uid="{00000000-0005-0000-0000-0000E6630000}"/>
    <cellStyle name="RISKdarkBoxed 3 4 8 2 2" xfId="29399" xr:uid="{00000000-0005-0000-0000-0000E7630000}"/>
    <cellStyle name="RISKdarkBoxed 3 4 8 3" xfId="29398" xr:uid="{00000000-0005-0000-0000-0000E8630000}"/>
    <cellStyle name="RISKdarkBoxed 3 4 9" xfId="16719" xr:uid="{00000000-0005-0000-0000-0000E9630000}"/>
    <cellStyle name="RISKdarkBoxed 3 4 9 2" xfId="29400" xr:uid="{00000000-0005-0000-0000-0000EA630000}"/>
    <cellStyle name="RISKdarkBoxed 3 4_Balance" xfId="16720" xr:uid="{00000000-0005-0000-0000-0000EB630000}"/>
    <cellStyle name="RISKdarkBoxed 3 5" xfId="16721" xr:uid="{00000000-0005-0000-0000-0000EC630000}"/>
    <cellStyle name="RISKdarkBoxed 3 5 2" xfId="16722" xr:uid="{00000000-0005-0000-0000-0000ED630000}"/>
    <cellStyle name="RISKdarkBoxed 3 5 2 2" xfId="16723" xr:uid="{00000000-0005-0000-0000-0000EE630000}"/>
    <cellStyle name="RISKdarkBoxed 3 5 2 2 2" xfId="16724" xr:uid="{00000000-0005-0000-0000-0000EF630000}"/>
    <cellStyle name="RISKdarkBoxed 3 5 2 2 2 2" xfId="29404" xr:uid="{00000000-0005-0000-0000-0000F0630000}"/>
    <cellStyle name="RISKdarkBoxed 3 5 2 2 3" xfId="29403" xr:uid="{00000000-0005-0000-0000-0000F1630000}"/>
    <cellStyle name="RISKdarkBoxed 3 5 2 3" xfId="16725" xr:uid="{00000000-0005-0000-0000-0000F2630000}"/>
    <cellStyle name="RISKdarkBoxed 3 5 2 3 2" xfId="16726" xr:uid="{00000000-0005-0000-0000-0000F3630000}"/>
    <cellStyle name="RISKdarkBoxed 3 5 2 3 2 2" xfId="29406" xr:uid="{00000000-0005-0000-0000-0000F4630000}"/>
    <cellStyle name="RISKdarkBoxed 3 5 2 3 3" xfId="29405" xr:uid="{00000000-0005-0000-0000-0000F5630000}"/>
    <cellStyle name="RISKdarkBoxed 3 5 2 4" xfId="16727" xr:uid="{00000000-0005-0000-0000-0000F6630000}"/>
    <cellStyle name="RISKdarkBoxed 3 5 2 4 2" xfId="29407" xr:uid="{00000000-0005-0000-0000-0000F7630000}"/>
    <cellStyle name="RISKdarkBoxed 3 5 2 5" xfId="29402" xr:uid="{00000000-0005-0000-0000-0000F8630000}"/>
    <cellStyle name="RISKdarkBoxed 3 5 3" xfId="16728" xr:uid="{00000000-0005-0000-0000-0000F9630000}"/>
    <cellStyle name="RISKdarkBoxed 3 5 3 2" xfId="16729" xr:uid="{00000000-0005-0000-0000-0000FA630000}"/>
    <cellStyle name="RISKdarkBoxed 3 5 3 2 2" xfId="16730" xr:uid="{00000000-0005-0000-0000-0000FB630000}"/>
    <cellStyle name="RISKdarkBoxed 3 5 3 2 2 2" xfId="29410" xr:uid="{00000000-0005-0000-0000-0000FC630000}"/>
    <cellStyle name="RISKdarkBoxed 3 5 3 2 3" xfId="29409" xr:uid="{00000000-0005-0000-0000-0000FD630000}"/>
    <cellStyle name="RISKdarkBoxed 3 5 3 3" xfId="16731" xr:uid="{00000000-0005-0000-0000-0000FE630000}"/>
    <cellStyle name="RISKdarkBoxed 3 5 3 3 2" xfId="16732" xr:uid="{00000000-0005-0000-0000-0000FF630000}"/>
    <cellStyle name="RISKdarkBoxed 3 5 3 3 2 2" xfId="29412" xr:uid="{00000000-0005-0000-0000-000000640000}"/>
    <cellStyle name="RISKdarkBoxed 3 5 3 3 3" xfId="29411" xr:uid="{00000000-0005-0000-0000-000001640000}"/>
    <cellStyle name="RISKdarkBoxed 3 5 3 4" xfId="16733" xr:uid="{00000000-0005-0000-0000-000002640000}"/>
    <cellStyle name="RISKdarkBoxed 3 5 3 4 2" xfId="29413" xr:uid="{00000000-0005-0000-0000-000003640000}"/>
    <cellStyle name="RISKdarkBoxed 3 5 3 5" xfId="29408" xr:uid="{00000000-0005-0000-0000-000004640000}"/>
    <cellStyle name="RISKdarkBoxed 3 5 4" xfId="16734" xr:uid="{00000000-0005-0000-0000-000005640000}"/>
    <cellStyle name="RISKdarkBoxed 3 5 4 2" xfId="16735" xr:uid="{00000000-0005-0000-0000-000006640000}"/>
    <cellStyle name="RISKdarkBoxed 3 5 4 2 2" xfId="16736" xr:uid="{00000000-0005-0000-0000-000007640000}"/>
    <cellStyle name="RISKdarkBoxed 3 5 4 2 2 2" xfId="29416" xr:uid="{00000000-0005-0000-0000-000008640000}"/>
    <cellStyle name="RISKdarkBoxed 3 5 4 2 3" xfId="29415" xr:uid="{00000000-0005-0000-0000-000009640000}"/>
    <cellStyle name="RISKdarkBoxed 3 5 4 3" xfId="16737" xr:uid="{00000000-0005-0000-0000-00000A640000}"/>
    <cellStyle name="RISKdarkBoxed 3 5 4 3 2" xfId="16738" xr:uid="{00000000-0005-0000-0000-00000B640000}"/>
    <cellStyle name="RISKdarkBoxed 3 5 4 3 2 2" xfId="29418" xr:uid="{00000000-0005-0000-0000-00000C640000}"/>
    <cellStyle name="RISKdarkBoxed 3 5 4 3 3" xfId="29417" xr:uid="{00000000-0005-0000-0000-00000D640000}"/>
    <cellStyle name="RISKdarkBoxed 3 5 4 4" xfId="16739" xr:uid="{00000000-0005-0000-0000-00000E640000}"/>
    <cellStyle name="RISKdarkBoxed 3 5 4 4 2" xfId="29419" xr:uid="{00000000-0005-0000-0000-00000F640000}"/>
    <cellStyle name="RISKdarkBoxed 3 5 4 5" xfId="29414" xr:uid="{00000000-0005-0000-0000-000010640000}"/>
    <cellStyle name="RISKdarkBoxed 3 5 5" xfId="16740" xr:uid="{00000000-0005-0000-0000-000011640000}"/>
    <cellStyle name="RISKdarkBoxed 3 5 5 2" xfId="16741" xr:uid="{00000000-0005-0000-0000-000012640000}"/>
    <cellStyle name="RISKdarkBoxed 3 5 5 2 2" xfId="16742" xr:uid="{00000000-0005-0000-0000-000013640000}"/>
    <cellStyle name="RISKdarkBoxed 3 5 5 2 2 2" xfId="29422" xr:uid="{00000000-0005-0000-0000-000014640000}"/>
    <cellStyle name="RISKdarkBoxed 3 5 5 2 3" xfId="29421" xr:uid="{00000000-0005-0000-0000-000015640000}"/>
    <cellStyle name="RISKdarkBoxed 3 5 5 3" xfId="16743" xr:uid="{00000000-0005-0000-0000-000016640000}"/>
    <cellStyle name="RISKdarkBoxed 3 5 5 3 2" xfId="16744" xr:uid="{00000000-0005-0000-0000-000017640000}"/>
    <cellStyle name="RISKdarkBoxed 3 5 5 3 2 2" xfId="29424" xr:uid="{00000000-0005-0000-0000-000018640000}"/>
    <cellStyle name="RISKdarkBoxed 3 5 5 3 3" xfId="29423" xr:uid="{00000000-0005-0000-0000-000019640000}"/>
    <cellStyle name="RISKdarkBoxed 3 5 5 4" xfId="16745" xr:uid="{00000000-0005-0000-0000-00001A640000}"/>
    <cellStyle name="RISKdarkBoxed 3 5 5 4 2" xfId="29425" xr:uid="{00000000-0005-0000-0000-00001B640000}"/>
    <cellStyle name="RISKdarkBoxed 3 5 5 5" xfId="29420" xr:uid="{00000000-0005-0000-0000-00001C640000}"/>
    <cellStyle name="RISKdarkBoxed 3 5 6" xfId="16746" xr:uid="{00000000-0005-0000-0000-00001D640000}"/>
    <cellStyle name="RISKdarkBoxed 3 5 6 2" xfId="16747" xr:uid="{00000000-0005-0000-0000-00001E640000}"/>
    <cellStyle name="RISKdarkBoxed 3 5 6 2 2" xfId="29427" xr:uid="{00000000-0005-0000-0000-00001F640000}"/>
    <cellStyle name="RISKdarkBoxed 3 5 6 3" xfId="29426" xr:uid="{00000000-0005-0000-0000-000020640000}"/>
    <cellStyle name="RISKdarkBoxed 3 5 7" xfId="16748" xr:uid="{00000000-0005-0000-0000-000021640000}"/>
    <cellStyle name="RISKdarkBoxed 3 5 7 2" xfId="16749" xr:uid="{00000000-0005-0000-0000-000022640000}"/>
    <cellStyle name="RISKdarkBoxed 3 5 7 2 2" xfId="29429" xr:uid="{00000000-0005-0000-0000-000023640000}"/>
    <cellStyle name="RISKdarkBoxed 3 5 7 3" xfId="29428" xr:uid="{00000000-0005-0000-0000-000024640000}"/>
    <cellStyle name="RISKdarkBoxed 3 5 8" xfId="16750" xr:uid="{00000000-0005-0000-0000-000025640000}"/>
    <cellStyle name="RISKdarkBoxed 3 5 8 2" xfId="29430" xr:uid="{00000000-0005-0000-0000-000026640000}"/>
    <cellStyle name="RISKdarkBoxed 3 5 9" xfId="29401" xr:uid="{00000000-0005-0000-0000-000027640000}"/>
    <cellStyle name="RISKdarkBoxed 3 6" xfId="16751" xr:uid="{00000000-0005-0000-0000-000028640000}"/>
    <cellStyle name="RISKdarkBoxed 3 6 2" xfId="16752" xr:uid="{00000000-0005-0000-0000-000029640000}"/>
    <cellStyle name="RISKdarkBoxed 3 6 2 2" xfId="16753" xr:uid="{00000000-0005-0000-0000-00002A640000}"/>
    <cellStyle name="RISKdarkBoxed 3 6 2 2 2" xfId="16754" xr:uid="{00000000-0005-0000-0000-00002B640000}"/>
    <cellStyle name="RISKdarkBoxed 3 6 2 2 2 2" xfId="29434" xr:uid="{00000000-0005-0000-0000-00002C640000}"/>
    <cellStyle name="RISKdarkBoxed 3 6 2 2 3" xfId="29433" xr:uid="{00000000-0005-0000-0000-00002D640000}"/>
    <cellStyle name="RISKdarkBoxed 3 6 2 3" xfId="16755" xr:uid="{00000000-0005-0000-0000-00002E640000}"/>
    <cellStyle name="RISKdarkBoxed 3 6 2 3 2" xfId="16756" xr:uid="{00000000-0005-0000-0000-00002F640000}"/>
    <cellStyle name="RISKdarkBoxed 3 6 2 3 2 2" xfId="29436" xr:uid="{00000000-0005-0000-0000-000030640000}"/>
    <cellStyle name="RISKdarkBoxed 3 6 2 3 3" xfId="29435" xr:uid="{00000000-0005-0000-0000-000031640000}"/>
    <cellStyle name="RISKdarkBoxed 3 6 2 4" xfId="16757" xr:uid="{00000000-0005-0000-0000-000032640000}"/>
    <cellStyle name="RISKdarkBoxed 3 6 2 4 2" xfId="29437" xr:uid="{00000000-0005-0000-0000-000033640000}"/>
    <cellStyle name="RISKdarkBoxed 3 6 2 5" xfId="29432" xr:uid="{00000000-0005-0000-0000-000034640000}"/>
    <cellStyle name="RISKdarkBoxed 3 6 3" xfId="16758" xr:uid="{00000000-0005-0000-0000-000035640000}"/>
    <cellStyle name="RISKdarkBoxed 3 6 3 2" xfId="16759" xr:uid="{00000000-0005-0000-0000-000036640000}"/>
    <cellStyle name="RISKdarkBoxed 3 6 3 2 2" xfId="16760" xr:uid="{00000000-0005-0000-0000-000037640000}"/>
    <cellStyle name="RISKdarkBoxed 3 6 3 2 2 2" xfId="29440" xr:uid="{00000000-0005-0000-0000-000038640000}"/>
    <cellStyle name="RISKdarkBoxed 3 6 3 2 3" xfId="29439" xr:uid="{00000000-0005-0000-0000-000039640000}"/>
    <cellStyle name="RISKdarkBoxed 3 6 3 3" xfId="16761" xr:uid="{00000000-0005-0000-0000-00003A640000}"/>
    <cellStyle name="RISKdarkBoxed 3 6 3 3 2" xfId="16762" xr:uid="{00000000-0005-0000-0000-00003B640000}"/>
    <cellStyle name="RISKdarkBoxed 3 6 3 3 2 2" xfId="29442" xr:uid="{00000000-0005-0000-0000-00003C640000}"/>
    <cellStyle name="RISKdarkBoxed 3 6 3 3 3" xfId="29441" xr:uid="{00000000-0005-0000-0000-00003D640000}"/>
    <cellStyle name="RISKdarkBoxed 3 6 3 4" xfId="16763" xr:uid="{00000000-0005-0000-0000-00003E640000}"/>
    <cellStyle name="RISKdarkBoxed 3 6 3 4 2" xfId="29443" xr:uid="{00000000-0005-0000-0000-00003F640000}"/>
    <cellStyle name="RISKdarkBoxed 3 6 3 5" xfId="29438" xr:uid="{00000000-0005-0000-0000-000040640000}"/>
    <cellStyle name="RISKdarkBoxed 3 6 4" xfId="16764" xr:uid="{00000000-0005-0000-0000-000041640000}"/>
    <cellStyle name="RISKdarkBoxed 3 6 4 2" xfId="16765" xr:uid="{00000000-0005-0000-0000-000042640000}"/>
    <cellStyle name="RISKdarkBoxed 3 6 4 2 2" xfId="16766" xr:uid="{00000000-0005-0000-0000-000043640000}"/>
    <cellStyle name="RISKdarkBoxed 3 6 4 2 2 2" xfId="29446" xr:uid="{00000000-0005-0000-0000-000044640000}"/>
    <cellStyle name="RISKdarkBoxed 3 6 4 2 3" xfId="29445" xr:uid="{00000000-0005-0000-0000-000045640000}"/>
    <cellStyle name="RISKdarkBoxed 3 6 4 3" xfId="16767" xr:uid="{00000000-0005-0000-0000-000046640000}"/>
    <cellStyle name="RISKdarkBoxed 3 6 4 3 2" xfId="16768" xr:uid="{00000000-0005-0000-0000-000047640000}"/>
    <cellStyle name="RISKdarkBoxed 3 6 4 3 2 2" xfId="29448" xr:uid="{00000000-0005-0000-0000-000048640000}"/>
    <cellStyle name="RISKdarkBoxed 3 6 4 3 3" xfId="29447" xr:uid="{00000000-0005-0000-0000-000049640000}"/>
    <cellStyle name="RISKdarkBoxed 3 6 4 4" xfId="16769" xr:uid="{00000000-0005-0000-0000-00004A640000}"/>
    <cellStyle name="RISKdarkBoxed 3 6 4 4 2" xfId="29449" xr:uid="{00000000-0005-0000-0000-00004B640000}"/>
    <cellStyle name="RISKdarkBoxed 3 6 4 5" xfId="29444" xr:uid="{00000000-0005-0000-0000-00004C640000}"/>
    <cellStyle name="RISKdarkBoxed 3 6 5" xfId="16770" xr:uid="{00000000-0005-0000-0000-00004D640000}"/>
    <cellStyle name="RISKdarkBoxed 3 6 5 2" xfId="16771" xr:uid="{00000000-0005-0000-0000-00004E640000}"/>
    <cellStyle name="RISKdarkBoxed 3 6 5 2 2" xfId="16772" xr:uid="{00000000-0005-0000-0000-00004F640000}"/>
    <cellStyle name="RISKdarkBoxed 3 6 5 2 2 2" xfId="29452" xr:uid="{00000000-0005-0000-0000-000050640000}"/>
    <cellStyle name="RISKdarkBoxed 3 6 5 2 3" xfId="29451" xr:uid="{00000000-0005-0000-0000-000051640000}"/>
    <cellStyle name="RISKdarkBoxed 3 6 5 3" xfId="16773" xr:uid="{00000000-0005-0000-0000-000052640000}"/>
    <cellStyle name="RISKdarkBoxed 3 6 5 3 2" xfId="16774" xr:uid="{00000000-0005-0000-0000-000053640000}"/>
    <cellStyle name="RISKdarkBoxed 3 6 5 3 2 2" xfId="29454" xr:uid="{00000000-0005-0000-0000-000054640000}"/>
    <cellStyle name="RISKdarkBoxed 3 6 5 3 3" xfId="29453" xr:uid="{00000000-0005-0000-0000-000055640000}"/>
    <cellStyle name="RISKdarkBoxed 3 6 5 4" xfId="16775" xr:uid="{00000000-0005-0000-0000-000056640000}"/>
    <cellStyle name="RISKdarkBoxed 3 6 5 4 2" xfId="29455" xr:uid="{00000000-0005-0000-0000-000057640000}"/>
    <cellStyle name="RISKdarkBoxed 3 6 5 5" xfId="29450" xr:uid="{00000000-0005-0000-0000-000058640000}"/>
    <cellStyle name="RISKdarkBoxed 3 6 6" xfId="16776" xr:uid="{00000000-0005-0000-0000-000059640000}"/>
    <cellStyle name="RISKdarkBoxed 3 6 6 2" xfId="16777" xr:uid="{00000000-0005-0000-0000-00005A640000}"/>
    <cellStyle name="RISKdarkBoxed 3 6 6 2 2" xfId="29457" xr:uid="{00000000-0005-0000-0000-00005B640000}"/>
    <cellStyle name="RISKdarkBoxed 3 6 6 3" xfId="29456" xr:uid="{00000000-0005-0000-0000-00005C640000}"/>
    <cellStyle name="RISKdarkBoxed 3 6 7" xfId="16778" xr:uid="{00000000-0005-0000-0000-00005D640000}"/>
    <cellStyle name="RISKdarkBoxed 3 6 7 2" xfId="16779" xr:uid="{00000000-0005-0000-0000-00005E640000}"/>
    <cellStyle name="RISKdarkBoxed 3 6 7 2 2" xfId="29459" xr:uid="{00000000-0005-0000-0000-00005F640000}"/>
    <cellStyle name="RISKdarkBoxed 3 6 7 3" xfId="29458" xr:uid="{00000000-0005-0000-0000-000060640000}"/>
    <cellStyle name="RISKdarkBoxed 3 6 8" xfId="16780" xr:uid="{00000000-0005-0000-0000-000061640000}"/>
    <cellStyle name="RISKdarkBoxed 3 6 8 2" xfId="29460" xr:uid="{00000000-0005-0000-0000-000062640000}"/>
    <cellStyle name="RISKdarkBoxed 3 6 9" xfId="29431" xr:uid="{00000000-0005-0000-0000-000063640000}"/>
    <cellStyle name="RISKdarkBoxed 3 7" xfId="16781" xr:uid="{00000000-0005-0000-0000-000064640000}"/>
    <cellStyle name="RISKdarkBoxed 3 7 2" xfId="16782" xr:uid="{00000000-0005-0000-0000-000065640000}"/>
    <cellStyle name="RISKdarkBoxed 3 7 2 2" xfId="16783" xr:uid="{00000000-0005-0000-0000-000066640000}"/>
    <cellStyle name="RISKdarkBoxed 3 7 2 2 2" xfId="29463" xr:uid="{00000000-0005-0000-0000-000067640000}"/>
    <cellStyle name="RISKdarkBoxed 3 7 2 3" xfId="29462" xr:uid="{00000000-0005-0000-0000-000068640000}"/>
    <cellStyle name="RISKdarkBoxed 3 7 3" xfId="16784" xr:uid="{00000000-0005-0000-0000-000069640000}"/>
    <cellStyle name="RISKdarkBoxed 3 7 3 2" xfId="16785" xr:uid="{00000000-0005-0000-0000-00006A640000}"/>
    <cellStyle name="RISKdarkBoxed 3 7 3 2 2" xfId="29465" xr:uid="{00000000-0005-0000-0000-00006B640000}"/>
    <cellStyle name="RISKdarkBoxed 3 7 3 3" xfId="29464" xr:uid="{00000000-0005-0000-0000-00006C640000}"/>
    <cellStyle name="RISKdarkBoxed 3 7 4" xfId="16786" xr:uid="{00000000-0005-0000-0000-00006D640000}"/>
    <cellStyle name="RISKdarkBoxed 3 7 4 2" xfId="29466" xr:uid="{00000000-0005-0000-0000-00006E640000}"/>
    <cellStyle name="RISKdarkBoxed 3 7 5" xfId="29461" xr:uid="{00000000-0005-0000-0000-00006F640000}"/>
    <cellStyle name="RISKdarkBoxed 3 8" xfId="16787" xr:uid="{00000000-0005-0000-0000-000070640000}"/>
    <cellStyle name="RISKdarkBoxed 3 8 2" xfId="16788" xr:uid="{00000000-0005-0000-0000-000071640000}"/>
    <cellStyle name="RISKdarkBoxed 3 8 2 2" xfId="16789" xr:uid="{00000000-0005-0000-0000-000072640000}"/>
    <cellStyle name="RISKdarkBoxed 3 8 2 2 2" xfId="29469" xr:uid="{00000000-0005-0000-0000-000073640000}"/>
    <cellStyle name="RISKdarkBoxed 3 8 2 3" xfId="29468" xr:uid="{00000000-0005-0000-0000-000074640000}"/>
    <cellStyle name="RISKdarkBoxed 3 8 3" xfId="16790" xr:uid="{00000000-0005-0000-0000-000075640000}"/>
    <cellStyle name="RISKdarkBoxed 3 8 3 2" xfId="16791" xr:uid="{00000000-0005-0000-0000-000076640000}"/>
    <cellStyle name="RISKdarkBoxed 3 8 3 2 2" xfId="29471" xr:uid="{00000000-0005-0000-0000-000077640000}"/>
    <cellStyle name="RISKdarkBoxed 3 8 3 3" xfId="29470" xr:uid="{00000000-0005-0000-0000-000078640000}"/>
    <cellStyle name="RISKdarkBoxed 3 8 4" xfId="16792" xr:uid="{00000000-0005-0000-0000-000079640000}"/>
    <cellStyle name="RISKdarkBoxed 3 8 4 2" xfId="29472" xr:uid="{00000000-0005-0000-0000-00007A640000}"/>
    <cellStyle name="RISKdarkBoxed 3 8 5" xfId="29467" xr:uid="{00000000-0005-0000-0000-00007B640000}"/>
    <cellStyle name="RISKdarkBoxed 3 9" xfId="16793" xr:uid="{00000000-0005-0000-0000-00007C640000}"/>
    <cellStyle name="RISKdarkBoxed 3 9 2" xfId="16794" xr:uid="{00000000-0005-0000-0000-00007D640000}"/>
    <cellStyle name="RISKdarkBoxed 3 9 2 2" xfId="16795" xr:uid="{00000000-0005-0000-0000-00007E640000}"/>
    <cellStyle name="RISKdarkBoxed 3 9 2 2 2" xfId="29475" xr:uid="{00000000-0005-0000-0000-00007F640000}"/>
    <cellStyle name="RISKdarkBoxed 3 9 2 3" xfId="29474" xr:uid="{00000000-0005-0000-0000-000080640000}"/>
    <cellStyle name="RISKdarkBoxed 3 9 3" xfId="16796" xr:uid="{00000000-0005-0000-0000-000081640000}"/>
    <cellStyle name="RISKdarkBoxed 3 9 3 2" xfId="16797" xr:uid="{00000000-0005-0000-0000-000082640000}"/>
    <cellStyle name="RISKdarkBoxed 3 9 3 2 2" xfId="29477" xr:uid="{00000000-0005-0000-0000-000083640000}"/>
    <cellStyle name="RISKdarkBoxed 3 9 3 3" xfId="29476" xr:uid="{00000000-0005-0000-0000-000084640000}"/>
    <cellStyle name="RISKdarkBoxed 3 9 4" xfId="16798" xr:uid="{00000000-0005-0000-0000-000085640000}"/>
    <cellStyle name="RISKdarkBoxed 3 9 4 2" xfId="29478" xr:uid="{00000000-0005-0000-0000-000086640000}"/>
    <cellStyle name="RISKdarkBoxed 3 9 5" xfId="29473" xr:uid="{00000000-0005-0000-0000-000087640000}"/>
    <cellStyle name="RISKdarkBoxed 3_Balance" xfId="16799" xr:uid="{00000000-0005-0000-0000-000088640000}"/>
    <cellStyle name="RISKdarkBoxed 4" xfId="16800" xr:uid="{00000000-0005-0000-0000-000089640000}"/>
    <cellStyle name="RISKdarkBoxed 4 10" xfId="16801" xr:uid="{00000000-0005-0000-0000-00008A640000}"/>
    <cellStyle name="RISKdarkBoxed 4 10 2" xfId="16802" xr:uid="{00000000-0005-0000-0000-00008B640000}"/>
    <cellStyle name="RISKdarkBoxed 4 10 2 2" xfId="16803" xr:uid="{00000000-0005-0000-0000-00008C640000}"/>
    <cellStyle name="RISKdarkBoxed 4 10 2 2 2" xfId="29482" xr:uid="{00000000-0005-0000-0000-00008D640000}"/>
    <cellStyle name="RISKdarkBoxed 4 10 2 3" xfId="29481" xr:uid="{00000000-0005-0000-0000-00008E640000}"/>
    <cellStyle name="RISKdarkBoxed 4 10 3" xfId="16804" xr:uid="{00000000-0005-0000-0000-00008F640000}"/>
    <cellStyle name="RISKdarkBoxed 4 10 3 2" xfId="16805" xr:uid="{00000000-0005-0000-0000-000090640000}"/>
    <cellStyle name="RISKdarkBoxed 4 10 3 2 2" xfId="29484" xr:uid="{00000000-0005-0000-0000-000091640000}"/>
    <cellStyle name="RISKdarkBoxed 4 10 3 3" xfId="29483" xr:uid="{00000000-0005-0000-0000-000092640000}"/>
    <cellStyle name="RISKdarkBoxed 4 10 4" xfId="16806" xr:uid="{00000000-0005-0000-0000-000093640000}"/>
    <cellStyle name="RISKdarkBoxed 4 10 4 2" xfId="29485" xr:uid="{00000000-0005-0000-0000-000094640000}"/>
    <cellStyle name="RISKdarkBoxed 4 10 5" xfId="29480" xr:uid="{00000000-0005-0000-0000-000095640000}"/>
    <cellStyle name="RISKdarkBoxed 4 11" xfId="16807" xr:uid="{00000000-0005-0000-0000-000096640000}"/>
    <cellStyle name="RISKdarkBoxed 4 11 2" xfId="16808" xr:uid="{00000000-0005-0000-0000-000097640000}"/>
    <cellStyle name="RISKdarkBoxed 4 11 2 2" xfId="29487" xr:uid="{00000000-0005-0000-0000-000098640000}"/>
    <cellStyle name="RISKdarkBoxed 4 11 3" xfId="29486" xr:uid="{00000000-0005-0000-0000-000099640000}"/>
    <cellStyle name="RISKdarkBoxed 4 12" xfId="16809" xr:uid="{00000000-0005-0000-0000-00009A640000}"/>
    <cellStyle name="RISKdarkBoxed 4 12 2" xfId="16810" xr:uid="{00000000-0005-0000-0000-00009B640000}"/>
    <cellStyle name="RISKdarkBoxed 4 12 2 2" xfId="29489" xr:uid="{00000000-0005-0000-0000-00009C640000}"/>
    <cellStyle name="RISKdarkBoxed 4 12 3" xfId="29488" xr:uid="{00000000-0005-0000-0000-00009D640000}"/>
    <cellStyle name="RISKdarkBoxed 4 13" xfId="16811" xr:uid="{00000000-0005-0000-0000-00009E640000}"/>
    <cellStyle name="RISKdarkBoxed 4 13 2" xfId="29490" xr:uid="{00000000-0005-0000-0000-00009F640000}"/>
    <cellStyle name="RISKdarkBoxed 4 14" xfId="29479" xr:uid="{00000000-0005-0000-0000-0000A0640000}"/>
    <cellStyle name="RISKdarkBoxed 4 2" xfId="16812" xr:uid="{00000000-0005-0000-0000-0000A1640000}"/>
    <cellStyle name="RISKdarkBoxed 4 2 10" xfId="29491" xr:uid="{00000000-0005-0000-0000-0000A2640000}"/>
    <cellStyle name="RISKdarkBoxed 4 2 2" xfId="16813" xr:uid="{00000000-0005-0000-0000-0000A3640000}"/>
    <cellStyle name="RISKdarkBoxed 4 2 2 2" xfId="16814" xr:uid="{00000000-0005-0000-0000-0000A4640000}"/>
    <cellStyle name="RISKdarkBoxed 4 2 2 2 2" xfId="16815" xr:uid="{00000000-0005-0000-0000-0000A5640000}"/>
    <cellStyle name="RISKdarkBoxed 4 2 2 2 2 2" xfId="16816" xr:uid="{00000000-0005-0000-0000-0000A6640000}"/>
    <cellStyle name="RISKdarkBoxed 4 2 2 2 2 2 2" xfId="29495" xr:uid="{00000000-0005-0000-0000-0000A7640000}"/>
    <cellStyle name="RISKdarkBoxed 4 2 2 2 2 3" xfId="29494" xr:uid="{00000000-0005-0000-0000-0000A8640000}"/>
    <cellStyle name="RISKdarkBoxed 4 2 2 2 3" xfId="16817" xr:uid="{00000000-0005-0000-0000-0000A9640000}"/>
    <cellStyle name="RISKdarkBoxed 4 2 2 2 3 2" xfId="16818" xr:uid="{00000000-0005-0000-0000-0000AA640000}"/>
    <cellStyle name="RISKdarkBoxed 4 2 2 2 3 2 2" xfId="29497" xr:uid="{00000000-0005-0000-0000-0000AB640000}"/>
    <cellStyle name="RISKdarkBoxed 4 2 2 2 3 3" xfId="29496" xr:uid="{00000000-0005-0000-0000-0000AC640000}"/>
    <cellStyle name="RISKdarkBoxed 4 2 2 2 4" xfId="16819" xr:uid="{00000000-0005-0000-0000-0000AD640000}"/>
    <cellStyle name="RISKdarkBoxed 4 2 2 2 4 2" xfId="29498" xr:uid="{00000000-0005-0000-0000-0000AE640000}"/>
    <cellStyle name="RISKdarkBoxed 4 2 2 2 5" xfId="29493" xr:uid="{00000000-0005-0000-0000-0000AF640000}"/>
    <cellStyle name="RISKdarkBoxed 4 2 2 3" xfId="16820" xr:uid="{00000000-0005-0000-0000-0000B0640000}"/>
    <cellStyle name="RISKdarkBoxed 4 2 2 3 2" xfId="16821" xr:uid="{00000000-0005-0000-0000-0000B1640000}"/>
    <cellStyle name="RISKdarkBoxed 4 2 2 3 2 2" xfId="16822" xr:uid="{00000000-0005-0000-0000-0000B2640000}"/>
    <cellStyle name="RISKdarkBoxed 4 2 2 3 2 2 2" xfId="29501" xr:uid="{00000000-0005-0000-0000-0000B3640000}"/>
    <cellStyle name="RISKdarkBoxed 4 2 2 3 2 3" xfId="29500" xr:uid="{00000000-0005-0000-0000-0000B4640000}"/>
    <cellStyle name="RISKdarkBoxed 4 2 2 3 3" xfId="16823" xr:uid="{00000000-0005-0000-0000-0000B5640000}"/>
    <cellStyle name="RISKdarkBoxed 4 2 2 3 3 2" xfId="16824" xr:uid="{00000000-0005-0000-0000-0000B6640000}"/>
    <cellStyle name="RISKdarkBoxed 4 2 2 3 3 2 2" xfId="29503" xr:uid="{00000000-0005-0000-0000-0000B7640000}"/>
    <cellStyle name="RISKdarkBoxed 4 2 2 3 3 3" xfId="29502" xr:uid="{00000000-0005-0000-0000-0000B8640000}"/>
    <cellStyle name="RISKdarkBoxed 4 2 2 3 4" xfId="16825" xr:uid="{00000000-0005-0000-0000-0000B9640000}"/>
    <cellStyle name="RISKdarkBoxed 4 2 2 3 4 2" xfId="29504" xr:uid="{00000000-0005-0000-0000-0000BA640000}"/>
    <cellStyle name="RISKdarkBoxed 4 2 2 3 5" xfId="29499" xr:uid="{00000000-0005-0000-0000-0000BB640000}"/>
    <cellStyle name="RISKdarkBoxed 4 2 2 4" xfId="16826" xr:uid="{00000000-0005-0000-0000-0000BC640000}"/>
    <cellStyle name="RISKdarkBoxed 4 2 2 4 2" xfId="16827" xr:uid="{00000000-0005-0000-0000-0000BD640000}"/>
    <cellStyle name="RISKdarkBoxed 4 2 2 4 2 2" xfId="16828" xr:uid="{00000000-0005-0000-0000-0000BE640000}"/>
    <cellStyle name="RISKdarkBoxed 4 2 2 4 2 2 2" xfId="29507" xr:uid="{00000000-0005-0000-0000-0000BF640000}"/>
    <cellStyle name="RISKdarkBoxed 4 2 2 4 2 3" xfId="29506" xr:uid="{00000000-0005-0000-0000-0000C0640000}"/>
    <cellStyle name="RISKdarkBoxed 4 2 2 4 3" xfId="16829" xr:uid="{00000000-0005-0000-0000-0000C1640000}"/>
    <cellStyle name="RISKdarkBoxed 4 2 2 4 3 2" xfId="16830" xr:uid="{00000000-0005-0000-0000-0000C2640000}"/>
    <cellStyle name="RISKdarkBoxed 4 2 2 4 3 2 2" xfId="29509" xr:uid="{00000000-0005-0000-0000-0000C3640000}"/>
    <cellStyle name="RISKdarkBoxed 4 2 2 4 3 3" xfId="29508" xr:uid="{00000000-0005-0000-0000-0000C4640000}"/>
    <cellStyle name="RISKdarkBoxed 4 2 2 4 4" xfId="16831" xr:uid="{00000000-0005-0000-0000-0000C5640000}"/>
    <cellStyle name="RISKdarkBoxed 4 2 2 4 4 2" xfId="29510" xr:uid="{00000000-0005-0000-0000-0000C6640000}"/>
    <cellStyle name="RISKdarkBoxed 4 2 2 4 5" xfId="29505" xr:uid="{00000000-0005-0000-0000-0000C7640000}"/>
    <cellStyle name="RISKdarkBoxed 4 2 2 5" xfId="16832" xr:uid="{00000000-0005-0000-0000-0000C8640000}"/>
    <cellStyle name="RISKdarkBoxed 4 2 2 5 2" xfId="16833" xr:uid="{00000000-0005-0000-0000-0000C9640000}"/>
    <cellStyle name="RISKdarkBoxed 4 2 2 5 2 2" xfId="16834" xr:uid="{00000000-0005-0000-0000-0000CA640000}"/>
    <cellStyle name="RISKdarkBoxed 4 2 2 5 2 2 2" xfId="29513" xr:uid="{00000000-0005-0000-0000-0000CB640000}"/>
    <cellStyle name="RISKdarkBoxed 4 2 2 5 2 3" xfId="29512" xr:uid="{00000000-0005-0000-0000-0000CC640000}"/>
    <cellStyle name="RISKdarkBoxed 4 2 2 5 3" xfId="16835" xr:uid="{00000000-0005-0000-0000-0000CD640000}"/>
    <cellStyle name="RISKdarkBoxed 4 2 2 5 3 2" xfId="16836" xr:uid="{00000000-0005-0000-0000-0000CE640000}"/>
    <cellStyle name="RISKdarkBoxed 4 2 2 5 3 2 2" xfId="29515" xr:uid="{00000000-0005-0000-0000-0000CF640000}"/>
    <cellStyle name="RISKdarkBoxed 4 2 2 5 3 3" xfId="29514" xr:uid="{00000000-0005-0000-0000-0000D0640000}"/>
    <cellStyle name="RISKdarkBoxed 4 2 2 5 4" xfId="16837" xr:uid="{00000000-0005-0000-0000-0000D1640000}"/>
    <cellStyle name="RISKdarkBoxed 4 2 2 5 4 2" xfId="29516" xr:uid="{00000000-0005-0000-0000-0000D2640000}"/>
    <cellStyle name="RISKdarkBoxed 4 2 2 5 5" xfId="29511" xr:uid="{00000000-0005-0000-0000-0000D3640000}"/>
    <cellStyle name="RISKdarkBoxed 4 2 2 6" xfId="16838" xr:uid="{00000000-0005-0000-0000-0000D4640000}"/>
    <cellStyle name="RISKdarkBoxed 4 2 2 6 2" xfId="16839" xr:uid="{00000000-0005-0000-0000-0000D5640000}"/>
    <cellStyle name="RISKdarkBoxed 4 2 2 6 2 2" xfId="29518" xr:uid="{00000000-0005-0000-0000-0000D6640000}"/>
    <cellStyle name="RISKdarkBoxed 4 2 2 6 3" xfId="29517" xr:uid="{00000000-0005-0000-0000-0000D7640000}"/>
    <cellStyle name="RISKdarkBoxed 4 2 2 7" xfId="16840" xr:uid="{00000000-0005-0000-0000-0000D8640000}"/>
    <cellStyle name="RISKdarkBoxed 4 2 2 7 2" xfId="16841" xr:uid="{00000000-0005-0000-0000-0000D9640000}"/>
    <cellStyle name="RISKdarkBoxed 4 2 2 7 2 2" xfId="29520" xr:uid="{00000000-0005-0000-0000-0000DA640000}"/>
    <cellStyle name="RISKdarkBoxed 4 2 2 7 3" xfId="29519" xr:uid="{00000000-0005-0000-0000-0000DB640000}"/>
    <cellStyle name="RISKdarkBoxed 4 2 2 8" xfId="16842" xr:uid="{00000000-0005-0000-0000-0000DC640000}"/>
    <cellStyle name="RISKdarkBoxed 4 2 2 8 2" xfId="29521" xr:uid="{00000000-0005-0000-0000-0000DD640000}"/>
    <cellStyle name="RISKdarkBoxed 4 2 2 9" xfId="29492" xr:uid="{00000000-0005-0000-0000-0000DE640000}"/>
    <cellStyle name="RISKdarkBoxed 4 2 3" xfId="16843" xr:uid="{00000000-0005-0000-0000-0000DF640000}"/>
    <cellStyle name="RISKdarkBoxed 4 2 3 2" xfId="16844" xr:uid="{00000000-0005-0000-0000-0000E0640000}"/>
    <cellStyle name="RISKdarkBoxed 4 2 3 2 2" xfId="16845" xr:uid="{00000000-0005-0000-0000-0000E1640000}"/>
    <cellStyle name="RISKdarkBoxed 4 2 3 2 2 2" xfId="29524" xr:uid="{00000000-0005-0000-0000-0000E2640000}"/>
    <cellStyle name="RISKdarkBoxed 4 2 3 2 3" xfId="29523" xr:uid="{00000000-0005-0000-0000-0000E3640000}"/>
    <cellStyle name="RISKdarkBoxed 4 2 3 3" xfId="16846" xr:uid="{00000000-0005-0000-0000-0000E4640000}"/>
    <cellStyle name="RISKdarkBoxed 4 2 3 3 2" xfId="16847" xr:uid="{00000000-0005-0000-0000-0000E5640000}"/>
    <cellStyle name="RISKdarkBoxed 4 2 3 3 2 2" xfId="29526" xr:uid="{00000000-0005-0000-0000-0000E6640000}"/>
    <cellStyle name="RISKdarkBoxed 4 2 3 3 3" xfId="29525" xr:uid="{00000000-0005-0000-0000-0000E7640000}"/>
    <cellStyle name="RISKdarkBoxed 4 2 3 4" xfId="16848" xr:uid="{00000000-0005-0000-0000-0000E8640000}"/>
    <cellStyle name="RISKdarkBoxed 4 2 3 4 2" xfId="29527" xr:uid="{00000000-0005-0000-0000-0000E9640000}"/>
    <cellStyle name="RISKdarkBoxed 4 2 3 5" xfId="29522" xr:uid="{00000000-0005-0000-0000-0000EA640000}"/>
    <cellStyle name="RISKdarkBoxed 4 2 4" xfId="16849" xr:uid="{00000000-0005-0000-0000-0000EB640000}"/>
    <cellStyle name="RISKdarkBoxed 4 2 4 2" xfId="16850" xr:uid="{00000000-0005-0000-0000-0000EC640000}"/>
    <cellStyle name="RISKdarkBoxed 4 2 4 2 2" xfId="16851" xr:uid="{00000000-0005-0000-0000-0000ED640000}"/>
    <cellStyle name="RISKdarkBoxed 4 2 4 2 2 2" xfId="29530" xr:uid="{00000000-0005-0000-0000-0000EE640000}"/>
    <cellStyle name="RISKdarkBoxed 4 2 4 2 3" xfId="29529" xr:uid="{00000000-0005-0000-0000-0000EF640000}"/>
    <cellStyle name="RISKdarkBoxed 4 2 4 3" xfId="16852" xr:uid="{00000000-0005-0000-0000-0000F0640000}"/>
    <cellStyle name="RISKdarkBoxed 4 2 4 3 2" xfId="16853" xr:uid="{00000000-0005-0000-0000-0000F1640000}"/>
    <cellStyle name="RISKdarkBoxed 4 2 4 3 2 2" xfId="29532" xr:uid="{00000000-0005-0000-0000-0000F2640000}"/>
    <cellStyle name="RISKdarkBoxed 4 2 4 3 3" xfId="29531" xr:uid="{00000000-0005-0000-0000-0000F3640000}"/>
    <cellStyle name="RISKdarkBoxed 4 2 4 4" xfId="16854" xr:uid="{00000000-0005-0000-0000-0000F4640000}"/>
    <cellStyle name="RISKdarkBoxed 4 2 4 4 2" xfId="29533" xr:uid="{00000000-0005-0000-0000-0000F5640000}"/>
    <cellStyle name="RISKdarkBoxed 4 2 4 5" xfId="29528" xr:uid="{00000000-0005-0000-0000-0000F6640000}"/>
    <cellStyle name="RISKdarkBoxed 4 2 5" xfId="16855" xr:uid="{00000000-0005-0000-0000-0000F7640000}"/>
    <cellStyle name="RISKdarkBoxed 4 2 5 2" xfId="16856" xr:uid="{00000000-0005-0000-0000-0000F8640000}"/>
    <cellStyle name="RISKdarkBoxed 4 2 5 2 2" xfId="16857" xr:uid="{00000000-0005-0000-0000-0000F9640000}"/>
    <cellStyle name="RISKdarkBoxed 4 2 5 2 2 2" xfId="29536" xr:uid="{00000000-0005-0000-0000-0000FA640000}"/>
    <cellStyle name="RISKdarkBoxed 4 2 5 2 3" xfId="29535" xr:uid="{00000000-0005-0000-0000-0000FB640000}"/>
    <cellStyle name="RISKdarkBoxed 4 2 5 3" xfId="16858" xr:uid="{00000000-0005-0000-0000-0000FC640000}"/>
    <cellStyle name="RISKdarkBoxed 4 2 5 3 2" xfId="16859" xr:uid="{00000000-0005-0000-0000-0000FD640000}"/>
    <cellStyle name="RISKdarkBoxed 4 2 5 3 2 2" xfId="29538" xr:uid="{00000000-0005-0000-0000-0000FE640000}"/>
    <cellStyle name="RISKdarkBoxed 4 2 5 3 3" xfId="29537" xr:uid="{00000000-0005-0000-0000-0000FF640000}"/>
    <cellStyle name="RISKdarkBoxed 4 2 5 4" xfId="16860" xr:uid="{00000000-0005-0000-0000-000000650000}"/>
    <cellStyle name="RISKdarkBoxed 4 2 5 4 2" xfId="29539" xr:uid="{00000000-0005-0000-0000-000001650000}"/>
    <cellStyle name="RISKdarkBoxed 4 2 5 5" xfId="29534" xr:uid="{00000000-0005-0000-0000-000002650000}"/>
    <cellStyle name="RISKdarkBoxed 4 2 6" xfId="16861" xr:uid="{00000000-0005-0000-0000-000003650000}"/>
    <cellStyle name="RISKdarkBoxed 4 2 6 2" xfId="16862" xr:uid="{00000000-0005-0000-0000-000004650000}"/>
    <cellStyle name="RISKdarkBoxed 4 2 6 2 2" xfId="16863" xr:uid="{00000000-0005-0000-0000-000005650000}"/>
    <cellStyle name="RISKdarkBoxed 4 2 6 2 2 2" xfId="29542" xr:uid="{00000000-0005-0000-0000-000006650000}"/>
    <cellStyle name="RISKdarkBoxed 4 2 6 2 3" xfId="29541" xr:uid="{00000000-0005-0000-0000-000007650000}"/>
    <cellStyle name="RISKdarkBoxed 4 2 6 3" xfId="16864" xr:uid="{00000000-0005-0000-0000-000008650000}"/>
    <cellStyle name="RISKdarkBoxed 4 2 6 3 2" xfId="16865" xr:uid="{00000000-0005-0000-0000-000009650000}"/>
    <cellStyle name="RISKdarkBoxed 4 2 6 3 2 2" xfId="29544" xr:uid="{00000000-0005-0000-0000-00000A650000}"/>
    <cellStyle name="RISKdarkBoxed 4 2 6 3 3" xfId="29543" xr:uid="{00000000-0005-0000-0000-00000B650000}"/>
    <cellStyle name="RISKdarkBoxed 4 2 6 4" xfId="16866" xr:uid="{00000000-0005-0000-0000-00000C650000}"/>
    <cellStyle name="RISKdarkBoxed 4 2 6 4 2" xfId="29545" xr:uid="{00000000-0005-0000-0000-00000D650000}"/>
    <cellStyle name="RISKdarkBoxed 4 2 6 5" xfId="29540" xr:uid="{00000000-0005-0000-0000-00000E650000}"/>
    <cellStyle name="RISKdarkBoxed 4 2 7" xfId="16867" xr:uid="{00000000-0005-0000-0000-00000F650000}"/>
    <cellStyle name="RISKdarkBoxed 4 2 7 2" xfId="16868" xr:uid="{00000000-0005-0000-0000-000010650000}"/>
    <cellStyle name="RISKdarkBoxed 4 2 7 2 2" xfId="29547" xr:uid="{00000000-0005-0000-0000-000011650000}"/>
    <cellStyle name="RISKdarkBoxed 4 2 7 3" xfId="29546" xr:uid="{00000000-0005-0000-0000-000012650000}"/>
    <cellStyle name="RISKdarkBoxed 4 2 8" xfId="16869" xr:uid="{00000000-0005-0000-0000-000013650000}"/>
    <cellStyle name="RISKdarkBoxed 4 2 8 2" xfId="16870" xr:uid="{00000000-0005-0000-0000-000014650000}"/>
    <cellStyle name="RISKdarkBoxed 4 2 8 2 2" xfId="29549" xr:uid="{00000000-0005-0000-0000-000015650000}"/>
    <cellStyle name="RISKdarkBoxed 4 2 8 3" xfId="29548" xr:uid="{00000000-0005-0000-0000-000016650000}"/>
    <cellStyle name="RISKdarkBoxed 4 2 9" xfId="16871" xr:uid="{00000000-0005-0000-0000-000017650000}"/>
    <cellStyle name="RISKdarkBoxed 4 2 9 2" xfId="29550" xr:uid="{00000000-0005-0000-0000-000018650000}"/>
    <cellStyle name="RISKdarkBoxed 4 2_Balance" xfId="16872" xr:uid="{00000000-0005-0000-0000-000019650000}"/>
    <cellStyle name="RISKdarkBoxed 4 3" xfId="16873" xr:uid="{00000000-0005-0000-0000-00001A650000}"/>
    <cellStyle name="RISKdarkBoxed 4 3 10" xfId="29551" xr:uid="{00000000-0005-0000-0000-00001B650000}"/>
    <cellStyle name="RISKdarkBoxed 4 3 2" xfId="16874" xr:uid="{00000000-0005-0000-0000-00001C650000}"/>
    <cellStyle name="RISKdarkBoxed 4 3 2 2" xfId="16875" xr:uid="{00000000-0005-0000-0000-00001D650000}"/>
    <cellStyle name="RISKdarkBoxed 4 3 2 2 2" xfId="16876" xr:uid="{00000000-0005-0000-0000-00001E650000}"/>
    <cellStyle name="RISKdarkBoxed 4 3 2 2 2 2" xfId="16877" xr:uid="{00000000-0005-0000-0000-00001F650000}"/>
    <cellStyle name="RISKdarkBoxed 4 3 2 2 2 2 2" xfId="29555" xr:uid="{00000000-0005-0000-0000-000020650000}"/>
    <cellStyle name="RISKdarkBoxed 4 3 2 2 2 3" xfId="29554" xr:uid="{00000000-0005-0000-0000-000021650000}"/>
    <cellStyle name="RISKdarkBoxed 4 3 2 2 3" xfId="16878" xr:uid="{00000000-0005-0000-0000-000022650000}"/>
    <cellStyle name="RISKdarkBoxed 4 3 2 2 3 2" xfId="16879" xr:uid="{00000000-0005-0000-0000-000023650000}"/>
    <cellStyle name="RISKdarkBoxed 4 3 2 2 3 2 2" xfId="29557" xr:uid="{00000000-0005-0000-0000-000024650000}"/>
    <cellStyle name="RISKdarkBoxed 4 3 2 2 3 3" xfId="29556" xr:uid="{00000000-0005-0000-0000-000025650000}"/>
    <cellStyle name="RISKdarkBoxed 4 3 2 2 4" xfId="16880" xr:uid="{00000000-0005-0000-0000-000026650000}"/>
    <cellStyle name="RISKdarkBoxed 4 3 2 2 4 2" xfId="29558" xr:uid="{00000000-0005-0000-0000-000027650000}"/>
    <cellStyle name="RISKdarkBoxed 4 3 2 2 5" xfId="29553" xr:uid="{00000000-0005-0000-0000-000028650000}"/>
    <cellStyle name="RISKdarkBoxed 4 3 2 3" xfId="16881" xr:uid="{00000000-0005-0000-0000-000029650000}"/>
    <cellStyle name="RISKdarkBoxed 4 3 2 3 2" xfId="16882" xr:uid="{00000000-0005-0000-0000-00002A650000}"/>
    <cellStyle name="RISKdarkBoxed 4 3 2 3 2 2" xfId="16883" xr:uid="{00000000-0005-0000-0000-00002B650000}"/>
    <cellStyle name="RISKdarkBoxed 4 3 2 3 2 2 2" xfId="29561" xr:uid="{00000000-0005-0000-0000-00002C650000}"/>
    <cellStyle name="RISKdarkBoxed 4 3 2 3 2 3" xfId="29560" xr:uid="{00000000-0005-0000-0000-00002D650000}"/>
    <cellStyle name="RISKdarkBoxed 4 3 2 3 3" xfId="16884" xr:uid="{00000000-0005-0000-0000-00002E650000}"/>
    <cellStyle name="RISKdarkBoxed 4 3 2 3 3 2" xfId="16885" xr:uid="{00000000-0005-0000-0000-00002F650000}"/>
    <cellStyle name="RISKdarkBoxed 4 3 2 3 3 2 2" xfId="29563" xr:uid="{00000000-0005-0000-0000-000030650000}"/>
    <cellStyle name="RISKdarkBoxed 4 3 2 3 3 3" xfId="29562" xr:uid="{00000000-0005-0000-0000-000031650000}"/>
    <cellStyle name="RISKdarkBoxed 4 3 2 3 4" xfId="16886" xr:uid="{00000000-0005-0000-0000-000032650000}"/>
    <cellStyle name="RISKdarkBoxed 4 3 2 3 4 2" xfId="29564" xr:uid="{00000000-0005-0000-0000-000033650000}"/>
    <cellStyle name="RISKdarkBoxed 4 3 2 3 5" xfId="29559" xr:uid="{00000000-0005-0000-0000-000034650000}"/>
    <cellStyle name="RISKdarkBoxed 4 3 2 4" xfId="16887" xr:uid="{00000000-0005-0000-0000-000035650000}"/>
    <cellStyle name="RISKdarkBoxed 4 3 2 4 2" xfId="16888" xr:uid="{00000000-0005-0000-0000-000036650000}"/>
    <cellStyle name="RISKdarkBoxed 4 3 2 4 2 2" xfId="16889" xr:uid="{00000000-0005-0000-0000-000037650000}"/>
    <cellStyle name="RISKdarkBoxed 4 3 2 4 2 2 2" xfId="29567" xr:uid="{00000000-0005-0000-0000-000038650000}"/>
    <cellStyle name="RISKdarkBoxed 4 3 2 4 2 3" xfId="29566" xr:uid="{00000000-0005-0000-0000-000039650000}"/>
    <cellStyle name="RISKdarkBoxed 4 3 2 4 3" xfId="16890" xr:uid="{00000000-0005-0000-0000-00003A650000}"/>
    <cellStyle name="RISKdarkBoxed 4 3 2 4 3 2" xfId="16891" xr:uid="{00000000-0005-0000-0000-00003B650000}"/>
    <cellStyle name="RISKdarkBoxed 4 3 2 4 3 2 2" xfId="29569" xr:uid="{00000000-0005-0000-0000-00003C650000}"/>
    <cellStyle name="RISKdarkBoxed 4 3 2 4 3 3" xfId="29568" xr:uid="{00000000-0005-0000-0000-00003D650000}"/>
    <cellStyle name="RISKdarkBoxed 4 3 2 4 4" xfId="16892" xr:uid="{00000000-0005-0000-0000-00003E650000}"/>
    <cellStyle name="RISKdarkBoxed 4 3 2 4 4 2" xfId="29570" xr:uid="{00000000-0005-0000-0000-00003F650000}"/>
    <cellStyle name="RISKdarkBoxed 4 3 2 4 5" xfId="29565" xr:uid="{00000000-0005-0000-0000-000040650000}"/>
    <cellStyle name="RISKdarkBoxed 4 3 2 5" xfId="16893" xr:uid="{00000000-0005-0000-0000-000041650000}"/>
    <cellStyle name="RISKdarkBoxed 4 3 2 5 2" xfId="16894" xr:uid="{00000000-0005-0000-0000-000042650000}"/>
    <cellStyle name="RISKdarkBoxed 4 3 2 5 2 2" xfId="16895" xr:uid="{00000000-0005-0000-0000-000043650000}"/>
    <cellStyle name="RISKdarkBoxed 4 3 2 5 2 2 2" xfId="29573" xr:uid="{00000000-0005-0000-0000-000044650000}"/>
    <cellStyle name="RISKdarkBoxed 4 3 2 5 2 3" xfId="29572" xr:uid="{00000000-0005-0000-0000-000045650000}"/>
    <cellStyle name="RISKdarkBoxed 4 3 2 5 3" xfId="16896" xr:uid="{00000000-0005-0000-0000-000046650000}"/>
    <cellStyle name="RISKdarkBoxed 4 3 2 5 3 2" xfId="16897" xr:uid="{00000000-0005-0000-0000-000047650000}"/>
    <cellStyle name="RISKdarkBoxed 4 3 2 5 3 2 2" xfId="29575" xr:uid="{00000000-0005-0000-0000-000048650000}"/>
    <cellStyle name="RISKdarkBoxed 4 3 2 5 3 3" xfId="29574" xr:uid="{00000000-0005-0000-0000-000049650000}"/>
    <cellStyle name="RISKdarkBoxed 4 3 2 5 4" xfId="16898" xr:uid="{00000000-0005-0000-0000-00004A650000}"/>
    <cellStyle name="RISKdarkBoxed 4 3 2 5 4 2" xfId="29576" xr:uid="{00000000-0005-0000-0000-00004B650000}"/>
    <cellStyle name="RISKdarkBoxed 4 3 2 5 5" xfId="29571" xr:uid="{00000000-0005-0000-0000-00004C650000}"/>
    <cellStyle name="RISKdarkBoxed 4 3 2 6" xfId="16899" xr:uid="{00000000-0005-0000-0000-00004D650000}"/>
    <cellStyle name="RISKdarkBoxed 4 3 2 6 2" xfId="16900" xr:uid="{00000000-0005-0000-0000-00004E650000}"/>
    <cellStyle name="RISKdarkBoxed 4 3 2 6 2 2" xfId="29578" xr:uid="{00000000-0005-0000-0000-00004F650000}"/>
    <cellStyle name="RISKdarkBoxed 4 3 2 6 3" xfId="29577" xr:uid="{00000000-0005-0000-0000-000050650000}"/>
    <cellStyle name="RISKdarkBoxed 4 3 2 7" xfId="16901" xr:uid="{00000000-0005-0000-0000-000051650000}"/>
    <cellStyle name="RISKdarkBoxed 4 3 2 7 2" xfId="16902" xr:uid="{00000000-0005-0000-0000-000052650000}"/>
    <cellStyle name="RISKdarkBoxed 4 3 2 7 2 2" xfId="29580" xr:uid="{00000000-0005-0000-0000-000053650000}"/>
    <cellStyle name="RISKdarkBoxed 4 3 2 7 3" xfId="29579" xr:uid="{00000000-0005-0000-0000-000054650000}"/>
    <cellStyle name="RISKdarkBoxed 4 3 2 8" xfId="16903" xr:uid="{00000000-0005-0000-0000-000055650000}"/>
    <cellStyle name="RISKdarkBoxed 4 3 2 8 2" xfId="29581" xr:uid="{00000000-0005-0000-0000-000056650000}"/>
    <cellStyle name="RISKdarkBoxed 4 3 2 9" xfId="29552" xr:uid="{00000000-0005-0000-0000-000057650000}"/>
    <cellStyle name="RISKdarkBoxed 4 3 3" xfId="16904" xr:uid="{00000000-0005-0000-0000-000058650000}"/>
    <cellStyle name="RISKdarkBoxed 4 3 3 2" xfId="16905" xr:uid="{00000000-0005-0000-0000-000059650000}"/>
    <cellStyle name="RISKdarkBoxed 4 3 3 2 2" xfId="16906" xr:uid="{00000000-0005-0000-0000-00005A650000}"/>
    <cellStyle name="RISKdarkBoxed 4 3 3 2 2 2" xfId="29584" xr:uid="{00000000-0005-0000-0000-00005B650000}"/>
    <cellStyle name="RISKdarkBoxed 4 3 3 2 3" xfId="29583" xr:uid="{00000000-0005-0000-0000-00005C650000}"/>
    <cellStyle name="RISKdarkBoxed 4 3 3 3" xfId="16907" xr:uid="{00000000-0005-0000-0000-00005D650000}"/>
    <cellStyle name="RISKdarkBoxed 4 3 3 3 2" xfId="16908" xr:uid="{00000000-0005-0000-0000-00005E650000}"/>
    <cellStyle name="RISKdarkBoxed 4 3 3 3 2 2" xfId="29586" xr:uid="{00000000-0005-0000-0000-00005F650000}"/>
    <cellStyle name="RISKdarkBoxed 4 3 3 3 3" xfId="29585" xr:uid="{00000000-0005-0000-0000-000060650000}"/>
    <cellStyle name="RISKdarkBoxed 4 3 3 4" xfId="16909" xr:uid="{00000000-0005-0000-0000-000061650000}"/>
    <cellStyle name="RISKdarkBoxed 4 3 3 4 2" xfId="29587" xr:uid="{00000000-0005-0000-0000-000062650000}"/>
    <cellStyle name="RISKdarkBoxed 4 3 3 5" xfId="29582" xr:uid="{00000000-0005-0000-0000-000063650000}"/>
    <cellStyle name="RISKdarkBoxed 4 3 4" xfId="16910" xr:uid="{00000000-0005-0000-0000-000064650000}"/>
    <cellStyle name="RISKdarkBoxed 4 3 4 2" xfId="16911" xr:uid="{00000000-0005-0000-0000-000065650000}"/>
    <cellStyle name="RISKdarkBoxed 4 3 4 2 2" xfId="16912" xr:uid="{00000000-0005-0000-0000-000066650000}"/>
    <cellStyle name="RISKdarkBoxed 4 3 4 2 2 2" xfId="29590" xr:uid="{00000000-0005-0000-0000-000067650000}"/>
    <cellStyle name="RISKdarkBoxed 4 3 4 2 3" xfId="29589" xr:uid="{00000000-0005-0000-0000-000068650000}"/>
    <cellStyle name="RISKdarkBoxed 4 3 4 3" xfId="16913" xr:uid="{00000000-0005-0000-0000-000069650000}"/>
    <cellStyle name="RISKdarkBoxed 4 3 4 3 2" xfId="16914" xr:uid="{00000000-0005-0000-0000-00006A650000}"/>
    <cellStyle name="RISKdarkBoxed 4 3 4 3 2 2" xfId="29592" xr:uid="{00000000-0005-0000-0000-00006B650000}"/>
    <cellStyle name="RISKdarkBoxed 4 3 4 3 3" xfId="29591" xr:uid="{00000000-0005-0000-0000-00006C650000}"/>
    <cellStyle name="RISKdarkBoxed 4 3 4 4" xfId="16915" xr:uid="{00000000-0005-0000-0000-00006D650000}"/>
    <cellStyle name="RISKdarkBoxed 4 3 4 4 2" xfId="29593" xr:uid="{00000000-0005-0000-0000-00006E650000}"/>
    <cellStyle name="RISKdarkBoxed 4 3 4 5" xfId="29588" xr:uid="{00000000-0005-0000-0000-00006F650000}"/>
    <cellStyle name="RISKdarkBoxed 4 3 5" xfId="16916" xr:uid="{00000000-0005-0000-0000-000070650000}"/>
    <cellStyle name="RISKdarkBoxed 4 3 5 2" xfId="16917" xr:uid="{00000000-0005-0000-0000-000071650000}"/>
    <cellStyle name="RISKdarkBoxed 4 3 5 2 2" xfId="16918" xr:uid="{00000000-0005-0000-0000-000072650000}"/>
    <cellStyle name="RISKdarkBoxed 4 3 5 2 2 2" xfId="29596" xr:uid="{00000000-0005-0000-0000-000073650000}"/>
    <cellStyle name="RISKdarkBoxed 4 3 5 2 3" xfId="29595" xr:uid="{00000000-0005-0000-0000-000074650000}"/>
    <cellStyle name="RISKdarkBoxed 4 3 5 3" xfId="16919" xr:uid="{00000000-0005-0000-0000-000075650000}"/>
    <cellStyle name="RISKdarkBoxed 4 3 5 3 2" xfId="16920" xr:uid="{00000000-0005-0000-0000-000076650000}"/>
    <cellStyle name="RISKdarkBoxed 4 3 5 3 2 2" xfId="29598" xr:uid="{00000000-0005-0000-0000-000077650000}"/>
    <cellStyle name="RISKdarkBoxed 4 3 5 3 3" xfId="29597" xr:uid="{00000000-0005-0000-0000-000078650000}"/>
    <cellStyle name="RISKdarkBoxed 4 3 5 4" xfId="16921" xr:uid="{00000000-0005-0000-0000-000079650000}"/>
    <cellStyle name="RISKdarkBoxed 4 3 5 4 2" xfId="29599" xr:uid="{00000000-0005-0000-0000-00007A650000}"/>
    <cellStyle name="RISKdarkBoxed 4 3 5 5" xfId="29594" xr:uid="{00000000-0005-0000-0000-00007B650000}"/>
    <cellStyle name="RISKdarkBoxed 4 3 6" xfId="16922" xr:uid="{00000000-0005-0000-0000-00007C650000}"/>
    <cellStyle name="RISKdarkBoxed 4 3 6 2" xfId="16923" xr:uid="{00000000-0005-0000-0000-00007D650000}"/>
    <cellStyle name="RISKdarkBoxed 4 3 6 2 2" xfId="16924" xr:uid="{00000000-0005-0000-0000-00007E650000}"/>
    <cellStyle name="RISKdarkBoxed 4 3 6 2 2 2" xfId="29602" xr:uid="{00000000-0005-0000-0000-00007F650000}"/>
    <cellStyle name="RISKdarkBoxed 4 3 6 2 3" xfId="29601" xr:uid="{00000000-0005-0000-0000-000080650000}"/>
    <cellStyle name="RISKdarkBoxed 4 3 6 3" xfId="16925" xr:uid="{00000000-0005-0000-0000-000081650000}"/>
    <cellStyle name="RISKdarkBoxed 4 3 6 3 2" xfId="16926" xr:uid="{00000000-0005-0000-0000-000082650000}"/>
    <cellStyle name="RISKdarkBoxed 4 3 6 3 2 2" xfId="29604" xr:uid="{00000000-0005-0000-0000-000083650000}"/>
    <cellStyle name="RISKdarkBoxed 4 3 6 3 3" xfId="29603" xr:uid="{00000000-0005-0000-0000-000084650000}"/>
    <cellStyle name="RISKdarkBoxed 4 3 6 4" xfId="16927" xr:uid="{00000000-0005-0000-0000-000085650000}"/>
    <cellStyle name="RISKdarkBoxed 4 3 6 4 2" xfId="29605" xr:uid="{00000000-0005-0000-0000-000086650000}"/>
    <cellStyle name="RISKdarkBoxed 4 3 6 5" xfId="29600" xr:uid="{00000000-0005-0000-0000-000087650000}"/>
    <cellStyle name="RISKdarkBoxed 4 3 7" xfId="16928" xr:uid="{00000000-0005-0000-0000-000088650000}"/>
    <cellStyle name="RISKdarkBoxed 4 3 7 2" xfId="16929" xr:uid="{00000000-0005-0000-0000-000089650000}"/>
    <cellStyle name="RISKdarkBoxed 4 3 7 2 2" xfId="29607" xr:uid="{00000000-0005-0000-0000-00008A650000}"/>
    <cellStyle name="RISKdarkBoxed 4 3 7 3" xfId="29606" xr:uid="{00000000-0005-0000-0000-00008B650000}"/>
    <cellStyle name="RISKdarkBoxed 4 3 8" xfId="16930" xr:uid="{00000000-0005-0000-0000-00008C650000}"/>
    <cellStyle name="RISKdarkBoxed 4 3 8 2" xfId="16931" xr:uid="{00000000-0005-0000-0000-00008D650000}"/>
    <cellStyle name="RISKdarkBoxed 4 3 8 2 2" xfId="29609" xr:uid="{00000000-0005-0000-0000-00008E650000}"/>
    <cellStyle name="RISKdarkBoxed 4 3 8 3" xfId="29608" xr:uid="{00000000-0005-0000-0000-00008F650000}"/>
    <cellStyle name="RISKdarkBoxed 4 3 9" xfId="16932" xr:uid="{00000000-0005-0000-0000-000090650000}"/>
    <cellStyle name="RISKdarkBoxed 4 3 9 2" xfId="29610" xr:uid="{00000000-0005-0000-0000-000091650000}"/>
    <cellStyle name="RISKdarkBoxed 4 3_Balance" xfId="16933" xr:uid="{00000000-0005-0000-0000-000092650000}"/>
    <cellStyle name="RISKdarkBoxed 4 4" xfId="16934" xr:uid="{00000000-0005-0000-0000-000093650000}"/>
    <cellStyle name="RISKdarkBoxed 4 4 10" xfId="29611" xr:uid="{00000000-0005-0000-0000-000094650000}"/>
    <cellStyle name="RISKdarkBoxed 4 4 2" xfId="16935" xr:uid="{00000000-0005-0000-0000-000095650000}"/>
    <cellStyle name="RISKdarkBoxed 4 4 2 2" xfId="16936" xr:uid="{00000000-0005-0000-0000-000096650000}"/>
    <cellStyle name="RISKdarkBoxed 4 4 2 2 2" xfId="16937" xr:uid="{00000000-0005-0000-0000-000097650000}"/>
    <cellStyle name="RISKdarkBoxed 4 4 2 2 2 2" xfId="16938" xr:uid="{00000000-0005-0000-0000-000098650000}"/>
    <cellStyle name="RISKdarkBoxed 4 4 2 2 2 2 2" xfId="29615" xr:uid="{00000000-0005-0000-0000-000099650000}"/>
    <cellStyle name="RISKdarkBoxed 4 4 2 2 2 3" xfId="29614" xr:uid="{00000000-0005-0000-0000-00009A650000}"/>
    <cellStyle name="RISKdarkBoxed 4 4 2 2 3" xfId="16939" xr:uid="{00000000-0005-0000-0000-00009B650000}"/>
    <cellStyle name="RISKdarkBoxed 4 4 2 2 3 2" xfId="16940" xr:uid="{00000000-0005-0000-0000-00009C650000}"/>
    <cellStyle name="RISKdarkBoxed 4 4 2 2 3 2 2" xfId="29617" xr:uid="{00000000-0005-0000-0000-00009D650000}"/>
    <cellStyle name="RISKdarkBoxed 4 4 2 2 3 3" xfId="29616" xr:uid="{00000000-0005-0000-0000-00009E650000}"/>
    <cellStyle name="RISKdarkBoxed 4 4 2 2 4" xfId="16941" xr:uid="{00000000-0005-0000-0000-00009F650000}"/>
    <cellStyle name="RISKdarkBoxed 4 4 2 2 4 2" xfId="29618" xr:uid="{00000000-0005-0000-0000-0000A0650000}"/>
    <cellStyle name="RISKdarkBoxed 4 4 2 2 5" xfId="29613" xr:uid="{00000000-0005-0000-0000-0000A1650000}"/>
    <cellStyle name="RISKdarkBoxed 4 4 2 3" xfId="16942" xr:uid="{00000000-0005-0000-0000-0000A2650000}"/>
    <cellStyle name="RISKdarkBoxed 4 4 2 3 2" xfId="16943" xr:uid="{00000000-0005-0000-0000-0000A3650000}"/>
    <cellStyle name="RISKdarkBoxed 4 4 2 3 2 2" xfId="16944" xr:uid="{00000000-0005-0000-0000-0000A4650000}"/>
    <cellStyle name="RISKdarkBoxed 4 4 2 3 2 2 2" xfId="29621" xr:uid="{00000000-0005-0000-0000-0000A5650000}"/>
    <cellStyle name="RISKdarkBoxed 4 4 2 3 2 3" xfId="29620" xr:uid="{00000000-0005-0000-0000-0000A6650000}"/>
    <cellStyle name="RISKdarkBoxed 4 4 2 3 3" xfId="16945" xr:uid="{00000000-0005-0000-0000-0000A7650000}"/>
    <cellStyle name="RISKdarkBoxed 4 4 2 3 3 2" xfId="16946" xr:uid="{00000000-0005-0000-0000-0000A8650000}"/>
    <cellStyle name="RISKdarkBoxed 4 4 2 3 3 2 2" xfId="29623" xr:uid="{00000000-0005-0000-0000-0000A9650000}"/>
    <cellStyle name="RISKdarkBoxed 4 4 2 3 3 3" xfId="29622" xr:uid="{00000000-0005-0000-0000-0000AA650000}"/>
    <cellStyle name="RISKdarkBoxed 4 4 2 3 4" xfId="16947" xr:uid="{00000000-0005-0000-0000-0000AB650000}"/>
    <cellStyle name="RISKdarkBoxed 4 4 2 3 4 2" xfId="29624" xr:uid="{00000000-0005-0000-0000-0000AC650000}"/>
    <cellStyle name="RISKdarkBoxed 4 4 2 3 5" xfId="29619" xr:uid="{00000000-0005-0000-0000-0000AD650000}"/>
    <cellStyle name="RISKdarkBoxed 4 4 2 4" xfId="16948" xr:uid="{00000000-0005-0000-0000-0000AE650000}"/>
    <cellStyle name="RISKdarkBoxed 4 4 2 4 2" xfId="16949" xr:uid="{00000000-0005-0000-0000-0000AF650000}"/>
    <cellStyle name="RISKdarkBoxed 4 4 2 4 2 2" xfId="16950" xr:uid="{00000000-0005-0000-0000-0000B0650000}"/>
    <cellStyle name="RISKdarkBoxed 4 4 2 4 2 2 2" xfId="29627" xr:uid="{00000000-0005-0000-0000-0000B1650000}"/>
    <cellStyle name="RISKdarkBoxed 4 4 2 4 2 3" xfId="29626" xr:uid="{00000000-0005-0000-0000-0000B2650000}"/>
    <cellStyle name="RISKdarkBoxed 4 4 2 4 3" xfId="16951" xr:uid="{00000000-0005-0000-0000-0000B3650000}"/>
    <cellStyle name="RISKdarkBoxed 4 4 2 4 3 2" xfId="16952" xr:uid="{00000000-0005-0000-0000-0000B4650000}"/>
    <cellStyle name="RISKdarkBoxed 4 4 2 4 3 2 2" xfId="29629" xr:uid="{00000000-0005-0000-0000-0000B5650000}"/>
    <cellStyle name="RISKdarkBoxed 4 4 2 4 3 3" xfId="29628" xr:uid="{00000000-0005-0000-0000-0000B6650000}"/>
    <cellStyle name="RISKdarkBoxed 4 4 2 4 4" xfId="16953" xr:uid="{00000000-0005-0000-0000-0000B7650000}"/>
    <cellStyle name="RISKdarkBoxed 4 4 2 4 4 2" xfId="29630" xr:uid="{00000000-0005-0000-0000-0000B8650000}"/>
    <cellStyle name="RISKdarkBoxed 4 4 2 4 5" xfId="29625" xr:uid="{00000000-0005-0000-0000-0000B9650000}"/>
    <cellStyle name="RISKdarkBoxed 4 4 2 5" xfId="16954" xr:uid="{00000000-0005-0000-0000-0000BA650000}"/>
    <cellStyle name="RISKdarkBoxed 4 4 2 5 2" xfId="16955" xr:uid="{00000000-0005-0000-0000-0000BB650000}"/>
    <cellStyle name="RISKdarkBoxed 4 4 2 5 2 2" xfId="16956" xr:uid="{00000000-0005-0000-0000-0000BC650000}"/>
    <cellStyle name="RISKdarkBoxed 4 4 2 5 2 2 2" xfId="29633" xr:uid="{00000000-0005-0000-0000-0000BD650000}"/>
    <cellStyle name="RISKdarkBoxed 4 4 2 5 2 3" xfId="29632" xr:uid="{00000000-0005-0000-0000-0000BE650000}"/>
    <cellStyle name="RISKdarkBoxed 4 4 2 5 3" xfId="16957" xr:uid="{00000000-0005-0000-0000-0000BF650000}"/>
    <cellStyle name="RISKdarkBoxed 4 4 2 5 3 2" xfId="16958" xr:uid="{00000000-0005-0000-0000-0000C0650000}"/>
    <cellStyle name="RISKdarkBoxed 4 4 2 5 3 2 2" xfId="29635" xr:uid="{00000000-0005-0000-0000-0000C1650000}"/>
    <cellStyle name="RISKdarkBoxed 4 4 2 5 3 3" xfId="29634" xr:uid="{00000000-0005-0000-0000-0000C2650000}"/>
    <cellStyle name="RISKdarkBoxed 4 4 2 5 4" xfId="16959" xr:uid="{00000000-0005-0000-0000-0000C3650000}"/>
    <cellStyle name="RISKdarkBoxed 4 4 2 5 4 2" xfId="29636" xr:uid="{00000000-0005-0000-0000-0000C4650000}"/>
    <cellStyle name="RISKdarkBoxed 4 4 2 5 5" xfId="29631" xr:uid="{00000000-0005-0000-0000-0000C5650000}"/>
    <cellStyle name="RISKdarkBoxed 4 4 2 6" xfId="16960" xr:uid="{00000000-0005-0000-0000-0000C6650000}"/>
    <cellStyle name="RISKdarkBoxed 4 4 2 6 2" xfId="16961" xr:uid="{00000000-0005-0000-0000-0000C7650000}"/>
    <cellStyle name="RISKdarkBoxed 4 4 2 6 2 2" xfId="29638" xr:uid="{00000000-0005-0000-0000-0000C8650000}"/>
    <cellStyle name="RISKdarkBoxed 4 4 2 6 3" xfId="29637" xr:uid="{00000000-0005-0000-0000-0000C9650000}"/>
    <cellStyle name="RISKdarkBoxed 4 4 2 7" xfId="16962" xr:uid="{00000000-0005-0000-0000-0000CA650000}"/>
    <cellStyle name="RISKdarkBoxed 4 4 2 7 2" xfId="16963" xr:uid="{00000000-0005-0000-0000-0000CB650000}"/>
    <cellStyle name="RISKdarkBoxed 4 4 2 7 2 2" xfId="29640" xr:uid="{00000000-0005-0000-0000-0000CC650000}"/>
    <cellStyle name="RISKdarkBoxed 4 4 2 7 3" xfId="29639" xr:uid="{00000000-0005-0000-0000-0000CD650000}"/>
    <cellStyle name="RISKdarkBoxed 4 4 2 8" xfId="16964" xr:uid="{00000000-0005-0000-0000-0000CE650000}"/>
    <cellStyle name="RISKdarkBoxed 4 4 2 8 2" xfId="29641" xr:uid="{00000000-0005-0000-0000-0000CF650000}"/>
    <cellStyle name="RISKdarkBoxed 4 4 2 9" xfId="29612" xr:uid="{00000000-0005-0000-0000-0000D0650000}"/>
    <cellStyle name="RISKdarkBoxed 4 4 3" xfId="16965" xr:uid="{00000000-0005-0000-0000-0000D1650000}"/>
    <cellStyle name="RISKdarkBoxed 4 4 3 2" xfId="16966" xr:uid="{00000000-0005-0000-0000-0000D2650000}"/>
    <cellStyle name="RISKdarkBoxed 4 4 3 2 2" xfId="16967" xr:uid="{00000000-0005-0000-0000-0000D3650000}"/>
    <cellStyle name="RISKdarkBoxed 4 4 3 2 2 2" xfId="29644" xr:uid="{00000000-0005-0000-0000-0000D4650000}"/>
    <cellStyle name="RISKdarkBoxed 4 4 3 2 3" xfId="29643" xr:uid="{00000000-0005-0000-0000-0000D5650000}"/>
    <cellStyle name="RISKdarkBoxed 4 4 3 3" xfId="16968" xr:uid="{00000000-0005-0000-0000-0000D6650000}"/>
    <cellStyle name="RISKdarkBoxed 4 4 3 3 2" xfId="16969" xr:uid="{00000000-0005-0000-0000-0000D7650000}"/>
    <cellStyle name="RISKdarkBoxed 4 4 3 3 2 2" xfId="29646" xr:uid="{00000000-0005-0000-0000-0000D8650000}"/>
    <cellStyle name="RISKdarkBoxed 4 4 3 3 3" xfId="29645" xr:uid="{00000000-0005-0000-0000-0000D9650000}"/>
    <cellStyle name="RISKdarkBoxed 4 4 3 4" xfId="16970" xr:uid="{00000000-0005-0000-0000-0000DA650000}"/>
    <cellStyle name="RISKdarkBoxed 4 4 3 4 2" xfId="29647" xr:uid="{00000000-0005-0000-0000-0000DB650000}"/>
    <cellStyle name="RISKdarkBoxed 4 4 3 5" xfId="29642" xr:uid="{00000000-0005-0000-0000-0000DC650000}"/>
    <cellStyle name="RISKdarkBoxed 4 4 4" xfId="16971" xr:uid="{00000000-0005-0000-0000-0000DD650000}"/>
    <cellStyle name="RISKdarkBoxed 4 4 4 2" xfId="16972" xr:uid="{00000000-0005-0000-0000-0000DE650000}"/>
    <cellStyle name="RISKdarkBoxed 4 4 4 2 2" xfId="16973" xr:uid="{00000000-0005-0000-0000-0000DF650000}"/>
    <cellStyle name="RISKdarkBoxed 4 4 4 2 2 2" xfId="29650" xr:uid="{00000000-0005-0000-0000-0000E0650000}"/>
    <cellStyle name="RISKdarkBoxed 4 4 4 2 3" xfId="29649" xr:uid="{00000000-0005-0000-0000-0000E1650000}"/>
    <cellStyle name="RISKdarkBoxed 4 4 4 3" xfId="16974" xr:uid="{00000000-0005-0000-0000-0000E2650000}"/>
    <cellStyle name="RISKdarkBoxed 4 4 4 3 2" xfId="16975" xr:uid="{00000000-0005-0000-0000-0000E3650000}"/>
    <cellStyle name="RISKdarkBoxed 4 4 4 3 2 2" xfId="29652" xr:uid="{00000000-0005-0000-0000-0000E4650000}"/>
    <cellStyle name="RISKdarkBoxed 4 4 4 3 3" xfId="29651" xr:uid="{00000000-0005-0000-0000-0000E5650000}"/>
    <cellStyle name="RISKdarkBoxed 4 4 4 4" xfId="16976" xr:uid="{00000000-0005-0000-0000-0000E6650000}"/>
    <cellStyle name="RISKdarkBoxed 4 4 4 4 2" xfId="29653" xr:uid="{00000000-0005-0000-0000-0000E7650000}"/>
    <cellStyle name="RISKdarkBoxed 4 4 4 5" xfId="29648" xr:uid="{00000000-0005-0000-0000-0000E8650000}"/>
    <cellStyle name="RISKdarkBoxed 4 4 5" xfId="16977" xr:uid="{00000000-0005-0000-0000-0000E9650000}"/>
    <cellStyle name="RISKdarkBoxed 4 4 5 2" xfId="16978" xr:uid="{00000000-0005-0000-0000-0000EA650000}"/>
    <cellStyle name="RISKdarkBoxed 4 4 5 2 2" xfId="16979" xr:uid="{00000000-0005-0000-0000-0000EB650000}"/>
    <cellStyle name="RISKdarkBoxed 4 4 5 2 2 2" xfId="29656" xr:uid="{00000000-0005-0000-0000-0000EC650000}"/>
    <cellStyle name="RISKdarkBoxed 4 4 5 2 3" xfId="29655" xr:uid="{00000000-0005-0000-0000-0000ED650000}"/>
    <cellStyle name="RISKdarkBoxed 4 4 5 3" xfId="16980" xr:uid="{00000000-0005-0000-0000-0000EE650000}"/>
    <cellStyle name="RISKdarkBoxed 4 4 5 3 2" xfId="16981" xr:uid="{00000000-0005-0000-0000-0000EF650000}"/>
    <cellStyle name="RISKdarkBoxed 4 4 5 3 2 2" xfId="29658" xr:uid="{00000000-0005-0000-0000-0000F0650000}"/>
    <cellStyle name="RISKdarkBoxed 4 4 5 3 3" xfId="29657" xr:uid="{00000000-0005-0000-0000-0000F1650000}"/>
    <cellStyle name="RISKdarkBoxed 4 4 5 4" xfId="16982" xr:uid="{00000000-0005-0000-0000-0000F2650000}"/>
    <cellStyle name="RISKdarkBoxed 4 4 5 4 2" xfId="29659" xr:uid="{00000000-0005-0000-0000-0000F3650000}"/>
    <cellStyle name="RISKdarkBoxed 4 4 5 5" xfId="29654" xr:uid="{00000000-0005-0000-0000-0000F4650000}"/>
    <cellStyle name="RISKdarkBoxed 4 4 6" xfId="16983" xr:uid="{00000000-0005-0000-0000-0000F5650000}"/>
    <cellStyle name="RISKdarkBoxed 4 4 6 2" xfId="16984" xr:uid="{00000000-0005-0000-0000-0000F6650000}"/>
    <cellStyle name="RISKdarkBoxed 4 4 6 2 2" xfId="16985" xr:uid="{00000000-0005-0000-0000-0000F7650000}"/>
    <cellStyle name="RISKdarkBoxed 4 4 6 2 2 2" xfId="29662" xr:uid="{00000000-0005-0000-0000-0000F8650000}"/>
    <cellStyle name="RISKdarkBoxed 4 4 6 2 3" xfId="29661" xr:uid="{00000000-0005-0000-0000-0000F9650000}"/>
    <cellStyle name="RISKdarkBoxed 4 4 6 3" xfId="16986" xr:uid="{00000000-0005-0000-0000-0000FA650000}"/>
    <cellStyle name="RISKdarkBoxed 4 4 6 3 2" xfId="16987" xr:uid="{00000000-0005-0000-0000-0000FB650000}"/>
    <cellStyle name="RISKdarkBoxed 4 4 6 3 2 2" xfId="29664" xr:uid="{00000000-0005-0000-0000-0000FC650000}"/>
    <cellStyle name="RISKdarkBoxed 4 4 6 3 3" xfId="29663" xr:uid="{00000000-0005-0000-0000-0000FD650000}"/>
    <cellStyle name="RISKdarkBoxed 4 4 6 4" xfId="16988" xr:uid="{00000000-0005-0000-0000-0000FE650000}"/>
    <cellStyle name="RISKdarkBoxed 4 4 6 4 2" xfId="29665" xr:uid="{00000000-0005-0000-0000-0000FF650000}"/>
    <cellStyle name="RISKdarkBoxed 4 4 6 5" xfId="29660" xr:uid="{00000000-0005-0000-0000-000000660000}"/>
    <cellStyle name="RISKdarkBoxed 4 4 7" xfId="16989" xr:uid="{00000000-0005-0000-0000-000001660000}"/>
    <cellStyle name="RISKdarkBoxed 4 4 7 2" xfId="16990" xr:uid="{00000000-0005-0000-0000-000002660000}"/>
    <cellStyle name="RISKdarkBoxed 4 4 7 2 2" xfId="29667" xr:uid="{00000000-0005-0000-0000-000003660000}"/>
    <cellStyle name="RISKdarkBoxed 4 4 7 3" xfId="29666" xr:uid="{00000000-0005-0000-0000-000004660000}"/>
    <cellStyle name="RISKdarkBoxed 4 4 8" xfId="16991" xr:uid="{00000000-0005-0000-0000-000005660000}"/>
    <cellStyle name="RISKdarkBoxed 4 4 8 2" xfId="16992" xr:uid="{00000000-0005-0000-0000-000006660000}"/>
    <cellStyle name="RISKdarkBoxed 4 4 8 2 2" xfId="29669" xr:uid="{00000000-0005-0000-0000-000007660000}"/>
    <cellStyle name="RISKdarkBoxed 4 4 8 3" xfId="29668" xr:uid="{00000000-0005-0000-0000-000008660000}"/>
    <cellStyle name="RISKdarkBoxed 4 4 9" xfId="16993" xr:uid="{00000000-0005-0000-0000-000009660000}"/>
    <cellStyle name="RISKdarkBoxed 4 4 9 2" xfId="29670" xr:uid="{00000000-0005-0000-0000-00000A660000}"/>
    <cellStyle name="RISKdarkBoxed 4 4_Balance" xfId="16994" xr:uid="{00000000-0005-0000-0000-00000B660000}"/>
    <cellStyle name="RISKdarkBoxed 4 5" xfId="16995" xr:uid="{00000000-0005-0000-0000-00000C660000}"/>
    <cellStyle name="RISKdarkBoxed 4 5 2" xfId="16996" xr:uid="{00000000-0005-0000-0000-00000D660000}"/>
    <cellStyle name="RISKdarkBoxed 4 5 2 2" xfId="16997" xr:uid="{00000000-0005-0000-0000-00000E660000}"/>
    <cellStyle name="RISKdarkBoxed 4 5 2 2 2" xfId="16998" xr:uid="{00000000-0005-0000-0000-00000F660000}"/>
    <cellStyle name="RISKdarkBoxed 4 5 2 2 2 2" xfId="29674" xr:uid="{00000000-0005-0000-0000-000010660000}"/>
    <cellStyle name="RISKdarkBoxed 4 5 2 2 3" xfId="29673" xr:uid="{00000000-0005-0000-0000-000011660000}"/>
    <cellStyle name="RISKdarkBoxed 4 5 2 3" xfId="16999" xr:uid="{00000000-0005-0000-0000-000012660000}"/>
    <cellStyle name="RISKdarkBoxed 4 5 2 3 2" xfId="17000" xr:uid="{00000000-0005-0000-0000-000013660000}"/>
    <cellStyle name="RISKdarkBoxed 4 5 2 3 2 2" xfId="29676" xr:uid="{00000000-0005-0000-0000-000014660000}"/>
    <cellStyle name="RISKdarkBoxed 4 5 2 3 3" xfId="29675" xr:uid="{00000000-0005-0000-0000-000015660000}"/>
    <cellStyle name="RISKdarkBoxed 4 5 2 4" xfId="17001" xr:uid="{00000000-0005-0000-0000-000016660000}"/>
    <cellStyle name="RISKdarkBoxed 4 5 2 4 2" xfId="29677" xr:uid="{00000000-0005-0000-0000-000017660000}"/>
    <cellStyle name="RISKdarkBoxed 4 5 2 5" xfId="29672" xr:uid="{00000000-0005-0000-0000-000018660000}"/>
    <cellStyle name="RISKdarkBoxed 4 5 3" xfId="17002" xr:uid="{00000000-0005-0000-0000-000019660000}"/>
    <cellStyle name="RISKdarkBoxed 4 5 3 2" xfId="17003" xr:uid="{00000000-0005-0000-0000-00001A660000}"/>
    <cellStyle name="RISKdarkBoxed 4 5 3 2 2" xfId="17004" xr:uid="{00000000-0005-0000-0000-00001B660000}"/>
    <cellStyle name="RISKdarkBoxed 4 5 3 2 2 2" xfId="29680" xr:uid="{00000000-0005-0000-0000-00001C660000}"/>
    <cellStyle name="RISKdarkBoxed 4 5 3 2 3" xfId="29679" xr:uid="{00000000-0005-0000-0000-00001D660000}"/>
    <cellStyle name="RISKdarkBoxed 4 5 3 3" xfId="17005" xr:uid="{00000000-0005-0000-0000-00001E660000}"/>
    <cellStyle name="RISKdarkBoxed 4 5 3 3 2" xfId="17006" xr:uid="{00000000-0005-0000-0000-00001F660000}"/>
    <cellStyle name="RISKdarkBoxed 4 5 3 3 2 2" xfId="29682" xr:uid="{00000000-0005-0000-0000-000020660000}"/>
    <cellStyle name="RISKdarkBoxed 4 5 3 3 3" xfId="29681" xr:uid="{00000000-0005-0000-0000-000021660000}"/>
    <cellStyle name="RISKdarkBoxed 4 5 3 4" xfId="17007" xr:uid="{00000000-0005-0000-0000-000022660000}"/>
    <cellStyle name="RISKdarkBoxed 4 5 3 4 2" xfId="29683" xr:uid="{00000000-0005-0000-0000-000023660000}"/>
    <cellStyle name="RISKdarkBoxed 4 5 3 5" xfId="29678" xr:uid="{00000000-0005-0000-0000-000024660000}"/>
    <cellStyle name="RISKdarkBoxed 4 5 4" xfId="17008" xr:uid="{00000000-0005-0000-0000-000025660000}"/>
    <cellStyle name="RISKdarkBoxed 4 5 4 2" xfId="17009" xr:uid="{00000000-0005-0000-0000-000026660000}"/>
    <cellStyle name="RISKdarkBoxed 4 5 4 2 2" xfId="17010" xr:uid="{00000000-0005-0000-0000-000027660000}"/>
    <cellStyle name="RISKdarkBoxed 4 5 4 2 2 2" xfId="29686" xr:uid="{00000000-0005-0000-0000-000028660000}"/>
    <cellStyle name="RISKdarkBoxed 4 5 4 2 3" xfId="29685" xr:uid="{00000000-0005-0000-0000-000029660000}"/>
    <cellStyle name="RISKdarkBoxed 4 5 4 3" xfId="17011" xr:uid="{00000000-0005-0000-0000-00002A660000}"/>
    <cellStyle name="RISKdarkBoxed 4 5 4 3 2" xfId="17012" xr:uid="{00000000-0005-0000-0000-00002B660000}"/>
    <cellStyle name="RISKdarkBoxed 4 5 4 3 2 2" xfId="29688" xr:uid="{00000000-0005-0000-0000-00002C660000}"/>
    <cellStyle name="RISKdarkBoxed 4 5 4 3 3" xfId="29687" xr:uid="{00000000-0005-0000-0000-00002D660000}"/>
    <cellStyle name="RISKdarkBoxed 4 5 4 4" xfId="17013" xr:uid="{00000000-0005-0000-0000-00002E660000}"/>
    <cellStyle name="RISKdarkBoxed 4 5 4 4 2" xfId="29689" xr:uid="{00000000-0005-0000-0000-00002F660000}"/>
    <cellStyle name="RISKdarkBoxed 4 5 4 5" xfId="29684" xr:uid="{00000000-0005-0000-0000-000030660000}"/>
    <cellStyle name="RISKdarkBoxed 4 5 5" xfId="17014" xr:uid="{00000000-0005-0000-0000-000031660000}"/>
    <cellStyle name="RISKdarkBoxed 4 5 5 2" xfId="17015" xr:uid="{00000000-0005-0000-0000-000032660000}"/>
    <cellStyle name="RISKdarkBoxed 4 5 5 2 2" xfId="17016" xr:uid="{00000000-0005-0000-0000-000033660000}"/>
    <cellStyle name="RISKdarkBoxed 4 5 5 2 2 2" xfId="29692" xr:uid="{00000000-0005-0000-0000-000034660000}"/>
    <cellStyle name="RISKdarkBoxed 4 5 5 2 3" xfId="29691" xr:uid="{00000000-0005-0000-0000-000035660000}"/>
    <cellStyle name="RISKdarkBoxed 4 5 5 3" xfId="17017" xr:uid="{00000000-0005-0000-0000-000036660000}"/>
    <cellStyle name="RISKdarkBoxed 4 5 5 3 2" xfId="17018" xr:uid="{00000000-0005-0000-0000-000037660000}"/>
    <cellStyle name="RISKdarkBoxed 4 5 5 3 2 2" xfId="29694" xr:uid="{00000000-0005-0000-0000-000038660000}"/>
    <cellStyle name="RISKdarkBoxed 4 5 5 3 3" xfId="29693" xr:uid="{00000000-0005-0000-0000-000039660000}"/>
    <cellStyle name="RISKdarkBoxed 4 5 5 4" xfId="17019" xr:uid="{00000000-0005-0000-0000-00003A660000}"/>
    <cellStyle name="RISKdarkBoxed 4 5 5 4 2" xfId="29695" xr:uid="{00000000-0005-0000-0000-00003B660000}"/>
    <cellStyle name="RISKdarkBoxed 4 5 5 5" xfId="29690" xr:uid="{00000000-0005-0000-0000-00003C660000}"/>
    <cellStyle name="RISKdarkBoxed 4 5 6" xfId="17020" xr:uid="{00000000-0005-0000-0000-00003D660000}"/>
    <cellStyle name="RISKdarkBoxed 4 5 6 2" xfId="17021" xr:uid="{00000000-0005-0000-0000-00003E660000}"/>
    <cellStyle name="RISKdarkBoxed 4 5 6 2 2" xfId="29697" xr:uid="{00000000-0005-0000-0000-00003F660000}"/>
    <cellStyle name="RISKdarkBoxed 4 5 6 3" xfId="29696" xr:uid="{00000000-0005-0000-0000-000040660000}"/>
    <cellStyle name="RISKdarkBoxed 4 5 7" xfId="17022" xr:uid="{00000000-0005-0000-0000-000041660000}"/>
    <cellStyle name="RISKdarkBoxed 4 5 7 2" xfId="17023" xr:uid="{00000000-0005-0000-0000-000042660000}"/>
    <cellStyle name="RISKdarkBoxed 4 5 7 2 2" xfId="29699" xr:uid="{00000000-0005-0000-0000-000043660000}"/>
    <cellStyle name="RISKdarkBoxed 4 5 7 3" xfId="29698" xr:uid="{00000000-0005-0000-0000-000044660000}"/>
    <cellStyle name="RISKdarkBoxed 4 5 8" xfId="17024" xr:uid="{00000000-0005-0000-0000-000045660000}"/>
    <cellStyle name="RISKdarkBoxed 4 5 8 2" xfId="29700" xr:uid="{00000000-0005-0000-0000-000046660000}"/>
    <cellStyle name="RISKdarkBoxed 4 5 9" xfId="29671" xr:uid="{00000000-0005-0000-0000-000047660000}"/>
    <cellStyle name="RISKdarkBoxed 4 6" xfId="17025" xr:uid="{00000000-0005-0000-0000-000048660000}"/>
    <cellStyle name="RISKdarkBoxed 4 6 2" xfId="17026" xr:uid="{00000000-0005-0000-0000-000049660000}"/>
    <cellStyle name="RISKdarkBoxed 4 6 2 2" xfId="17027" xr:uid="{00000000-0005-0000-0000-00004A660000}"/>
    <cellStyle name="RISKdarkBoxed 4 6 2 2 2" xfId="17028" xr:uid="{00000000-0005-0000-0000-00004B660000}"/>
    <cellStyle name="RISKdarkBoxed 4 6 2 2 2 2" xfId="29704" xr:uid="{00000000-0005-0000-0000-00004C660000}"/>
    <cellStyle name="RISKdarkBoxed 4 6 2 2 3" xfId="29703" xr:uid="{00000000-0005-0000-0000-00004D660000}"/>
    <cellStyle name="RISKdarkBoxed 4 6 2 3" xfId="17029" xr:uid="{00000000-0005-0000-0000-00004E660000}"/>
    <cellStyle name="RISKdarkBoxed 4 6 2 3 2" xfId="17030" xr:uid="{00000000-0005-0000-0000-00004F660000}"/>
    <cellStyle name="RISKdarkBoxed 4 6 2 3 2 2" xfId="29706" xr:uid="{00000000-0005-0000-0000-000050660000}"/>
    <cellStyle name="RISKdarkBoxed 4 6 2 3 3" xfId="29705" xr:uid="{00000000-0005-0000-0000-000051660000}"/>
    <cellStyle name="RISKdarkBoxed 4 6 2 4" xfId="17031" xr:uid="{00000000-0005-0000-0000-000052660000}"/>
    <cellStyle name="RISKdarkBoxed 4 6 2 4 2" xfId="29707" xr:uid="{00000000-0005-0000-0000-000053660000}"/>
    <cellStyle name="RISKdarkBoxed 4 6 2 5" xfId="29702" xr:uid="{00000000-0005-0000-0000-000054660000}"/>
    <cellStyle name="RISKdarkBoxed 4 6 3" xfId="17032" xr:uid="{00000000-0005-0000-0000-000055660000}"/>
    <cellStyle name="RISKdarkBoxed 4 6 3 2" xfId="17033" xr:uid="{00000000-0005-0000-0000-000056660000}"/>
    <cellStyle name="RISKdarkBoxed 4 6 3 2 2" xfId="17034" xr:uid="{00000000-0005-0000-0000-000057660000}"/>
    <cellStyle name="RISKdarkBoxed 4 6 3 2 2 2" xfId="29710" xr:uid="{00000000-0005-0000-0000-000058660000}"/>
    <cellStyle name="RISKdarkBoxed 4 6 3 2 3" xfId="29709" xr:uid="{00000000-0005-0000-0000-000059660000}"/>
    <cellStyle name="RISKdarkBoxed 4 6 3 3" xfId="17035" xr:uid="{00000000-0005-0000-0000-00005A660000}"/>
    <cellStyle name="RISKdarkBoxed 4 6 3 3 2" xfId="17036" xr:uid="{00000000-0005-0000-0000-00005B660000}"/>
    <cellStyle name="RISKdarkBoxed 4 6 3 3 2 2" xfId="29712" xr:uid="{00000000-0005-0000-0000-00005C660000}"/>
    <cellStyle name="RISKdarkBoxed 4 6 3 3 3" xfId="29711" xr:uid="{00000000-0005-0000-0000-00005D660000}"/>
    <cellStyle name="RISKdarkBoxed 4 6 3 4" xfId="17037" xr:uid="{00000000-0005-0000-0000-00005E660000}"/>
    <cellStyle name="RISKdarkBoxed 4 6 3 4 2" xfId="29713" xr:uid="{00000000-0005-0000-0000-00005F660000}"/>
    <cellStyle name="RISKdarkBoxed 4 6 3 5" xfId="29708" xr:uid="{00000000-0005-0000-0000-000060660000}"/>
    <cellStyle name="RISKdarkBoxed 4 6 4" xfId="17038" xr:uid="{00000000-0005-0000-0000-000061660000}"/>
    <cellStyle name="RISKdarkBoxed 4 6 4 2" xfId="17039" xr:uid="{00000000-0005-0000-0000-000062660000}"/>
    <cellStyle name="RISKdarkBoxed 4 6 4 2 2" xfId="17040" xr:uid="{00000000-0005-0000-0000-000063660000}"/>
    <cellStyle name="RISKdarkBoxed 4 6 4 2 2 2" xfId="29716" xr:uid="{00000000-0005-0000-0000-000064660000}"/>
    <cellStyle name="RISKdarkBoxed 4 6 4 2 3" xfId="29715" xr:uid="{00000000-0005-0000-0000-000065660000}"/>
    <cellStyle name="RISKdarkBoxed 4 6 4 3" xfId="17041" xr:uid="{00000000-0005-0000-0000-000066660000}"/>
    <cellStyle name="RISKdarkBoxed 4 6 4 3 2" xfId="17042" xr:uid="{00000000-0005-0000-0000-000067660000}"/>
    <cellStyle name="RISKdarkBoxed 4 6 4 3 2 2" xfId="29718" xr:uid="{00000000-0005-0000-0000-000068660000}"/>
    <cellStyle name="RISKdarkBoxed 4 6 4 3 3" xfId="29717" xr:uid="{00000000-0005-0000-0000-000069660000}"/>
    <cellStyle name="RISKdarkBoxed 4 6 4 4" xfId="17043" xr:uid="{00000000-0005-0000-0000-00006A660000}"/>
    <cellStyle name="RISKdarkBoxed 4 6 4 4 2" xfId="29719" xr:uid="{00000000-0005-0000-0000-00006B660000}"/>
    <cellStyle name="RISKdarkBoxed 4 6 4 5" xfId="29714" xr:uid="{00000000-0005-0000-0000-00006C660000}"/>
    <cellStyle name="RISKdarkBoxed 4 6 5" xfId="17044" xr:uid="{00000000-0005-0000-0000-00006D660000}"/>
    <cellStyle name="RISKdarkBoxed 4 6 5 2" xfId="17045" xr:uid="{00000000-0005-0000-0000-00006E660000}"/>
    <cellStyle name="RISKdarkBoxed 4 6 5 2 2" xfId="17046" xr:uid="{00000000-0005-0000-0000-00006F660000}"/>
    <cellStyle name="RISKdarkBoxed 4 6 5 2 2 2" xfId="29722" xr:uid="{00000000-0005-0000-0000-000070660000}"/>
    <cellStyle name="RISKdarkBoxed 4 6 5 2 3" xfId="29721" xr:uid="{00000000-0005-0000-0000-000071660000}"/>
    <cellStyle name="RISKdarkBoxed 4 6 5 3" xfId="17047" xr:uid="{00000000-0005-0000-0000-000072660000}"/>
    <cellStyle name="RISKdarkBoxed 4 6 5 3 2" xfId="17048" xr:uid="{00000000-0005-0000-0000-000073660000}"/>
    <cellStyle name="RISKdarkBoxed 4 6 5 3 2 2" xfId="29724" xr:uid="{00000000-0005-0000-0000-000074660000}"/>
    <cellStyle name="RISKdarkBoxed 4 6 5 3 3" xfId="29723" xr:uid="{00000000-0005-0000-0000-000075660000}"/>
    <cellStyle name="RISKdarkBoxed 4 6 5 4" xfId="17049" xr:uid="{00000000-0005-0000-0000-000076660000}"/>
    <cellStyle name="RISKdarkBoxed 4 6 5 4 2" xfId="29725" xr:uid="{00000000-0005-0000-0000-000077660000}"/>
    <cellStyle name="RISKdarkBoxed 4 6 5 5" xfId="29720" xr:uid="{00000000-0005-0000-0000-000078660000}"/>
    <cellStyle name="RISKdarkBoxed 4 6 6" xfId="17050" xr:uid="{00000000-0005-0000-0000-000079660000}"/>
    <cellStyle name="RISKdarkBoxed 4 6 6 2" xfId="17051" xr:uid="{00000000-0005-0000-0000-00007A660000}"/>
    <cellStyle name="RISKdarkBoxed 4 6 6 2 2" xfId="29727" xr:uid="{00000000-0005-0000-0000-00007B660000}"/>
    <cellStyle name="RISKdarkBoxed 4 6 6 3" xfId="29726" xr:uid="{00000000-0005-0000-0000-00007C660000}"/>
    <cellStyle name="RISKdarkBoxed 4 6 7" xfId="17052" xr:uid="{00000000-0005-0000-0000-00007D660000}"/>
    <cellStyle name="RISKdarkBoxed 4 6 7 2" xfId="17053" xr:uid="{00000000-0005-0000-0000-00007E660000}"/>
    <cellStyle name="RISKdarkBoxed 4 6 7 2 2" xfId="29729" xr:uid="{00000000-0005-0000-0000-00007F660000}"/>
    <cellStyle name="RISKdarkBoxed 4 6 7 3" xfId="29728" xr:uid="{00000000-0005-0000-0000-000080660000}"/>
    <cellStyle name="RISKdarkBoxed 4 6 8" xfId="17054" xr:uid="{00000000-0005-0000-0000-000081660000}"/>
    <cellStyle name="RISKdarkBoxed 4 6 8 2" xfId="29730" xr:uid="{00000000-0005-0000-0000-000082660000}"/>
    <cellStyle name="RISKdarkBoxed 4 6 9" xfId="29701" xr:uid="{00000000-0005-0000-0000-000083660000}"/>
    <cellStyle name="RISKdarkBoxed 4 7" xfId="17055" xr:uid="{00000000-0005-0000-0000-000084660000}"/>
    <cellStyle name="RISKdarkBoxed 4 7 2" xfId="17056" xr:uid="{00000000-0005-0000-0000-000085660000}"/>
    <cellStyle name="RISKdarkBoxed 4 7 2 2" xfId="17057" xr:uid="{00000000-0005-0000-0000-000086660000}"/>
    <cellStyle name="RISKdarkBoxed 4 7 2 2 2" xfId="29733" xr:uid="{00000000-0005-0000-0000-000087660000}"/>
    <cellStyle name="RISKdarkBoxed 4 7 2 3" xfId="29732" xr:uid="{00000000-0005-0000-0000-000088660000}"/>
    <cellStyle name="RISKdarkBoxed 4 7 3" xfId="17058" xr:uid="{00000000-0005-0000-0000-000089660000}"/>
    <cellStyle name="RISKdarkBoxed 4 7 3 2" xfId="17059" xr:uid="{00000000-0005-0000-0000-00008A660000}"/>
    <cellStyle name="RISKdarkBoxed 4 7 3 2 2" xfId="29735" xr:uid="{00000000-0005-0000-0000-00008B660000}"/>
    <cellStyle name="RISKdarkBoxed 4 7 3 3" xfId="29734" xr:uid="{00000000-0005-0000-0000-00008C660000}"/>
    <cellStyle name="RISKdarkBoxed 4 7 4" xfId="17060" xr:uid="{00000000-0005-0000-0000-00008D660000}"/>
    <cellStyle name="RISKdarkBoxed 4 7 4 2" xfId="29736" xr:uid="{00000000-0005-0000-0000-00008E660000}"/>
    <cellStyle name="RISKdarkBoxed 4 7 5" xfId="29731" xr:uid="{00000000-0005-0000-0000-00008F660000}"/>
    <cellStyle name="RISKdarkBoxed 4 8" xfId="17061" xr:uid="{00000000-0005-0000-0000-000090660000}"/>
    <cellStyle name="RISKdarkBoxed 4 8 2" xfId="17062" xr:uid="{00000000-0005-0000-0000-000091660000}"/>
    <cellStyle name="RISKdarkBoxed 4 8 2 2" xfId="17063" xr:uid="{00000000-0005-0000-0000-000092660000}"/>
    <cellStyle name="RISKdarkBoxed 4 8 2 2 2" xfId="29739" xr:uid="{00000000-0005-0000-0000-000093660000}"/>
    <cellStyle name="RISKdarkBoxed 4 8 2 3" xfId="29738" xr:uid="{00000000-0005-0000-0000-000094660000}"/>
    <cellStyle name="RISKdarkBoxed 4 8 3" xfId="17064" xr:uid="{00000000-0005-0000-0000-000095660000}"/>
    <cellStyle name="RISKdarkBoxed 4 8 3 2" xfId="17065" xr:uid="{00000000-0005-0000-0000-000096660000}"/>
    <cellStyle name="RISKdarkBoxed 4 8 3 2 2" xfId="29741" xr:uid="{00000000-0005-0000-0000-000097660000}"/>
    <cellStyle name="RISKdarkBoxed 4 8 3 3" xfId="29740" xr:uid="{00000000-0005-0000-0000-000098660000}"/>
    <cellStyle name="RISKdarkBoxed 4 8 4" xfId="17066" xr:uid="{00000000-0005-0000-0000-000099660000}"/>
    <cellStyle name="RISKdarkBoxed 4 8 4 2" xfId="29742" xr:uid="{00000000-0005-0000-0000-00009A660000}"/>
    <cellStyle name="RISKdarkBoxed 4 8 5" xfId="29737" xr:uid="{00000000-0005-0000-0000-00009B660000}"/>
    <cellStyle name="RISKdarkBoxed 4 9" xfId="17067" xr:uid="{00000000-0005-0000-0000-00009C660000}"/>
    <cellStyle name="RISKdarkBoxed 4 9 2" xfId="17068" xr:uid="{00000000-0005-0000-0000-00009D660000}"/>
    <cellStyle name="RISKdarkBoxed 4 9 2 2" xfId="17069" xr:uid="{00000000-0005-0000-0000-00009E660000}"/>
    <cellStyle name="RISKdarkBoxed 4 9 2 2 2" xfId="29745" xr:uid="{00000000-0005-0000-0000-00009F660000}"/>
    <cellStyle name="RISKdarkBoxed 4 9 2 3" xfId="29744" xr:uid="{00000000-0005-0000-0000-0000A0660000}"/>
    <cellStyle name="RISKdarkBoxed 4 9 3" xfId="17070" xr:uid="{00000000-0005-0000-0000-0000A1660000}"/>
    <cellStyle name="RISKdarkBoxed 4 9 3 2" xfId="17071" xr:uid="{00000000-0005-0000-0000-0000A2660000}"/>
    <cellStyle name="RISKdarkBoxed 4 9 3 2 2" xfId="29747" xr:uid="{00000000-0005-0000-0000-0000A3660000}"/>
    <cellStyle name="RISKdarkBoxed 4 9 3 3" xfId="29746" xr:uid="{00000000-0005-0000-0000-0000A4660000}"/>
    <cellStyle name="RISKdarkBoxed 4 9 4" xfId="17072" xr:uid="{00000000-0005-0000-0000-0000A5660000}"/>
    <cellStyle name="RISKdarkBoxed 4 9 4 2" xfId="29748" xr:uid="{00000000-0005-0000-0000-0000A6660000}"/>
    <cellStyle name="RISKdarkBoxed 4 9 5" xfId="29743" xr:uid="{00000000-0005-0000-0000-0000A7660000}"/>
    <cellStyle name="RISKdarkBoxed 4_Balance" xfId="17073" xr:uid="{00000000-0005-0000-0000-0000A8660000}"/>
    <cellStyle name="RISKdarkBoxed 5" xfId="17074" xr:uid="{00000000-0005-0000-0000-0000A9660000}"/>
    <cellStyle name="RISKdarkBoxed 5 2" xfId="17075" xr:uid="{00000000-0005-0000-0000-0000AA660000}"/>
    <cellStyle name="RISKdarkBoxed 5 2 2" xfId="17076" xr:uid="{00000000-0005-0000-0000-0000AB660000}"/>
    <cellStyle name="RISKdarkBoxed 5 2 2 2" xfId="17077" xr:uid="{00000000-0005-0000-0000-0000AC660000}"/>
    <cellStyle name="RISKdarkBoxed 5 2 2 2 2" xfId="29752" xr:uid="{00000000-0005-0000-0000-0000AD660000}"/>
    <cellStyle name="RISKdarkBoxed 5 2 2 3" xfId="29751" xr:uid="{00000000-0005-0000-0000-0000AE660000}"/>
    <cellStyle name="RISKdarkBoxed 5 2 3" xfId="17078" xr:uid="{00000000-0005-0000-0000-0000AF660000}"/>
    <cellStyle name="RISKdarkBoxed 5 2 3 2" xfId="17079" xr:uid="{00000000-0005-0000-0000-0000B0660000}"/>
    <cellStyle name="RISKdarkBoxed 5 2 3 2 2" xfId="29754" xr:uid="{00000000-0005-0000-0000-0000B1660000}"/>
    <cellStyle name="RISKdarkBoxed 5 2 3 3" xfId="29753" xr:uid="{00000000-0005-0000-0000-0000B2660000}"/>
    <cellStyle name="RISKdarkBoxed 5 2 4" xfId="17080" xr:uid="{00000000-0005-0000-0000-0000B3660000}"/>
    <cellStyle name="RISKdarkBoxed 5 2 4 2" xfId="29755" xr:uid="{00000000-0005-0000-0000-0000B4660000}"/>
    <cellStyle name="RISKdarkBoxed 5 2 5" xfId="29750" xr:uid="{00000000-0005-0000-0000-0000B5660000}"/>
    <cellStyle name="RISKdarkBoxed 5 3" xfId="17081" xr:uid="{00000000-0005-0000-0000-0000B6660000}"/>
    <cellStyle name="RISKdarkBoxed 5 3 2" xfId="17082" xr:uid="{00000000-0005-0000-0000-0000B7660000}"/>
    <cellStyle name="RISKdarkBoxed 5 3 2 2" xfId="17083" xr:uid="{00000000-0005-0000-0000-0000B8660000}"/>
    <cellStyle name="RISKdarkBoxed 5 3 2 2 2" xfId="29758" xr:uid="{00000000-0005-0000-0000-0000B9660000}"/>
    <cellStyle name="RISKdarkBoxed 5 3 2 3" xfId="29757" xr:uid="{00000000-0005-0000-0000-0000BA660000}"/>
    <cellStyle name="RISKdarkBoxed 5 3 3" xfId="17084" xr:uid="{00000000-0005-0000-0000-0000BB660000}"/>
    <cellStyle name="RISKdarkBoxed 5 3 3 2" xfId="17085" xr:uid="{00000000-0005-0000-0000-0000BC660000}"/>
    <cellStyle name="RISKdarkBoxed 5 3 3 2 2" xfId="29760" xr:uid="{00000000-0005-0000-0000-0000BD660000}"/>
    <cellStyle name="RISKdarkBoxed 5 3 3 3" xfId="29759" xr:uid="{00000000-0005-0000-0000-0000BE660000}"/>
    <cellStyle name="RISKdarkBoxed 5 3 4" xfId="17086" xr:uid="{00000000-0005-0000-0000-0000BF660000}"/>
    <cellStyle name="RISKdarkBoxed 5 3 4 2" xfId="29761" xr:uid="{00000000-0005-0000-0000-0000C0660000}"/>
    <cellStyle name="RISKdarkBoxed 5 3 5" xfId="29756" xr:uid="{00000000-0005-0000-0000-0000C1660000}"/>
    <cellStyle name="RISKdarkBoxed 5 4" xfId="17087" xr:uid="{00000000-0005-0000-0000-0000C2660000}"/>
    <cellStyle name="RISKdarkBoxed 5 4 2" xfId="17088" xr:uid="{00000000-0005-0000-0000-0000C3660000}"/>
    <cellStyle name="RISKdarkBoxed 5 4 2 2" xfId="17089" xr:uid="{00000000-0005-0000-0000-0000C4660000}"/>
    <cellStyle name="RISKdarkBoxed 5 4 2 2 2" xfId="29764" xr:uid="{00000000-0005-0000-0000-0000C5660000}"/>
    <cellStyle name="RISKdarkBoxed 5 4 2 3" xfId="29763" xr:uid="{00000000-0005-0000-0000-0000C6660000}"/>
    <cellStyle name="RISKdarkBoxed 5 4 3" xfId="17090" xr:uid="{00000000-0005-0000-0000-0000C7660000}"/>
    <cellStyle name="RISKdarkBoxed 5 4 3 2" xfId="17091" xr:uid="{00000000-0005-0000-0000-0000C8660000}"/>
    <cellStyle name="RISKdarkBoxed 5 4 3 2 2" xfId="29766" xr:uid="{00000000-0005-0000-0000-0000C9660000}"/>
    <cellStyle name="RISKdarkBoxed 5 4 3 3" xfId="29765" xr:uid="{00000000-0005-0000-0000-0000CA660000}"/>
    <cellStyle name="RISKdarkBoxed 5 4 4" xfId="17092" xr:uid="{00000000-0005-0000-0000-0000CB660000}"/>
    <cellStyle name="RISKdarkBoxed 5 4 4 2" xfId="29767" xr:uid="{00000000-0005-0000-0000-0000CC660000}"/>
    <cellStyle name="RISKdarkBoxed 5 4 5" xfId="29762" xr:uid="{00000000-0005-0000-0000-0000CD660000}"/>
    <cellStyle name="RISKdarkBoxed 5 5" xfId="17093" xr:uid="{00000000-0005-0000-0000-0000CE660000}"/>
    <cellStyle name="RISKdarkBoxed 5 5 2" xfId="17094" xr:uid="{00000000-0005-0000-0000-0000CF660000}"/>
    <cellStyle name="RISKdarkBoxed 5 5 2 2" xfId="17095" xr:uid="{00000000-0005-0000-0000-0000D0660000}"/>
    <cellStyle name="RISKdarkBoxed 5 5 2 2 2" xfId="29770" xr:uid="{00000000-0005-0000-0000-0000D1660000}"/>
    <cellStyle name="RISKdarkBoxed 5 5 2 3" xfId="29769" xr:uid="{00000000-0005-0000-0000-0000D2660000}"/>
    <cellStyle name="RISKdarkBoxed 5 5 3" xfId="17096" xr:uid="{00000000-0005-0000-0000-0000D3660000}"/>
    <cellStyle name="RISKdarkBoxed 5 5 3 2" xfId="17097" xr:uid="{00000000-0005-0000-0000-0000D4660000}"/>
    <cellStyle name="RISKdarkBoxed 5 5 3 2 2" xfId="29772" xr:uid="{00000000-0005-0000-0000-0000D5660000}"/>
    <cellStyle name="RISKdarkBoxed 5 5 3 3" xfId="29771" xr:uid="{00000000-0005-0000-0000-0000D6660000}"/>
    <cellStyle name="RISKdarkBoxed 5 5 4" xfId="17098" xr:uid="{00000000-0005-0000-0000-0000D7660000}"/>
    <cellStyle name="RISKdarkBoxed 5 5 4 2" xfId="29773" xr:uid="{00000000-0005-0000-0000-0000D8660000}"/>
    <cellStyle name="RISKdarkBoxed 5 5 5" xfId="29768" xr:uid="{00000000-0005-0000-0000-0000D9660000}"/>
    <cellStyle name="RISKdarkBoxed 5 6" xfId="17099" xr:uid="{00000000-0005-0000-0000-0000DA660000}"/>
    <cellStyle name="RISKdarkBoxed 5 6 2" xfId="17100" xr:uid="{00000000-0005-0000-0000-0000DB660000}"/>
    <cellStyle name="RISKdarkBoxed 5 6 2 2" xfId="29775" xr:uid="{00000000-0005-0000-0000-0000DC660000}"/>
    <cellStyle name="RISKdarkBoxed 5 6 3" xfId="29774" xr:uid="{00000000-0005-0000-0000-0000DD660000}"/>
    <cellStyle name="RISKdarkBoxed 5 7" xfId="17101" xr:uid="{00000000-0005-0000-0000-0000DE660000}"/>
    <cellStyle name="RISKdarkBoxed 5 7 2" xfId="17102" xr:uid="{00000000-0005-0000-0000-0000DF660000}"/>
    <cellStyle name="RISKdarkBoxed 5 7 2 2" xfId="29777" xr:uid="{00000000-0005-0000-0000-0000E0660000}"/>
    <cellStyle name="RISKdarkBoxed 5 7 3" xfId="29776" xr:uid="{00000000-0005-0000-0000-0000E1660000}"/>
    <cellStyle name="RISKdarkBoxed 5 8" xfId="17103" xr:uid="{00000000-0005-0000-0000-0000E2660000}"/>
    <cellStyle name="RISKdarkBoxed 5 8 2" xfId="29778" xr:uid="{00000000-0005-0000-0000-0000E3660000}"/>
    <cellStyle name="RISKdarkBoxed 5 9" xfId="29749" xr:uid="{00000000-0005-0000-0000-0000E4660000}"/>
    <cellStyle name="RISKdarkBoxed 6" xfId="17104" xr:uid="{00000000-0005-0000-0000-0000E5660000}"/>
    <cellStyle name="RISKdarkBoxed 6 2" xfId="17105" xr:uid="{00000000-0005-0000-0000-0000E6660000}"/>
    <cellStyle name="RISKdarkBoxed 6 2 2" xfId="17106" xr:uid="{00000000-0005-0000-0000-0000E7660000}"/>
    <cellStyle name="RISKdarkBoxed 6 2 2 2" xfId="29781" xr:uid="{00000000-0005-0000-0000-0000E8660000}"/>
    <cellStyle name="RISKdarkBoxed 6 2 3" xfId="29780" xr:uid="{00000000-0005-0000-0000-0000E9660000}"/>
    <cellStyle name="RISKdarkBoxed 6 3" xfId="17107" xr:uid="{00000000-0005-0000-0000-0000EA660000}"/>
    <cellStyle name="RISKdarkBoxed 6 3 2" xfId="17108" xr:uid="{00000000-0005-0000-0000-0000EB660000}"/>
    <cellStyle name="RISKdarkBoxed 6 3 2 2" xfId="29783" xr:uid="{00000000-0005-0000-0000-0000EC660000}"/>
    <cellStyle name="RISKdarkBoxed 6 3 3" xfId="29782" xr:uid="{00000000-0005-0000-0000-0000ED660000}"/>
    <cellStyle name="RISKdarkBoxed 6 4" xfId="17109" xr:uid="{00000000-0005-0000-0000-0000EE660000}"/>
    <cellStyle name="RISKdarkBoxed 6 4 2" xfId="29784" xr:uid="{00000000-0005-0000-0000-0000EF660000}"/>
    <cellStyle name="RISKdarkBoxed 6 5" xfId="29779" xr:uid="{00000000-0005-0000-0000-0000F0660000}"/>
    <cellStyle name="RISKdarkBoxed 7" xfId="17110" xr:uid="{00000000-0005-0000-0000-0000F1660000}"/>
    <cellStyle name="RISKdarkBoxed 7 2" xfId="17111" xr:uid="{00000000-0005-0000-0000-0000F2660000}"/>
    <cellStyle name="RISKdarkBoxed 7 2 2" xfId="17112" xr:uid="{00000000-0005-0000-0000-0000F3660000}"/>
    <cellStyle name="RISKdarkBoxed 7 2 2 2" xfId="29787" xr:uid="{00000000-0005-0000-0000-0000F4660000}"/>
    <cellStyle name="RISKdarkBoxed 7 2 3" xfId="29786" xr:uid="{00000000-0005-0000-0000-0000F5660000}"/>
    <cellStyle name="RISKdarkBoxed 7 3" xfId="17113" xr:uid="{00000000-0005-0000-0000-0000F6660000}"/>
    <cellStyle name="RISKdarkBoxed 7 3 2" xfId="17114" xr:uid="{00000000-0005-0000-0000-0000F7660000}"/>
    <cellStyle name="RISKdarkBoxed 7 3 2 2" xfId="29789" xr:uid="{00000000-0005-0000-0000-0000F8660000}"/>
    <cellStyle name="RISKdarkBoxed 7 3 3" xfId="29788" xr:uid="{00000000-0005-0000-0000-0000F9660000}"/>
    <cellStyle name="RISKdarkBoxed 7 4" xfId="17115" xr:uid="{00000000-0005-0000-0000-0000FA660000}"/>
    <cellStyle name="RISKdarkBoxed 7 4 2" xfId="29790" xr:uid="{00000000-0005-0000-0000-0000FB660000}"/>
    <cellStyle name="RISKdarkBoxed 7 5" xfId="29785" xr:uid="{00000000-0005-0000-0000-0000FC660000}"/>
    <cellStyle name="RISKdarkBoxed 8" xfId="17116" xr:uid="{00000000-0005-0000-0000-0000FD660000}"/>
    <cellStyle name="RISKdarkBoxed 8 2" xfId="17117" xr:uid="{00000000-0005-0000-0000-0000FE660000}"/>
    <cellStyle name="RISKdarkBoxed 8 2 2" xfId="17118" xr:uid="{00000000-0005-0000-0000-0000FF660000}"/>
    <cellStyle name="RISKdarkBoxed 8 2 2 2" xfId="29793" xr:uid="{00000000-0005-0000-0000-000000670000}"/>
    <cellStyle name="RISKdarkBoxed 8 2 3" xfId="29792" xr:uid="{00000000-0005-0000-0000-000001670000}"/>
    <cellStyle name="RISKdarkBoxed 8 3" xfId="17119" xr:uid="{00000000-0005-0000-0000-000002670000}"/>
    <cellStyle name="RISKdarkBoxed 8 3 2" xfId="17120" xr:uid="{00000000-0005-0000-0000-000003670000}"/>
    <cellStyle name="RISKdarkBoxed 8 3 2 2" xfId="29795" xr:uid="{00000000-0005-0000-0000-000004670000}"/>
    <cellStyle name="RISKdarkBoxed 8 3 3" xfId="29794" xr:uid="{00000000-0005-0000-0000-000005670000}"/>
    <cellStyle name="RISKdarkBoxed 8 4" xfId="17121" xr:uid="{00000000-0005-0000-0000-000006670000}"/>
    <cellStyle name="RISKdarkBoxed 8 4 2" xfId="29796" xr:uid="{00000000-0005-0000-0000-000007670000}"/>
    <cellStyle name="RISKdarkBoxed 8 5" xfId="29791" xr:uid="{00000000-0005-0000-0000-000008670000}"/>
    <cellStyle name="RISKdarkBoxed 9" xfId="17122" xr:uid="{00000000-0005-0000-0000-000009670000}"/>
    <cellStyle name="RISKdarkBoxed 9 2" xfId="17123" xr:uid="{00000000-0005-0000-0000-00000A670000}"/>
    <cellStyle name="RISKdarkBoxed 9 2 2" xfId="17124" xr:uid="{00000000-0005-0000-0000-00000B670000}"/>
    <cellStyle name="RISKdarkBoxed 9 2 2 2" xfId="29799" xr:uid="{00000000-0005-0000-0000-00000C670000}"/>
    <cellStyle name="RISKdarkBoxed 9 2 3" xfId="29798" xr:uid="{00000000-0005-0000-0000-00000D670000}"/>
    <cellStyle name="RISKdarkBoxed 9 3" xfId="17125" xr:uid="{00000000-0005-0000-0000-00000E670000}"/>
    <cellStyle name="RISKdarkBoxed 9 3 2" xfId="17126" xr:uid="{00000000-0005-0000-0000-00000F670000}"/>
    <cellStyle name="RISKdarkBoxed 9 3 2 2" xfId="29801" xr:uid="{00000000-0005-0000-0000-000010670000}"/>
    <cellStyle name="RISKdarkBoxed 9 3 3" xfId="29800" xr:uid="{00000000-0005-0000-0000-000011670000}"/>
    <cellStyle name="RISKdarkBoxed 9 4" xfId="17127" xr:uid="{00000000-0005-0000-0000-000012670000}"/>
    <cellStyle name="RISKdarkBoxed 9 4 2" xfId="29802" xr:uid="{00000000-0005-0000-0000-000013670000}"/>
    <cellStyle name="RISKdarkBoxed 9 5" xfId="29797" xr:uid="{00000000-0005-0000-0000-000014670000}"/>
    <cellStyle name="RISKdarkBoxed_Balance" xfId="17128" xr:uid="{00000000-0005-0000-0000-000015670000}"/>
    <cellStyle name="RISKdarkShade" xfId="17129" xr:uid="{00000000-0005-0000-0000-000016670000}"/>
    <cellStyle name="RISKdarkShade 2" xfId="17130" xr:uid="{00000000-0005-0000-0000-000017670000}"/>
    <cellStyle name="RISKdarkShade 2 10" xfId="17131" xr:uid="{00000000-0005-0000-0000-000018670000}"/>
    <cellStyle name="RISKdarkShade 2 10 2" xfId="17132" xr:uid="{00000000-0005-0000-0000-000019670000}"/>
    <cellStyle name="RISKdarkShade 2 11" xfId="17133" xr:uid="{00000000-0005-0000-0000-00001A670000}"/>
    <cellStyle name="RISKdarkShade 2 11 2" xfId="17134" xr:uid="{00000000-0005-0000-0000-00001B670000}"/>
    <cellStyle name="RISKdarkShade 2 12" xfId="17135" xr:uid="{00000000-0005-0000-0000-00001C670000}"/>
    <cellStyle name="RISKdarkShade 2 12 2" xfId="17136" xr:uid="{00000000-0005-0000-0000-00001D670000}"/>
    <cellStyle name="RISKdarkShade 2 13" xfId="17137" xr:uid="{00000000-0005-0000-0000-00001E670000}"/>
    <cellStyle name="RISKdarkShade 2 2" xfId="17138" xr:uid="{00000000-0005-0000-0000-00001F670000}"/>
    <cellStyle name="RISKdarkShade 2 2 2" xfId="17139" xr:uid="{00000000-0005-0000-0000-000020670000}"/>
    <cellStyle name="RISKdarkShade 2 3" xfId="17140" xr:uid="{00000000-0005-0000-0000-000021670000}"/>
    <cellStyle name="RISKdarkShade 2 3 2" xfId="17141" xr:uid="{00000000-0005-0000-0000-000022670000}"/>
    <cellStyle name="RISKdarkShade 2 4" xfId="17142" xr:uid="{00000000-0005-0000-0000-000023670000}"/>
    <cellStyle name="RISKdarkShade 2 4 2" xfId="17143" xr:uid="{00000000-0005-0000-0000-000024670000}"/>
    <cellStyle name="RISKdarkShade 2 5" xfId="17144" xr:uid="{00000000-0005-0000-0000-000025670000}"/>
    <cellStyle name="RISKdarkShade 2 5 2" xfId="17145" xr:uid="{00000000-0005-0000-0000-000026670000}"/>
    <cellStyle name="RISKdarkShade 2 6" xfId="17146" xr:uid="{00000000-0005-0000-0000-000027670000}"/>
    <cellStyle name="RISKdarkShade 2 6 2" xfId="17147" xr:uid="{00000000-0005-0000-0000-000028670000}"/>
    <cellStyle name="RISKdarkShade 2 7" xfId="17148" xr:uid="{00000000-0005-0000-0000-000029670000}"/>
    <cellStyle name="RISKdarkShade 2 7 2" xfId="17149" xr:uid="{00000000-0005-0000-0000-00002A670000}"/>
    <cellStyle name="RISKdarkShade 2 8" xfId="17150" xr:uid="{00000000-0005-0000-0000-00002B670000}"/>
    <cellStyle name="RISKdarkShade 2 8 2" xfId="17151" xr:uid="{00000000-0005-0000-0000-00002C670000}"/>
    <cellStyle name="RISKdarkShade 2 9" xfId="17152" xr:uid="{00000000-0005-0000-0000-00002D670000}"/>
    <cellStyle name="RISKdarkShade 2 9 2" xfId="17153" xr:uid="{00000000-0005-0000-0000-00002E670000}"/>
    <cellStyle name="RISKdarkShade 3" xfId="17154" xr:uid="{00000000-0005-0000-0000-00002F670000}"/>
    <cellStyle name="RISKdarkShade 3 10" xfId="17155" xr:uid="{00000000-0005-0000-0000-000030670000}"/>
    <cellStyle name="RISKdarkShade 3 10 2" xfId="17156" xr:uid="{00000000-0005-0000-0000-000031670000}"/>
    <cellStyle name="RISKdarkShade 3 11" xfId="17157" xr:uid="{00000000-0005-0000-0000-000032670000}"/>
    <cellStyle name="RISKdarkShade 3 11 2" xfId="17158" xr:uid="{00000000-0005-0000-0000-000033670000}"/>
    <cellStyle name="RISKdarkShade 3 12" xfId="17159" xr:uid="{00000000-0005-0000-0000-000034670000}"/>
    <cellStyle name="RISKdarkShade 3 12 2" xfId="17160" xr:uid="{00000000-0005-0000-0000-000035670000}"/>
    <cellStyle name="RISKdarkShade 3 13" xfId="17161" xr:uid="{00000000-0005-0000-0000-000036670000}"/>
    <cellStyle name="RISKdarkShade 3 2" xfId="17162" xr:uid="{00000000-0005-0000-0000-000037670000}"/>
    <cellStyle name="RISKdarkShade 3 2 2" xfId="17163" xr:uid="{00000000-0005-0000-0000-000038670000}"/>
    <cellStyle name="RISKdarkShade 3 3" xfId="17164" xr:uid="{00000000-0005-0000-0000-000039670000}"/>
    <cellStyle name="RISKdarkShade 3 3 2" xfId="17165" xr:uid="{00000000-0005-0000-0000-00003A670000}"/>
    <cellStyle name="RISKdarkShade 3 4" xfId="17166" xr:uid="{00000000-0005-0000-0000-00003B670000}"/>
    <cellStyle name="RISKdarkShade 3 4 2" xfId="17167" xr:uid="{00000000-0005-0000-0000-00003C670000}"/>
    <cellStyle name="RISKdarkShade 3 5" xfId="17168" xr:uid="{00000000-0005-0000-0000-00003D670000}"/>
    <cellStyle name="RISKdarkShade 3 5 2" xfId="17169" xr:uid="{00000000-0005-0000-0000-00003E670000}"/>
    <cellStyle name="RISKdarkShade 3 6" xfId="17170" xr:uid="{00000000-0005-0000-0000-00003F670000}"/>
    <cellStyle name="RISKdarkShade 3 6 2" xfId="17171" xr:uid="{00000000-0005-0000-0000-000040670000}"/>
    <cellStyle name="RISKdarkShade 3 7" xfId="17172" xr:uid="{00000000-0005-0000-0000-000041670000}"/>
    <cellStyle name="RISKdarkShade 3 7 2" xfId="17173" xr:uid="{00000000-0005-0000-0000-000042670000}"/>
    <cellStyle name="RISKdarkShade 3 8" xfId="17174" xr:uid="{00000000-0005-0000-0000-000043670000}"/>
    <cellStyle name="RISKdarkShade 3 8 2" xfId="17175" xr:uid="{00000000-0005-0000-0000-000044670000}"/>
    <cellStyle name="RISKdarkShade 3 9" xfId="17176" xr:uid="{00000000-0005-0000-0000-000045670000}"/>
    <cellStyle name="RISKdarkShade 3 9 2" xfId="17177" xr:uid="{00000000-0005-0000-0000-000046670000}"/>
    <cellStyle name="RISKdarkShade 4" xfId="17178" xr:uid="{00000000-0005-0000-0000-000047670000}"/>
    <cellStyle name="RISKdarkShade 4 10" xfId="17179" xr:uid="{00000000-0005-0000-0000-000048670000}"/>
    <cellStyle name="RISKdarkShade 4 10 2" xfId="17180" xr:uid="{00000000-0005-0000-0000-000049670000}"/>
    <cellStyle name="RISKdarkShade 4 11" xfId="17181" xr:uid="{00000000-0005-0000-0000-00004A670000}"/>
    <cellStyle name="RISKdarkShade 4 11 2" xfId="17182" xr:uid="{00000000-0005-0000-0000-00004B670000}"/>
    <cellStyle name="RISKdarkShade 4 12" xfId="17183" xr:uid="{00000000-0005-0000-0000-00004C670000}"/>
    <cellStyle name="RISKdarkShade 4 12 2" xfId="17184" xr:uid="{00000000-0005-0000-0000-00004D670000}"/>
    <cellStyle name="RISKdarkShade 4 13" xfId="17185" xr:uid="{00000000-0005-0000-0000-00004E670000}"/>
    <cellStyle name="RISKdarkShade 4 2" xfId="17186" xr:uid="{00000000-0005-0000-0000-00004F670000}"/>
    <cellStyle name="RISKdarkShade 4 2 2" xfId="17187" xr:uid="{00000000-0005-0000-0000-000050670000}"/>
    <cellStyle name="RISKdarkShade 4 3" xfId="17188" xr:uid="{00000000-0005-0000-0000-000051670000}"/>
    <cellStyle name="RISKdarkShade 4 3 2" xfId="17189" xr:uid="{00000000-0005-0000-0000-000052670000}"/>
    <cellStyle name="RISKdarkShade 4 4" xfId="17190" xr:uid="{00000000-0005-0000-0000-000053670000}"/>
    <cellStyle name="RISKdarkShade 4 4 2" xfId="17191" xr:uid="{00000000-0005-0000-0000-000054670000}"/>
    <cellStyle name="RISKdarkShade 4 5" xfId="17192" xr:uid="{00000000-0005-0000-0000-000055670000}"/>
    <cellStyle name="RISKdarkShade 4 5 2" xfId="17193" xr:uid="{00000000-0005-0000-0000-000056670000}"/>
    <cellStyle name="RISKdarkShade 4 6" xfId="17194" xr:uid="{00000000-0005-0000-0000-000057670000}"/>
    <cellStyle name="RISKdarkShade 4 6 2" xfId="17195" xr:uid="{00000000-0005-0000-0000-000058670000}"/>
    <cellStyle name="RISKdarkShade 4 7" xfId="17196" xr:uid="{00000000-0005-0000-0000-000059670000}"/>
    <cellStyle name="RISKdarkShade 4 7 2" xfId="17197" xr:uid="{00000000-0005-0000-0000-00005A670000}"/>
    <cellStyle name="RISKdarkShade 4 8" xfId="17198" xr:uid="{00000000-0005-0000-0000-00005B670000}"/>
    <cellStyle name="RISKdarkShade 4 8 2" xfId="17199" xr:uid="{00000000-0005-0000-0000-00005C670000}"/>
    <cellStyle name="RISKdarkShade 4 9" xfId="17200" xr:uid="{00000000-0005-0000-0000-00005D670000}"/>
    <cellStyle name="RISKdarkShade 4 9 2" xfId="17201" xr:uid="{00000000-0005-0000-0000-00005E670000}"/>
    <cellStyle name="RISKdarkShade 5" xfId="17202" xr:uid="{00000000-0005-0000-0000-00005F670000}"/>
    <cellStyle name="RISKdbottomEdge" xfId="17203" xr:uid="{00000000-0005-0000-0000-000060670000}"/>
    <cellStyle name="RISKdbottomEdge 2" xfId="17204" xr:uid="{00000000-0005-0000-0000-000061670000}"/>
    <cellStyle name="RISKdbottomEdge 2 10" xfId="17205" xr:uid="{00000000-0005-0000-0000-000062670000}"/>
    <cellStyle name="RISKdbottomEdge 2 10 2" xfId="17206" xr:uid="{00000000-0005-0000-0000-000063670000}"/>
    <cellStyle name="RISKdbottomEdge 2 11" xfId="17207" xr:uid="{00000000-0005-0000-0000-000064670000}"/>
    <cellStyle name="RISKdbottomEdge 2 11 2" xfId="17208" xr:uid="{00000000-0005-0000-0000-000065670000}"/>
    <cellStyle name="RISKdbottomEdge 2 12" xfId="17209" xr:uid="{00000000-0005-0000-0000-000066670000}"/>
    <cellStyle name="RISKdbottomEdge 2 12 2" xfId="17210" xr:uid="{00000000-0005-0000-0000-000067670000}"/>
    <cellStyle name="RISKdbottomEdge 2 13" xfId="17211" xr:uid="{00000000-0005-0000-0000-000068670000}"/>
    <cellStyle name="RISKdbottomEdge 2 2" xfId="17212" xr:uid="{00000000-0005-0000-0000-000069670000}"/>
    <cellStyle name="RISKdbottomEdge 2 2 2" xfId="17213" xr:uid="{00000000-0005-0000-0000-00006A670000}"/>
    <cellStyle name="RISKdbottomEdge 2 3" xfId="17214" xr:uid="{00000000-0005-0000-0000-00006B670000}"/>
    <cellStyle name="RISKdbottomEdge 2 3 2" xfId="17215" xr:uid="{00000000-0005-0000-0000-00006C670000}"/>
    <cellStyle name="RISKdbottomEdge 2 4" xfId="17216" xr:uid="{00000000-0005-0000-0000-00006D670000}"/>
    <cellStyle name="RISKdbottomEdge 2 4 2" xfId="17217" xr:uid="{00000000-0005-0000-0000-00006E670000}"/>
    <cellStyle name="RISKdbottomEdge 2 5" xfId="17218" xr:uid="{00000000-0005-0000-0000-00006F670000}"/>
    <cellStyle name="RISKdbottomEdge 2 5 2" xfId="17219" xr:uid="{00000000-0005-0000-0000-000070670000}"/>
    <cellStyle name="RISKdbottomEdge 2 6" xfId="17220" xr:uid="{00000000-0005-0000-0000-000071670000}"/>
    <cellStyle name="RISKdbottomEdge 2 6 2" xfId="17221" xr:uid="{00000000-0005-0000-0000-000072670000}"/>
    <cellStyle name="RISKdbottomEdge 2 7" xfId="17222" xr:uid="{00000000-0005-0000-0000-000073670000}"/>
    <cellStyle name="RISKdbottomEdge 2 7 2" xfId="17223" xr:uid="{00000000-0005-0000-0000-000074670000}"/>
    <cellStyle name="RISKdbottomEdge 2 8" xfId="17224" xr:uid="{00000000-0005-0000-0000-000075670000}"/>
    <cellStyle name="RISKdbottomEdge 2 8 2" xfId="17225" xr:uid="{00000000-0005-0000-0000-000076670000}"/>
    <cellStyle name="RISKdbottomEdge 2 9" xfId="17226" xr:uid="{00000000-0005-0000-0000-000077670000}"/>
    <cellStyle name="RISKdbottomEdge 2 9 2" xfId="17227" xr:uid="{00000000-0005-0000-0000-000078670000}"/>
    <cellStyle name="RISKdbottomEdge 3" xfId="17228" xr:uid="{00000000-0005-0000-0000-000079670000}"/>
    <cellStyle name="RISKdbottomEdge 3 10" xfId="17229" xr:uid="{00000000-0005-0000-0000-00007A670000}"/>
    <cellStyle name="RISKdbottomEdge 3 10 2" xfId="17230" xr:uid="{00000000-0005-0000-0000-00007B670000}"/>
    <cellStyle name="RISKdbottomEdge 3 11" xfId="17231" xr:uid="{00000000-0005-0000-0000-00007C670000}"/>
    <cellStyle name="RISKdbottomEdge 3 11 2" xfId="17232" xr:uid="{00000000-0005-0000-0000-00007D670000}"/>
    <cellStyle name="RISKdbottomEdge 3 12" xfId="17233" xr:uid="{00000000-0005-0000-0000-00007E670000}"/>
    <cellStyle name="RISKdbottomEdge 3 12 2" xfId="17234" xr:uid="{00000000-0005-0000-0000-00007F670000}"/>
    <cellStyle name="RISKdbottomEdge 3 13" xfId="17235" xr:uid="{00000000-0005-0000-0000-000080670000}"/>
    <cellStyle name="RISKdbottomEdge 3 2" xfId="17236" xr:uid="{00000000-0005-0000-0000-000081670000}"/>
    <cellStyle name="RISKdbottomEdge 3 2 2" xfId="17237" xr:uid="{00000000-0005-0000-0000-000082670000}"/>
    <cellStyle name="RISKdbottomEdge 3 3" xfId="17238" xr:uid="{00000000-0005-0000-0000-000083670000}"/>
    <cellStyle name="RISKdbottomEdge 3 3 2" xfId="17239" xr:uid="{00000000-0005-0000-0000-000084670000}"/>
    <cellStyle name="RISKdbottomEdge 3 4" xfId="17240" xr:uid="{00000000-0005-0000-0000-000085670000}"/>
    <cellStyle name="RISKdbottomEdge 3 4 2" xfId="17241" xr:uid="{00000000-0005-0000-0000-000086670000}"/>
    <cellStyle name="RISKdbottomEdge 3 5" xfId="17242" xr:uid="{00000000-0005-0000-0000-000087670000}"/>
    <cellStyle name="RISKdbottomEdge 3 5 2" xfId="17243" xr:uid="{00000000-0005-0000-0000-000088670000}"/>
    <cellStyle name="RISKdbottomEdge 3 6" xfId="17244" xr:uid="{00000000-0005-0000-0000-000089670000}"/>
    <cellStyle name="RISKdbottomEdge 3 6 2" xfId="17245" xr:uid="{00000000-0005-0000-0000-00008A670000}"/>
    <cellStyle name="RISKdbottomEdge 3 7" xfId="17246" xr:uid="{00000000-0005-0000-0000-00008B670000}"/>
    <cellStyle name="RISKdbottomEdge 3 7 2" xfId="17247" xr:uid="{00000000-0005-0000-0000-00008C670000}"/>
    <cellStyle name="RISKdbottomEdge 3 8" xfId="17248" xr:uid="{00000000-0005-0000-0000-00008D670000}"/>
    <cellStyle name="RISKdbottomEdge 3 8 2" xfId="17249" xr:uid="{00000000-0005-0000-0000-00008E670000}"/>
    <cellStyle name="RISKdbottomEdge 3 9" xfId="17250" xr:uid="{00000000-0005-0000-0000-00008F670000}"/>
    <cellStyle name="RISKdbottomEdge 3 9 2" xfId="17251" xr:uid="{00000000-0005-0000-0000-000090670000}"/>
    <cellStyle name="RISKdbottomEdge 4" xfId="17252" xr:uid="{00000000-0005-0000-0000-000091670000}"/>
    <cellStyle name="RISKdbottomEdge 4 10" xfId="17253" xr:uid="{00000000-0005-0000-0000-000092670000}"/>
    <cellStyle name="RISKdbottomEdge 4 10 2" xfId="17254" xr:uid="{00000000-0005-0000-0000-000093670000}"/>
    <cellStyle name="RISKdbottomEdge 4 11" xfId="17255" xr:uid="{00000000-0005-0000-0000-000094670000}"/>
    <cellStyle name="RISKdbottomEdge 4 11 2" xfId="17256" xr:uid="{00000000-0005-0000-0000-000095670000}"/>
    <cellStyle name="RISKdbottomEdge 4 12" xfId="17257" xr:uid="{00000000-0005-0000-0000-000096670000}"/>
    <cellStyle name="RISKdbottomEdge 4 12 2" xfId="17258" xr:uid="{00000000-0005-0000-0000-000097670000}"/>
    <cellStyle name="RISKdbottomEdge 4 13" xfId="17259" xr:uid="{00000000-0005-0000-0000-000098670000}"/>
    <cellStyle name="RISKdbottomEdge 4 2" xfId="17260" xr:uid="{00000000-0005-0000-0000-000099670000}"/>
    <cellStyle name="RISKdbottomEdge 4 2 2" xfId="17261" xr:uid="{00000000-0005-0000-0000-00009A670000}"/>
    <cellStyle name="RISKdbottomEdge 4 3" xfId="17262" xr:uid="{00000000-0005-0000-0000-00009B670000}"/>
    <cellStyle name="RISKdbottomEdge 4 3 2" xfId="17263" xr:uid="{00000000-0005-0000-0000-00009C670000}"/>
    <cellStyle name="RISKdbottomEdge 4 4" xfId="17264" xr:uid="{00000000-0005-0000-0000-00009D670000}"/>
    <cellStyle name="RISKdbottomEdge 4 4 2" xfId="17265" xr:uid="{00000000-0005-0000-0000-00009E670000}"/>
    <cellStyle name="RISKdbottomEdge 4 5" xfId="17266" xr:uid="{00000000-0005-0000-0000-00009F670000}"/>
    <cellStyle name="RISKdbottomEdge 4 5 2" xfId="17267" xr:uid="{00000000-0005-0000-0000-0000A0670000}"/>
    <cellStyle name="RISKdbottomEdge 4 6" xfId="17268" xr:uid="{00000000-0005-0000-0000-0000A1670000}"/>
    <cellStyle name="RISKdbottomEdge 4 6 2" xfId="17269" xr:uid="{00000000-0005-0000-0000-0000A2670000}"/>
    <cellStyle name="RISKdbottomEdge 4 7" xfId="17270" xr:uid="{00000000-0005-0000-0000-0000A3670000}"/>
    <cellStyle name="RISKdbottomEdge 4 7 2" xfId="17271" xr:uid="{00000000-0005-0000-0000-0000A4670000}"/>
    <cellStyle name="RISKdbottomEdge 4 8" xfId="17272" xr:uid="{00000000-0005-0000-0000-0000A5670000}"/>
    <cellStyle name="RISKdbottomEdge 4 8 2" xfId="17273" xr:uid="{00000000-0005-0000-0000-0000A6670000}"/>
    <cellStyle name="RISKdbottomEdge 4 9" xfId="17274" xr:uid="{00000000-0005-0000-0000-0000A7670000}"/>
    <cellStyle name="RISKdbottomEdge 4 9 2" xfId="17275" xr:uid="{00000000-0005-0000-0000-0000A8670000}"/>
    <cellStyle name="RISKdbottomEdge 5" xfId="17276" xr:uid="{00000000-0005-0000-0000-0000A9670000}"/>
    <cellStyle name="RISKdrightEdge" xfId="17277" xr:uid="{00000000-0005-0000-0000-0000AA670000}"/>
    <cellStyle name="RISKdrightEdge 2" xfId="17278" xr:uid="{00000000-0005-0000-0000-0000AB670000}"/>
    <cellStyle name="RISKdrightEdge 2 10" xfId="17279" xr:uid="{00000000-0005-0000-0000-0000AC670000}"/>
    <cellStyle name="RISKdrightEdge 2 10 2" xfId="17280" xr:uid="{00000000-0005-0000-0000-0000AD670000}"/>
    <cellStyle name="RISKdrightEdge 2 11" xfId="17281" xr:uid="{00000000-0005-0000-0000-0000AE670000}"/>
    <cellStyle name="RISKdrightEdge 2 11 2" xfId="17282" xr:uid="{00000000-0005-0000-0000-0000AF670000}"/>
    <cellStyle name="RISKdrightEdge 2 12" xfId="17283" xr:uid="{00000000-0005-0000-0000-0000B0670000}"/>
    <cellStyle name="RISKdrightEdge 2 12 2" xfId="17284" xr:uid="{00000000-0005-0000-0000-0000B1670000}"/>
    <cellStyle name="RISKdrightEdge 2 13" xfId="17285" xr:uid="{00000000-0005-0000-0000-0000B2670000}"/>
    <cellStyle name="RISKdrightEdge 2 2" xfId="17286" xr:uid="{00000000-0005-0000-0000-0000B3670000}"/>
    <cellStyle name="RISKdrightEdge 2 2 2" xfId="17287" xr:uid="{00000000-0005-0000-0000-0000B4670000}"/>
    <cellStyle name="RISKdrightEdge 2 3" xfId="17288" xr:uid="{00000000-0005-0000-0000-0000B5670000}"/>
    <cellStyle name="RISKdrightEdge 2 3 2" xfId="17289" xr:uid="{00000000-0005-0000-0000-0000B6670000}"/>
    <cellStyle name="RISKdrightEdge 2 4" xfId="17290" xr:uid="{00000000-0005-0000-0000-0000B7670000}"/>
    <cellStyle name="RISKdrightEdge 2 4 2" xfId="17291" xr:uid="{00000000-0005-0000-0000-0000B8670000}"/>
    <cellStyle name="RISKdrightEdge 2 5" xfId="17292" xr:uid="{00000000-0005-0000-0000-0000B9670000}"/>
    <cellStyle name="RISKdrightEdge 2 5 2" xfId="17293" xr:uid="{00000000-0005-0000-0000-0000BA670000}"/>
    <cellStyle name="RISKdrightEdge 2 6" xfId="17294" xr:uid="{00000000-0005-0000-0000-0000BB670000}"/>
    <cellStyle name="RISKdrightEdge 2 6 2" xfId="17295" xr:uid="{00000000-0005-0000-0000-0000BC670000}"/>
    <cellStyle name="RISKdrightEdge 2 7" xfId="17296" xr:uid="{00000000-0005-0000-0000-0000BD670000}"/>
    <cellStyle name="RISKdrightEdge 2 7 2" xfId="17297" xr:uid="{00000000-0005-0000-0000-0000BE670000}"/>
    <cellStyle name="RISKdrightEdge 2 8" xfId="17298" xr:uid="{00000000-0005-0000-0000-0000BF670000}"/>
    <cellStyle name="RISKdrightEdge 2 8 2" xfId="17299" xr:uid="{00000000-0005-0000-0000-0000C0670000}"/>
    <cellStyle name="RISKdrightEdge 2 9" xfId="17300" xr:uid="{00000000-0005-0000-0000-0000C1670000}"/>
    <cellStyle name="RISKdrightEdge 2 9 2" xfId="17301" xr:uid="{00000000-0005-0000-0000-0000C2670000}"/>
    <cellStyle name="RISKdrightEdge 3" xfId="17302" xr:uid="{00000000-0005-0000-0000-0000C3670000}"/>
    <cellStyle name="RISKdrightEdge 3 10" xfId="17303" xr:uid="{00000000-0005-0000-0000-0000C4670000}"/>
    <cellStyle name="RISKdrightEdge 3 10 2" xfId="17304" xr:uid="{00000000-0005-0000-0000-0000C5670000}"/>
    <cellStyle name="RISKdrightEdge 3 11" xfId="17305" xr:uid="{00000000-0005-0000-0000-0000C6670000}"/>
    <cellStyle name="RISKdrightEdge 3 11 2" xfId="17306" xr:uid="{00000000-0005-0000-0000-0000C7670000}"/>
    <cellStyle name="RISKdrightEdge 3 12" xfId="17307" xr:uid="{00000000-0005-0000-0000-0000C8670000}"/>
    <cellStyle name="RISKdrightEdge 3 12 2" xfId="17308" xr:uid="{00000000-0005-0000-0000-0000C9670000}"/>
    <cellStyle name="RISKdrightEdge 3 13" xfId="17309" xr:uid="{00000000-0005-0000-0000-0000CA670000}"/>
    <cellStyle name="RISKdrightEdge 3 2" xfId="17310" xr:uid="{00000000-0005-0000-0000-0000CB670000}"/>
    <cellStyle name="RISKdrightEdge 3 2 2" xfId="17311" xr:uid="{00000000-0005-0000-0000-0000CC670000}"/>
    <cellStyle name="RISKdrightEdge 3 3" xfId="17312" xr:uid="{00000000-0005-0000-0000-0000CD670000}"/>
    <cellStyle name="RISKdrightEdge 3 3 2" xfId="17313" xr:uid="{00000000-0005-0000-0000-0000CE670000}"/>
    <cellStyle name="RISKdrightEdge 3 4" xfId="17314" xr:uid="{00000000-0005-0000-0000-0000CF670000}"/>
    <cellStyle name="RISKdrightEdge 3 4 2" xfId="17315" xr:uid="{00000000-0005-0000-0000-0000D0670000}"/>
    <cellStyle name="RISKdrightEdge 3 5" xfId="17316" xr:uid="{00000000-0005-0000-0000-0000D1670000}"/>
    <cellStyle name="RISKdrightEdge 3 5 2" xfId="17317" xr:uid="{00000000-0005-0000-0000-0000D2670000}"/>
    <cellStyle name="RISKdrightEdge 3 6" xfId="17318" xr:uid="{00000000-0005-0000-0000-0000D3670000}"/>
    <cellStyle name="RISKdrightEdge 3 6 2" xfId="17319" xr:uid="{00000000-0005-0000-0000-0000D4670000}"/>
    <cellStyle name="RISKdrightEdge 3 7" xfId="17320" xr:uid="{00000000-0005-0000-0000-0000D5670000}"/>
    <cellStyle name="RISKdrightEdge 3 7 2" xfId="17321" xr:uid="{00000000-0005-0000-0000-0000D6670000}"/>
    <cellStyle name="RISKdrightEdge 3 8" xfId="17322" xr:uid="{00000000-0005-0000-0000-0000D7670000}"/>
    <cellStyle name="RISKdrightEdge 3 8 2" xfId="17323" xr:uid="{00000000-0005-0000-0000-0000D8670000}"/>
    <cellStyle name="RISKdrightEdge 3 9" xfId="17324" xr:uid="{00000000-0005-0000-0000-0000D9670000}"/>
    <cellStyle name="RISKdrightEdge 3 9 2" xfId="17325" xr:uid="{00000000-0005-0000-0000-0000DA670000}"/>
    <cellStyle name="RISKdrightEdge 4" xfId="17326" xr:uid="{00000000-0005-0000-0000-0000DB670000}"/>
    <cellStyle name="RISKdrightEdge 4 10" xfId="17327" xr:uid="{00000000-0005-0000-0000-0000DC670000}"/>
    <cellStyle name="RISKdrightEdge 4 10 2" xfId="17328" xr:uid="{00000000-0005-0000-0000-0000DD670000}"/>
    <cellStyle name="RISKdrightEdge 4 11" xfId="17329" xr:uid="{00000000-0005-0000-0000-0000DE670000}"/>
    <cellStyle name="RISKdrightEdge 4 11 2" xfId="17330" xr:uid="{00000000-0005-0000-0000-0000DF670000}"/>
    <cellStyle name="RISKdrightEdge 4 12" xfId="17331" xr:uid="{00000000-0005-0000-0000-0000E0670000}"/>
    <cellStyle name="RISKdrightEdge 4 12 2" xfId="17332" xr:uid="{00000000-0005-0000-0000-0000E1670000}"/>
    <cellStyle name="RISKdrightEdge 4 13" xfId="17333" xr:uid="{00000000-0005-0000-0000-0000E2670000}"/>
    <cellStyle name="RISKdrightEdge 4 2" xfId="17334" xr:uid="{00000000-0005-0000-0000-0000E3670000}"/>
    <cellStyle name="RISKdrightEdge 4 2 2" xfId="17335" xr:uid="{00000000-0005-0000-0000-0000E4670000}"/>
    <cellStyle name="RISKdrightEdge 4 3" xfId="17336" xr:uid="{00000000-0005-0000-0000-0000E5670000}"/>
    <cellStyle name="RISKdrightEdge 4 3 2" xfId="17337" xr:uid="{00000000-0005-0000-0000-0000E6670000}"/>
    <cellStyle name="RISKdrightEdge 4 4" xfId="17338" xr:uid="{00000000-0005-0000-0000-0000E7670000}"/>
    <cellStyle name="RISKdrightEdge 4 4 2" xfId="17339" xr:uid="{00000000-0005-0000-0000-0000E8670000}"/>
    <cellStyle name="RISKdrightEdge 4 5" xfId="17340" xr:uid="{00000000-0005-0000-0000-0000E9670000}"/>
    <cellStyle name="RISKdrightEdge 4 5 2" xfId="17341" xr:uid="{00000000-0005-0000-0000-0000EA670000}"/>
    <cellStyle name="RISKdrightEdge 4 6" xfId="17342" xr:uid="{00000000-0005-0000-0000-0000EB670000}"/>
    <cellStyle name="RISKdrightEdge 4 6 2" xfId="17343" xr:uid="{00000000-0005-0000-0000-0000EC670000}"/>
    <cellStyle name="RISKdrightEdge 4 7" xfId="17344" xr:uid="{00000000-0005-0000-0000-0000ED670000}"/>
    <cellStyle name="RISKdrightEdge 4 7 2" xfId="17345" xr:uid="{00000000-0005-0000-0000-0000EE670000}"/>
    <cellStyle name="RISKdrightEdge 4 8" xfId="17346" xr:uid="{00000000-0005-0000-0000-0000EF670000}"/>
    <cellStyle name="RISKdrightEdge 4 8 2" xfId="17347" xr:uid="{00000000-0005-0000-0000-0000F0670000}"/>
    <cellStyle name="RISKdrightEdge 4 9" xfId="17348" xr:uid="{00000000-0005-0000-0000-0000F1670000}"/>
    <cellStyle name="RISKdrightEdge 4 9 2" xfId="17349" xr:uid="{00000000-0005-0000-0000-0000F2670000}"/>
    <cellStyle name="RISKdrightEdge 5" xfId="17350" xr:uid="{00000000-0005-0000-0000-0000F3670000}"/>
    <cellStyle name="RISKdurationTime" xfId="17351" xr:uid="{00000000-0005-0000-0000-0000F4670000}"/>
    <cellStyle name="RISKdurationTime 2" xfId="17352" xr:uid="{00000000-0005-0000-0000-0000F5670000}"/>
    <cellStyle name="RISKdurationTime 2 10" xfId="17353" xr:uid="{00000000-0005-0000-0000-0000F6670000}"/>
    <cellStyle name="RISKdurationTime 2 10 2" xfId="17354" xr:uid="{00000000-0005-0000-0000-0000F7670000}"/>
    <cellStyle name="RISKdurationTime 2 11" xfId="17355" xr:uid="{00000000-0005-0000-0000-0000F8670000}"/>
    <cellStyle name="RISKdurationTime 2 11 2" xfId="17356" xr:uid="{00000000-0005-0000-0000-0000F9670000}"/>
    <cellStyle name="RISKdurationTime 2 12" xfId="17357" xr:uid="{00000000-0005-0000-0000-0000FA670000}"/>
    <cellStyle name="RISKdurationTime 2 12 2" xfId="17358" xr:uid="{00000000-0005-0000-0000-0000FB670000}"/>
    <cellStyle name="RISKdurationTime 2 13" xfId="17359" xr:uid="{00000000-0005-0000-0000-0000FC670000}"/>
    <cellStyle name="RISKdurationTime 2 2" xfId="17360" xr:uid="{00000000-0005-0000-0000-0000FD670000}"/>
    <cellStyle name="RISKdurationTime 2 2 2" xfId="17361" xr:uid="{00000000-0005-0000-0000-0000FE670000}"/>
    <cellStyle name="RISKdurationTime 2 3" xfId="17362" xr:uid="{00000000-0005-0000-0000-0000FF670000}"/>
    <cellStyle name="RISKdurationTime 2 3 2" xfId="17363" xr:uid="{00000000-0005-0000-0000-000000680000}"/>
    <cellStyle name="RISKdurationTime 2 4" xfId="17364" xr:uid="{00000000-0005-0000-0000-000001680000}"/>
    <cellStyle name="RISKdurationTime 2 4 2" xfId="17365" xr:uid="{00000000-0005-0000-0000-000002680000}"/>
    <cellStyle name="RISKdurationTime 2 5" xfId="17366" xr:uid="{00000000-0005-0000-0000-000003680000}"/>
    <cellStyle name="RISKdurationTime 2 5 2" xfId="17367" xr:uid="{00000000-0005-0000-0000-000004680000}"/>
    <cellStyle name="RISKdurationTime 2 6" xfId="17368" xr:uid="{00000000-0005-0000-0000-000005680000}"/>
    <cellStyle name="RISKdurationTime 2 6 2" xfId="17369" xr:uid="{00000000-0005-0000-0000-000006680000}"/>
    <cellStyle name="RISKdurationTime 2 7" xfId="17370" xr:uid="{00000000-0005-0000-0000-000007680000}"/>
    <cellStyle name="RISKdurationTime 2 7 2" xfId="17371" xr:uid="{00000000-0005-0000-0000-000008680000}"/>
    <cellStyle name="RISKdurationTime 2 8" xfId="17372" xr:uid="{00000000-0005-0000-0000-000009680000}"/>
    <cellStyle name="RISKdurationTime 2 8 2" xfId="17373" xr:uid="{00000000-0005-0000-0000-00000A680000}"/>
    <cellStyle name="RISKdurationTime 2 9" xfId="17374" xr:uid="{00000000-0005-0000-0000-00000B680000}"/>
    <cellStyle name="RISKdurationTime 2 9 2" xfId="17375" xr:uid="{00000000-0005-0000-0000-00000C680000}"/>
    <cellStyle name="RISKdurationTime 3" xfId="17376" xr:uid="{00000000-0005-0000-0000-00000D680000}"/>
    <cellStyle name="RISKdurationTime 3 10" xfId="17377" xr:uid="{00000000-0005-0000-0000-00000E680000}"/>
    <cellStyle name="RISKdurationTime 3 10 2" xfId="17378" xr:uid="{00000000-0005-0000-0000-00000F680000}"/>
    <cellStyle name="RISKdurationTime 3 11" xfId="17379" xr:uid="{00000000-0005-0000-0000-000010680000}"/>
    <cellStyle name="RISKdurationTime 3 11 2" xfId="17380" xr:uid="{00000000-0005-0000-0000-000011680000}"/>
    <cellStyle name="RISKdurationTime 3 12" xfId="17381" xr:uid="{00000000-0005-0000-0000-000012680000}"/>
    <cellStyle name="RISKdurationTime 3 12 2" xfId="17382" xr:uid="{00000000-0005-0000-0000-000013680000}"/>
    <cellStyle name="RISKdurationTime 3 13" xfId="17383" xr:uid="{00000000-0005-0000-0000-000014680000}"/>
    <cellStyle name="RISKdurationTime 3 2" xfId="17384" xr:uid="{00000000-0005-0000-0000-000015680000}"/>
    <cellStyle name="RISKdurationTime 3 2 2" xfId="17385" xr:uid="{00000000-0005-0000-0000-000016680000}"/>
    <cellStyle name="RISKdurationTime 3 3" xfId="17386" xr:uid="{00000000-0005-0000-0000-000017680000}"/>
    <cellStyle name="RISKdurationTime 3 3 2" xfId="17387" xr:uid="{00000000-0005-0000-0000-000018680000}"/>
    <cellStyle name="RISKdurationTime 3 4" xfId="17388" xr:uid="{00000000-0005-0000-0000-000019680000}"/>
    <cellStyle name="RISKdurationTime 3 4 2" xfId="17389" xr:uid="{00000000-0005-0000-0000-00001A680000}"/>
    <cellStyle name="RISKdurationTime 3 5" xfId="17390" xr:uid="{00000000-0005-0000-0000-00001B680000}"/>
    <cellStyle name="RISKdurationTime 3 5 2" xfId="17391" xr:uid="{00000000-0005-0000-0000-00001C680000}"/>
    <cellStyle name="RISKdurationTime 3 6" xfId="17392" xr:uid="{00000000-0005-0000-0000-00001D680000}"/>
    <cellStyle name="RISKdurationTime 3 6 2" xfId="17393" xr:uid="{00000000-0005-0000-0000-00001E680000}"/>
    <cellStyle name="RISKdurationTime 3 7" xfId="17394" xr:uid="{00000000-0005-0000-0000-00001F680000}"/>
    <cellStyle name="RISKdurationTime 3 7 2" xfId="17395" xr:uid="{00000000-0005-0000-0000-000020680000}"/>
    <cellStyle name="RISKdurationTime 3 8" xfId="17396" xr:uid="{00000000-0005-0000-0000-000021680000}"/>
    <cellStyle name="RISKdurationTime 3 8 2" xfId="17397" xr:uid="{00000000-0005-0000-0000-000022680000}"/>
    <cellStyle name="RISKdurationTime 3 9" xfId="17398" xr:uid="{00000000-0005-0000-0000-000023680000}"/>
    <cellStyle name="RISKdurationTime 3 9 2" xfId="17399" xr:uid="{00000000-0005-0000-0000-000024680000}"/>
    <cellStyle name="RISKdurationTime 4" xfId="17400" xr:uid="{00000000-0005-0000-0000-000025680000}"/>
    <cellStyle name="RISKdurationTime 4 10" xfId="17401" xr:uid="{00000000-0005-0000-0000-000026680000}"/>
    <cellStyle name="RISKdurationTime 4 10 2" xfId="17402" xr:uid="{00000000-0005-0000-0000-000027680000}"/>
    <cellStyle name="RISKdurationTime 4 11" xfId="17403" xr:uid="{00000000-0005-0000-0000-000028680000}"/>
    <cellStyle name="RISKdurationTime 4 11 2" xfId="17404" xr:uid="{00000000-0005-0000-0000-000029680000}"/>
    <cellStyle name="RISKdurationTime 4 12" xfId="17405" xr:uid="{00000000-0005-0000-0000-00002A680000}"/>
    <cellStyle name="RISKdurationTime 4 12 2" xfId="17406" xr:uid="{00000000-0005-0000-0000-00002B680000}"/>
    <cellStyle name="RISKdurationTime 4 13" xfId="17407" xr:uid="{00000000-0005-0000-0000-00002C680000}"/>
    <cellStyle name="RISKdurationTime 4 2" xfId="17408" xr:uid="{00000000-0005-0000-0000-00002D680000}"/>
    <cellStyle name="RISKdurationTime 4 2 2" xfId="17409" xr:uid="{00000000-0005-0000-0000-00002E680000}"/>
    <cellStyle name="RISKdurationTime 4 3" xfId="17410" xr:uid="{00000000-0005-0000-0000-00002F680000}"/>
    <cellStyle name="RISKdurationTime 4 3 2" xfId="17411" xr:uid="{00000000-0005-0000-0000-000030680000}"/>
    <cellStyle name="RISKdurationTime 4 4" xfId="17412" xr:uid="{00000000-0005-0000-0000-000031680000}"/>
    <cellStyle name="RISKdurationTime 4 4 2" xfId="17413" xr:uid="{00000000-0005-0000-0000-000032680000}"/>
    <cellStyle name="RISKdurationTime 4 5" xfId="17414" xr:uid="{00000000-0005-0000-0000-000033680000}"/>
    <cellStyle name="RISKdurationTime 4 5 2" xfId="17415" xr:uid="{00000000-0005-0000-0000-000034680000}"/>
    <cellStyle name="RISKdurationTime 4 6" xfId="17416" xr:uid="{00000000-0005-0000-0000-000035680000}"/>
    <cellStyle name="RISKdurationTime 4 6 2" xfId="17417" xr:uid="{00000000-0005-0000-0000-000036680000}"/>
    <cellStyle name="RISKdurationTime 4 7" xfId="17418" xr:uid="{00000000-0005-0000-0000-000037680000}"/>
    <cellStyle name="RISKdurationTime 4 7 2" xfId="17419" xr:uid="{00000000-0005-0000-0000-000038680000}"/>
    <cellStyle name="RISKdurationTime 4 8" xfId="17420" xr:uid="{00000000-0005-0000-0000-000039680000}"/>
    <cellStyle name="RISKdurationTime 4 8 2" xfId="17421" xr:uid="{00000000-0005-0000-0000-00003A680000}"/>
    <cellStyle name="RISKdurationTime 4 9" xfId="17422" xr:uid="{00000000-0005-0000-0000-00003B680000}"/>
    <cellStyle name="RISKdurationTime 4 9 2" xfId="17423" xr:uid="{00000000-0005-0000-0000-00003C680000}"/>
    <cellStyle name="RISKdurationTime 5" xfId="17424" xr:uid="{00000000-0005-0000-0000-00003D680000}"/>
    <cellStyle name="RISKinNumber" xfId="17425" xr:uid="{00000000-0005-0000-0000-00003E680000}"/>
    <cellStyle name="RISKinNumber 2" xfId="17426" xr:uid="{00000000-0005-0000-0000-00003F680000}"/>
    <cellStyle name="RISKinNumber 2 10" xfId="17427" xr:uid="{00000000-0005-0000-0000-000040680000}"/>
    <cellStyle name="RISKinNumber 2 11" xfId="17428" xr:uid="{00000000-0005-0000-0000-000041680000}"/>
    <cellStyle name="RISKinNumber 2 12" xfId="17429" xr:uid="{00000000-0005-0000-0000-000042680000}"/>
    <cellStyle name="RISKinNumber 2 2" xfId="17430" xr:uid="{00000000-0005-0000-0000-000043680000}"/>
    <cellStyle name="RISKinNumber 2 3" xfId="17431" xr:uid="{00000000-0005-0000-0000-000044680000}"/>
    <cellStyle name="RISKinNumber 2 4" xfId="17432" xr:uid="{00000000-0005-0000-0000-000045680000}"/>
    <cellStyle name="RISKinNumber 2 5" xfId="17433" xr:uid="{00000000-0005-0000-0000-000046680000}"/>
    <cellStyle name="RISKinNumber 2 6" xfId="17434" xr:uid="{00000000-0005-0000-0000-000047680000}"/>
    <cellStyle name="RISKinNumber 2 7" xfId="17435" xr:uid="{00000000-0005-0000-0000-000048680000}"/>
    <cellStyle name="RISKinNumber 2 8" xfId="17436" xr:uid="{00000000-0005-0000-0000-000049680000}"/>
    <cellStyle name="RISKinNumber 2 9" xfId="17437" xr:uid="{00000000-0005-0000-0000-00004A680000}"/>
    <cellStyle name="RISKinNumber 2_ActiFijos" xfId="17438" xr:uid="{00000000-0005-0000-0000-00004B680000}"/>
    <cellStyle name="RISKinNumber 3" xfId="17439" xr:uid="{00000000-0005-0000-0000-00004C680000}"/>
    <cellStyle name="RISKinNumber 3 10" xfId="17440" xr:uid="{00000000-0005-0000-0000-00004D680000}"/>
    <cellStyle name="RISKinNumber 3 11" xfId="17441" xr:uid="{00000000-0005-0000-0000-00004E680000}"/>
    <cellStyle name="RISKinNumber 3 12" xfId="17442" xr:uid="{00000000-0005-0000-0000-00004F680000}"/>
    <cellStyle name="RISKinNumber 3 2" xfId="17443" xr:uid="{00000000-0005-0000-0000-000050680000}"/>
    <cellStyle name="RISKinNumber 3 3" xfId="17444" xr:uid="{00000000-0005-0000-0000-000051680000}"/>
    <cellStyle name="RISKinNumber 3 4" xfId="17445" xr:uid="{00000000-0005-0000-0000-000052680000}"/>
    <cellStyle name="RISKinNumber 3 5" xfId="17446" xr:uid="{00000000-0005-0000-0000-000053680000}"/>
    <cellStyle name="RISKinNumber 3 6" xfId="17447" xr:uid="{00000000-0005-0000-0000-000054680000}"/>
    <cellStyle name="RISKinNumber 3 7" xfId="17448" xr:uid="{00000000-0005-0000-0000-000055680000}"/>
    <cellStyle name="RISKinNumber 3 8" xfId="17449" xr:uid="{00000000-0005-0000-0000-000056680000}"/>
    <cellStyle name="RISKinNumber 3 9" xfId="17450" xr:uid="{00000000-0005-0000-0000-000057680000}"/>
    <cellStyle name="RISKinNumber 3_ActiFijos" xfId="17451" xr:uid="{00000000-0005-0000-0000-000058680000}"/>
    <cellStyle name="RISKinNumber 4" xfId="17452" xr:uid="{00000000-0005-0000-0000-000059680000}"/>
    <cellStyle name="RISKinNumber 4 10" xfId="17453" xr:uid="{00000000-0005-0000-0000-00005A680000}"/>
    <cellStyle name="RISKinNumber 4 11" xfId="17454" xr:uid="{00000000-0005-0000-0000-00005B680000}"/>
    <cellStyle name="RISKinNumber 4 12" xfId="17455" xr:uid="{00000000-0005-0000-0000-00005C680000}"/>
    <cellStyle name="RISKinNumber 4 2" xfId="17456" xr:uid="{00000000-0005-0000-0000-00005D680000}"/>
    <cellStyle name="RISKinNumber 4 3" xfId="17457" xr:uid="{00000000-0005-0000-0000-00005E680000}"/>
    <cellStyle name="RISKinNumber 4 4" xfId="17458" xr:uid="{00000000-0005-0000-0000-00005F680000}"/>
    <cellStyle name="RISKinNumber 4 5" xfId="17459" xr:uid="{00000000-0005-0000-0000-000060680000}"/>
    <cellStyle name="RISKinNumber 4 6" xfId="17460" xr:uid="{00000000-0005-0000-0000-000061680000}"/>
    <cellStyle name="RISKinNumber 4 7" xfId="17461" xr:uid="{00000000-0005-0000-0000-000062680000}"/>
    <cellStyle name="RISKinNumber 4 8" xfId="17462" xr:uid="{00000000-0005-0000-0000-000063680000}"/>
    <cellStyle name="RISKinNumber 4 9" xfId="17463" xr:uid="{00000000-0005-0000-0000-000064680000}"/>
    <cellStyle name="RISKinNumber 4_ActiFijos" xfId="17464" xr:uid="{00000000-0005-0000-0000-000065680000}"/>
    <cellStyle name="RISKinNumber_Bases_Generales" xfId="17465" xr:uid="{00000000-0005-0000-0000-000066680000}"/>
    <cellStyle name="RISKlandrEdge" xfId="17466" xr:uid="{00000000-0005-0000-0000-000067680000}"/>
    <cellStyle name="RISKlandrEdge 2" xfId="17467" xr:uid="{00000000-0005-0000-0000-000068680000}"/>
    <cellStyle name="RISKlandrEdge 2 10" xfId="17468" xr:uid="{00000000-0005-0000-0000-000069680000}"/>
    <cellStyle name="RISKlandrEdge 2 10 2" xfId="17469" xr:uid="{00000000-0005-0000-0000-00006A680000}"/>
    <cellStyle name="RISKlandrEdge 2 11" xfId="17470" xr:uid="{00000000-0005-0000-0000-00006B680000}"/>
    <cellStyle name="RISKlandrEdge 2 11 2" xfId="17471" xr:uid="{00000000-0005-0000-0000-00006C680000}"/>
    <cellStyle name="RISKlandrEdge 2 12" xfId="17472" xr:uid="{00000000-0005-0000-0000-00006D680000}"/>
    <cellStyle name="RISKlandrEdge 2 12 2" xfId="17473" xr:uid="{00000000-0005-0000-0000-00006E680000}"/>
    <cellStyle name="RISKlandrEdge 2 13" xfId="17474" xr:uid="{00000000-0005-0000-0000-00006F680000}"/>
    <cellStyle name="RISKlandrEdge 2 2" xfId="17475" xr:uid="{00000000-0005-0000-0000-000070680000}"/>
    <cellStyle name="RISKlandrEdge 2 2 2" xfId="17476" xr:uid="{00000000-0005-0000-0000-000071680000}"/>
    <cellStyle name="RISKlandrEdge 2 3" xfId="17477" xr:uid="{00000000-0005-0000-0000-000072680000}"/>
    <cellStyle name="RISKlandrEdge 2 3 2" xfId="17478" xr:uid="{00000000-0005-0000-0000-000073680000}"/>
    <cellStyle name="RISKlandrEdge 2 4" xfId="17479" xr:uid="{00000000-0005-0000-0000-000074680000}"/>
    <cellStyle name="RISKlandrEdge 2 4 2" xfId="17480" xr:uid="{00000000-0005-0000-0000-000075680000}"/>
    <cellStyle name="RISKlandrEdge 2 5" xfId="17481" xr:uid="{00000000-0005-0000-0000-000076680000}"/>
    <cellStyle name="RISKlandrEdge 2 5 2" xfId="17482" xr:uid="{00000000-0005-0000-0000-000077680000}"/>
    <cellStyle name="RISKlandrEdge 2 6" xfId="17483" xr:uid="{00000000-0005-0000-0000-000078680000}"/>
    <cellStyle name="RISKlandrEdge 2 6 2" xfId="17484" xr:uid="{00000000-0005-0000-0000-000079680000}"/>
    <cellStyle name="RISKlandrEdge 2 7" xfId="17485" xr:uid="{00000000-0005-0000-0000-00007A680000}"/>
    <cellStyle name="RISKlandrEdge 2 7 2" xfId="17486" xr:uid="{00000000-0005-0000-0000-00007B680000}"/>
    <cellStyle name="RISKlandrEdge 2 8" xfId="17487" xr:uid="{00000000-0005-0000-0000-00007C680000}"/>
    <cellStyle name="RISKlandrEdge 2 8 2" xfId="17488" xr:uid="{00000000-0005-0000-0000-00007D680000}"/>
    <cellStyle name="RISKlandrEdge 2 9" xfId="17489" xr:uid="{00000000-0005-0000-0000-00007E680000}"/>
    <cellStyle name="RISKlandrEdge 2 9 2" xfId="17490" xr:uid="{00000000-0005-0000-0000-00007F680000}"/>
    <cellStyle name="RISKlandrEdge 3" xfId="17491" xr:uid="{00000000-0005-0000-0000-000080680000}"/>
    <cellStyle name="RISKlandrEdge 3 10" xfId="17492" xr:uid="{00000000-0005-0000-0000-000081680000}"/>
    <cellStyle name="RISKlandrEdge 3 10 2" xfId="17493" xr:uid="{00000000-0005-0000-0000-000082680000}"/>
    <cellStyle name="RISKlandrEdge 3 11" xfId="17494" xr:uid="{00000000-0005-0000-0000-000083680000}"/>
    <cellStyle name="RISKlandrEdge 3 11 2" xfId="17495" xr:uid="{00000000-0005-0000-0000-000084680000}"/>
    <cellStyle name="RISKlandrEdge 3 12" xfId="17496" xr:uid="{00000000-0005-0000-0000-000085680000}"/>
    <cellStyle name="RISKlandrEdge 3 12 2" xfId="17497" xr:uid="{00000000-0005-0000-0000-000086680000}"/>
    <cellStyle name="RISKlandrEdge 3 13" xfId="17498" xr:uid="{00000000-0005-0000-0000-000087680000}"/>
    <cellStyle name="RISKlandrEdge 3 2" xfId="17499" xr:uid="{00000000-0005-0000-0000-000088680000}"/>
    <cellStyle name="RISKlandrEdge 3 2 2" xfId="17500" xr:uid="{00000000-0005-0000-0000-000089680000}"/>
    <cellStyle name="RISKlandrEdge 3 3" xfId="17501" xr:uid="{00000000-0005-0000-0000-00008A680000}"/>
    <cellStyle name="RISKlandrEdge 3 3 2" xfId="17502" xr:uid="{00000000-0005-0000-0000-00008B680000}"/>
    <cellStyle name="RISKlandrEdge 3 4" xfId="17503" xr:uid="{00000000-0005-0000-0000-00008C680000}"/>
    <cellStyle name="RISKlandrEdge 3 4 2" xfId="17504" xr:uid="{00000000-0005-0000-0000-00008D680000}"/>
    <cellStyle name="RISKlandrEdge 3 5" xfId="17505" xr:uid="{00000000-0005-0000-0000-00008E680000}"/>
    <cellStyle name="RISKlandrEdge 3 5 2" xfId="17506" xr:uid="{00000000-0005-0000-0000-00008F680000}"/>
    <cellStyle name="RISKlandrEdge 3 6" xfId="17507" xr:uid="{00000000-0005-0000-0000-000090680000}"/>
    <cellStyle name="RISKlandrEdge 3 6 2" xfId="17508" xr:uid="{00000000-0005-0000-0000-000091680000}"/>
    <cellStyle name="RISKlandrEdge 3 7" xfId="17509" xr:uid="{00000000-0005-0000-0000-000092680000}"/>
    <cellStyle name="RISKlandrEdge 3 7 2" xfId="17510" xr:uid="{00000000-0005-0000-0000-000093680000}"/>
    <cellStyle name="RISKlandrEdge 3 8" xfId="17511" xr:uid="{00000000-0005-0000-0000-000094680000}"/>
    <cellStyle name="RISKlandrEdge 3 8 2" xfId="17512" xr:uid="{00000000-0005-0000-0000-000095680000}"/>
    <cellStyle name="RISKlandrEdge 3 9" xfId="17513" xr:uid="{00000000-0005-0000-0000-000096680000}"/>
    <cellStyle name="RISKlandrEdge 3 9 2" xfId="17514" xr:uid="{00000000-0005-0000-0000-000097680000}"/>
    <cellStyle name="RISKlandrEdge 4" xfId="17515" xr:uid="{00000000-0005-0000-0000-000098680000}"/>
    <cellStyle name="RISKlandrEdge 4 10" xfId="17516" xr:uid="{00000000-0005-0000-0000-000099680000}"/>
    <cellStyle name="RISKlandrEdge 4 10 2" xfId="17517" xr:uid="{00000000-0005-0000-0000-00009A680000}"/>
    <cellStyle name="RISKlandrEdge 4 11" xfId="17518" xr:uid="{00000000-0005-0000-0000-00009B680000}"/>
    <cellStyle name="RISKlandrEdge 4 11 2" xfId="17519" xr:uid="{00000000-0005-0000-0000-00009C680000}"/>
    <cellStyle name="RISKlandrEdge 4 12" xfId="17520" xr:uid="{00000000-0005-0000-0000-00009D680000}"/>
    <cellStyle name="RISKlandrEdge 4 12 2" xfId="17521" xr:uid="{00000000-0005-0000-0000-00009E680000}"/>
    <cellStyle name="RISKlandrEdge 4 13" xfId="17522" xr:uid="{00000000-0005-0000-0000-00009F680000}"/>
    <cellStyle name="RISKlandrEdge 4 2" xfId="17523" xr:uid="{00000000-0005-0000-0000-0000A0680000}"/>
    <cellStyle name="RISKlandrEdge 4 2 2" xfId="17524" xr:uid="{00000000-0005-0000-0000-0000A1680000}"/>
    <cellStyle name="RISKlandrEdge 4 3" xfId="17525" xr:uid="{00000000-0005-0000-0000-0000A2680000}"/>
    <cellStyle name="RISKlandrEdge 4 3 2" xfId="17526" xr:uid="{00000000-0005-0000-0000-0000A3680000}"/>
    <cellStyle name="RISKlandrEdge 4 4" xfId="17527" xr:uid="{00000000-0005-0000-0000-0000A4680000}"/>
    <cellStyle name="RISKlandrEdge 4 4 2" xfId="17528" xr:uid="{00000000-0005-0000-0000-0000A5680000}"/>
    <cellStyle name="RISKlandrEdge 4 5" xfId="17529" xr:uid="{00000000-0005-0000-0000-0000A6680000}"/>
    <cellStyle name="RISKlandrEdge 4 5 2" xfId="17530" xr:uid="{00000000-0005-0000-0000-0000A7680000}"/>
    <cellStyle name="RISKlandrEdge 4 6" xfId="17531" xr:uid="{00000000-0005-0000-0000-0000A8680000}"/>
    <cellStyle name="RISKlandrEdge 4 6 2" xfId="17532" xr:uid="{00000000-0005-0000-0000-0000A9680000}"/>
    <cellStyle name="RISKlandrEdge 4 7" xfId="17533" xr:uid="{00000000-0005-0000-0000-0000AA680000}"/>
    <cellStyle name="RISKlandrEdge 4 7 2" xfId="17534" xr:uid="{00000000-0005-0000-0000-0000AB680000}"/>
    <cellStyle name="RISKlandrEdge 4 8" xfId="17535" xr:uid="{00000000-0005-0000-0000-0000AC680000}"/>
    <cellStyle name="RISKlandrEdge 4 8 2" xfId="17536" xr:uid="{00000000-0005-0000-0000-0000AD680000}"/>
    <cellStyle name="RISKlandrEdge 4 9" xfId="17537" xr:uid="{00000000-0005-0000-0000-0000AE680000}"/>
    <cellStyle name="RISKlandrEdge 4 9 2" xfId="17538" xr:uid="{00000000-0005-0000-0000-0000AF680000}"/>
    <cellStyle name="RISKlandrEdge 5" xfId="17539" xr:uid="{00000000-0005-0000-0000-0000B0680000}"/>
    <cellStyle name="RISKleftEdge" xfId="17540" xr:uid="{00000000-0005-0000-0000-0000B1680000}"/>
    <cellStyle name="RISKleftEdge 2" xfId="17541" xr:uid="{00000000-0005-0000-0000-0000B2680000}"/>
    <cellStyle name="RISKleftEdge 2 10" xfId="17542" xr:uid="{00000000-0005-0000-0000-0000B3680000}"/>
    <cellStyle name="RISKleftEdge 2 10 2" xfId="17543" xr:uid="{00000000-0005-0000-0000-0000B4680000}"/>
    <cellStyle name="RISKleftEdge 2 11" xfId="17544" xr:uid="{00000000-0005-0000-0000-0000B5680000}"/>
    <cellStyle name="RISKleftEdge 2 11 2" xfId="17545" xr:uid="{00000000-0005-0000-0000-0000B6680000}"/>
    <cellStyle name="RISKleftEdge 2 12" xfId="17546" xr:uid="{00000000-0005-0000-0000-0000B7680000}"/>
    <cellStyle name="RISKleftEdge 2 12 2" xfId="17547" xr:uid="{00000000-0005-0000-0000-0000B8680000}"/>
    <cellStyle name="RISKleftEdge 2 13" xfId="17548" xr:uid="{00000000-0005-0000-0000-0000B9680000}"/>
    <cellStyle name="RISKleftEdge 2 2" xfId="17549" xr:uid="{00000000-0005-0000-0000-0000BA680000}"/>
    <cellStyle name="RISKleftEdge 2 2 2" xfId="17550" xr:uid="{00000000-0005-0000-0000-0000BB680000}"/>
    <cellStyle name="RISKleftEdge 2 3" xfId="17551" xr:uid="{00000000-0005-0000-0000-0000BC680000}"/>
    <cellStyle name="RISKleftEdge 2 3 2" xfId="17552" xr:uid="{00000000-0005-0000-0000-0000BD680000}"/>
    <cellStyle name="RISKleftEdge 2 4" xfId="17553" xr:uid="{00000000-0005-0000-0000-0000BE680000}"/>
    <cellStyle name="RISKleftEdge 2 4 2" xfId="17554" xr:uid="{00000000-0005-0000-0000-0000BF680000}"/>
    <cellStyle name="RISKleftEdge 2 5" xfId="17555" xr:uid="{00000000-0005-0000-0000-0000C0680000}"/>
    <cellStyle name="RISKleftEdge 2 5 2" xfId="17556" xr:uid="{00000000-0005-0000-0000-0000C1680000}"/>
    <cellStyle name="RISKleftEdge 2 6" xfId="17557" xr:uid="{00000000-0005-0000-0000-0000C2680000}"/>
    <cellStyle name="RISKleftEdge 2 6 2" xfId="17558" xr:uid="{00000000-0005-0000-0000-0000C3680000}"/>
    <cellStyle name="RISKleftEdge 2 7" xfId="17559" xr:uid="{00000000-0005-0000-0000-0000C4680000}"/>
    <cellStyle name="RISKleftEdge 2 7 2" xfId="17560" xr:uid="{00000000-0005-0000-0000-0000C5680000}"/>
    <cellStyle name="RISKleftEdge 2 8" xfId="17561" xr:uid="{00000000-0005-0000-0000-0000C6680000}"/>
    <cellStyle name="RISKleftEdge 2 8 2" xfId="17562" xr:uid="{00000000-0005-0000-0000-0000C7680000}"/>
    <cellStyle name="RISKleftEdge 2 9" xfId="17563" xr:uid="{00000000-0005-0000-0000-0000C8680000}"/>
    <cellStyle name="RISKleftEdge 2 9 2" xfId="17564" xr:uid="{00000000-0005-0000-0000-0000C9680000}"/>
    <cellStyle name="RISKleftEdge 3" xfId="17565" xr:uid="{00000000-0005-0000-0000-0000CA680000}"/>
    <cellStyle name="RISKleftEdge 3 10" xfId="17566" xr:uid="{00000000-0005-0000-0000-0000CB680000}"/>
    <cellStyle name="RISKleftEdge 3 10 2" xfId="17567" xr:uid="{00000000-0005-0000-0000-0000CC680000}"/>
    <cellStyle name="RISKleftEdge 3 11" xfId="17568" xr:uid="{00000000-0005-0000-0000-0000CD680000}"/>
    <cellStyle name="RISKleftEdge 3 11 2" xfId="17569" xr:uid="{00000000-0005-0000-0000-0000CE680000}"/>
    <cellStyle name="RISKleftEdge 3 12" xfId="17570" xr:uid="{00000000-0005-0000-0000-0000CF680000}"/>
    <cellStyle name="RISKleftEdge 3 12 2" xfId="17571" xr:uid="{00000000-0005-0000-0000-0000D0680000}"/>
    <cellStyle name="RISKleftEdge 3 13" xfId="17572" xr:uid="{00000000-0005-0000-0000-0000D1680000}"/>
    <cellStyle name="RISKleftEdge 3 2" xfId="17573" xr:uid="{00000000-0005-0000-0000-0000D2680000}"/>
    <cellStyle name="RISKleftEdge 3 2 2" xfId="17574" xr:uid="{00000000-0005-0000-0000-0000D3680000}"/>
    <cellStyle name="RISKleftEdge 3 3" xfId="17575" xr:uid="{00000000-0005-0000-0000-0000D4680000}"/>
    <cellStyle name="RISKleftEdge 3 3 2" xfId="17576" xr:uid="{00000000-0005-0000-0000-0000D5680000}"/>
    <cellStyle name="RISKleftEdge 3 4" xfId="17577" xr:uid="{00000000-0005-0000-0000-0000D6680000}"/>
    <cellStyle name="RISKleftEdge 3 4 2" xfId="17578" xr:uid="{00000000-0005-0000-0000-0000D7680000}"/>
    <cellStyle name="RISKleftEdge 3 5" xfId="17579" xr:uid="{00000000-0005-0000-0000-0000D8680000}"/>
    <cellStyle name="RISKleftEdge 3 5 2" xfId="17580" xr:uid="{00000000-0005-0000-0000-0000D9680000}"/>
    <cellStyle name="RISKleftEdge 3 6" xfId="17581" xr:uid="{00000000-0005-0000-0000-0000DA680000}"/>
    <cellStyle name="RISKleftEdge 3 6 2" xfId="17582" xr:uid="{00000000-0005-0000-0000-0000DB680000}"/>
    <cellStyle name="RISKleftEdge 3 7" xfId="17583" xr:uid="{00000000-0005-0000-0000-0000DC680000}"/>
    <cellStyle name="RISKleftEdge 3 7 2" xfId="17584" xr:uid="{00000000-0005-0000-0000-0000DD680000}"/>
    <cellStyle name="RISKleftEdge 3 8" xfId="17585" xr:uid="{00000000-0005-0000-0000-0000DE680000}"/>
    <cellStyle name="RISKleftEdge 3 8 2" xfId="17586" xr:uid="{00000000-0005-0000-0000-0000DF680000}"/>
    <cellStyle name="RISKleftEdge 3 9" xfId="17587" xr:uid="{00000000-0005-0000-0000-0000E0680000}"/>
    <cellStyle name="RISKleftEdge 3 9 2" xfId="17588" xr:uid="{00000000-0005-0000-0000-0000E1680000}"/>
    <cellStyle name="RISKleftEdge 4" xfId="17589" xr:uid="{00000000-0005-0000-0000-0000E2680000}"/>
    <cellStyle name="RISKleftEdge 4 10" xfId="17590" xr:uid="{00000000-0005-0000-0000-0000E3680000}"/>
    <cellStyle name="RISKleftEdge 4 10 2" xfId="17591" xr:uid="{00000000-0005-0000-0000-0000E4680000}"/>
    <cellStyle name="RISKleftEdge 4 11" xfId="17592" xr:uid="{00000000-0005-0000-0000-0000E5680000}"/>
    <cellStyle name="RISKleftEdge 4 11 2" xfId="17593" xr:uid="{00000000-0005-0000-0000-0000E6680000}"/>
    <cellStyle name="RISKleftEdge 4 12" xfId="17594" xr:uid="{00000000-0005-0000-0000-0000E7680000}"/>
    <cellStyle name="RISKleftEdge 4 12 2" xfId="17595" xr:uid="{00000000-0005-0000-0000-0000E8680000}"/>
    <cellStyle name="RISKleftEdge 4 13" xfId="17596" xr:uid="{00000000-0005-0000-0000-0000E9680000}"/>
    <cellStyle name="RISKleftEdge 4 2" xfId="17597" xr:uid="{00000000-0005-0000-0000-0000EA680000}"/>
    <cellStyle name="RISKleftEdge 4 2 2" xfId="17598" xr:uid="{00000000-0005-0000-0000-0000EB680000}"/>
    <cellStyle name="RISKleftEdge 4 3" xfId="17599" xr:uid="{00000000-0005-0000-0000-0000EC680000}"/>
    <cellStyle name="RISKleftEdge 4 3 2" xfId="17600" xr:uid="{00000000-0005-0000-0000-0000ED680000}"/>
    <cellStyle name="RISKleftEdge 4 4" xfId="17601" xr:uid="{00000000-0005-0000-0000-0000EE680000}"/>
    <cellStyle name="RISKleftEdge 4 4 2" xfId="17602" xr:uid="{00000000-0005-0000-0000-0000EF680000}"/>
    <cellStyle name="RISKleftEdge 4 5" xfId="17603" xr:uid="{00000000-0005-0000-0000-0000F0680000}"/>
    <cellStyle name="RISKleftEdge 4 5 2" xfId="17604" xr:uid="{00000000-0005-0000-0000-0000F1680000}"/>
    <cellStyle name="RISKleftEdge 4 6" xfId="17605" xr:uid="{00000000-0005-0000-0000-0000F2680000}"/>
    <cellStyle name="RISKleftEdge 4 6 2" xfId="17606" xr:uid="{00000000-0005-0000-0000-0000F3680000}"/>
    <cellStyle name="RISKleftEdge 4 7" xfId="17607" xr:uid="{00000000-0005-0000-0000-0000F4680000}"/>
    <cellStyle name="RISKleftEdge 4 7 2" xfId="17608" xr:uid="{00000000-0005-0000-0000-0000F5680000}"/>
    <cellStyle name="RISKleftEdge 4 8" xfId="17609" xr:uid="{00000000-0005-0000-0000-0000F6680000}"/>
    <cellStyle name="RISKleftEdge 4 8 2" xfId="17610" xr:uid="{00000000-0005-0000-0000-0000F7680000}"/>
    <cellStyle name="RISKleftEdge 4 9" xfId="17611" xr:uid="{00000000-0005-0000-0000-0000F8680000}"/>
    <cellStyle name="RISKleftEdge 4 9 2" xfId="17612" xr:uid="{00000000-0005-0000-0000-0000F9680000}"/>
    <cellStyle name="RISKleftEdge 5" xfId="17613" xr:uid="{00000000-0005-0000-0000-0000FA680000}"/>
    <cellStyle name="RISKlightBoxed" xfId="17614" xr:uid="{00000000-0005-0000-0000-0000FB680000}"/>
    <cellStyle name="RISKlightBoxed 10" xfId="17615" xr:uid="{00000000-0005-0000-0000-0000FC680000}"/>
    <cellStyle name="RISKlightBoxed 10 2" xfId="17616" xr:uid="{00000000-0005-0000-0000-0000FD680000}"/>
    <cellStyle name="RISKlightBoxed 11" xfId="17617" xr:uid="{00000000-0005-0000-0000-0000FE680000}"/>
    <cellStyle name="RISKlightBoxed 11 2" xfId="17618" xr:uid="{00000000-0005-0000-0000-0000FF680000}"/>
    <cellStyle name="RISKlightBoxed 12" xfId="17619" xr:uid="{00000000-0005-0000-0000-000000690000}"/>
    <cellStyle name="RISKlightBoxed 2" xfId="17620" xr:uid="{00000000-0005-0000-0000-000001690000}"/>
    <cellStyle name="RISKlightBoxed 2 10" xfId="17621" xr:uid="{00000000-0005-0000-0000-000002690000}"/>
    <cellStyle name="RISKlightBoxed 2 10 2" xfId="17622" xr:uid="{00000000-0005-0000-0000-000003690000}"/>
    <cellStyle name="RISKlightBoxed 2 10 2 2" xfId="17623" xr:uid="{00000000-0005-0000-0000-000004690000}"/>
    <cellStyle name="RISKlightBoxed 2 10 3" xfId="17624" xr:uid="{00000000-0005-0000-0000-000005690000}"/>
    <cellStyle name="RISKlightBoxed 2 10 3 2" xfId="17625" xr:uid="{00000000-0005-0000-0000-000006690000}"/>
    <cellStyle name="RISKlightBoxed 2 10 4" xfId="17626" xr:uid="{00000000-0005-0000-0000-000007690000}"/>
    <cellStyle name="RISKlightBoxed 2 11" xfId="17627" xr:uid="{00000000-0005-0000-0000-000008690000}"/>
    <cellStyle name="RISKlightBoxed 2 11 2" xfId="17628" xr:uid="{00000000-0005-0000-0000-000009690000}"/>
    <cellStyle name="RISKlightBoxed 2 12" xfId="17629" xr:uid="{00000000-0005-0000-0000-00000A690000}"/>
    <cellStyle name="RISKlightBoxed 2 12 2" xfId="17630" xr:uid="{00000000-0005-0000-0000-00000B690000}"/>
    <cellStyle name="RISKlightBoxed 2 13" xfId="17631" xr:uid="{00000000-0005-0000-0000-00000C690000}"/>
    <cellStyle name="RISKlightBoxed 2 2" xfId="17632" xr:uid="{00000000-0005-0000-0000-00000D690000}"/>
    <cellStyle name="RISKlightBoxed 2 2 2" xfId="17633" xr:uid="{00000000-0005-0000-0000-00000E690000}"/>
    <cellStyle name="RISKlightBoxed 2 2 2 2" xfId="17634" xr:uid="{00000000-0005-0000-0000-00000F690000}"/>
    <cellStyle name="RISKlightBoxed 2 2 2 2 2" xfId="17635" xr:uid="{00000000-0005-0000-0000-000010690000}"/>
    <cellStyle name="RISKlightBoxed 2 2 2 2 2 2" xfId="17636" xr:uid="{00000000-0005-0000-0000-000011690000}"/>
    <cellStyle name="RISKlightBoxed 2 2 2 2 3" xfId="17637" xr:uid="{00000000-0005-0000-0000-000012690000}"/>
    <cellStyle name="RISKlightBoxed 2 2 2 2 3 2" xfId="17638" xr:uid="{00000000-0005-0000-0000-000013690000}"/>
    <cellStyle name="RISKlightBoxed 2 2 2 2 4" xfId="17639" xr:uid="{00000000-0005-0000-0000-000014690000}"/>
    <cellStyle name="RISKlightBoxed 2 2 2 3" xfId="17640" xr:uid="{00000000-0005-0000-0000-000015690000}"/>
    <cellStyle name="RISKlightBoxed 2 2 2 3 2" xfId="17641" xr:uid="{00000000-0005-0000-0000-000016690000}"/>
    <cellStyle name="RISKlightBoxed 2 2 2 3 2 2" xfId="17642" xr:uid="{00000000-0005-0000-0000-000017690000}"/>
    <cellStyle name="RISKlightBoxed 2 2 2 3 3" xfId="17643" xr:uid="{00000000-0005-0000-0000-000018690000}"/>
    <cellStyle name="RISKlightBoxed 2 2 2 3 3 2" xfId="17644" xr:uid="{00000000-0005-0000-0000-000019690000}"/>
    <cellStyle name="RISKlightBoxed 2 2 2 3 4" xfId="17645" xr:uid="{00000000-0005-0000-0000-00001A690000}"/>
    <cellStyle name="RISKlightBoxed 2 2 2 4" xfId="17646" xr:uid="{00000000-0005-0000-0000-00001B690000}"/>
    <cellStyle name="RISKlightBoxed 2 2 2 4 2" xfId="17647" xr:uid="{00000000-0005-0000-0000-00001C690000}"/>
    <cellStyle name="RISKlightBoxed 2 2 2 4 2 2" xfId="17648" xr:uid="{00000000-0005-0000-0000-00001D690000}"/>
    <cellStyle name="RISKlightBoxed 2 2 2 4 3" xfId="17649" xr:uid="{00000000-0005-0000-0000-00001E690000}"/>
    <cellStyle name="RISKlightBoxed 2 2 2 4 3 2" xfId="17650" xr:uid="{00000000-0005-0000-0000-00001F690000}"/>
    <cellStyle name="RISKlightBoxed 2 2 2 4 4" xfId="17651" xr:uid="{00000000-0005-0000-0000-000020690000}"/>
    <cellStyle name="RISKlightBoxed 2 2 2 5" xfId="17652" xr:uid="{00000000-0005-0000-0000-000021690000}"/>
    <cellStyle name="RISKlightBoxed 2 2 2 5 2" xfId="17653" xr:uid="{00000000-0005-0000-0000-000022690000}"/>
    <cellStyle name="RISKlightBoxed 2 2 2 5 2 2" xfId="17654" xr:uid="{00000000-0005-0000-0000-000023690000}"/>
    <cellStyle name="RISKlightBoxed 2 2 2 5 3" xfId="17655" xr:uid="{00000000-0005-0000-0000-000024690000}"/>
    <cellStyle name="RISKlightBoxed 2 2 2 5 3 2" xfId="17656" xr:uid="{00000000-0005-0000-0000-000025690000}"/>
    <cellStyle name="RISKlightBoxed 2 2 2 5 4" xfId="17657" xr:uid="{00000000-0005-0000-0000-000026690000}"/>
    <cellStyle name="RISKlightBoxed 2 2 2 6" xfId="17658" xr:uid="{00000000-0005-0000-0000-000027690000}"/>
    <cellStyle name="RISKlightBoxed 2 2 2 6 2" xfId="17659" xr:uid="{00000000-0005-0000-0000-000028690000}"/>
    <cellStyle name="RISKlightBoxed 2 2 2 7" xfId="17660" xr:uid="{00000000-0005-0000-0000-000029690000}"/>
    <cellStyle name="RISKlightBoxed 2 2 2 7 2" xfId="17661" xr:uid="{00000000-0005-0000-0000-00002A690000}"/>
    <cellStyle name="RISKlightBoxed 2 2 2 8" xfId="17662" xr:uid="{00000000-0005-0000-0000-00002B690000}"/>
    <cellStyle name="RISKlightBoxed 2 2 3" xfId="17663" xr:uid="{00000000-0005-0000-0000-00002C690000}"/>
    <cellStyle name="RISKlightBoxed 2 2 3 2" xfId="17664" xr:uid="{00000000-0005-0000-0000-00002D690000}"/>
    <cellStyle name="RISKlightBoxed 2 2 3 2 2" xfId="17665" xr:uid="{00000000-0005-0000-0000-00002E690000}"/>
    <cellStyle name="RISKlightBoxed 2 2 3 3" xfId="17666" xr:uid="{00000000-0005-0000-0000-00002F690000}"/>
    <cellStyle name="RISKlightBoxed 2 2 3 3 2" xfId="17667" xr:uid="{00000000-0005-0000-0000-000030690000}"/>
    <cellStyle name="RISKlightBoxed 2 2 3 4" xfId="17668" xr:uid="{00000000-0005-0000-0000-000031690000}"/>
    <cellStyle name="RISKlightBoxed 2 2 4" xfId="17669" xr:uid="{00000000-0005-0000-0000-000032690000}"/>
    <cellStyle name="RISKlightBoxed 2 2 4 2" xfId="17670" xr:uid="{00000000-0005-0000-0000-000033690000}"/>
    <cellStyle name="RISKlightBoxed 2 2 4 2 2" xfId="17671" xr:uid="{00000000-0005-0000-0000-000034690000}"/>
    <cellStyle name="RISKlightBoxed 2 2 4 3" xfId="17672" xr:uid="{00000000-0005-0000-0000-000035690000}"/>
    <cellStyle name="RISKlightBoxed 2 2 4 3 2" xfId="17673" xr:uid="{00000000-0005-0000-0000-000036690000}"/>
    <cellStyle name="RISKlightBoxed 2 2 4 4" xfId="17674" xr:uid="{00000000-0005-0000-0000-000037690000}"/>
    <cellStyle name="RISKlightBoxed 2 2 5" xfId="17675" xr:uid="{00000000-0005-0000-0000-000038690000}"/>
    <cellStyle name="RISKlightBoxed 2 2 5 2" xfId="17676" xr:uid="{00000000-0005-0000-0000-000039690000}"/>
    <cellStyle name="RISKlightBoxed 2 2 5 2 2" xfId="17677" xr:uid="{00000000-0005-0000-0000-00003A690000}"/>
    <cellStyle name="RISKlightBoxed 2 2 5 3" xfId="17678" xr:uid="{00000000-0005-0000-0000-00003B690000}"/>
    <cellStyle name="RISKlightBoxed 2 2 5 3 2" xfId="17679" xr:uid="{00000000-0005-0000-0000-00003C690000}"/>
    <cellStyle name="RISKlightBoxed 2 2 5 4" xfId="17680" xr:uid="{00000000-0005-0000-0000-00003D690000}"/>
    <cellStyle name="RISKlightBoxed 2 2 6" xfId="17681" xr:uid="{00000000-0005-0000-0000-00003E690000}"/>
    <cellStyle name="RISKlightBoxed 2 2 6 2" xfId="17682" xr:uid="{00000000-0005-0000-0000-00003F690000}"/>
    <cellStyle name="RISKlightBoxed 2 2 6 2 2" xfId="17683" xr:uid="{00000000-0005-0000-0000-000040690000}"/>
    <cellStyle name="RISKlightBoxed 2 2 6 3" xfId="17684" xr:uid="{00000000-0005-0000-0000-000041690000}"/>
    <cellStyle name="RISKlightBoxed 2 2 6 3 2" xfId="17685" xr:uid="{00000000-0005-0000-0000-000042690000}"/>
    <cellStyle name="RISKlightBoxed 2 2 6 4" xfId="17686" xr:uid="{00000000-0005-0000-0000-000043690000}"/>
    <cellStyle name="RISKlightBoxed 2 2 7" xfId="17687" xr:uid="{00000000-0005-0000-0000-000044690000}"/>
    <cellStyle name="RISKlightBoxed 2 2 7 2" xfId="17688" xr:uid="{00000000-0005-0000-0000-000045690000}"/>
    <cellStyle name="RISKlightBoxed 2 2 8" xfId="17689" xr:uid="{00000000-0005-0000-0000-000046690000}"/>
    <cellStyle name="RISKlightBoxed 2 2 8 2" xfId="17690" xr:uid="{00000000-0005-0000-0000-000047690000}"/>
    <cellStyle name="RISKlightBoxed 2 2 9" xfId="17691" xr:uid="{00000000-0005-0000-0000-000048690000}"/>
    <cellStyle name="RISKlightBoxed 2 2_Balance" xfId="17692" xr:uid="{00000000-0005-0000-0000-000049690000}"/>
    <cellStyle name="RISKlightBoxed 2 3" xfId="17693" xr:uid="{00000000-0005-0000-0000-00004A690000}"/>
    <cellStyle name="RISKlightBoxed 2 3 2" xfId="17694" xr:uid="{00000000-0005-0000-0000-00004B690000}"/>
    <cellStyle name="RISKlightBoxed 2 3 2 2" xfId="17695" xr:uid="{00000000-0005-0000-0000-00004C690000}"/>
    <cellStyle name="RISKlightBoxed 2 3 2 2 2" xfId="17696" xr:uid="{00000000-0005-0000-0000-00004D690000}"/>
    <cellStyle name="RISKlightBoxed 2 3 2 2 2 2" xfId="17697" xr:uid="{00000000-0005-0000-0000-00004E690000}"/>
    <cellStyle name="RISKlightBoxed 2 3 2 2 3" xfId="17698" xr:uid="{00000000-0005-0000-0000-00004F690000}"/>
    <cellStyle name="RISKlightBoxed 2 3 2 2 3 2" xfId="17699" xr:uid="{00000000-0005-0000-0000-000050690000}"/>
    <cellStyle name="RISKlightBoxed 2 3 2 2 4" xfId="17700" xr:uid="{00000000-0005-0000-0000-000051690000}"/>
    <cellStyle name="RISKlightBoxed 2 3 2 3" xfId="17701" xr:uid="{00000000-0005-0000-0000-000052690000}"/>
    <cellStyle name="RISKlightBoxed 2 3 2 3 2" xfId="17702" xr:uid="{00000000-0005-0000-0000-000053690000}"/>
    <cellStyle name="RISKlightBoxed 2 3 2 3 2 2" xfId="17703" xr:uid="{00000000-0005-0000-0000-000054690000}"/>
    <cellStyle name="RISKlightBoxed 2 3 2 3 3" xfId="17704" xr:uid="{00000000-0005-0000-0000-000055690000}"/>
    <cellStyle name="RISKlightBoxed 2 3 2 3 3 2" xfId="17705" xr:uid="{00000000-0005-0000-0000-000056690000}"/>
    <cellStyle name="RISKlightBoxed 2 3 2 3 4" xfId="17706" xr:uid="{00000000-0005-0000-0000-000057690000}"/>
    <cellStyle name="RISKlightBoxed 2 3 2 4" xfId="17707" xr:uid="{00000000-0005-0000-0000-000058690000}"/>
    <cellStyle name="RISKlightBoxed 2 3 2 4 2" xfId="17708" xr:uid="{00000000-0005-0000-0000-000059690000}"/>
    <cellStyle name="RISKlightBoxed 2 3 2 4 2 2" xfId="17709" xr:uid="{00000000-0005-0000-0000-00005A690000}"/>
    <cellStyle name="RISKlightBoxed 2 3 2 4 3" xfId="17710" xr:uid="{00000000-0005-0000-0000-00005B690000}"/>
    <cellStyle name="RISKlightBoxed 2 3 2 4 3 2" xfId="17711" xr:uid="{00000000-0005-0000-0000-00005C690000}"/>
    <cellStyle name="RISKlightBoxed 2 3 2 4 4" xfId="17712" xr:uid="{00000000-0005-0000-0000-00005D690000}"/>
    <cellStyle name="RISKlightBoxed 2 3 2 5" xfId="17713" xr:uid="{00000000-0005-0000-0000-00005E690000}"/>
    <cellStyle name="RISKlightBoxed 2 3 2 5 2" xfId="17714" xr:uid="{00000000-0005-0000-0000-00005F690000}"/>
    <cellStyle name="RISKlightBoxed 2 3 2 5 2 2" xfId="17715" xr:uid="{00000000-0005-0000-0000-000060690000}"/>
    <cellStyle name="RISKlightBoxed 2 3 2 5 3" xfId="17716" xr:uid="{00000000-0005-0000-0000-000061690000}"/>
    <cellStyle name="RISKlightBoxed 2 3 2 5 3 2" xfId="17717" xr:uid="{00000000-0005-0000-0000-000062690000}"/>
    <cellStyle name="RISKlightBoxed 2 3 2 5 4" xfId="17718" xr:uid="{00000000-0005-0000-0000-000063690000}"/>
    <cellStyle name="RISKlightBoxed 2 3 2 6" xfId="17719" xr:uid="{00000000-0005-0000-0000-000064690000}"/>
    <cellStyle name="RISKlightBoxed 2 3 2 6 2" xfId="17720" xr:uid="{00000000-0005-0000-0000-000065690000}"/>
    <cellStyle name="RISKlightBoxed 2 3 2 7" xfId="17721" xr:uid="{00000000-0005-0000-0000-000066690000}"/>
    <cellStyle name="RISKlightBoxed 2 3 2 7 2" xfId="17722" xr:uid="{00000000-0005-0000-0000-000067690000}"/>
    <cellStyle name="RISKlightBoxed 2 3 2 8" xfId="17723" xr:uid="{00000000-0005-0000-0000-000068690000}"/>
    <cellStyle name="RISKlightBoxed 2 3 3" xfId="17724" xr:uid="{00000000-0005-0000-0000-000069690000}"/>
    <cellStyle name="RISKlightBoxed 2 3 3 2" xfId="17725" xr:uid="{00000000-0005-0000-0000-00006A690000}"/>
    <cellStyle name="RISKlightBoxed 2 3 3 2 2" xfId="17726" xr:uid="{00000000-0005-0000-0000-00006B690000}"/>
    <cellStyle name="RISKlightBoxed 2 3 3 3" xfId="17727" xr:uid="{00000000-0005-0000-0000-00006C690000}"/>
    <cellStyle name="RISKlightBoxed 2 3 3 3 2" xfId="17728" xr:uid="{00000000-0005-0000-0000-00006D690000}"/>
    <cellStyle name="RISKlightBoxed 2 3 3 4" xfId="17729" xr:uid="{00000000-0005-0000-0000-00006E690000}"/>
    <cellStyle name="RISKlightBoxed 2 3 4" xfId="17730" xr:uid="{00000000-0005-0000-0000-00006F690000}"/>
    <cellStyle name="RISKlightBoxed 2 3 4 2" xfId="17731" xr:uid="{00000000-0005-0000-0000-000070690000}"/>
    <cellStyle name="RISKlightBoxed 2 3 4 2 2" xfId="17732" xr:uid="{00000000-0005-0000-0000-000071690000}"/>
    <cellStyle name="RISKlightBoxed 2 3 4 3" xfId="17733" xr:uid="{00000000-0005-0000-0000-000072690000}"/>
    <cellStyle name="RISKlightBoxed 2 3 4 3 2" xfId="17734" xr:uid="{00000000-0005-0000-0000-000073690000}"/>
    <cellStyle name="RISKlightBoxed 2 3 4 4" xfId="17735" xr:uid="{00000000-0005-0000-0000-000074690000}"/>
    <cellStyle name="RISKlightBoxed 2 3 5" xfId="17736" xr:uid="{00000000-0005-0000-0000-000075690000}"/>
    <cellStyle name="RISKlightBoxed 2 3 5 2" xfId="17737" xr:uid="{00000000-0005-0000-0000-000076690000}"/>
    <cellStyle name="RISKlightBoxed 2 3 5 2 2" xfId="17738" xr:uid="{00000000-0005-0000-0000-000077690000}"/>
    <cellStyle name="RISKlightBoxed 2 3 5 3" xfId="17739" xr:uid="{00000000-0005-0000-0000-000078690000}"/>
    <cellStyle name="RISKlightBoxed 2 3 5 3 2" xfId="17740" xr:uid="{00000000-0005-0000-0000-000079690000}"/>
    <cellStyle name="RISKlightBoxed 2 3 5 4" xfId="17741" xr:uid="{00000000-0005-0000-0000-00007A690000}"/>
    <cellStyle name="RISKlightBoxed 2 3 6" xfId="17742" xr:uid="{00000000-0005-0000-0000-00007B690000}"/>
    <cellStyle name="RISKlightBoxed 2 3 6 2" xfId="17743" xr:uid="{00000000-0005-0000-0000-00007C690000}"/>
    <cellStyle name="RISKlightBoxed 2 3 6 2 2" xfId="17744" xr:uid="{00000000-0005-0000-0000-00007D690000}"/>
    <cellStyle name="RISKlightBoxed 2 3 6 3" xfId="17745" xr:uid="{00000000-0005-0000-0000-00007E690000}"/>
    <cellStyle name="RISKlightBoxed 2 3 6 3 2" xfId="17746" xr:uid="{00000000-0005-0000-0000-00007F690000}"/>
    <cellStyle name="RISKlightBoxed 2 3 6 4" xfId="17747" xr:uid="{00000000-0005-0000-0000-000080690000}"/>
    <cellStyle name="RISKlightBoxed 2 3 7" xfId="17748" xr:uid="{00000000-0005-0000-0000-000081690000}"/>
    <cellStyle name="RISKlightBoxed 2 3 7 2" xfId="17749" xr:uid="{00000000-0005-0000-0000-000082690000}"/>
    <cellStyle name="RISKlightBoxed 2 3 8" xfId="17750" xr:uid="{00000000-0005-0000-0000-000083690000}"/>
    <cellStyle name="RISKlightBoxed 2 3 8 2" xfId="17751" xr:uid="{00000000-0005-0000-0000-000084690000}"/>
    <cellStyle name="RISKlightBoxed 2 3 9" xfId="17752" xr:uid="{00000000-0005-0000-0000-000085690000}"/>
    <cellStyle name="RISKlightBoxed 2 3_Balance" xfId="17753" xr:uid="{00000000-0005-0000-0000-000086690000}"/>
    <cellStyle name="RISKlightBoxed 2 4" xfId="17754" xr:uid="{00000000-0005-0000-0000-000087690000}"/>
    <cellStyle name="RISKlightBoxed 2 4 2" xfId="17755" xr:uid="{00000000-0005-0000-0000-000088690000}"/>
    <cellStyle name="RISKlightBoxed 2 4 2 2" xfId="17756" xr:uid="{00000000-0005-0000-0000-000089690000}"/>
    <cellStyle name="RISKlightBoxed 2 4 2 2 2" xfId="17757" xr:uid="{00000000-0005-0000-0000-00008A690000}"/>
    <cellStyle name="RISKlightBoxed 2 4 2 2 2 2" xfId="17758" xr:uid="{00000000-0005-0000-0000-00008B690000}"/>
    <cellStyle name="RISKlightBoxed 2 4 2 2 3" xfId="17759" xr:uid="{00000000-0005-0000-0000-00008C690000}"/>
    <cellStyle name="RISKlightBoxed 2 4 2 2 3 2" xfId="17760" xr:uid="{00000000-0005-0000-0000-00008D690000}"/>
    <cellStyle name="RISKlightBoxed 2 4 2 2 4" xfId="17761" xr:uid="{00000000-0005-0000-0000-00008E690000}"/>
    <cellStyle name="RISKlightBoxed 2 4 2 3" xfId="17762" xr:uid="{00000000-0005-0000-0000-00008F690000}"/>
    <cellStyle name="RISKlightBoxed 2 4 2 3 2" xfId="17763" xr:uid="{00000000-0005-0000-0000-000090690000}"/>
    <cellStyle name="RISKlightBoxed 2 4 2 3 2 2" xfId="17764" xr:uid="{00000000-0005-0000-0000-000091690000}"/>
    <cellStyle name="RISKlightBoxed 2 4 2 3 3" xfId="17765" xr:uid="{00000000-0005-0000-0000-000092690000}"/>
    <cellStyle name="RISKlightBoxed 2 4 2 3 3 2" xfId="17766" xr:uid="{00000000-0005-0000-0000-000093690000}"/>
    <cellStyle name="RISKlightBoxed 2 4 2 3 4" xfId="17767" xr:uid="{00000000-0005-0000-0000-000094690000}"/>
    <cellStyle name="RISKlightBoxed 2 4 2 4" xfId="17768" xr:uid="{00000000-0005-0000-0000-000095690000}"/>
    <cellStyle name="RISKlightBoxed 2 4 2 4 2" xfId="17769" xr:uid="{00000000-0005-0000-0000-000096690000}"/>
    <cellStyle name="RISKlightBoxed 2 4 2 4 2 2" xfId="17770" xr:uid="{00000000-0005-0000-0000-000097690000}"/>
    <cellStyle name="RISKlightBoxed 2 4 2 4 3" xfId="17771" xr:uid="{00000000-0005-0000-0000-000098690000}"/>
    <cellStyle name="RISKlightBoxed 2 4 2 4 3 2" xfId="17772" xr:uid="{00000000-0005-0000-0000-000099690000}"/>
    <cellStyle name="RISKlightBoxed 2 4 2 4 4" xfId="17773" xr:uid="{00000000-0005-0000-0000-00009A690000}"/>
    <cellStyle name="RISKlightBoxed 2 4 2 5" xfId="17774" xr:uid="{00000000-0005-0000-0000-00009B690000}"/>
    <cellStyle name="RISKlightBoxed 2 4 2 5 2" xfId="17775" xr:uid="{00000000-0005-0000-0000-00009C690000}"/>
    <cellStyle name="RISKlightBoxed 2 4 2 5 2 2" xfId="17776" xr:uid="{00000000-0005-0000-0000-00009D690000}"/>
    <cellStyle name="RISKlightBoxed 2 4 2 5 3" xfId="17777" xr:uid="{00000000-0005-0000-0000-00009E690000}"/>
    <cellStyle name="RISKlightBoxed 2 4 2 5 3 2" xfId="17778" xr:uid="{00000000-0005-0000-0000-00009F690000}"/>
    <cellStyle name="RISKlightBoxed 2 4 2 5 4" xfId="17779" xr:uid="{00000000-0005-0000-0000-0000A0690000}"/>
    <cellStyle name="RISKlightBoxed 2 4 2 6" xfId="17780" xr:uid="{00000000-0005-0000-0000-0000A1690000}"/>
    <cellStyle name="RISKlightBoxed 2 4 2 6 2" xfId="17781" xr:uid="{00000000-0005-0000-0000-0000A2690000}"/>
    <cellStyle name="RISKlightBoxed 2 4 2 7" xfId="17782" xr:uid="{00000000-0005-0000-0000-0000A3690000}"/>
    <cellStyle name="RISKlightBoxed 2 4 2 7 2" xfId="17783" xr:uid="{00000000-0005-0000-0000-0000A4690000}"/>
    <cellStyle name="RISKlightBoxed 2 4 2 8" xfId="17784" xr:uid="{00000000-0005-0000-0000-0000A5690000}"/>
    <cellStyle name="RISKlightBoxed 2 4 3" xfId="17785" xr:uid="{00000000-0005-0000-0000-0000A6690000}"/>
    <cellStyle name="RISKlightBoxed 2 4 3 2" xfId="17786" xr:uid="{00000000-0005-0000-0000-0000A7690000}"/>
    <cellStyle name="RISKlightBoxed 2 4 3 2 2" xfId="17787" xr:uid="{00000000-0005-0000-0000-0000A8690000}"/>
    <cellStyle name="RISKlightBoxed 2 4 3 3" xfId="17788" xr:uid="{00000000-0005-0000-0000-0000A9690000}"/>
    <cellStyle name="RISKlightBoxed 2 4 3 3 2" xfId="17789" xr:uid="{00000000-0005-0000-0000-0000AA690000}"/>
    <cellStyle name="RISKlightBoxed 2 4 3 4" xfId="17790" xr:uid="{00000000-0005-0000-0000-0000AB690000}"/>
    <cellStyle name="RISKlightBoxed 2 4 4" xfId="17791" xr:uid="{00000000-0005-0000-0000-0000AC690000}"/>
    <cellStyle name="RISKlightBoxed 2 4 4 2" xfId="17792" xr:uid="{00000000-0005-0000-0000-0000AD690000}"/>
    <cellStyle name="RISKlightBoxed 2 4 4 2 2" xfId="17793" xr:uid="{00000000-0005-0000-0000-0000AE690000}"/>
    <cellStyle name="RISKlightBoxed 2 4 4 3" xfId="17794" xr:uid="{00000000-0005-0000-0000-0000AF690000}"/>
    <cellStyle name="RISKlightBoxed 2 4 4 3 2" xfId="17795" xr:uid="{00000000-0005-0000-0000-0000B0690000}"/>
    <cellStyle name="RISKlightBoxed 2 4 4 4" xfId="17796" xr:uid="{00000000-0005-0000-0000-0000B1690000}"/>
    <cellStyle name="RISKlightBoxed 2 4 5" xfId="17797" xr:uid="{00000000-0005-0000-0000-0000B2690000}"/>
    <cellStyle name="RISKlightBoxed 2 4 5 2" xfId="17798" xr:uid="{00000000-0005-0000-0000-0000B3690000}"/>
    <cellStyle name="RISKlightBoxed 2 4 5 2 2" xfId="17799" xr:uid="{00000000-0005-0000-0000-0000B4690000}"/>
    <cellStyle name="RISKlightBoxed 2 4 5 3" xfId="17800" xr:uid="{00000000-0005-0000-0000-0000B5690000}"/>
    <cellStyle name="RISKlightBoxed 2 4 5 3 2" xfId="17801" xr:uid="{00000000-0005-0000-0000-0000B6690000}"/>
    <cellStyle name="RISKlightBoxed 2 4 5 4" xfId="17802" xr:uid="{00000000-0005-0000-0000-0000B7690000}"/>
    <cellStyle name="RISKlightBoxed 2 4 6" xfId="17803" xr:uid="{00000000-0005-0000-0000-0000B8690000}"/>
    <cellStyle name="RISKlightBoxed 2 4 6 2" xfId="17804" xr:uid="{00000000-0005-0000-0000-0000B9690000}"/>
    <cellStyle name="RISKlightBoxed 2 4 6 2 2" xfId="17805" xr:uid="{00000000-0005-0000-0000-0000BA690000}"/>
    <cellStyle name="RISKlightBoxed 2 4 6 3" xfId="17806" xr:uid="{00000000-0005-0000-0000-0000BB690000}"/>
    <cellStyle name="RISKlightBoxed 2 4 6 3 2" xfId="17807" xr:uid="{00000000-0005-0000-0000-0000BC690000}"/>
    <cellStyle name="RISKlightBoxed 2 4 6 4" xfId="17808" xr:uid="{00000000-0005-0000-0000-0000BD690000}"/>
    <cellStyle name="RISKlightBoxed 2 4 7" xfId="17809" xr:uid="{00000000-0005-0000-0000-0000BE690000}"/>
    <cellStyle name="RISKlightBoxed 2 4 7 2" xfId="17810" xr:uid="{00000000-0005-0000-0000-0000BF690000}"/>
    <cellStyle name="RISKlightBoxed 2 4 8" xfId="17811" xr:uid="{00000000-0005-0000-0000-0000C0690000}"/>
    <cellStyle name="RISKlightBoxed 2 4 8 2" xfId="17812" xr:uid="{00000000-0005-0000-0000-0000C1690000}"/>
    <cellStyle name="RISKlightBoxed 2 4 9" xfId="17813" xr:uid="{00000000-0005-0000-0000-0000C2690000}"/>
    <cellStyle name="RISKlightBoxed 2 4_Balance" xfId="17814" xr:uid="{00000000-0005-0000-0000-0000C3690000}"/>
    <cellStyle name="RISKlightBoxed 2 5" xfId="17815" xr:uid="{00000000-0005-0000-0000-0000C4690000}"/>
    <cellStyle name="RISKlightBoxed 2 5 2" xfId="17816" xr:uid="{00000000-0005-0000-0000-0000C5690000}"/>
    <cellStyle name="RISKlightBoxed 2 5 2 2" xfId="17817" xr:uid="{00000000-0005-0000-0000-0000C6690000}"/>
    <cellStyle name="RISKlightBoxed 2 5 2 2 2" xfId="17818" xr:uid="{00000000-0005-0000-0000-0000C7690000}"/>
    <cellStyle name="RISKlightBoxed 2 5 2 3" xfId="17819" xr:uid="{00000000-0005-0000-0000-0000C8690000}"/>
    <cellStyle name="RISKlightBoxed 2 5 2 3 2" xfId="17820" xr:uid="{00000000-0005-0000-0000-0000C9690000}"/>
    <cellStyle name="RISKlightBoxed 2 5 2 4" xfId="17821" xr:uid="{00000000-0005-0000-0000-0000CA690000}"/>
    <cellStyle name="RISKlightBoxed 2 5 3" xfId="17822" xr:uid="{00000000-0005-0000-0000-0000CB690000}"/>
    <cellStyle name="RISKlightBoxed 2 5 3 2" xfId="17823" xr:uid="{00000000-0005-0000-0000-0000CC690000}"/>
    <cellStyle name="RISKlightBoxed 2 5 3 2 2" xfId="17824" xr:uid="{00000000-0005-0000-0000-0000CD690000}"/>
    <cellStyle name="RISKlightBoxed 2 5 3 3" xfId="17825" xr:uid="{00000000-0005-0000-0000-0000CE690000}"/>
    <cellStyle name="RISKlightBoxed 2 5 3 3 2" xfId="17826" xr:uid="{00000000-0005-0000-0000-0000CF690000}"/>
    <cellStyle name="RISKlightBoxed 2 5 3 4" xfId="17827" xr:uid="{00000000-0005-0000-0000-0000D0690000}"/>
    <cellStyle name="RISKlightBoxed 2 5 4" xfId="17828" xr:uid="{00000000-0005-0000-0000-0000D1690000}"/>
    <cellStyle name="RISKlightBoxed 2 5 4 2" xfId="17829" xr:uid="{00000000-0005-0000-0000-0000D2690000}"/>
    <cellStyle name="RISKlightBoxed 2 5 4 2 2" xfId="17830" xr:uid="{00000000-0005-0000-0000-0000D3690000}"/>
    <cellStyle name="RISKlightBoxed 2 5 4 3" xfId="17831" xr:uid="{00000000-0005-0000-0000-0000D4690000}"/>
    <cellStyle name="RISKlightBoxed 2 5 4 3 2" xfId="17832" xr:uid="{00000000-0005-0000-0000-0000D5690000}"/>
    <cellStyle name="RISKlightBoxed 2 5 4 4" xfId="17833" xr:uid="{00000000-0005-0000-0000-0000D6690000}"/>
    <cellStyle name="RISKlightBoxed 2 5 5" xfId="17834" xr:uid="{00000000-0005-0000-0000-0000D7690000}"/>
    <cellStyle name="RISKlightBoxed 2 5 5 2" xfId="17835" xr:uid="{00000000-0005-0000-0000-0000D8690000}"/>
    <cellStyle name="RISKlightBoxed 2 5 5 2 2" xfId="17836" xr:uid="{00000000-0005-0000-0000-0000D9690000}"/>
    <cellStyle name="RISKlightBoxed 2 5 5 3" xfId="17837" xr:uid="{00000000-0005-0000-0000-0000DA690000}"/>
    <cellStyle name="RISKlightBoxed 2 5 5 3 2" xfId="17838" xr:uid="{00000000-0005-0000-0000-0000DB690000}"/>
    <cellStyle name="RISKlightBoxed 2 5 5 4" xfId="17839" xr:uid="{00000000-0005-0000-0000-0000DC690000}"/>
    <cellStyle name="RISKlightBoxed 2 5 6" xfId="17840" xr:uid="{00000000-0005-0000-0000-0000DD690000}"/>
    <cellStyle name="RISKlightBoxed 2 5 6 2" xfId="17841" xr:uid="{00000000-0005-0000-0000-0000DE690000}"/>
    <cellStyle name="RISKlightBoxed 2 5 7" xfId="17842" xr:uid="{00000000-0005-0000-0000-0000DF690000}"/>
    <cellStyle name="RISKlightBoxed 2 5 7 2" xfId="17843" xr:uid="{00000000-0005-0000-0000-0000E0690000}"/>
    <cellStyle name="RISKlightBoxed 2 5 8" xfId="17844" xr:uid="{00000000-0005-0000-0000-0000E1690000}"/>
    <cellStyle name="RISKlightBoxed 2 6" xfId="17845" xr:uid="{00000000-0005-0000-0000-0000E2690000}"/>
    <cellStyle name="RISKlightBoxed 2 6 2" xfId="17846" xr:uid="{00000000-0005-0000-0000-0000E3690000}"/>
    <cellStyle name="RISKlightBoxed 2 6 2 2" xfId="17847" xr:uid="{00000000-0005-0000-0000-0000E4690000}"/>
    <cellStyle name="RISKlightBoxed 2 6 2 2 2" xfId="17848" xr:uid="{00000000-0005-0000-0000-0000E5690000}"/>
    <cellStyle name="RISKlightBoxed 2 6 2 3" xfId="17849" xr:uid="{00000000-0005-0000-0000-0000E6690000}"/>
    <cellStyle name="RISKlightBoxed 2 6 2 3 2" xfId="17850" xr:uid="{00000000-0005-0000-0000-0000E7690000}"/>
    <cellStyle name="RISKlightBoxed 2 6 2 4" xfId="17851" xr:uid="{00000000-0005-0000-0000-0000E8690000}"/>
    <cellStyle name="RISKlightBoxed 2 6 3" xfId="17852" xr:uid="{00000000-0005-0000-0000-0000E9690000}"/>
    <cellStyle name="RISKlightBoxed 2 6 3 2" xfId="17853" xr:uid="{00000000-0005-0000-0000-0000EA690000}"/>
    <cellStyle name="RISKlightBoxed 2 6 3 2 2" xfId="17854" xr:uid="{00000000-0005-0000-0000-0000EB690000}"/>
    <cellStyle name="RISKlightBoxed 2 6 3 3" xfId="17855" xr:uid="{00000000-0005-0000-0000-0000EC690000}"/>
    <cellStyle name="RISKlightBoxed 2 6 3 3 2" xfId="17856" xr:uid="{00000000-0005-0000-0000-0000ED690000}"/>
    <cellStyle name="RISKlightBoxed 2 6 3 4" xfId="17857" xr:uid="{00000000-0005-0000-0000-0000EE690000}"/>
    <cellStyle name="RISKlightBoxed 2 6 4" xfId="17858" xr:uid="{00000000-0005-0000-0000-0000EF690000}"/>
    <cellStyle name="RISKlightBoxed 2 6 4 2" xfId="17859" xr:uid="{00000000-0005-0000-0000-0000F0690000}"/>
    <cellStyle name="RISKlightBoxed 2 6 4 2 2" xfId="17860" xr:uid="{00000000-0005-0000-0000-0000F1690000}"/>
    <cellStyle name="RISKlightBoxed 2 6 4 3" xfId="17861" xr:uid="{00000000-0005-0000-0000-0000F2690000}"/>
    <cellStyle name="RISKlightBoxed 2 6 4 3 2" xfId="17862" xr:uid="{00000000-0005-0000-0000-0000F3690000}"/>
    <cellStyle name="RISKlightBoxed 2 6 4 4" xfId="17863" xr:uid="{00000000-0005-0000-0000-0000F4690000}"/>
    <cellStyle name="RISKlightBoxed 2 6 5" xfId="17864" xr:uid="{00000000-0005-0000-0000-0000F5690000}"/>
    <cellStyle name="RISKlightBoxed 2 6 5 2" xfId="17865" xr:uid="{00000000-0005-0000-0000-0000F6690000}"/>
    <cellStyle name="RISKlightBoxed 2 6 5 2 2" xfId="17866" xr:uid="{00000000-0005-0000-0000-0000F7690000}"/>
    <cellStyle name="RISKlightBoxed 2 6 5 3" xfId="17867" xr:uid="{00000000-0005-0000-0000-0000F8690000}"/>
    <cellStyle name="RISKlightBoxed 2 6 5 3 2" xfId="17868" xr:uid="{00000000-0005-0000-0000-0000F9690000}"/>
    <cellStyle name="RISKlightBoxed 2 6 5 4" xfId="17869" xr:uid="{00000000-0005-0000-0000-0000FA690000}"/>
    <cellStyle name="RISKlightBoxed 2 6 6" xfId="17870" xr:uid="{00000000-0005-0000-0000-0000FB690000}"/>
    <cellStyle name="RISKlightBoxed 2 6 6 2" xfId="17871" xr:uid="{00000000-0005-0000-0000-0000FC690000}"/>
    <cellStyle name="RISKlightBoxed 2 6 7" xfId="17872" xr:uid="{00000000-0005-0000-0000-0000FD690000}"/>
    <cellStyle name="RISKlightBoxed 2 6 7 2" xfId="17873" xr:uid="{00000000-0005-0000-0000-0000FE690000}"/>
    <cellStyle name="RISKlightBoxed 2 6 8" xfId="17874" xr:uid="{00000000-0005-0000-0000-0000FF690000}"/>
    <cellStyle name="RISKlightBoxed 2 7" xfId="17875" xr:uid="{00000000-0005-0000-0000-0000006A0000}"/>
    <cellStyle name="RISKlightBoxed 2 7 2" xfId="17876" xr:uid="{00000000-0005-0000-0000-0000016A0000}"/>
    <cellStyle name="RISKlightBoxed 2 7 2 2" xfId="17877" xr:uid="{00000000-0005-0000-0000-0000026A0000}"/>
    <cellStyle name="RISKlightBoxed 2 7 3" xfId="17878" xr:uid="{00000000-0005-0000-0000-0000036A0000}"/>
    <cellStyle name="RISKlightBoxed 2 7 3 2" xfId="17879" xr:uid="{00000000-0005-0000-0000-0000046A0000}"/>
    <cellStyle name="RISKlightBoxed 2 7 4" xfId="17880" xr:uid="{00000000-0005-0000-0000-0000056A0000}"/>
    <cellStyle name="RISKlightBoxed 2 8" xfId="17881" xr:uid="{00000000-0005-0000-0000-0000066A0000}"/>
    <cellStyle name="RISKlightBoxed 2 8 2" xfId="17882" xr:uid="{00000000-0005-0000-0000-0000076A0000}"/>
    <cellStyle name="RISKlightBoxed 2 8 2 2" xfId="17883" xr:uid="{00000000-0005-0000-0000-0000086A0000}"/>
    <cellStyle name="RISKlightBoxed 2 8 3" xfId="17884" xr:uid="{00000000-0005-0000-0000-0000096A0000}"/>
    <cellStyle name="RISKlightBoxed 2 8 3 2" xfId="17885" xr:uid="{00000000-0005-0000-0000-00000A6A0000}"/>
    <cellStyle name="RISKlightBoxed 2 8 4" xfId="17886" xr:uid="{00000000-0005-0000-0000-00000B6A0000}"/>
    <cellStyle name="RISKlightBoxed 2 9" xfId="17887" xr:uid="{00000000-0005-0000-0000-00000C6A0000}"/>
    <cellStyle name="RISKlightBoxed 2 9 2" xfId="17888" xr:uid="{00000000-0005-0000-0000-00000D6A0000}"/>
    <cellStyle name="RISKlightBoxed 2 9 2 2" xfId="17889" xr:uid="{00000000-0005-0000-0000-00000E6A0000}"/>
    <cellStyle name="RISKlightBoxed 2 9 3" xfId="17890" xr:uid="{00000000-0005-0000-0000-00000F6A0000}"/>
    <cellStyle name="RISKlightBoxed 2 9 3 2" xfId="17891" xr:uid="{00000000-0005-0000-0000-0000106A0000}"/>
    <cellStyle name="RISKlightBoxed 2 9 4" xfId="17892" xr:uid="{00000000-0005-0000-0000-0000116A0000}"/>
    <cellStyle name="RISKlightBoxed 2_Balance" xfId="17893" xr:uid="{00000000-0005-0000-0000-0000126A0000}"/>
    <cellStyle name="RISKlightBoxed 3" xfId="17894" xr:uid="{00000000-0005-0000-0000-0000136A0000}"/>
    <cellStyle name="RISKlightBoxed 3 10" xfId="17895" xr:uid="{00000000-0005-0000-0000-0000146A0000}"/>
    <cellStyle name="RISKlightBoxed 3 10 2" xfId="17896" xr:uid="{00000000-0005-0000-0000-0000156A0000}"/>
    <cellStyle name="RISKlightBoxed 3 10 2 2" xfId="17897" xr:uid="{00000000-0005-0000-0000-0000166A0000}"/>
    <cellStyle name="RISKlightBoxed 3 10 3" xfId="17898" xr:uid="{00000000-0005-0000-0000-0000176A0000}"/>
    <cellStyle name="RISKlightBoxed 3 10 3 2" xfId="17899" xr:uid="{00000000-0005-0000-0000-0000186A0000}"/>
    <cellStyle name="RISKlightBoxed 3 10 4" xfId="17900" xr:uid="{00000000-0005-0000-0000-0000196A0000}"/>
    <cellStyle name="RISKlightBoxed 3 11" xfId="17901" xr:uid="{00000000-0005-0000-0000-00001A6A0000}"/>
    <cellStyle name="RISKlightBoxed 3 11 2" xfId="17902" xr:uid="{00000000-0005-0000-0000-00001B6A0000}"/>
    <cellStyle name="RISKlightBoxed 3 12" xfId="17903" xr:uid="{00000000-0005-0000-0000-00001C6A0000}"/>
    <cellStyle name="RISKlightBoxed 3 12 2" xfId="17904" xr:uid="{00000000-0005-0000-0000-00001D6A0000}"/>
    <cellStyle name="RISKlightBoxed 3 13" xfId="17905" xr:uid="{00000000-0005-0000-0000-00001E6A0000}"/>
    <cellStyle name="RISKlightBoxed 3 2" xfId="17906" xr:uid="{00000000-0005-0000-0000-00001F6A0000}"/>
    <cellStyle name="RISKlightBoxed 3 2 2" xfId="17907" xr:uid="{00000000-0005-0000-0000-0000206A0000}"/>
    <cellStyle name="RISKlightBoxed 3 2 2 2" xfId="17908" xr:uid="{00000000-0005-0000-0000-0000216A0000}"/>
    <cellStyle name="RISKlightBoxed 3 2 2 2 2" xfId="17909" xr:uid="{00000000-0005-0000-0000-0000226A0000}"/>
    <cellStyle name="RISKlightBoxed 3 2 2 2 2 2" xfId="17910" xr:uid="{00000000-0005-0000-0000-0000236A0000}"/>
    <cellStyle name="RISKlightBoxed 3 2 2 2 3" xfId="17911" xr:uid="{00000000-0005-0000-0000-0000246A0000}"/>
    <cellStyle name="RISKlightBoxed 3 2 2 2 3 2" xfId="17912" xr:uid="{00000000-0005-0000-0000-0000256A0000}"/>
    <cellStyle name="RISKlightBoxed 3 2 2 2 4" xfId="17913" xr:uid="{00000000-0005-0000-0000-0000266A0000}"/>
    <cellStyle name="RISKlightBoxed 3 2 2 3" xfId="17914" xr:uid="{00000000-0005-0000-0000-0000276A0000}"/>
    <cellStyle name="RISKlightBoxed 3 2 2 3 2" xfId="17915" xr:uid="{00000000-0005-0000-0000-0000286A0000}"/>
    <cellStyle name="RISKlightBoxed 3 2 2 3 2 2" xfId="17916" xr:uid="{00000000-0005-0000-0000-0000296A0000}"/>
    <cellStyle name="RISKlightBoxed 3 2 2 3 3" xfId="17917" xr:uid="{00000000-0005-0000-0000-00002A6A0000}"/>
    <cellStyle name="RISKlightBoxed 3 2 2 3 3 2" xfId="17918" xr:uid="{00000000-0005-0000-0000-00002B6A0000}"/>
    <cellStyle name="RISKlightBoxed 3 2 2 3 4" xfId="17919" xr:uid="{00000000-0005-0000-0000-00002C6A0000}"/>
    <cellStyle name="RISKlightBoxed 3 2 2 4" xfId="17920" xr:uid="{00000000-0005-0000-0000-00002D6A0000}"/>
    <cellStyle name="RISKlightBoxed 3 2 2 4 2" xfId="17921" xr:uid="{00000000-0005-0000-0000-00002E6A0000}"/>
    <cellStyle name="RISKlightBoxed 3 2 2 4 2 2" xfId="17922" xr:uid="{00000000-0005-0000-0000-00002F6A0000}"/>
    <cellStyle name="RISKlightBoxed 3 2 2 4 3" xfId="17923" xr:uid="{00000000-0005-0000-0000-0000306A0000}"/>
    <cellStyle name="RISKlightBoxed 3 2 2 4 3 2" xfId="17924" xr:uid="{00000000-0005-0000-0000-0000316A0000}"/>
    <cellStyle name="RISKlightBoxed 3 2 2 4 4" xfId="17925" xr:uid="{00000000-0005-0000-0000-0000326A0000}"/>
    <cellStyle name="RISKlightBoxed 3 2 2 5" xfId="17926" xr:uid="{00000000-0005-0000-0000-0000336A0000}"/>
    <cellStyle name="RISKlightBoxed 3 2 2 5 2" xfId="17927" xr:uid="{00000000-0005-0000-0000-0000346A0000}"/>
    <cellStyle name="RISKlightBoxed 3 2 2 5 2 2" xfId="17928" xr:uid="{00000000-0005-0000-0000-0000356A0000}"/>
    <cellStyle name="RISKlightBoxed 3 2 2 5 3" xfId="17929" xr:uid="{00000000-0005-0000-0000-0000366A0000}"/>
    <cellStyle name="RISKlightBoxed 3 2 2 5 3 2" xfId="17930" xr:uid="{00000000-0005-0000-0000-0000376A0000}"/>
    <cellStyle name="RISKlightBoxed 3 2 2 5 4" xfId="17931" xr:uid="{00000000-0005-0000-0000-0000386A0000}"/>
    <cellStyle name="RISKlightBoxed 3 2 2 6" xfId="17932" xr:uid="{00000000-0005-0000-0000-0000396A0000}"/>
    <cellStyle name="RISKlightBoxed 3 2 2 6 2" xfId="17933" xr:uid="{00000000-0005-0000-0000-00003A6A0000}"/>
    <cellStyle name="RISKlightBoxed 3 2 2 7" xfId="17934" xr:uid="{00000000-0005-0000-0000-00003B6A0000}"/>
    <cellStyle name="RISKlightBoxed 3 2 2 7 2" xfId="17935" xr:uid="{00000000-0005-0000-0000-00003C6A0000}"/>
    <cellStyle name="RISKlightBoxed 3 2 2 8" xfId="17936" xr:uid="{00000000-0005-0000-0000-00003D6A0000}"/>
    <cellStyle name="RISKlightBoxed 3 2 3" xfId="17937" xr:uid="{00000000-0005-0000-0000-00003E6A0000}"/>
    <cellStyle name="RISKlightBoxed 3 2 3 2" xfId="17938" xr:uid="{00000000-0005-0000-0000-00003F6A0000}"/>
    <cellStyle name="RISKlightBoxed 3 2 3 2 2" xfId="17939" xr:uid="{00000000-0005-0000-0000-0000406A0000}"/>
    <cellStyle name="RISKlightBoxed 3 2 3 3" xfId="17940" xr:uid="{00000000-0005-0000-0000-0000416A0000}"/>
    <cellStyle name="RISKlightBoxed 3 2 3 3 2" xfId="17941" xr:uid="{00000000-0005-0000-0000-0000426A0000}"/>
    <cellStyle name="RISKlightBoxed 3 2 3 4" xfId="17942" xr:uid="{00000000-0005-0000-0000-0000436A0000}"/>
    <cellStyle name="RISKlightBoxed 3 2 4" xfId="17943" xr:uid="{00000000-0005-0000-0000-0000446A0000}"/>
    <cellStyle name="RISKlightBoxed 3 2 4 2" xfId="17944" xr:uid="{00000000-0005-0000-0000-0000456A0000}"/>
    <cellStyle name="RISKlightBoxed 3 2 4 2 2" xfId="17945" xr:uid="{00000000-0005-0000-0000-0000466A0000}"/>
    <cellStyle name="RISKlightBoxed 3 2 4 3" xfId="17946" xr:uid="{00000000-0005-0000-0000-0000476A0000}"/>
    <cellStyle name="RISKlightBoxed 3 2 4 3 2" xfId="17947" xr:uid="{00000000-0005-0000-0000-0000486A0000}"/>
    <cellStyle name="RISKlightBoxed 3 2 4 4" xfId="17948" xr:uid="{00000000-0005-0000-0000-0000496A0000}"/>
    <cellStyle name="RISKlightBoxed 3 2 5" xfId="17949" xr:uid="{00000000-0005-0000-0000-00004A6A0000}"/>
    <cellStyle name="RISKlightBoxed 3 2 5 2" xfId="17950" xr:uid="{00000000-0005-0000-0000-00004B6A0000}"/>
    <cellStyle name="RISKlightBoxed 3 2 5 2 2" xfId="17951" xr:uid="{00000000-0005-0000-0000-00004C6A0000}"/>
    <cellStyle name="RISKlightBoxed 3 2 5 3" xfId="17952" xr:uid="{00000000-0005-0000-0000-00004D6A0000}"/>
    <cellStyle name="RISKlightBoxed 3 2 5 3 2" xfId="17953" xr:uid="{00000000-0005-0000-0000-00004E6A0000}"/>
    <cellStyle name="RISKlightBoxed 3 2 5 4" xfId="17954" xr:uid="{00000000-0005-0000-0000-00004F6A0000}"/>
    <cellStyle name="RISKlightBoxed 3 2 6" xfId="17955" xr:uid="{00000000-0005-0000-0000-0000506A0000}"/>
    <cellStyle name="RISKlightBoxed 3 2 6 2" xfId="17956" xr:uid="{00000000-0005-0000-0000-0000516A0000}"/>
    <cellStyle name="RISKlightBoxed 3 2 6 2 2" xfId="17957" xr:uid="{00000000-0005-0000-0000-0000526A0000}"/>
    <cellStyle name="RISKlightBoxed 3 2 6 3" xfId="17958" xr:uid="{00000000-0005-0000-0000-0000536A0000}"/>
    <cellStyle name="RISKlightBoxed 3 2 6 3 2" xfId="17959" xr:uid="{00000000-0005-0000-0000-0000546A0000}"/>
    <cellStyle name="RISKlightBoxed 3 2 6 4" xfId="17960" xr:uid="{00000000-0005-0000-0000-0000556A0000}"/>
    <cellStyle name="RISKlightBoxed 3 2 7" xfId="17961" xr:uid="{00000000-0005-0000-0000-0000566A0000}"/>
    <cellStyle name="RISKlightBoxed 3 2 7 2" xfId="17962" xr:uid="{00000000-0005-0000-0000-0000576A0000}"/>
    <cellStyle name="RISKlightBoxed 3 2 8" xfId="17963" xr:uid="{00000000-0005-0000-0000-0000586A0000}"/>
    <cellStyle name="RISKlightBoxed 3 2 8 2" xfId="17964" xr:uid="{00000000-0005-0000-0000-0000596A0000}"/>
    <cellStyle name="RISKlightBoxed 3 2 9" xfId="17965" xr:uid="{00000000-0005-0000-0000-00005A6A0000}"/>
    <cellStyle name="RISKlightBoxed 3 2_Balance" xfId="17966" xr:uid="{00000000-0005-0000-0000-00005B6A0000}"/>
    <cellStyle name="RISKlightBoxed 3 3" xfId="17967" xr:uid="{00000000-0005-0000-0000-00005C6A0000}"/>
    <cellStyle name="RISKlightBoxed 3 3 2" xfId="17968" xr:uid="{00000000-0005-0000-0000-00005D6A0000}"/>
    <cellStyle name="RISKlightBoxed 3 3 2 2" xfId="17969" xr:uid="{00000000-0005-0000-0000-00005E6A0000}"/>
    <cellStyle name="RISKlightBoxed 3 3 2 2 2" xfId="17970" xr:uid="{00000000-0005-0000-0000-00005F6A0000}"/>
    <cellStyle name="RISKlightBoxed 3 3 2 2 2 2" xfId="17971" xr:uid="{00000000-0005-0000-0000-0000606A0000}"/>
    <cellStyle name="RISKlightBoxed 3 3 2 2 3" xfId="17972" xr:uid="{00000000-0005-0000-0000-0000616A0000}"/>
    <cellStyle name="RISKlightBoxed 3 3 2 2 3 2" xfId="17973" xr:uid="{00000000-0005-0000-0000-0000626A0000}"/>
    <cellStyle name="RISKlightBoxed 3 3 2 2 4" xfId="17974" xr:uid="{00000000-0005-0000-0000-0000636A0000}"/>
    <cellStyle name="RISKlightBoxed 3 3 2 3" xfId="17975" xr:uid="{00000000-0005-0000-0000-0000646A0000}"/>
    <cellStyle name="RISKlightBoxed 3 3 2 3 2" xfId="17976" xr:uid="{00000000-0005-0000-0000-0000656A0000}"/>
    <cellStyle name="RISKlightBoxed 3 3 2 3 2 2" xfId="17977" xr:uid="{00000000-0005-0000-0000-0000666A0000}"/>
    <cellStyle name="RISKlightBoxed 3 3 2 3 3" xfId="17978" xr:uid="{00000000-0005-0000-0000-0000676A0000}"/>
    <cellStyle name="RISKlightBoxed 3 3 2 3 3 2" xfId="17979" xr:uid="{00000000-0005-0000-0000-0000686A0000}"/>
    <cellStyle name="RISKlightBoxed 3 3 2 3 4" xfId="17980" xr:uid="{00000000-0005-0000-0000-0000696A0000}"/>
    <cellStyle name="RISKlightBoxed 3 3 2 4" xfId="17981" xr:uid="{00000000-0005-0000-0000-00006A6A0000}"/>
    <cellStyle name="RISKlightBoxed 3 3 2 4 2" xfId="17982" xr:uid="{00000000-0005-0000-0000-00006B6A0000}"/>
    <cellStyle name="RISKlightBoxed 3 3 2 4 2 2" xfId="17983" xr:uid="{00000000-0005-0000-0000-00006C6A0000}"/>
    <cellStyle name="RISKlightBoxed 3 3 2 4 3" xfId="17984" xr:uid="{00000000-0005-0000-0000-00006D6A0000}"/>
    <cellStyle name="RISKlightBoxed 3 3 2 4 3 2" xfId="17985" xr:uid="{00000000-0005-0000-0000-00006E6A0000}"/>
    <cellStyle name="RISKlightBoxed 3 3 2 4 4" xfId="17986" xr:uid="{00000000-0005-0000-0000-00006F6A0000}"/>
    <cellStyle name="RISKlightBoxed 3 3 2 5" xfId="17987" xr:uid="{00000000-0005-0000-0000-0000706A0000}"/>
    <cellStyle name="RISKlightBoxed 3 3 2 5 2" xfId="17988" xr:uid="{00000000-0005-0000-0000-0000716A0000}"/>
    <cellStyle name="RISKlightBoxed 3 3 2 5 2 2" xfId="17989" xr:uid="{00000000-0005-0000-0000-0000726A0000}"/>
    <cellStyle name="RISKlightBoxed 3 3 2 5 3" xfId="17990" xr:uid="{00000000-0005-0000-0000-0000736A0000}"/>
    <cellStyle name="RISKlightBoxed 3 3 2 5 3 2" xfId="17991" xr:uid="{00000000-0005-0000-0000-0000746A0000}"/>
    <cellStyle name="RISKlightBoxed 3 3 2 5 4" xfId="17992" xr:uid="{00000000-0005-0000-0000-0000756A0000}"/>
    <cellStyle name="RISKlightBoxed 3 3 2 6" xfId="17993" xr:uid="{00000000-0005-0000-0000-0000766A0000}"/>
    <cellStyle name="RISKlightBoxed 3 3 2 6 2" xfId="17994" xr:uid="{00000000-0005-0000-0000-0000776A0000}"/>
    <cellStyle name="RISKlightBoxed 3 3 2 7" xfId="17995" xr:uid="{00000000-0005-0000-0000-0000786A0000}"/>
    <cellStyle name="RISKlightBoxed 3 3 2 7 2" xfId="17996" xr:uid="{00000000-0005-0000-0000-0000796A0000}"/>
    <cellStyle name="RISKlightBoxed 3 3 2 8" xfId="17997" xr:uid="{00000000-0005-0000-0000-00007A6A0000}"/>
    <cellStyle name="RISKlightBoxed 3 3 3" xfId="17998" xr:uid="{00000000-0005-0000-0000-00007B6A0000}"/>
    <cellStyle name="RISKlightBoxed 3 3 3 2" xfId="17999" xr:uid="{00000000-0005-0000-0000-00007C6A0000}"/>
    <cellStyle name="RISKlightBoxed 3 3 3 2 2" xfId="18000" xr:uid="{00000000-0005-0000-0000-00007D6A0000}"/>
    <cellStyle name="RISKlightBoxed 3 3 3 3" xfId="18001" xr:uid="{00000000-0005-0000-0000-00007E6A0000}"/>
    <cellStyle name="RISKlightBoxed 3 3 3 3 2" xfId="18002" xr:uid="{00000000-0005-0000-0000-00007F6A0000}"/>
    <cellStyle name="RISKlightBoxed 3 3 3 4" xfId="18003" xr:uid="{00000000-0005-0000-0000-0000806A0000}"/>
    <cellStyle name="RISKlightBoxed 3 3 4" xfId="18004" xr:uid="{00000000-0005-0000-0000-0000816A0000}"/>
    <cellStyle name="RISKlightBoxed 3 3 4 2" xfId="18005" xr:uid="{00000000-0005-0000-0000-0000826A0000}"/>
    <cellStyle name="RISKlightBoxed 3 3 4 2 2" xfId="18006" xr:uid="{00000000-0005-0000-0000-0000836A0000}"/>
    <cellStyle name="RISKlightBoxed 3 3 4 3" xfId="18007" xr:uid="{00000000-0005-0000-0000-0000846A0000}"/>
    <cellStyle name="RISKlightBoxed 3 3 4 3 2" xfId="18008" xr:uid="{00000000-0005-0000-0000-0000856A0000}"/>
    <cellStyle name="RISKlightBoxed 3 3 4 4" xfId="18009" xr:uid="{00000000-0005-0000-0000-0000866A0000}"/>
    <cellStyle name="RISKlightBoxed 3 3 5" xfId="18010" xr:uid="{00000000-0005-0000-0000-0000876A0000}"/>
    <cellStyle name="RISKlightBoxed 3 3 5 2" xfId="18011" xr:uid="{00000000-0005-0000-0000-0000886A0000}"/>
    <cellStyle name="RISKlightBoxed 3 3 5 2 2" xfId="18012" xr:uid="{00000000-0005-0000-0000-0000896A0000}"/>
    <cellStyle name="RISKlightBoxed 3 3 5 3" xfId="18013" xr:uid="{00000000-0005-0000-0000-00008A6A0000}"/>
    <cellStyle name="RISKlightBoxed 3 3 5 3 2" xfId="18014" xr:uid="{00000000-0005-0000-0000-00008B6A0000}"/>
    <cellStyle name="RISKlightBoxed 3 3 5 4" xfId="18015" xr:uid="{00000000-0005-0000-0000-00008C6A0000}"/>
    <cellStyle name="RISKlightBoxed 3 3 6" xfId="18016" xr:uid="{00000000-0005-0000-0000-00008D6A0000}"/>
    <cellStyle name="RISKlightBoxed 3 3 6 2" xfId="18017" xr:uid="{00000000-0005-0000-0000-00008E6A0000}"/>
    <cellStyle name="RISKlightBoxed 3 3 6 2 2" xfId="18018" xr:uid="{00000000-0005-0000-0000-00008F6A0000}"/>
    <cellStyle name="RISKlightBoxed 3 3 6 3" xfId="18019" xr:uid="{00000000-0005-0000-0000-0000906A0000}"/>
    <cellStyle name="RISKlightBoxed 3 3 6 3 2" xfId="18020" xr:uid="{00000000-0005-0000-0000-0000916A0000}"/>
    <cellStyle name="RISKlightBoxed 3 3 6 4" xfId="18021" xr:uid="{00000000-0005-0000-0000-0000926A0000}"/>
    <cellStyle name="RISKlightBoxed 3 3 7" xfId="18022" xr:uid="{00000000-0005-0000-0000-0000936A0000}"/>
    <cellStyle name="RISKlightBoxed 3 3 7 2" xfId="18023" xr:uid="{00000000-0005-0000-0000-0000946A0000}"/>
    <cellStyle name="RISKlightBoxed 3 3 8" xfId="18024" xr:uid="{00000000-0005-0000-0000-0000956A0000}"/>
    <cellStyle name="RISKlightBoxed 3 3 8 2" xfId="18025" xr:uid="{00000000-0005-0000-0000-0000966A0000}"/>
    <cellStyle name="RISKlightBoxed 3 3 9" xfId="18026" xr:uid="{00000000-0005-0000-0000-0000976A0000}"/>
    <cellStyle name="RISKlightBoxed 3 3_Balance" xfId="18027" xr:uid="{00000000-0005-0000-0000-0000986A0000}"/>
    <cellStyle name="RISKlightBoxed 3 4" xfId="18028" xr:uid="{00000000-0005-0000-0000-0000996A0000}"/>
    <cellStyle name="RISKlightBoxed 3 4 2" xfId="18029" xr:uid="{00000000-0005-0000-0000-00009A6A0000}"/>
    <cellStyle name="RISKlightBoxed 3 4 2 2" xfId="18030" xr:uid="{00000000-0005-0000-0000-00009B6A0000}"/>
    <cellStyle name="RISKlightBoxed 3 4 2 2 2" xfId="18031" xr:uid="{00000000-0005-0000-0000-00009C6A0000}"/>
    <cellStyle name="RISKlightBoxed 3 4 2 2 2 2" xfId="18032" xr:uid="{00000000-0005-0000-0000-00009D6A0000}"/>
    <cellStyle name="RISKlightBoxed 3 4 2 2 3" xfId="18033" xr:uid="{00000000-0005-0000-0000-00009E6A0000}"/>
    <cellStyle name="RISKlightBoxed 3 4 2 2 3 2" xfId="18034" xr:uid="{00000000-0005-0000-0000-00009F6A0000}"/>
    <cellStyle name="RISKlightBoxed 3 4 2 2 4" xfId="18035" xr:uid="{00000000-0005-0000-0000-0000A06A0000}"/>
    <cellStyle name="RISKlightBoxed 3 4 2 3" xfId="18036" xr:uid="{00000000-0005-0000-0000-0000A16A0000}"/>
    <cellStyle name="RISKlightBoxed 3 4 2 3 2" xfId="18037" xr:uid="{00000000-0005-0000-0000-0000A26A0000}"/>
    <cellStyle name="RISKlightBoxed 3 4 2 3 2 2" xfId="18038" xr:uid="{00000000-0005-0000-0000-0000A36A0000}"/>
    <cellStyle name="RISKlightBoxed 3 4 2 3 3" xfId="18039" xr:uid="{00000000-0005-0000-0000-0000A46A0000}"/>
    <cellStyle name="RISKlightBoxed 3 4 2 3 3 2" xfId="18040" xr:uid="{00000000-0005-0000-0000-0000A56A0000}"/>
    <cellStyle name="RISKlightBoxed 3 4 2 3 4" xfId="18041" xr:uid="{00000000-0005-0000-0000-0000A66A0000}"/>
    <cellStyle name="RISKlightBoxed 3 4 2 4" xfId="18042" xr:uid="{00000000-0005-0000-0000-0000A76A0000}"/>
    <cellStyle name="RISKlightBoxed 3 4 2 4 2" xfId="18043" xr:uid="{00000000-0005-0000-0000-0000A86A0000}"/>
    <cellStyle name="RISKlightBoxed 3 4 2 4 2 2" xfId="18044" xr:uid="{00000000-0005-0000-0000-0000A96A0000}"/>
    <cellStyle name="RISKlightBoxed 3 4 2 4 3" xfId="18045" xr:uid="{00000000-0005-0000-0000-0000AA6A0000}"/>
    <cellStyle name="RISKlightBoxed 3 4 2 4 3 2" xfId="18046" xr:uid="{00000000-0005-0000-0000-0000AB6A0000}"/>
    <cellStyle name="RISKlightBoxed 3 4 2 4 4" xfId="18047" xr:uid="{00000000-0005-0000-0000-0000AC6A0000}"/>
    <cellStyle name="RISKlightBoxed 3 4 2 5" xfId="18048" xr:uid="{00000000-0005-0000-0000-0000AD6A0000}"/>
    <cellStyle name="RISKlightBoxed 3 4 2 5 2" xfId="18049" xr:uid="{00000000-0005-0000-0000-0000AE6A0000}"/>
    <cellStyle name="RISKlightBoxed 3 4 2 5 2 2" xfId="18050" xr:uid="{00000000-0005-0000-0000-0000AF6A0000}"/>
    <cellStyle name="RISKlightBoxed 3 4 2 5 3" xfId="18051" xr:uid="{00000000-0005-0000-0000-0000B06A0000}"/>
    <cellStyle name="RISKlightBoxed 3 4 2 5 3 2" xfId="18052" xr:uid="{00000000-0005-0000-0000-0000B16A0000}"/>
    <cellStyle name="RISKlightBoxed 3 4 2 5 4" xfId="18053" xr:uid="{00000000-0005-0000-0000-0000B26A0000}"/>
    <cellStyle name="RISKlightBoxed 3 4 2 6" xfId="18054" xr:uid="{00000000-0005-0000-0000-0000B36A0000}"/>
    <cellStyle name="RISKlightBoxed 3 4 2 6 2" xfId="18055" xr:uid="{00000000-0005-0000-0000-0000B46A0000}"/>
    <cellStyle name="RISKlightBoxed 3 4 2 7" xfId="18056" xr:uid="{00000000-0005-0000-0000-0000B56A0000}"/>
    <cellStyle name="RISKlightBoxed 3 4 2 7 2" xfId="18057" xr:uid="{00000000-0005-0000-0000-0000B66A0000}"/>
    <cellStyle name="RISKlightBoxed 3 4 2 8" xfId="18058" xr:uid="{00000000-0005-0000-0000-0000B76A0000}"/>
    <cellStyle name="RISKlightBoxed 3 4 3" xfId="18059" xr:uid="{00000000-0005-0000-0000-0000B86A0000}"/>
    <cellStyle name="RISKlightBoxed 3 4 3 2" xfId="18060" xr:uid="{00000000-0005-0000-0000-0000B96A0000}"/>
    <cellStyle name="RISKlightBoxed 3 4 3 2 2" xfId="18061" xr:uid="{00000000-0005-0000-0000-0000BA6A0000}"/>
    <cellStyle name="RISKlightBoxed 3 4 3 3" xfId="18062" xr:uid="{00000000-0005-0000-0000-0000BB6A0000}"/>
    <cellStyle name="RISKlightBoxed 3 4 3 3 2" xfId="18063" xr:uid="{00000000-0005-0000-0000-0000BC6A0000}"/>
    <cellStyle name="RISKlightBoxed 3 4 3 4" xfId="18064" xr:uid="{00000000-0005-0000-0000-0000BD6A0000}"/>
    <cellStyle name="RISKlightBoxed 3 4 4" xfId="18065" xr:uid="{00000000-0005-0000-0000-0000BE6A0000}"/>
    <cellStyle name="RISKlightBoxed 3 4 4 2" xfId="18066" xr:uid="{00000000-0005-0000-0000-0000BF6A0000}"/>
    <cellStyle name="RISKlightBoxed 3 4 4 2 2" xfId="18067" xr:uid="{00000000-0005-0000-0000-0000C06A0000}"/>
    <cellStyle name="RISKlightBoxed 3 4 4 3" xfId="18068" xr:uid="{00000000-0005-0000-0000-0000C16A0000}"/>
    <cellStyle name="RISKlightBoxed 3 4 4 3 2" xfId="18069" xr:uid="{00000000-0005-0000-0000-0000C26A0000}"/>
    <cellStyle name="RISKlightBoxed 3 4 4 4" xfId="18070" xr:uid="{00000000-0005-0000-0000-0000C36A0000}"/>
    <cellStyle name="RISKlightBoxed 3 4 5" xfId="18071" xr:uid="{00000000-0005-0000-0000-0000C46A0000}"/>
    <cellStyle name="RISKlightBoxed 3 4 5 2" xfId="18072" xr:uid="{00000000-0005-0000-0000-0000C56A0000}"/>
    <cellStyle name="RISKlightBoxed 3 4 5 2 2" xfId="18073" xr:uid="{00000000-0005-0000-0000-0000C66A0000}"/>
    <cellStyle name="RISKlightBoxed 3 4 5 3" xfId="18074" xr:uid="{00000000-0005-0000-0000-0000C76A0000}"/>
    <cellStyle name="RISKlightBoxed 3 4 5 3 2" xfId="18075" xr:uid="{00000000-0005-0000-0000-0000C86A0000}"/>
    <cellStyle name="RISKlightBoxed 3 4 5 4" xfId="18076" xr:uid="{00000000-0005-0000-0000-0000C96A0000}"/>
    <cellStyle name="RISKlightBoxed 3 4 6" xfId="18077" xr:uid="{00000000-0005-0000-0000-0000CA6A0000}"/>
    <cellStyle name="RISKlightBoxed 3 4 6 2" xfId="18078" xr:uid="{00000000-0005-0000-0000-0000CB6A0000}"/>
    <cellStyle name="RISKlightBoxed 3 4 6 2 2" xfId="18079" xr:uid="{00000000-0005-0000-0000-0000CC6A0000}"/>
    <cellStyle name="RISKlightBoxed 3 4 6 3" xfId="18080" xr:uid="{00000000-0005-0000-0000-0000CD6A0000}"/>
    <cellStyle name="RISKlightBoxed 3 4 6 3 2" xfId="18081" xr:uid="{00000000-0005-0000-0000-0000CE6A0000}"/>
    <cellStyle name="RISKlightBoxed 3 4 6 4" xfId="18082" xr:uid="{00000000-0005-0000-0000-0000CF6A0000}"/>
    <cellStyle name="RISKlightBoxed 3 4 7" xfId="18083" xr:uid="{00000000-0005-0000-0000-0000D06A0000}"/>
    <cellStyle name="RISKlightBoxed 3 4 7 2" xfId="18084" xr:uid="{00000000-0005-0000-0000-0000D16A0000}"/>
    <cellStyle name="RISKlightBoxed 3 4 8" xfId="18085" xr:uid="{00000000-0005-0000-0000-0000D26A0000}"/>
    <cellStyle name="RISKlightBoxed 3 4 8 2" xfId="18086" xr:uid="{00000000-0005-0000-0000-0000D36A0000}"/>
    <cellStyle name="RISKlightBoxed 3 4 9" xfId="18087" xr:uid="{00000000-0005-0000-0000-0000D46A0000}"/>
    <cellStyle name="RISKlightBoxed 3 4_Balance" xfId="18088" xr:uid="{00000000-0005-0000-0000-0000D56A0000}"/>
    <cellStyle name="RISKlightBoxed 3 5" xfId="18089" xr:uid="{00000000-0005-0000-0000-0000D66A0000}"/>
    <cellStyle name="RISKlightBoxed 3 5 2" xfId="18090" xr:uid="{00000000-0005-0000-0000-0000D76A0000}"/>
    <cellStyle name="RISKlightBoxed 3 5 2 2" xfId="18091" xr:uid="{00000000-0005-0000-0000-0000D86A0000}"/>
    <cellStyle name="RISKlightBoxed 3 5 2 2 2" xfId="18092" xr:uid="{00000000-0005-0000-0000-0000D96A0000}"/>
    <cellStyle name="RISKlightBoxed 3 5 2 3" xfId="18093" xr:uid="{00000000-0005-0000-0000-0000DA6A0000}"/>
    <cellStyle name="RISKlightBoxed 3 5 2 3 2" xfId="18094" xr:uid="{00000000-0005-0000-0000-0000DB6A0000}"/>
    <cellStyle name="RISKlightBoxed 3 5 2 4" xfId="18095" xr:uid="{00000000-0005-0000-0000-0000DC6A0000}"/>
    <cellStyle name="RISKlightBoxed 3 5 3" xfId="18096" xr:uid="{00000000-0005-0000-0000-0000DD6A0000}"/>
    <cellStyle name="RISKlightBoxed 3 5 3 2" xfId="18097" xr:uid="{00000000-0005-0000-0000-0000DE6A0000}"/>
    <cellStyle name="RISKlightBoxed 3 5 3 2 2" xfId="18098" xr:uid="{00000000-0005-0000-0000-0000DF6A0000}"/>
    <cellStyle name="RISKlightBoxed 3 5 3 3" xfId="18099" xr:uid="{00000000-0005-0000-0000-0000E06A0000}"/>
    <cellStyle name="RISKlightBoxed 3 5 3 3 2" xfId="18100" xr:uid="{00000000-0005-0000-0000-0000E16A0000}"/>
    <cellStyle name="RISKlightBoxed 3 5 3 4" xfId="18101" xr:uid="{00000000-0005-0000-0000-0000E26A0000}"/>
    <cellStyle name="RISKlightBoxed 3 5 4" xfId="18102" xr:uid="{00000000-0005-0000-0000-0000E36A0000}"/>
    <cellStyle name="RISKlightBoxed 3 5 4 2" xfId="18103" xr:uid="{00000000-0005-0000-0000-0000E46A0000}"/>
    <cellStyle name="RISKlightBoxed 3 5 4 2 2" xfId="18104" xr:uid="{00000000-0005-0000-0000-0000E56A0000}"/>
    <cellStyle name="RISKlightBoxed 3 5 4 3" xfId="18105" xr:uid="{00000000-0005-0000-0000-0000E66A0000}"/>
    <cellStyle name="RISKlightBoxed 3 5 4 3 2" xfId="18106" xr:uid="{00000000-0005-0000-0000-0000E76A0000}"/>
    <cellStyle name="RISKlightBoxed 3 5 4 4" xfId="18107" xr:uid="{00000000-0005-0000-0000-0000E86A0000}"/>
    <cellStyle name="RISKlightBoxed 3 5 5" xfId="18108" xr:uid="{00000000-0005-0000-0000-0000E96A0000}"/>
    <cellStyle name="RISKlightBoxed 3 5 5 2" xfId="18109" xr:uid="{00000000-0005-0000-0000-0000EA6A0000}"/>
    <cellStyle name="RISKlightBoxed 3 5 5 2 2" xfId="18110" xr:uid="{00000000-0005-0000-0000-0000EB6A0000}"/>
    <cellStyle name="RISKlightBoxed 3 5 5 3" xfId="18111" xr:uid="{00000000-0005-0000-0000-0000EC6A0000}"/>
    <cellStyle name="RISKlightBoxed 3 5 5 3 2" xfId="18112" xr:uid="{00000000-0005-0000-0000-0000ED6A0000}"/>
    <cellStyle name="RISKlightBoxed 3 5 5 4" xfId="18113" xr:uid="{00000000-0005-0000-0000-0000EE6A0000}"/>
    <cellStyle name="RISKlightBoxed 3 5 6" xfId="18114" xr:uid="{00000000-0005-0000-0000-0000EF6A0000}"/>
    <cellStyle name="RISKlightBoxed 3 5 6 2" xfId="18115" xr:uid="{00000000-0005-0000-0000-0000F06A0000}"/>
    <cellStyle name="RISKlightBoxed 3 5 7" xfId="18116" xr:uid="{00000000-0005-0000-0000-0000F16A0000}"/>
    <cellStyle name="RISKlightBoxed 3 5 7 2" xfId="18117" xr:uid="{00000000-0005-0000-0000-0000F26A0000}"/>
    <cellStyle name="RISKlightBoxed 3 5 8" xfId="18118" xr:uid="{00000000-0005-0000-0000-0000F36A0000}"/>
    <cellStyle name="RISKlightBoxed 3 6" xfId="18119" xr:uid="{00000000-0005-0000-0000-0000F46A0000}"/>
    <cellStyle name="RISKlightBoxed 3 6 2" xfId="18120" xr:uid="{00000000-0005-0000-0000-0000F56A0000}"/>
    <cellStyle name="RISKlightBoxed 3 6 2 2" xfId="18121" xr:uid="{00000000-0005-0000-0000-0000F66A0000}"/>
    <cellStyle name="RISKlightBoxed 3 6 2 2 2" xfId="18122" xr:uid="{00000000-0005-0000-0000-0000F76A0000}"/>
    <cellStyle name="RISKlightBoxed 3 6 2 3" xfId="18123" xr:uid="{00000000-0005-0000-0000-0000F86A0000}"/>
    <cellStyle name="RISKlightBoxed 3 6 2 3 2" xfId="18124" xr:uid="{00000000-0005-0000-0000-0000F96A0000}"/>
    <cellStyle name="RISKlightBoxed 3 6 2 4" xfId="18125" xr:uid="{00000000-0005-0000-0000-0000FA6A0000}"/>
    <cellStyle name="RISKlightBoxed 3 6 3" xfId="18126" xr:uid="{00000000-0005-0000-0000-0000FB6A0000}"/>
    <cellStyle name="RISKlightBoxed 3 6 3 2" xfId="18127" xr:uid="{00000000-0005-0000-0000-0000FC6A0000}"/>
    <cellStyle name="RISKlightBoxed 3 6 3 2 2" xfId="18128" xr:uid="{00000000-0005-0000-0000-0000FD6A0000}"/>
    <cellStyle name="RISKlightBoxed 3 6 3 3" xfId="18129" xr:uid="{00000000-0005-0000-0000-0000FE6A0000}"/>
    <cellStyle name="RISKlightBoxed 3 6 3 3 2" xfId="18130" xr:uid="{00000000-0005-0000-0000-0000FF6A0000}"/>
    <cellStyle name="RISKlightBoxed 3 6 3 4" xfId="18131" xr:uid="{00000000-0005-0000-0000-0000006B0000}"/>
    <cellStyle name="RISKlightBoxed 3 6 4" xfId="18132" xr:uid="{00000000-0005-0000-0000-0000016B0000}"/>
    <cellStyle name="RISKlightBoxed 3 6 4 2" xfId="18133" xr:uid="{00000000-0005-0000-0000-0000026B0000}"/>
    <cellStyle name="RISKlightBoxed 3 6 4 2 2" xfId="18134" xr:uid="{00000000-0005-0000-0000-0000036B0000}"/>
    <cellStyle name="RISKlightBoxed 3 6 4 3" xfId="18135" xr:uid="{00000000-0005-0000-0000-0000046B0000}"/>
    <cellStyle name="RISKlightBoxed 3 6 4 3 2" xfId="18136" xr:uid="{00000000-0005-0000-0000-0000056B0000}"/>
    <cellStyle name="RISKlightBoxed 3 6 4 4" xfId="18137" xr:uid="{00000000-0005-0000-0000-0000066B0000}"/>
    <cellStyle name="RISKlightBoxed 3 6 5" xfId="18138" xr:uid="{00000000-0005-0000-0000-0000076B0000}"/>
    <cellStyle name="RISKlightBoxed 3 6 5 2" xfId="18139" xr:uid="{00000000-0005-0000-0000-0000086B0000}"/>
    <cellStyle name="RISKlightBoxed 3 6 5 2 2" xfId="18140" xr:uid="{00000000-0005-0000-0000-0000096B0000}"/>
    <cellStyle name="RISKlightBoxed 3 6 5 3" xfId="18141" xr:uid="{00000000-0005-0000-0000-00000A6B0000}"/>
    <cellStyle name="RISKlightBoxed 3 6 5 3 2" xfId="18142" xr:uid="{00000000-0005-0000-0000-00000B6B0000}"/>
    <cellStyle name="RISKlightBoxed 3 6 5 4" xfId="18143" xr:uid="{00000000-0005-0000-0000-00000C6B0000}"/>
    <cellStyle name="RISKlightBoxed 3 6 6" xfId="18144" xr:uid="{00000000-0005-0000-0000-00000D6B0000}"/>
    <cellStyle name="RISKlightBoxed 3 6 6 2" xfId="18145" xr:uid="{00000000-0005-0000-0000-00000E6B0000}"/>
    <cellStyle name="RISKlightBoxed 3 6 7" xfId="18146" xr:uid="{00000000-0005-0000-0000-00000F6B0000}"/>
    <cellStyle name="RISKlightBoxed 3 6 7 2" xfId="18147" xr:uid="{00000000-0005-0000-0000-0000106B0000}"/>
    <cellStyle name="RISKlightBoxed 3 6 8" xfId="18148" xr:uid="{00000000-0005-0000-0000-0000116B0000}"/>
    <cellStyle name="RISKlightBoxed 3 7" xfId="18149" xr:uid="{00000000-0005-0000-0000-0000126B0000}"/>
    <cellStyle name="RISKlightBoxed 3 7 2" xfId="18150" xr:uid="{00000000-0005-0000-0000-0000136B0000}"/>
    <cellStyle name="RISKlightBoxed 3 7 2 2" xfId="18151" xr:uid="{00000000-0005-0000-0000-0000146B0000}"/>
    <cellStyle name="RISKlightBoxed 3 7 3" xfId="18152" xr:uid="{00000000-0005-0000-0000-0000156B0000}"/>
    <cellStyle name="RISKlightBoxed 3 7 3 2" xfId="18153" xr:uid="{00000000-0005-0000-0000-0000166B0000}"/>
    <cellStyle name="RISKlightBoxed 3 7 4" xfId="18154" xr:uid="{00000000-0005-0000-0000-0000176B0000}"/>
    <cellStyle name="RISKlightBoxed 3 8" xfId="18155" xr:uid="{00000000-0005-0000-0000-0000186B0000}"/>
    <cellStyle name="RISKlightBoxed 3 8 2" xfId="18156" xr:uid="{00000000-0005-0000-0000-0000196B0000}"/>
    <cellStyle name="RISKlightBoxed 3 8 2 2" xfId="18157" xr:uid="{00000000-0005-0000-0000-00001A6B0000}"/>
    <cellStyle name="RISKlightBoxed 3 8 3" xfId="18158" xr:uid="{00000000-0005-0000-0000-00001B6B0000}"/>
    <cellStyle name="RISKlightBoxed 3 8 3 2" xfId="18159" xr:uid="{00000000-0005-0000-0000-00001C6B0000}"/>
    <cellStyle name="RISKlightBoxed 3 8 4" xfId="18160" xr:uid="{00000000-0005-0000-0000-00001D6B0000}"/>
    <cellStyle name="RISKlightBoxed 3 9" xfId="18161" xr:uid="{00000000-0005-0000-0000-00001E6B0000}"/>
    <cellStyle name="RISKlightBoxed 3 9 2" xfId="18162" xr:uid="{00000000-0005-0000-0000-00001F6B0000}"/>
    <cellStyle name="RISKlightBoxed 3 9 2 2" xfId="18163" xr:uid="{00000000-0005-0000-0000-0000206B0000}"/>
    <cellStyle name="RISKlightBoxed 3 9 3" xfId="18164" xr:uid="{00000000-0005-0000-0000-0000216B0000}"/>
    <cellStyle name="RISKlightBoxed 3 9 3 2" xfId="18165" xr:uid="{00000000-0005-0000-0000-0000226B0000}"/>
    <cellStyle name="RISKlightBoxed 3 9 4" xfId="18166" xr:uid="{00000000-0005-0000-0000-0000236B0000}"/>
    <cellStyle name="RISKlightBoxed 3_Balance" xfId="18167" xr:uid="{00000000-0005-0000-0000-0000246B0000}"/>
    <cellStyle name="RISKlightBoxed 4" xfId="18168" xr:uid="{00000000-0005-0000-0000-0000256B0000}"/>
    <cellStyle name="RISKlightBoxed 4 10" xfId="18169" xr:uid="{00000000-0005-0000-0000-0000266B0000}"/>
    <cellStyle name="RISKlightBoxed 4 10 2" xfId="18170" xr:uid="{00000000-0005-0000-0000-0000276B0000}"/>
    <cellStyle name="RISKlightBoxed 4 10 2 2" xfId="18171" xr:uid="{00000000-0005-0000-0000-0000286B0000}"/>
    <cellStyle name="RISKlightBoxed 4 10 3" xfId="18172" xr:uid="{00000000-0005-0000-0000-0000296B0000}"/>
    <cellStyle name="RISKlightBoxed 4 10 3 2" xfId="18173" xr:uid="{00000000-0005-0000-0000-00002A6B0000}"/>
    <cellStyle name="RISKlightBoxed 4 10 4" xfId="18174" xr:uid="{00000000-0005-0000-0000-00002B6B0000}"/>
    <cellStyle name="RISKlightBoxed 4 11" xfId="18175" xr:uid="{00000000-0005-0000-0000-00002C6B0000}"/>
    <cellStyle name="RISKlightBoxed 4 11 2" xfId="18176" xr:uid="{00000000-0005-0000-0000-00002D6B0000}"/>
    <cellStyle name="RISKlightBoxed 4 12" xfId="18177" xr:uid="{00000000-0005-0000-0000-00002E6B0000}"/>
    <cellStyle name="RISKlightBoxed 4 12 2" xfId="18178" xr:uid="{00000000-0005-0000-0000-00002F6B0000}"/>
    <cellStyle name="RISKlightBoxed 4 13" xfId="18179" xr:uid="{00000000-0005-0000-0000-0000306B0000}"/>
    <cellStyle name="RISKlightBoxed 4 2" xfId="18180" xr:uid="{00000000-0005-0000-0000-0000316B0000}"/>
    <cellStyle name="RISKlightBoxed 4 2 2" xfId="18181" xr:uid="{00000000-0005-0000-0000-0000326B0000}"/>
    <cellStyle name="RISKlightBoxed 4 2 2 2" xfId="18182" xr:uid="{00000000-0005-0000-0000-0000336B0000}"/>
    <cellStyle name="RISKlightBoxed 4 2 2 2 2" xfId="18183" xr:uid="{00000000-0005-0000-0000-0000346B0000}"/>
    <cellStyle name="RISKlightBoxed 4 2 2 2 2 2" xfId="18184" xr:uid="{00000000-0005-0000-0000-0000356B0000}"/>
    <cellStyle name="RISKlightBoxed 4 2 2 2 3" xfId="18185" xr:uid="{00000000-0005-0000-0000-0000366B0000}"/>
    <cellStyle name="RISKlightBoxed 4 2 2 2 3 2" xfId="18186" xr:uid="{00000000-0005-0000-0000-0000376B0000}"/>
    <cellStyle name="RISKlightBoxed 4 2 2 2 4" xfId="18187" xr:uid="{00000000-0005-0000-0000-0000386B0000}"/>
    <cellStyle name="RISKlightBoxed 4 2 2 3" xfId="18188" xr:uid="{00000000-0005-0000-0000-0000396B0000}"/>
    <cellStyle name="RISKlightBoxed 4 2 2 3 2" xfId="18189" xr:uid="{00000000-0005-0000-0000-00003A6B0000}"/>
    <cellStyle name="RISKlightBoxed 4 2 2 3 2 2" xfId="18190" xr:uid="{00000000-0005-0000-0000-00003B6B0000}"/>
    <cellStyle name="RISKlightBoxed 4 2 2 3 3" xfId="18191" xr:uid="{00000000-0005-0000-0000-00003C6B0000}"/>
    <cellStyle name="RISKlightBoxed 4 2 2 3 3 2" xfId="18192" xr:uid="{00000000-0005-0000-0000-00003D6B0000}"/>
    <cellStyle name="RISKlightBoxed 4 2 2 3 4" xfId="18193" xr:uid="{00000000-0005-0000-0000-00003E6B0000}"/>
    <cellStyle name="RISKlightBoxed 4 2 2 4" xfId="18194" xr:uid="{00000000-0005-0000-0000-00003F6B0000}"/>
    <cellStyle name="RISKlightBoxed 4 2 2 4 2" xfId="18195" xr:uid="{00000000-0005-0000-0000-0000406B0000}"/>
    <cellStyle name="RISKlightBoxed 4 2 2 4 2 2" xfId="18196" xr:uid="{00000000-0005-0000-0000-0000416B0000}"/>
    <cellStyle name="RISKlightBoxed 4 2 2 4 3" xfId="18197" xr:uid="{00000000-0005-0000-0000-0000426B0000}"/>
    <cellStyle name="RISKlightBoxed 4 2 2 4 3 2" xfId="18198" xr:uid="{00000000-0005-0000-0000-0000436B0000}"/>
    <cellStyle name="RISKlightBoxed 4 2 2 4 4" xfId="18199" xr:uid="{00000000-0005-0000-0000-0000446B0000}"/>
    <cellStyle name="RISKlightBoxed 4 2 2 5" xfId="18200" xr:uid="{00000000-0005-0000-0000-0000456B0000}"/>
    <cellStyle name="RISKlightBoxed 4 2 2 5 2" xfId="18201" xr:uid="{00000000-0005-0000-0000-0000466B0000}"/>
    <cellStyle name="RISKlightBoxed 4 2 2 5 2 2" xfId="18202" xr:uid="{00000000-0005-0000-0000-0000476B0000}"/>
    <cellStyle name="RISKlightBoxed 4 2 2 5 3" xfId="18203" xr:uid="{00000000-0005-0000-0000-0000486B0000}"/>
    <cellStyle name="RISKlightBoxed 4 2 2 5 3 2" xfId="18204" xr:uid="{00000000-0005-0000-0000-0000496B0000}"/>
    <cellStyle name="RISKlightBoxed 4 2 2 5 4" xfId="18205" xr:uid="{00000000-0005-0000-0000-00004A6B0000}"/>
    <cellStyle name="RISKlightBoxed 4 2 2 6" xfId="18206" xr:uid="{00000000-0005-0000-0000-00004B6B0000}"/>
    <cellStyle name="RISKlightBoxed 4 2 2 6 2" xfId="18207" xr:uid="{00000000-0005-0000-0000-00004C6B0000}"/>
    <cellStyle name="RISKlightBoxed 4 2 2 7" xfId="18208" xr:uid="{00000000-0005-0000-0000-00004D6B0000}"/>
    <cellStyle name="RISKlightBoxed 4 2 2 7 2" xfId="18209" xr:uid="{00000000-0005-0000-0000-00004E6B0000}"/>
    <cellStyle name="RISKlightBoxed 4 2 2 8" xfId="18210" xr:uid="{00000000-0005-0000-0000-00004F6B0000}"/>
    <cellStyle name="RISKlightBoxed 4 2 3" xfId="18211" xr:uid="{00000000-0005-0000-0000-0000506B0000}"/>
    <cellStyle name="RISKlightBoxed 4 2 3 2" xfId="18212" xr:uid="{00000000-0005-0000-0000-0000516B0000}"/>
    <cellStyle name="RISKlightBoxed 4 2 3 2 2" xfId="18213" xr:uid="{00000000-0005-0000-0000-0000526B0000}"/>
    <cellStyle name="RISKlightBoxed 4 2 3 3" xfId="18214" xr:uid="{00000000-0005-0000-0000-0000536B0000}"/>
    <cellStyle name="RISKlightBoxed 4 2 3 3 2" xfId="18215" xr:uid="{00000000-0005-0000-0000-0000546B0000}"/>
    <cellStyle name="RISKlightBoxed 4 2 3 4" xfId="18216" xr:uid="{00000000-0005-0000-0000-0000556B0000}"/>
    <cellStyle name="RISKlightBoxed 4 2 4" xfId="18217" xr:uid="{00000000-0005-0000-0000-0000566B0000}"/>
    <cellStyle name="RISKlightBoxed 4 2 4 2" xfId="18218" xr:uid="{00000000-0005-0000-0000-0000576B0000}"/>
    <cellStyle name="RISKlightBoxed 4 2 4 2 2" xfId="18219" xr:uid="{00000000-0005-0000-0000-0000586B0000}"/>
    <cellStyle name="RISKlightBoxed 4 2 4 3" xfId="18220" xr:uid="{00000000-0005-0000-0000-0000596B0000}"/>
    <cellStyle name="RISKlightBoxed 4 2 4 3 2" xfId="18221" xr:uid="{00000000-0005-0000-0000-00005A6B0000}"/>
    <cellStyle name="RISKlightBoxed 4 2 4 4" xfId="18222" xr:uid="{00000000-0005-0000-0000-00005B6B0000}"/>
    <cellStyle name="RISKlightBoxed 4 2 5" xfId="18223" xr:uid="{00000000-0005-0000-0000-00005C6B0000}"/>
    <cellStyle name="RISKlightBoxed 4 2 5 2" xfId="18224" xr:uid="{00000000-0005-0000-0000-00005D6B0000}"/>
    <cellStyle name="RISKlightBoxed 4 2 5 2 2" xfId="18225" xr:uid="{00000000-0005-0000-0000-00005E6B0000}"/>
    <cellStyle name="RISKlightBoxed 4 2 5 3" xfId="18226" xr:uid="{00000000-0005-0000-0000-00005F6B0000}"/>
    <cellStyle name="RISKlightBoxed 4 2 5 3 2" xfId="18227" xr:uid="{00000000-0005-0000-0000-0000606B0000}"/>
    <cellStyle name="RISKlightBoxed 4 2 5 4" xfId="18228" xr:uid="{00000000-0005-0000-0000-0000616B0000}"/>
    <cellStyle name="RISKlightBoxed 4 2 6" xfId="18229" xr:uid="{00000000-0005-0000-0000-0000626B0000}"/>
    <cellStyle name="RISKlightBoxed 4 2 6 2" xfId="18230" xr:uid="{00000000-0005-0000-0000-0000636B0000}"/>
    <cellStyle name="RISKlightBoxed 4 2 6 2 2" xfId="18231" xr:uid="{00000000-0005-0000-0000-0000646B0000}"/>
    <cellStyle name="RISKlightBoxed 4 2 6 3" xfId="18232" xr:uid="{00000000-0005-0000-0000-0000656B0000}"/>
    <cellStyle name="RISKlightBoxed 4 2 6 3 2" xfId="18233" xr:uid="{00000000-0005-0000-0000-0000666B0000}"/>
    <cellStyle name="RISKlightBoxed 4 2 6 4" xfId="18234" xr:uid="{00000000-0005-0000-0000-0000676B0000}"/>
    <cellStyle name="RISKlightBoxed 4 2 7" xfId="18235" xr:uid="{00000000-0005-0000-0000-0000686B0000}"/>
    <cellStyle name="RISKlightBoxed 4 2 7 2" xfId="18236" xr:uid="{00000000-0005-0000-0000-0000696B0000}"/>
    <cellStyle name="RISKlightBoxed 4 2 8" xfId="18237" xr:uid="{00000000-0005-0000-0000-00006A6B0000}"/>
    <cellStyle name="RISKlightBoxed 4 2 8 2" xfId="18238" xr:uid="{00000000-0005-0000-0000-00006B6B0000}"/>
    <cellStyle name="RISKlightBoxed 4 2 9" xfId="18239" xr:uid="{00000000-0005-0000-0000-00006C6B0000}"/>
    <cellStyle name="RISKlightBoxed 4 2_Balance" xfId="18240" xr:uid="{00000000-0005-0000-0000-00006D6B0000}"/>
    <cellStyle name="RISKlightBoxed 4 3" xfId="18241" xr:uid="{00000000-0005-0000-0000-00006E6B0000}"/>
    <cellStyle name="RISKlightBoxed 4 3 2" xfId="18242" xr:uid="{00000000-0005-0000-0000-00006F6B0000}"/>
    <cellStyle name="RISKlightBoxed 4 3 2 2" xfId="18243" xr:uid="{00000000-0005-0000-0000-0000706B0000}"/>
    <cellStyle name="RISKlightBoxed 4 3 2 2 2" xfId="18244" xr:uid="{00000000-0005-0000-0000-0000716B0000}"/>
    <cellStyle name="RISKlightBoxed 4 3 2 2 2 2" xfId="18245" xr:uid="{00000000-0005-0000-0000-0000726B0000}"/>
    <cellStyle name="RISKlightBoxed 4 3 2 2 3" xfId="18246" xr:uid="{00000000-0005-0000-0000-0000736B0000}"/>
    <cellStyle name="RISKlightBoxed 4 3 2 2 3 2" xfId="18247" xr:uid="{00000000-0005-0000-0000-0000746B0000}"/>
    <cellStyle name="RISKlightBoxed 4 3 2 2 4" xfId="18248" xr:uid="{00000000-0005-0000-0000-0000756B0000}"/>
    <cellStyle name="RISKlightBoxed 4 3 2 3" xfId="18249" xr:uid="{00000000-0005-0000-0000-0000766B0000}"/>
    <cellStyle name="RISKlightBoxed 4 3 2 3 2" xfId="18250" xr:uid="{00000000-0005-0000-0000-0000776B0000}"/>
    <cellStyle name="RISKlightBoxed 4 3 2 3 2 2" xfId="18251" xr:uid="{00000000-0005-0000-0000-0000786B0000}"/>
    <cellStyle name="RISKlightBoxed 4 3 2 3 3" xfId="18252" xr:uid="{00000000-0005-0000-0000-0000796B0000}"/>
    <cellStyle name="RISKlightBoxed 4 3 2 3 3 2" xfId="18253" xr:uid="{00000000-0005-0000-0000-00007A6B0000}"/>
    <cellStyle name="RISKlightBoxed 4 3 2 3 4" xfId="18254" xr:uid="{00000000-0005-0000-0000-00007B6B0000}"/>
    <cellStyle name="RISKlightBoxed 4 3 2 4" xfId="18255" xr:uid="{00000000-0005-0000-0000-00007C6B0000}"/>
    <cellStyle name="RISKlightBoxed 4 3 2 4 2" xfId="18256" xr:uid="{00000000-0005-0000-0000-00007D6B0000}"/>
    <cellStyle name="RISKlightBoxed 4 3 2 4 2 2" xfId="18257" xr:uid="{00000000-0005-0000-0000-00007E6B0000}"/>
    <cellStyle name="RISKlightBoxed 4 3 2 4 3" xfId="18258" xr:uid="{00000000-0005-0000-0000-00007F6B0000}"/>
    <cellStyle name="RISKlightBoxed 4 3 2 4 3 2" xfId="18259" xr:uid="{00000000-0005-0000-0000-0000806B0000}"/>
    <cellStyle name="RISKlightBoxed 4 3 2 4 4" xfId="18260" xr:uid="{00000000-0005-0000-0000-0000816B0000}"/>
    <cellStyle name="RISKlightBoxed 4 3 2 5" xfId="18261" xr:uid="{00000000-0005-0000-0000-0000826B0000}"/>
    <cellStyle name="RISKlightBoxed 4 3 2 5 2" xfId="18262" xr:uid="{00000000-0005-0000-0000-0000836B0000}"/>
    <cellStyle name="RISKlightBoxed 4 3 2 5 2 2" xfId="18263" xr:uid="{00000000-0005-0000-0000-0000846B0000}"/>
    <cellStyle name="RISKlightBoxed 4 3 2 5 3" xfId="18264" xr:uid="{00000000-0005-0000-0000-0000856B0000}"/>
    <cellStyle name="RISKlightBoxed 4 3 2 5 3 2" xfId="18265" xr:uid="{00000000-0005-0000-0000-0000866B0000}"/>
    <cellStyle name="RISKlightBoxed 4 3 2 5 4" xfId="18266" xr:uid="{00000000-0005-0000-0000-0000876B0000}"/>
    <cellStyle name="RISKlightBoxed 4 3 2 6" xfId="18267" xr:uid="{00000000-0005-0000-0000-0000886B0000}"/>
    <cellStyle name="RISKlightBoxed 4 3 2 6 2" xfId="18268" xr:uid="{00000000-0005-0000-0000-0000896B0000}"/>
    <cellStyle name="RISKlightBoxed 4 3 2 7" xfId="18269" xr:uid="{00000000-0005-0000-0000-00008A6B0000}"/>
    <cellStyle name="RISKlightBoxed 4 3 2 7 2" xfId="18270" xr:uid="{00000000-0005-0000-0000-00008B6B0000}"/>
    <cellStyle name="RISKlightBoxed 4 3 2 8" xfId="18271" xr:uid="{00000000-0005-0000-0000-00008C6B0000}"/>
    <cellStyle name="RISKlightBoxed 4 3 3" xfId="18272" xr:uid="{00000000-0005-0000-0000-00008D6B0000}"/>
    <cellStyle name="RISKlightBoxed 4 3 3 2" xfId="18273" xr:uid="{00000000-0005-0000-0000-00008E6B0000}"/>
    <cellStyle name="RISKlightBoxed 4 3 3 2 2" xfId="18274" xr:uid="{00000000-0005-0000-0000-00008F6B0000}"/>
    <cellStyle name="RISKlightBoxed 4 3 3 3" xfId="18275" xr:uid="{00000000-0005-0000-0000-0000906B0000}"/>
    <cellStyle name="RISKlightBoxed 4 3 3 3 2" xfId="18276" xr:uid="{00000000-0005-0000-0000-0000916B0000}"/>
    <cellStyle name="RISKlightBoxed 4 3 3 4" xfId="18277" xr:uid="{00000000-0005-0000-0000-0000926B0000}"/>
    <cellStyle name="RISKlightBoxed 4 3 4" xfId="18278" xr:uid="{00000000-0005-0000-0000-0000936B0000}"/>
    <cellStyle name="RISKlightBoxed 4 3 4 2" xfId="18279" xr:uid="{00000000-0005-0000-0000-0000946B0000}"/>
    <cellStyle name="RISKlightBoxed 4 3 4 2 2" xfId="18280" xr:uid="{00000000-0005-0000-0000-0000956B0000}"/>
    <cellStyle name="RISKlightBoxed 4 3 4 3" xfId="18281" xr:uid="{00000000-0005-0000-0000-0000966B0000}"/>
    <cellStyle name="RISKlightBoxed 4 3 4 3 2" xfId="18282" xr:uid="{00000000-0005-0000-0000-0000976B0000}"/>
    <cellStyle name="RISKlightBoxed 4 3 4 4" xfId="18283" xr:uid="{00000000-0005-0000-0000-0000986B0000}"/>
    <cellStyle name="RISKlightBoxed 4 3 5" xfId="18284" xr:uid="{00000000-0005-0000-0000-0000996B0000}"/>
    <cellStyle name="RISKlightBoxed 4 3 5 2" xfId="18285" xr:uid="{00000000-0005-0000-0000-00009A6B0000}"/>
    <cellStyle name="RISKlightBoxed 4 3 5 2 2" xfId="18286" xr:uid="{00000000-0005-0000-0000-00009B6B0000}"/>
    <cellStyle name="RISKlightBoxed 4 3 5 3" xfId="18287" xr:uid="{00000000-0005-0000-0000-00009C6B0000}"/>
    <cellStyle name="RISKlightBoxed 4 3 5 3 2" xfId="18288" xr:uid="{00000000-0005-0000-0000-00009D6B0000}"/>
    <cellStyle name="RISKlightBoxed 4 3 5 4" xfId="18289" xr:uid="{00000000-0005-0000-0000-00009E6B0000}"/>
    <cellStyle name="RISKlightBoxed 4 3 6" xfId="18290" xr:uid="{00000000-0005-0000-0000-00009F6B0000}"/>
    <cellStyle name="RISKlightBoxed 4 3 6 2" xfId="18291" xr:uid="{00000000-0005-0000-0000-0000A06B0000}"/>
    <cellStyle name="RISKlightBoxed 4 3 6 2 2" xfId="18292" xr:uid="{00000000-0005-0000-0000-0000A16B0000}"/>
    <cellStyle name="RISKlightBoxed 4 3 6 3" xfId="18293" xr:uid="{00000000-0005-0000-0000-0000A26B0000}"/>
    <cellStyle name="RISKlightBoxed 4 3 6 3 2" xfId="18294" xr:uid="{00000000-0005-0000-0000-0000A36B0000}"/>
    <cellStyle name="RISKlightBoxed 4 3 6 4" xfId="18295" xr:uid="{00000000-0005-0000-0000-0000A46B0000}"/>
    <cellStyle name="RISKlightBoxed 4 3 7" xfId="18296" xr:uid="{00000000-0005-0000-0000-0000A56B0000}"/>
    <cellStyle name="RISKlightBoxed 4 3 7 2" xfId="18297" xr:uid="{00000000-0005-0000-0000-0000A66B0000}"/>
    <cellStyle name="RISKlightBoxed 4 3 8" xfId="18298" xr:uid="{00000000-0005-0000-0000-0000A76B0000}"/>
    <cellStyle name="RISKlightBoxed 4 3 8 2" xfId="18299" xr:uid="{00000000-0005-0000-0000-0000A86B0000}"/>
    <cellStyle name="RISKlightBoxed 4 3 9" xfId="18300" xr:uid="{00000000-0005-0000-0000-0000A96B0000}"/>
    <cellStyle name="RISKlightBoxed 4 3_Balance" xfId="18301" xr:uid="{00000000-0005-0000-0000-0000AA6B0000}"/>
    <cellStyle name="RISKlightBoxed 4 4" xfId="18302" xr:uid="{00000000-0005-0000-0000-0000AB6B0000}"/>
    <cellStyle name="RISKlightBoxed 4 4 2" xfId="18303" xr:uid="{00000000-0005-0000-0000-0000AC6B0000}"/>
    <cellStyle name="RISKlightBoxed 4 4 2 2" xfId="18304" xr:uid="{00000000-0005-0000-0000-0000AD6B0000}"/>
    <cellStyle name="RISKlightBoxed 4 4 2 2 2" xfId="18305" xr:uid="{00000000-0005-0000-0000-0000AE6B0000}"/>
    <cellStyle name="RISKlightBoxed 4 4 2 2 2 2" xfId="18306" xr:uid="{00000000-0005-0000-0000-0000AF6B0000}"/>
    <cellStyle name="RISKlightBoxed 4 4 2 2 3" xfId="18307" xr:uid="{00000000-0005-0000-0000-0000B06B0000}"/>
    <cellStyle name="RISKlightBoxed 4 4 2 2 3 2" xfId="18308" xr:uid="{00000000-0005-0000-0000-0000B16B0000}"/>
    <cellStyle name="RISKlightBoxed 4 4 2 2 4" xfId="18309" xr:uid="{00000000-0005-0000-0000-0000B26B0000}"/>
    <cellStyle name="RISKlightBoxed 4 4 2 3" xfId="18310" xr:uid="{00000000-0005-0000-0000-0000B36B0000}"/>
    <cellStyle name="RISKlightBoxed 4 4 2 3 2" xfId="18311" xr:uid="{00000000-0005-0000-0000-0000B46B0000}"/>
    <cellStyle name="RISKlightBoxed 4 4 2 3 2 2" xfId="18312" xr:uid="{00000000-0005-0000-0000-0000B56B0000}"/>
    <cellStyle name="RISKlightBoxed 4 4 2 3 3" xfId="18313" xr:uid="{00000000-0005-0000-0000-0000B66B0000}"/>
    <cellStyle name="RISKlightBoxed 4 4 2 3 3 2" xfId="18314" xr:uid="{00000000-0005-0000-0000-0000B76B0000}"/>
    <cellStyle name="RISKlightBoxed 4 4 2 3 4" xfId="18315" xr:uid="{00000000-0005-0000-0000-0000B86B0000}"/>
    <cellStyle name="RISKlightBoxed 4 4 2 4" xfId="18316" xr:uid="{00000000-0005-0000-0000-0000B96B0000}"/>
    <cellStyle name="RISKlightBoxed 4 4 2 4 2" xfId="18317" xr:uid="{00000000-0005-0000-0000-0000BA6B0000}"/>
    <cellStyle name="RISKlightBoxed 4 4 2 4 2 2" xfId="18318" xr:uid="{00000000-0005-0000-0000-0000BB6B0000}"/>
    <cellStyle name="RISKlightBoxed 4 4 2 4 3" xfId="18319" xr:uid="{00000000-0005-0000-0000-0000BC6B0000}"/>
    <cellStyle name="RISKlightBoxed 4 4 2 4 3 2" xfId="18320" xr:uid="{00000000-0005-0000-0000-0000BD6B0000}"/>
    <cellStyle name="RISKlightBoxed 4 4 2 4 4" xfId="18321" xr:uid="{00000000-0005-0000-0000-0000BE6B0000}"/>
    <cellStyle name="RISKlightBoxed 4 4 2 5" xfId="18322" xr:uid="{00000000-0005-0000-0000-0000BF6B0000}"/>
    <cellStyle name="RISKlightBoxed 4 4 2 5 2" xfId="18323" xr:uid="{00000000-0005-0000-0000-0000C06B0000}"/>
    <cellStyle name="RISKlightBoxed 4 4 2 5 2 2" xfId="18324" xr:uid="{00000000-0005-0000-0000-0000C16B0000}"/>
    <cellStyle name="RISKlightBoxed 4 4 2 5 3" xfId="18325" xr:uid="{00000000-0005-0000-0000-0000C26B0000}"/>
    <cellStyle name="RISKlightBoxed 4 4 2 5 3 2" xfId="18326" xr:uid="{00000000-0005-0000-0000-0000C36B0000}"/>
    <cellStyle name="RISKlightBoxed 4 4 2 5 4" xfId="18327" xr:uid="{00000000-0005-0000-0000-0000C46B0000}"/>
    <cellStyle name="RISKlightBoxed 4 4 2 6" xfId="18328" xr:uid="{00000000-0005-0000-0000-0000C56B0000}"/>
    <cellStyle name="RISKlightBoxed 4 4 2 6 2" xfId="18329" xr:uid="{00000000-0005-0000-0000-0000C66B0000}"/>
    <cellStyle name="RISKlightBoxed 4 4 2 7" xfId="18330" xr:uid="{00000000-0005-0000-0000-0000C76B0000}"/>
    <cellStyle name="RISKlightBoxed 4 4 2 7 2" xfId="18331" xr:uid="{00000000-0005-0000-0000-0000C86B0000}"/>
    <cellStyle name="RISKlightBoxed 4 4 2 8" xfId="18332" xr:uid="{00000000-0005-0000-0000-0000C96B0000}"/>
    <cellStyle name="RISKlightBoxed 4 4 3" xfId="18333" xr:uid="{00000000-0005-0000-0000-0000CA6B0000}"/>
    <cellStyle name="RISKlightBoxed 4 4 3 2" xfId="18334" xr:uid="{00000000-0005-0000-0000-0000CB6B0000}"/>
    <cellStyle name="RISKlightBoxed 4 4 3 2 2" xfId="18335" xr:uid="{00000000-0005-0000-0000-0000CC6B0000}"/>
    <cellStyle name="RISKlightBoxed 4 4 3 3" xfId="18336" xr:uid="{00000000-0005-0000-0000-0000CD6B0000}"/>
    <cellStyle name="RISKlightBoxed 4 4 3 3 2" xfId="18337" xr:uid="{00000000-0005-0000-0000-0000CE6B0000}"/>
    <cellStyle name="RISKlightBoxed 4 4 3 4" xfId="18338" xr:uid="{00000000-0005-0000-0000-0000CF6B0000}"/>
    <cellStyle name="RISKlightBoxed 4 4 4" xfId="18339" xr:uid="{00000000-0005-0000-0000-0000D06B0000}"/>
    <cellStyle name="RISKlightBoxed 4 4 4 2" xfId="18340" xr:uid="{00000000-0005-0000-0000-0000D16B0000}"/>
    <cellStyle name="RISKlightBoxed 4 4 4 2 2" xfId="18341" xr:uid="{00000000-0005-0000-0000-0000D26B0000}"/>
    <cellStyle name="RISKlightBoxed 4 4 4 3" xfId="18342" xr:uid="{00000000-0005-0000-0000-0000D36B0000}"/>
    <cellStyle name="RISKlightBoxed 4 4 4 3 2" xfId="18343" xr:uid="{00000000-0005-0000-0000-0000D46B0000}"/>
    <cellStyle name="RISKlightBoxed 4 4 4 4" xfId="18344" xr:uid="{00000000-0005-0000-0000-0000D56B0000}"/>
    <cellStyle name="RISKlightBoxed 4 4 5" xfId="18345" xr:uid="{00000000-0005-0000-0000-0000D66B0000}"/>
    <cellStyle name="RISKlightBoxed 4 4 5 2" xfId="18346" xr:uid="{00000000-0005-0000-0000-0000D76B0000}"/>
    <cellStyle name="RISKlightBoxed 4 4 5 2 2" xfId="18347" xr:uid="{00000000-0005-0000-0000-0000D86B0000}"/>
    <cellStyle name="RISKlightBoxed 4 4 5 3" xfId="18348" xr:uid="{00000000-0005-0000-0000-0000D96B0000}"/>
    <cellStyle name="RISKlightBoxed 4 4 5 3 2" xfId="18349" xr:uid="{00000000-0005-0000-0000-0000DA6B0000}"/>
    <cellStyle name="RISKlightBoxed 4 4 5 4" xfId="18350" xr:uid="{00000000-0005-0000-0000-0000DB6B0000}"/>
    <cellStyle name="RISKlightBoxed 4 4 6" xfId="18351" xr:uid="{00000000-0005-0000-0000-0000DC6B0000}"/>
    <cellStyle name="RISKlightBoxed 4 4 6 2" xfId="18352" xr:uid="{00000000-0005-0000-0000-0000DD6B0000}"/>
    <cellStyle name="RISKlightBoxed 4 4 6 2 2" xfId="18353" xr:uid="{00000000-0005-0000-0000-0000DE6B0000}"/>
    <cellStyle name="RISKlightBoxed 4 4 6 3" xfId="18354" xr:uid="{00000000-0005-0000-0000-0000DF6B0000}"/>
    <cellStyle name="RISKlightBoxed 4 4 6 3 2" xfId="18355" xr:uid="{00000000-0005-0000-0000-0000E06B0000}"/>
    <cellStyle name="RISKlightBoxed 4 4 6 4" xfId="18356" xr:uid="{00000000-0005-0000-0000-0000E16B0000}"/>
    <cellStyle name="RISKlightBoxed 4 4 7" xfId="18357" xr:uid="{00000000-0005-0000-0000-0000E26B0000}"/>
    <cellStyle name="RISKlightBoxed 4 4 7 2" xfId="18358" xr:uid="{00000000-0005-0000-0000-0000E36B0000}"/>
    <cellStyle name="RISKlightBoxed 4 4 8" xfId="18359" xr:uid="{00000000-0005-0000-0000-0000E46B0000}"/>
    <cellStyle name="RISKlightBoxed 4 4 8 2" xfId="18360" xr:uid="{00000000-0005-0000-0000-0000E56B0000}"/>
    <cellStyle name="RISKlightBoxed 4 4 9" xfId="18361" xr:uid="{00000000-0005-0000-0000-0000E66B0000}"/>
    <cellStyle name="RISKlightBoxed 4 4_Balance" xfId="18362" xr:uid="{00000000-0005-0000-0000-0000E76B0000}"/>
    <cellStyle name="RISKlightBoxed 4 5" xfId="18363" xr:uid="{00000000-0005-0000-0000-0000E86B0000}"/>
    <cellStyle name="RISKlightBoxed 4 5 2" xfId="18364" xr:uid="{00000000-0005-0000-0000-0000E96B0000}"/>
    <cellStyle name="RISKlightBoxed 4 5 2 2" xfId="18365" xr:uid="{00000000-0005-0000-0000-0000EA6B0000}"/>
    <cellStyle name="RISKlightBoxed 4 5 2 2 2" xfId="18366" xr:uid="{00000000-0005-0000-0000-0000EB6B0000}"/>
    <cellStyle name="RISKlightBoxed 4 5 2 3" xfId="18367" xr:uid="{00000000-0005-0000-0000-0000EC6B0000}"/>
    <cellStyle name="RISKlightBoxed 4 5 2 3 2" xfId="18368" xr:uid="{00000000-0005-0000-0000-0000ED6B0000}"/>
    <cellStyle name="RISKlightBoxed 4 5 2 4" xfId="18369" xr:uid="{00000000-0005-0000-0000-0000EE6B0000}"/>
    <cellStyle name="RISKlightBoxed 4 5 3" xfId="18370" xr:uid="{00000000-0005-0000-0000-0000EF6B0000}"/>
    <cellStyle name="RISKlightBoxed 4 5 3 2" xfId="18371" xr:uid="{00000000-0005-0000-0000-0000F06B0000}"/>
    <cellStyle name="RISKlightBoxed 4 5 3 2 2" xfId="18372" xr:uid="{00000000-0005-0000-0000-0000F16B0000}"/>
    <cellStyle name="RISKlightBoxed 4 5 3 3" xfId="18373" xr:uid="{00000000-0005-0000-0000-0000F26B0000}"/>
    <cellStyle name="RISKlightBoxed 4 5 3 3 2" xfId="18374" xr:uid="{00000000-0005-0000-0000-0000F36B0000}"/>
    <cellStyle name="RISKlightBoxed 4 5 3 4" xfId="18375" xr:uid="{00000000-0005-0000-0000-0000F46B0000}"/>
    <cellStyle name="RISKlightBoxed 4 5 4" xfId="18376" xr:uid="{00000000-0005-0000-0000-0000F56B0000}"/>
    <cellStyle name="RISKlightBoxed 4 5 4 2" xfId="18377" xr:uid="{00000000-0005-0000-0000-0000F66B0000}"/>
    <cellStyle name="RISKlightBoxed 4 5 4 2 2" xfId="18378" xr:uid="{00000000-0005-0000-0000-0000F76B0000}"/>
    <cellStyle name="RISKlightBoxed 4 5 4 3" xfId="18379" xr:uid="{00000000-0005-0000-0000-0000F86B0000}"/>
    <cellStyle name="RISKlightBoxed 4 5 4 3 2" xfId="18380" xr:uid="{00000000-0005-0000-0000-0000F96B0000}"/>
    <cellStyle name="RISKlightBoxed 4 5 4 4" xfId="18381" xr:uid="{00000000-0005-0000-0000-0000FA6B0000}"/>
    <cellStyle name="RISKlightBoxed 4 5 5" xfId="18382" xr:uid="{00000000-0005-0000-0000-0000FB6B0000}"/>
    <cellStyle name="RISKlightBoxed 4 5 5 2" xfId="18383" xr:uid="{00000000-0005-0000-0000-0000FC6B0000}"/>
    <cellStyle name="RISKlightBoxed 4 5 5 2 2" xfId="18384" xr:uid="{00000000-0005-0000-0000-0000FD6B0000}"/>
    <cellStyle name="RISKlightBoxed 4 5 5 3" xfId="18385" xr:uid="{00000000-0005-0000-0000-0000FE6B0000}"/>
    <cellStyle name="RISKlightBoxed 4 5 5 3 2" xfId="18386" xr:uid="{00000000-0005-0000-0000-0000FF6B0000}"/>
    <cellStyle name="RISKlightBoxed 4 5 5 4" xfId="18387" xr:uid="{00000000-0005-0000-0000-0000006C0000}"/>
    <cellStyle name="RISKlightBoxed 4 5 6" xfId="18388" xr:uid="{00000000-0005-0000-0000-0000016C0000}"/>
    <cellStyle name="RISKlightBoxed 4 5 6 2" xfId="18389" xr:uid="{00000000-0005-0000-0000-0000026C0000}"/>
    <cellStyle name="RISKlightBoxed 4 5 7" xfId="18390" xr:uid="{00000000-0005-0000-0000-0000036C0000}"/>
    <cellStyle name="RISKlightBoxed 4 5 7 2" xfId="18391" xr:uid="{00000000-0005-0000-0000-0000046C0000}"/>
    <cellStyle name="RISKlightBoxed 4 5 8" xfId="18392" xr:uid="{00000000-0005-0000-0000-0000056C0000}"/>
    <cellStyle name="RISKlightBoxed 4 6" xfId="18393" xr:uid="{00000000-0005-0000-0000-0000066C0000}"/>
    <cellStyle name="RISKlightBoxed 4 6 2" xfId="18394" xr:uid="{00000000-0005-0000-0000-0000076C0000}"/>
    <cellStyle name="RISKlightBoxed 4 6 2 2" xfId="18395" xr:uid="{00000000-0005-0000-0000-0000086C0000}"/>
    <cellStyle name="RISKlightBoxed 4 6 2 2 2" xfId="18396" xr:uid="{00000000-0005-0000-0000-0000096C0000}"/>
    <cellStyle name="RISKlightBoxed 4 6 2 3" xfId="18397" xr:uid="{00000000-0005-0000-0000-00000A6C0000}"/>
    <cellStyle name="RISKlightBoxed 4 6 2 3 2" xfId="18398" xr:uid="{00000000-0005-0000-0000-00000B6C0000}"/>
    <cellStyle name="RISKlightBoxed 4 6 2 4" xfId="18399" xr:uid="{00000000-0005-0000-0000-00000C6C0000}"/>
    <cellStyle name="RISKlightBoxed 4 6 3" xfId="18400" xr:uid="{00000000-0005-0000-0000-00000D6C0000}"/>
    <cellStyle name="RISKlightBoxed 4 6 3 2" xfId="18401" xr:uid="{00000000-0005-0000-0000-00000E6C0000}"/>
    <cellStyle name="RISKlightBoxed 4 6 3 2 2" xfId="18402" xr:uid="{00000000-0005-0000-0000-00000F6C0000}"/>
    <cellStyle name="RISKlightBoxed 4 6 3 3" xfId="18403" xr:uid="{00000000-0005-0000-0000-0000106C0000}"/>
    <cellStyle name="RISKlightBoxed 4 6 3 3 2" xfId="18404" xr:uid="{00000000-0005-0000-0000-0000116C0000}"/>
    <cellStyle name="RISKlightBoxed 4 6 3 4" xfId="18405" xr:uid="{00000000-0005-0000-0000-0000126C0000}"/>
    <cellStyle name="RISKlightBoxed 4 6 4" xfId="18406" xr:uid="{00000000-0005-0000-0000-0000136C0000}"/>
    <cellStyle name="RISKlightBoxed 4 6 4 2" xfId="18407" xr:uid="{00000000-0005-0000-0000-0000146C0000}"/>
    <cellStyle name="RISKlightBoxed 4 6 4 2 2" xfId="18408" xr:uid="{00000000-0005-0000-0000-0000156C0000}"/>
    <cellStyle name="RISKlightBoxed 4 6 4 3" xfId="18409" xr:uid="{00000000-0005-0000-0000-0000166C0000}"/>
    <cellStyle name="RISKlightBoxed 4 6 4 3 2" xfId="18410" xr:uid="{00000000-0005-0000-0000-0000176C0000}"/>
    <cellStyle name="RISKlightBoxed 4 6 4 4" xfId="18411" xr:uid="{00000000-0005-0000-0000-0000186C0000}"/>
    <cellStyle name="RISKlightBoxed 4 6 5" xfId="18412" xr:uid="{00000000-0005-0000-0000-0000196C0000}"/>
    <cellStyle name="RISKlightBoxed 4 6 5 2" xfId="18413" xr:uid="{00000000-0005-0000-0000-00001A6C0000}"/>
    <cellStyle name="RISKlightBoxed 4 6 5 2 2" xfId="18414" xr:uid="{00000000-0005-0000-0000-00001B6C0000}"/>
    <cellStyle name="RISKlightBoxed 4 6 5 3" xfId="18415" xr:uid="{00000000-0005-0000-0000-00001C6C0000}"/>
    <cellStyle name="RISKlightBoxed 4 6 5 3 2" xfId="18416" xr:uid="{00000000-0005-0000-0000-00001D6C0000}"/>
    <cellStyle name="RISKlightBoxed 4 6 5 4" xfId="18417" xr:uid="{00000000-0005-0000-0000-00001E6C0000}"/>
    <cellStyle name="RISKlightBoxed 4 6 6" xfId="18418" xr:uid="{00000000-0005-0000-0000-00001F6C0000}"/>
    <cellStyle name="RISKlightBoxed 4 6 6 2" xfId="18419" xr:uid="{00000000-0005-0000-0000-0000206C0000}"/>
    <cellStyle name="RISKlightBoxed 4 6 7" xfId="18420" xr:uid="{00000000-0005-0000-0000-0000216C0000}"/>
    <cellStyle name="RISKlightBoxed 4 6 7 2" xfId="18421" xr:uid="{00000000-0005-0000-0000-0000226C0000}"/>
    <cellStyle name="RISKlightBoxed 4 6 8" xfId="18422" xr:uid="{00000000-0005-0000-0000-0000236C0000}"/>
    <cellStyle name="RISKlightBoxed 4 7" xfId="18423" xr:uid="{00000000-0005-0000-0000-0000246C0000}"/>
    <cellStyle name="RISKlightBoxed 4 7 2" xfId="18424" xr:uid="{00000000-0005-0000-0000-0000256C0000}"/>
    <cellStyle name="RISKlightBoxed 4 7 2 2" xfId="18425" xr:uid="{00000000-0005-0000-0000-0000266C0000}"/>
    <cellStyle name="RISKlightBoxed 4 7 3" xfId="18426" xr:uid="{00000000-0005-0000-0000-0000276C0000}"/>
    <cellStyle name="RISKlightBoxed 4 7 3 2" xfId="18427" xr:uid="{00000000-0005-0000-0000-0000286C0000}"/>
    <cellStyle name="RISKlightBoxed 4 7 4" xfId="18428" xr:uid="{00000000-0005-0000-0000-0000296C0000}"/>
    <cellStyle name="RISKlightBoxed 4 8" xfId="18429" xr:uid="{00000000-0005-0000-0000-00002A6C0000}"/>
    <cellStyle name="RISKlightBoxed 4 8 2" xfId="18430" xr:uid="{00000000-0005-0000-0000-00002B6C0000}"/>
    <cellStyle name="RISKlightBoxed 4 8 2 2" xfId="18431" xr:uid="{00000000-0005-0000-0000-00002C6C0000}"/>
    <cellStyle name="RISKlightBoxed 4 8 3" xfId="18432" xr:uid="{00000000-0005-0000-0000-00002D6C0000}"/>
    <cellStyle name="RISKlightBoxed 4 8 3 2" xfId="18433" xr:uid="{00000000-0005-0000-0000-00002E6C0000}"/>
    <cellStyle name="RISKlightBoxed 4 8 4" xfId="18434" xr:uid="{00000000-0005-0000-0000-00002F6C0000}"/>
    <cellStyle name="RISKlightBoxed 4 9" xfId="18435" xr:uid="{00000000-0005-0000-0000-0000306C0000}"/>
    <cellStyle name="RISKlightBoxed 4 9 2" xfId="18436" xr:uid="{00000000-0005-0000-0000-0000316C0000}"/>
    <cellStyle name="RISKlightBoxed 4 9 2 2" xfId="18437" xr:uid="{00000000-0005-0000-0000-0000326C0000}"/>
    <cellStyle name="RISKlightBoxed 4 9 3" xfId="18438" xr:uid="{00000000-0005-0000-0000-0000336C0000}"/>
    <cellStyle name="RISKlightBoxed 4 9 3 2" xfId="18439" xr:uid="{00000000-0005-0000-0000-0000346C0000}"/>
    <cellStyle name="RISKlightBoxed 4 9 4" xfId="18440" xr:uid="{00000000-0005-0000-0000-0000356C0000}"/>
    <cellStyle name="RISKlightBoxed 4_Balance" xfId="18441" xr:uid="{00000000-0005-0000-0000-0000366C0000}"/>
    <cellStyle name="RISKlightBoxed 5" xfId="18442" xr:uid="{00000000-0005-0000-0000-0000376C0000}"/>
    <cellStyle name="RISKlightBoxed 5 2" xfId="18443" xr:uid="{00000000-0005-0000-0000-0000386C0000}"/>
    <cellStyle name="RISKlightBoxed 5 2 2" xfId="18444" xr:uid="{00000000-0005-0000-0000-0000396C0000}"/>
    <cellStyle name="RISKlightBoxed 5 2 2 2" xfId="18445" xr:uid="{00000000-0005-0000-0000-00003A6C0000}"/>
    <cellStyle name="RISKlightBoxed 5 2 3" xfId="18446" xr:uid="{00000000-0005-0000-0000-00003B6C0000}"/>
    <cellStyle name="RISKlightBoxed 5 2 3 2" xfId="18447" xr:uid="{00000000-0005-0000-0000-00003C6C0000}"/>
    <cellStyle name="RISKlightBoxed 5 2 4" xfId="18448" xr:uid="{00000000-0005-0000-0000-00003D6C0000}"/>
    <cellStyle name="RISKlightBoxed 5 3" xfId="18449" xr:uid="{00000000-0005-0000-0000-00003E6C0000}"/>
    <cellStyle name="RISKlightBoxed 5 3 2" xfId="18450" xr:uid="{00000000-0005-0000-0000-00003F6C0000}"/>
    <cellStyle name="RISKlightBoxed 5 3 2 2" xfId="18451" xr:uid="{00000000-0005-0000-0000-0000406C0000}"/>
    <cellStyle name="RISKlightBoxed 5 3 3" xfId="18452" xr:uid="{00000000-0005-0000-0000-0000416C0000}"/>
    <cellStyle name="RISKlightBoxed 5 3 3 2" xfId="18453" xr:uid="{00000000-0005-0000-0000-0000426C0000}"/>
    <cellStyle name="RISKlightBoxed 5 3 4" xfId="18454" xr:uid="{00000000-0005-0000-0000-0000436C0000}"/>
    <cellStyle name="RISKlightBoxed 5 4" xfId="18455" xr:uid="{00000000-0005-0000-0000-0000446C0000}"/>
    <cellStyle name="RISKlightBoxed 5 4 2" xfId="18456" xr:uid="{00000000-0005-0000-0000-0000456C0000}"/>
    <cellStyle name="RISKlightBoxed 5 4 2 2" xfId="18457" xr:uid="{00000000-0005-0000-0000-0000466C0000}"/>
    <cellStyle name="RISKlightBoxed 5 4 3" xfId="18458" xr:uid="{00000000-0005-0000-0000-0000476C0000}"/>
    <cellStyle name="RISKlightBoxed 5 4 3 2" xfId="18459" xr:uid="{00000000-0005-0000-0000-0000486C0000}"/>
    <cellStyle name="RISKlightBoxed 5 4 4" xfId="18460" xr:uid="{00000000-0005-0000-0000-0000496C0000}"/>
    <cellStyle name="RISKlightBoxed 5 5" xfId="18461" xr:uid="{00000000-0005-0000-0000-00004A6C0000}"/>
    <cellStyle name="RISKlightBoxed 5 5 2" xfId="18462" xr:uid="{00000000-0005-0000-0000-00004B6C0000}"/>
    <cellStyle name="RISKlightBoxed 5 5 2 2" xfId="18463" xr:uid="{00000000-0005-0000-0000-00004C6C0000}"/>
    <cellStyle name="RISKlightBoxed 5 5 3" xfId="18464" xr:uid="{00000000-0005-0000-0000-00004D6C0000}"/>
    <cellStyle name="RISKlightBoxed 5 5 3 2" xfId="18465" xr:uid="{00000000-0005-0000-0000-00004E6C0000}"/>
    <cellStyle name="RISKlightBoxed 5 5 4" xfId="18466" xr:uid="{00000000-0005-0000-0000-00004F6C0000}"/>
    <cellStyle name="RISKlightBoxed 5 6" xfId="18467" xr:uid="{00000000-0005-0000-0000-0000506C0000}"/>
    <cellStyle name="RISKlightBoxed 5 6 2" xfId="18468" xr:uid="{00000000-0005-0000-0000-0000516C0000}"/>
    <cellStyle name="RISKlightBoxed 5 7" xfId="18469" xr:uid="{00000000-0005-0000-0000-0000526C0000}"/>
    <cellStyle name="RISKlightBoxed 5 7 2" xfId="18470" xr:uid="{00000000-0005-0000-0000-0000536C0000}"/>
    <cellStyle name="RISKlightBoxed 5 8" xfId="18471" xr:uid="{00000000-0005-0000-0000-0000546C0000}"/>
    <cellStyle name="RISKlightBoxed 6" xfId="18472" xr:uid="{00000000-0005-0000-0000-0000556C0000}"/>
    <cellStyle name="RISKlightBoxed 6 2" xfId="18473" xr:uid="{00000000-0005-0000-0000-0000566C0000}"/>
    <cellStyle name="RISKlightBoxed 6 2 2" xfId="18474" xr:uid="{00000000-0005-0000-0000-0000576C0000}"/>
    <cellStyle name="RISKlightBoxed 6 3" xfId="18475" xr:uid="{00000000-0005-0000-0000-0000586C0000}"/>
    <cellStyle name="RISKlightBoxed 6 3 2" xfId="18476" xr:uid="{00000000-0005-0000-0000-0000596C0000}"/>
    <cellStyle name="RISKlightBoxed 6 4" xfId="18477" xr:uid="{00000000-0005-0000-0000-00005A6C0000}"/>
    <cellStyle name="RISKlightBoxed 7" xfId="18478" xr:uid="{00000000-0005-0000-0000-00005B6C0000}"/>
    <cellStyle name="RISKlightBoxed 7 2" xfId="18479" xr:uid="{00000000-0005-0000-0000-00005C6C0000}"/>
    <cellStyle name="RISKlightBoxed 7 2 2" xfId="18480" xr:uid="{00000000-0005-0000-0000-00005D6C0000}"/>
    <cellStyle name="RISKlightBoxed 7 3" xfId="18481" xr:uid="{00000000-0005-0000-0000-00005E6C0000}"/>
    <cellStyle name="RISKlightBoxed 7 3 2" xfId="18482" xr:uid="{00000000-0005-0000-0000-00005F6C0000}"/>
    <cellStyle name="RISKlightBoxed 7 4" xfId="18483" xr:uid="{00000000-0005-0000-0000-0000606C0000}"/>
    <cellStyle name="RISKlightBoxed 8" xfId="18484" xr:uid="{00000000-0005-0000-0000-0000616C0000}"/>
    <cellStyle name="RISKlightBoxed 8 2" xfId="18485" xr:uid="{00000000-0005-0000-0000-0000626C0000}"/>
    <cellStyle name="RISKlightBoxed 8 2 2" xfId="18486" xr:uid="{00000000-0005-0000-0000-0000636C0000}"/>
    <cellStyle name="RISKlightBoxed 8 3" xfId="18487" xr:uid="{00000000-0005-0000-0000-0000646C0000}"/>
    <cellStyle name="RISKlightBoxed 8 3 2" xfId="18488" xr:uid="{00000000-0005-0000-0000-0000656C0000}"/>
    <cellStyle name="RISKlightBoxed 8 4" xfId="18489" xr:uid="{00000000-0005-0000-0000-0000666C0000}"/>
    <cellStyle name="RISKlightBoxed 9" xfId="18490" xr:uid="{00000000-0005-0000-0000-0000676C0000}"/>
    <cellStyle name="RISKlightBoxed 9 2" xfId="18491" xr:uid="{00000000-0005-0000-0000-0000686C0000}"/>
    <cellStyle name="RISKlightBoxed 9 2 2" xfId="18492" xr:uid="{00000000-0005-0000-0000-0000696C0000}"/>
    <cellStyle name="RISKlightBoxed 9 3" xfId="18493" xr:uid="{00000000-0005-0000-0000-00006A6C0000}"/>
    <cellStyle name="RISKlightBoxed 9 3 2" xfId="18494" xr:uid="{00000000-0005-0000-0000-00006B6C0000}"/>
    <cellStyle name="RISKlightBoxed 9 4" xfId="18495" xr:uid="{00000000-0005-0000-0000-00006C6C0000}"/>
    <cellStyle name="RISKlightBoxed_Balance" xfId="18496" xr:uid="{00000000-0005-0000-0000-00006D6C0000}"/>
    <cellStyle name="RISKltandbEdge" xfId="18497" xr:uid="{00000000-0005-0000-0000-00006E6C0000}"/>
    <cellStyle name="RISKltandbEdge 10" xfId="18498" xr:uid="{00000000-0005-0000-0000-00006F6C0000}"/>
    <cellStyle name="RISKltandbEdge 10 2" xfId="18499" xr:uid="{00000000-0005-0000-0000-0000706C0000}"/>
    <cellStyle name="RISKltandbEdge 11" xfId="18500" xr:uid="{00000000-0005-0000-0000-0000716C0000}"/>
    <cellStyle name="RISKltandbEdge 11 2" xfId="18501" xr:uid="{00000000-0005-0000-0000-0000726C0000}"/>
    <cellStyle name="RISKltandbEdge 12" xfId="18502" xr:uid="{00000000-0005-0000-0000-0000736C0000}"/>
    <cellStyle name="RISKltandbEdge 2" xfId="18503" xr:uid="{00000000-0005-0000-0000-0000746C0000}"/>
    <cellStyle name="RISKltandbEdge 2 10" xfId="18504" xr:uid="{00000000-0005-0000-0000-0000756C0000}"/>
    <cellStyle name="RISKltandbEdge 2 10 2" xfId="18505" xr:uid="{00000000-0005-0000-0000-0000766C0000}"/>
    <cellStyle name="RISKltandbEdge 2 10 2 2" xfId="18506" xr:uid="{00000000-0005-0000-0000-0000776C0000}"/>
    <cellStyle name="RISKltandbEdge 2 10 3" xfId="18507" xr:uid="{00000000-0005-0000-0000-0000786C0000}"/>
    <cellStyle name="RISKltandbEdge 2 10 3 2" xfId="18508" xr:uid="{00000000-0005-0000-0000-0000796C0000}"/>
    <cellStyle name="RISKltandbEdge 2 10 4" xfId="18509" xr:uid="{00000000-0005-0000-0000-00007A6C0000}"/>
    <cellStyle name="RISKltandbEdge 2 11" xfId="18510" xr:uid="{00000000-0005-0000-0000-00007B6C0000}"/>
    <cellStyle name="RISKltandbEdge 2 11 2" xfId="18511" xr:uid="{00000000-0005-0000-0000-00007C6C0000}"/>
    <cellStyle name="RISKltandbEdge 2 12" xfId="18512" xr:uid="{00000000-0005-0000-0000-00007D6C0000}"/>
    <cellStyle name="RISKltandbEdge 2 12 2" xfId="18513" xr:uid="{00000000-0005-0000-0000-00007E6C0000}"/>
    <cellStyle name="RISKltandbEdge 2 13" xfId="18514" xr:uid="{00000000-0005-0000-0000-00007F6C0000}"/>
    <cellStyle name="RISKltandbEdge 2 2" xfId="18515" xr:uid="{00000000-0005-0000-0000-0000806C0000}"/>
    <cellStyle name="RISKltandbEdge 2 2 2" xfId="18516" xr:uid="{00000000-0005-0000-0000-0000816C0000}"/>
    <cellStyle name="RISKltandbEdge 2 2 2 2" xfId="18517" xr:uid="{00000000-0005-0000-0000-0000826C0000}"/>
    <cellStyle name="RISKltandbEdge 2 2 2 2 2" xfId="18518" xr:uid="{00000000-0005-0000-0000-0000836C0000}"/>
    <cellStyle name="RISKltandbEdge 2 2 2 2 2 2" xfId="18519" xr:uid="{00000000-0005-0000-0000-0000846C0000}"/>
    <cellStyle name="RISKltandbEdge 2 2 2 2 3" xfId="18520" xr:uid="{00000000-0005-0000-0000-0000856C0000}"/>
    <cellStyle name="RISKltandbEdge 2 2 2 2 3 2" xfId="18521" xr:uid="{00000000-0005-0000-0000-0000866C0000}"/>
    <cellStyle name="RISKltandbEdge 2 2 2 2 4" xfId="18522" xr:uid="{00000000-0005-0000-0000-0000876C0000}"/>
    <cellStyle name="RISKltandbEdge 2 2 2 3" xfId="18523" xr:uid="{00000000-0005-0000-0000-0000886C0000}"/>
    <cellStyle name="RISKltandbEdge 2 2 2 3 2" xfId="18524" xr:uid="{00000000-0005-0000-0000-0000896C0000}"/>
    <cellStyle name="RISKltandbEdge 2 2 2 3 2 2" xfId="18525" xr:uid="{00000000-0005-0000-0000-00008A6C0000}"/>
    <cellStyle name="RISKltandbEdge 2 2 2 3 3" xfId="18526" xr:uid="{00000000-0005-0000-0000-00008B6C0000}"/>
    <cellStyle name="RISKltandbEdge 2 2 2 3 3 2" xfId="18527" xr:uid="{00000000-0005-0000-0000-00008C6C0000}"/>
    <cellStyle name="RISKltandbEdge 2 2 2 3 4" xfId="18528" xr:uid="{00000000-0005-0000-0000-00008D6C0000}"/>
    <cellStyle name="RISKltandbEdge 2 2 2 4" xfId="18529" xr:uid="{00000000-0005-0000-0000-00008E6C0000}"/>
    <cellStyle name="RISKltandbEdge 2 2 2 4 2" xfId="18530" xr:uid="{00000000-0005-0000-0000-00008F6C0000}"/>
    <cellStyle name="RISKltandbEdge 2 2 2 4 2 2" xfId="18531" xr:uid="{00000000-0005-0000-0000-0000906C0000}"/>
    <cellStyle name="RISKltandbEdge 2 2 2 4 3" xfId="18532" xr:uid="{00000000-0005-0000-0000-0000916C0000}"/>
    <cellStyle name="RISKltandbEdge 2 2 2 4 3 2" xfId="18533" xr:uid="{00000000-0005-0000-0000-0000926C0000}"/>
    <cellStyle name="RISKltandbEdge 2 2 2 4 4" xfId="18534" xr:uid="{00000000-0005-0000-0000-0000936C0000}"/>
    <cellStyle name="RISKltandbEdge 2 2 2 5" xfId="18535" xr:uid="{00000000-0005-0000-0000-0000946C0000}"/>
    <cellStyle name="RISKltandbEdge 2 2 2 5 2" xfId="18536" xr:uid="{00000000-0005-0000-0000-0000956C0000}"/>
    <cellStyle name="RISKltandbEdge 2 2 2 5 2 2" xfId="18537" xr:uid="{00000000-0005-0000-0000-0000966C0000}"/>
    <cellStyle name="RISKltandbEdge 2 2 2 5 3" xfId="18538" xr:uid="{00000000-0005-0000-0000-0000976C0000}"/>
    <cellStyle name="RISKltandbEdge 2 2 2 5 3 2" xfId="18539" xr:uid="{00000000-0005-0000-0000-0000986C0000}"/>
    <cellStyle name="RISKltandbEdge 2 2 2 5 4" xfId="18540" xr:uid="{00000000-0005-0000-0000-0000996C0000}"/>
    <cellStyle name="RISKltandbEdge 2 2 2 6" xfId="18541" xr:uid="{00000000-0005-0000-0000-00009A6C0000}"/>
    <cellStyle name="RISKltandbEdge 2 2 2 6 2" xfId="18542" xr:uid="{00000000-0005-0000-0000-00009B6C0000}"/>
    <cellStyle name="RISKltandbEdge 2 2 2 7" xfId="18543" xr:uid="{00000000-0005-0000-0000-00009C6C0000}"/>
    <cellStyle name="RISKltandbEdge 2 2 2 7 2" xfId="18544" xr:uid="{00000000-0005-0000-0000-00009D6C0000}"/>
    <cellStyle name="RISKltandbEdge 2 2 2 8" xfId="18545" xr:uid="{00000000-0005-0000-0000-00009E6C0000}"/>
    <cellStyle name="RISKltandbEdge 2 2 3" xfId="18546" xr:uid="{00000000-0005-0000-0000-00009F6C0000}"/>
    <cellStyle name="RISKltandbEdge 2 2 3 2" xfId="18547" xr:uid="{00000000-0005-0000-0000-0000A06C0000}"/>
    <cellStyle name="RISKltandbEdge 2 2 3 2 2" xfId="18548" xr:uid="{00000000-0005-0000-0000-0000A16C0000}"/>
    <cellStyle name="RISKltandbEdge 2 2 3 3" xfId="18549" xr:uid="{00000000-0005-0000-0000-0000A26C0000}"/>
    <cellStyle name="RISKltandbEdge 2 2 3 3 2" xfId="18550" xr:uid="{00000000-0005-0000-0000-0000A36C0000}"/>
    <cellStyle name="RISKltandbEdge 2 2 3 4" xfId="18551" xr:uid="{00000000-0005-0000-0000-0000A46C0000}"/>
    <cellStyle name="RISKltandbEdge 2 2 4" xfId="18552" xr:uid="{00000000-0005-0000-0000-0000A56C0000}"/>
    <cellStyle name="RISKltandbEdge 2 2 4 2" xfId="18553" xr:uid="{00000000-0005-0000-0000-0000A66C0000}"/>
    <cellStyle name="RISKltandbEdge 2 2 4 2 2" xfId="18554" xr:uid="{00000000-0005-0000-0000-0000A76C0000}"/>
    <cellStyle name="RISKltandbEdge 2 2 4 3" xfId="18555" xr:uid="{00000000-0005-0000-0000-0000A86C0000}"/>
    <cellStyle name="RISKltandbEdge 2 2 4 3 2" xfId="18556" xr:uid="{00000000-0005-0000-0000-0000A96C0000}"/>
    <cellStyle name="RISKltandbEdge 2 2 4 4" xfId="18557" xr:uid="{00000000-0005-0000-0000-0000AA6C0000}"/>
    <cellStyle name="RISKltandbEdge 2 2 5" xfId="18558" xr:uid="{00000000-0005-0000-0000-0000AB6C0000}"/>
    <cellStyle name="RISKltandbEdge 2 2 5 2" xfId="18559" xr:uid="{00000000-0005-0000-0000-0000AC6C0000}"/>
    <cellStyle name="RISKltandbEdge 2 2 5 2 2" xfId="18560" xr:uid="{00000000-0005-0000-0000-0000AD6C0000}"/>
    <cellStyle name="RISKltandbEdge 2 2 5 3" xfId="18561" xr:uid="{00000000-0005-0000-0000-0000AE6C0000}"/>
    <cellStyle name="RISKltandbEdge 2 2 5 3 2" xfId="18562" xr:uid="{00000000-0005-0000-0000-0000AF6C0000}"/>
    <cellStyle name="RISKltandbEdge 2 2 5 4" xfId="18563" xr:uid="{00000000-0005-0000-0000-0000B06C0000}"/>
    <cellStyle name="RISKltandbEdge 2 2 6" xfId="18564" xr:uid="{00000000-0005-0000-0000-0000B16C0000}"/>
    <cellStyle name="RISKltandbEdge 2 2 6 2" xfId="18565" xr:uid="{00000000-0005-0000-0000-0000B26C0000}"/>
    <cellStyle name="RISKltandbEdge 2 2 6 2 2" xfId="18566" xr:uid="{00000000-0005-0000-0000-0000B36C0000}"/>
    <cellStyle name="RISKltandbEdge 2 2 6 3" xfId="18567" xr:uid="{00000000-0005-0000-0000-0000B46C0000}"/>
    <cellStyle name="RISKltandbEdge 2 2 6 3 2" xfId="18568" xr:uid="{00000000-0005-0000-0000-0000B56C0000}"/>
    <cellStyle name="RISKltandbEdge 2 2 6 4" xfId="18569" xr:uid="{00000000-0005-0000-0000-0000B66C0000}"/>
    <cellStyle name="RISKltandbEdge 2 2 7" xfId="18570" xr:uid="{00000000-0005-0000-0000-0000B76C0000}"/>
    <cellStyle name="RISKltandbEdge 2 2 7 2" xfId="18571" xr:uid="{00000000-0005-0000-0000-0000B86C0000}"/>
    <cellStyle name="RISKltandbEdge 2 2 8" xfId="18572" xr:uid="{00000000-0005-0000-0000-0000B96C0000}"/>
    <cellStyle name="RISKltandbEdge 2 2 8 2" xfId="18573" xr:uid="{00000000-0005-0000-0000-0000BA6C0000}"/>
    <cellStyle name="RISKltandbEdge 2 2 9" xfId="18574" xr:uid="{00000000-0005-0000-0000-0000BB6C0000}"/>
    <cellStyle name="RISKltandbEdge 2 2_Balance" xfId="18575" xr:uid="{00000000-0005-0000-0000-0000BC6C0000}"/>
    <cellStyle name="RISKltandbEdge 2 3" xfId="18576" xr:uid="{00000000-0005-0000-0000-0000BD6C0000}"/>
    <cellStyle name="RISKltandbEdge 2 3 2" xfId="18577" xr:uid="{00000000-0005-0000-0000-0000BE6C0000}"/>
    <cellStyle name="RISKltandbEdge 2 3 2 2" xfId="18578" xr:uid="{00000000-0005-0000-0000-0000BF6C0000}"/>
    <cellStyle name="RISKltandbEdge 2 3 2 2 2" xfId="18579" xr:uid="{00000000-0005-0000-0000-0000C06C0000}"/>
    <cellStyle name="RISKltandbEdge 2 3 2 2 2 2" xfId="18580" xr:uid="{00000000-0005-0000-0000-0000C16C0000}"/>
    <cellStyle name="RISKltandbEdge 2 3 2 2 3" xfId="18581" xr:uid="{00000000-0005-0000-0000-0000C26C0000}"/>
    <cellStyle name="RISKltandbEdge 2 3 2 2 3 2" xfId="18582" xr:uid="{00000000-0005-0000-0000-0000C36C0000}"/>
    <cellStyle name="RISKltandbEdge 2 3 2 2 4" xfId="18583" xr:uid="{00000000-0005-0000-0000-0000C46C0000}"/>
    <cellStyle name="RISKltandbEdge 2 3 2 3" xfId="18584" xr:uid="{00000000-0005-0000-0000-0000C56C0000}"/>
    <cellStyle name="RISKltandbEdge 2 3 2 3 2" xfId="18585" xr:uid="{00000000-0005-0000-0000-0000C66C0000}"/>
    <cellStyle name="RISKltandbEdge 2 3 2 3 2 2" xfId="18586" xr:uid="{00000000-0005-0000-0000-0000C76C0000}"/>
    <cellStyle name="RISKltandbEdge 2 3 2 3 3" xfId="18587" xr:uid="{00000000-0005-0000-0000-0000C86C0000}"/>
    <cellStyle name="RISKltandbEdge 2 3 2 3 3 2" xfId="18588" xr:uid="{00000000-0005-0000-0000-0000C96C0000}"/>
    <cellStyle name="RISKltandbEdge 2 3 2 3 4" xfId="18589" xr:uid="{00000000-0005-0000-0000-0000CA6C0000}"/>
    <cellStyle name="RISKltandbEdge 2 3 2 4" xfId="18590" xr:uid="{00000000-0005-0000-0000-0000CB6C0000}"/>
    <cellStyle name="RISKltandbEdge 2 3 2 4 2" xfId="18591" xr:uid="{00000000-0005-0000-0000-0000CC6C0000}"/>
    <cellStyle name="RISKltandbEdge 2 3 2 4 2 2" xfId="18592" xr:uid="{00000000-0005-0000-0000-0000CD6C0000}"/>
    <cellStyle name="RISKltandbEdge 2 3 2 4 3" xfId="18593" xr:uid="{00000000-0005-0000-0000-0000CE6C0000}"/>
    <cellStyle name="RISKltandbEdge 2 3 2 4 3 2" xfId="18594" xr:uid="{00000000-0005-0000-0000-0000CF6C0000}"/>
    <cellStyle name="RISKltandbEdge 2 3 2 4 4" xfId="18595" xr:uid="{00000000-0005-0000-0000-0000D06C0000}"/>
    <cellStyle name="RISKltandbEdge 2 3 2 5" xfId="18596" xr:uid="{00000000-0005-0000-0000-0000D16C0000}"/>
    <cellStyle name="RISKltandbEdge 2 3 2 5 2" xfId="18597" xr:uid="{00000000-0005-0000-0000-0000D26C0000}"/>
    <cellStyle name="RISKltandbEdge 2 3 2 5 2 2" xfId="18598" xr:uid="{00000000-0005-0000-0000-0000D36C0000}"/>
    <cellStyle name="RISKltandbEdge 2 3 2 5 3" xfId="18599" xr:uid="{00000000-0005-0000-0000-0000D46C0000}"/>
    <cellStyle name="RISKltandbEdge 2 3 2 5 3 2" xfId="18600" xr:uid="{00000000-0005-0000-0000-0000D56C0000}"/>
    <cellStyle name="RISKltandbEdge 2 3 2 5 4" xfId="18601" xr:uid="{00000000-0005-0000-0000-0000D66C0000}"/>
    <cellStyle name="RISKltandbEdge 2 3 2 6" xfId="18602" xr:uid="{00000000-0005-0000-0000-0000D76C0000}"/>
    <cellStyle name="RISKltandbEdge 2 3 2 6 2" xfId="18603" xr:uid="{00000000-0005-0000-0000-0000D86C0000}"/>
    <cellStyle name="RISKltandbEdge 2 3 2 7" xfId="18604" xr:uid="{00000000-0005-0000-0000-0000D96C0000}"/>
    <cellStyle name="RISKltandbEdge 2 3 2 7 2" xfId="18605" xr:uid="{00000000-0005-0000-0000-0000DA6C0000}"/>
    <cellStyle name="RISKltandbEdge 2 3 2 8" xfId="18606" xr:uid="{00000000-0005-0000-0000-0000DB6C0000}"/>
    <cellStyle name="RISKltandbEdge 2 3 3" xfId="18607" xr:uid="{00000000-0005-0000-0000-0000DC6C0000}"/>
    <cellStyle name="RISKltandbEdge 2 3 3 2" xfId="18608" xr:uid="{00000000-0005-0000-0000-0000DD6C0000}"/>
    <cellStyle name="RISKltandbEdge 2 3 3 2 2" xfId="18609" xr:uid="{00000000-0005-0000-0000-0000DE6C0000}"/>
    <cellStyle name="RISKltandbEdge 2 3 3 3" xfId="18610" xr:uid="{00000000-0005-0000-0000-0000DF6C0000}"/>
    <cellStyle name="RISKltandbEdge 2 3 3 3 2" xfId="18611" xr:uid="{00000000-0005-0000-0000-0000E06C0000}"/>
    <cellStyle name="RISKltandbEdge 2 3 3 4" xfId="18612" xr:uid="{00000000-0005-0000-0000-0000E16C0000}"/>
    <cellStyle name="RISKltandbEdge 2 3 4" xfId="18613" xr:uid="{00000000-0005-0000-0000-0000E26C0000}"/>
    <cellStyle name="RISKltandbEdge 2 3 4 2" xfId="18614" xr:uid="{00000000-0005-0000-0000-0000E36C0000}"/>
    <cellStyle name="RISKltandbEdge 2 3 4 2 2" xfId="18615" xr:uid="{00000000-0005-0000-0000-0000E46C0000}"/>
    <cellStyle name="RISKltandbEdge 2 3 4 3" xfId="18616" xr:uid="{00000000-0005-0000-0000-0000E56C0000}"/>
    <cellStyle name="RISKltandbEdge 2 3 4 3 2" xfId="18617" xr:uid="{00000000-0005-0000-0000-0000E66C0000}"/>
    <cellStyle name="RISKltandbEdge 2 3 4 4" xfId="18618" xr:uid="{00000000-0005-0000-0000-0000E76C0000}"/>
    <cellStyle name="RISKltandbEdge 2 3 5" xfId="18619" xr:uid="{00000000-0005-0000-0000-0000E86C0000}"/>
    <cellStyle name="RISKltandbEdge 2 3 5 2" xfId="18620" xr:uid="{00000000-0005-0000-0000-0000E96C0000}"/>
    <cellStyle name="RISKltandbEdge 2 3 5 2 2" xfId="18621" xr:uid="{00000000-0005-0000-0000-0000EA6C0000}"/>
    <cellStyle name="RISKltandbEdge 2 3 5 3" xfId="18622" xr:uid="{00000000-0005-0000-0000-0000EB6C0000}"/>
    <cellStyle name="RISKltandbEdge 2 3 5 3 2" xfId="18623" xr:uid="{00000000-0005-0000-0000-0000EC6C0000}"/>
    <cellStyle name="RISKltandbEdge 2 3 5 4" xfId="18624" xr:uid="{00000000-0005-0000-0000-0000ED6C0000}"/>
    <cellStyle name="RISKltandbEdge 2 3 6" xfId="18625" xr:uid="{00000000-0005-0000-0000-0000EE6C0000}"/>
    <cellStyle name="RISKltandbEdge 2 3 6 2" xfId="18626" xr:uid="{00000000-0005-0000-0000-0000EF6C0000}"/>
    <cellStyle name="RISKltandbEdge 2 3 6 2 2" xfId="18627" xr:uid="{00000000-0005-0000-0000-0000F06C0000}"/>
    <cellStyle name="RISKltandbEdge 2 3 6 3" xfId="18628" xr:uid="{00000000-0005-0000-0000-0000F16C0000}"/>
    <cellStyle name="RISKltandbEdge 2 3 6 3 2" xfId="18629" xr:uid="{00000000-0005-0000-0000-0000F26C0000}"/>
    <cellStyle name="RISKltandbEdge 2 3 6 4" xfId="18630" xr:uid="{00000000-0005-0000-0000-0000F36C0000}"/>
    <cellStyle name="RISKltandbEdge 2 3 7" xfId="18631" xr:uid="{00000000-0005-0000-0000-0000F46C0000}"/>
    <cellStyle name="RISKltandbEdge 2 3 7 2" xfId="18632" xr:uid="{00000000-0005-0000-0000-0000F56C0000}"/>
    <cellStyle name="RISKltandbEdge 2 3 8" xfId="18633" xr:uid="{00000000-0005-0000-0000-0000F66C0000}"/>
    <cellStyle name="RISKltandbEdge 2 3 8 2" xfId="18634" xr:uid="{00000000-0005-0000-0000-0000F76C0000}"/>
    <cellStyle name="RISKltandbEdge 2 3 9" xfId="18635" xr:uid="{00000000-0005-0000-0000-0000F86C0000}"/>
    <cellStyle name="RISKltandbEdge 2 3_Balance" xfId="18636" xr:uid="{00000000-0005-0000-0000-0000F96C0000}"/>
    <cellStyle name="RISKltandbEdge 2 4" xfId="18637" xr:uid="{00000000-0005-0000-0000-0000FA6C0000}"/>
    <cellStyle name="RISKltandbEdge 2 4 2" xfId="18638" xr:uid="{00000000-0005-0000-0000-0000FB6C0000}"/>
    <cellStyle name="RISKltandbEdge 2 4 2 2" xfId="18639" xr:uid="{00000000-0005-0000-0000-0000FC6C0000}"/>
    <cellStyle name="RISKltandbEdge 2 4 2 2 2" xfId="18640" xr:uid="{00000000-0005-0000-0000-0000FD6C0000}"/>
    <cellStyle name="RISKltandbEdge 2 4 2 2 2 2" xfId="18641" xr:uid="{00000000-0005-0000-0000-0000FE6C0000}"/>
    <cellStyle name="RISKltandbEdge 2 4 2 2 3" xfId="18642" xr:uid="{00000000-0005-0000-0000-0000FF6C0000}"/>
    <cellStyle name="RISKltandbEdge 2 4 2 2 3 2" xfId="18643" xr:uid="{00000000-0005-0000-0000-0000006D0000}"/>
    <cellStyle name="RISKltandbEdge 2 4 2 2 4" xfId="18644" xr:uid="{00000000-0005-0000-0000-0000016D0000}"/>
    <cellStyle name="RISKltandbEdge 2 4 2 3" xfId="18645" xr:uid="{00000000-0005-0000-0000-0000026D0000}"/>
    <cellStyle name="RISKltandbEdge 2 4 2 3 2" xfId="18646" xr:uid="{00000000-0005-0000-0000-0000036D0000}"/>
    <cellStyle name="RISKltandbEdge 2 4 2 3 2 2" xfId="18647" xr:uid="{00000000-0005-0000-0000-0000046D0000}"/>
    <cellStyle name="RISKltandbEdge 2 4 2 3 3" xfId="18648" xr:uid="{00000000-0005-0000-0000-0000056D0000}"/>
    <cellStyle name="RISKltandbEdge 2 4 2 3 3 2" xfId="18649" xr:uid="{00000000-0005-0000-0000-0000066D0000}"/>
    <cellStyle name="RISKltandbEdge 2 4 2 3 4" xfId="18650" xr:uid="{00000000-0005-0000-0000-0000076D0000}"/>
    <cellStyle name="RISKltandbEdge 2 4 2 4" xfId="18651" xr:uid="{00000000-0005-0000-0000-0000086D0000}"/>
    <cellStyle name="RISKltandbEdge 2 4 2 4 2" xfId="18652" xr:uid="{00000000-0005-0000-0000-0000096D0000}"/>
    <cellStyle name="RISKltandbEdge 2 4 2 4 2 2" xfId="18653" xr:uid="{00000000-0005-0000-0000-00000A6D0000}"/>
    <cellStyle name="RISKltandbEdge 2 4 2 4 3" xfId="18654" xr:uid="{00000000-0005-0000-0000-00000B6D0000}"/>
    <cellStyle name="RISKltandbEdge 2 4 2 4 3 2" xfId="18655" xr:uid="{00000000-0005-0000-0000-00000C6D0000}"/>
    <cellStyle name="RISKltandbEdge 2 4 2 4 4" xfId="18656" xr:uid="{00000000-0005-0000-0000-00000D6D0000}"/>
    <cellStyle name="RISKltandbEdge 2 4 2 5" xfId="18657" xr:uid="{00000000-0005-0000-0000-00000E6D0000}"/>
    <cellStyle name="RISKltandbEdge 2 4 2 5 2" xfId="18658" xr:uid="{00000000-0005-0000-0000-00000F6D0000}"/>
    <cellStyle name="RISKltandbEdge 2 4 2 5 2 2" xfId="18659" xr:uid="{00000000-0005-0000-0000-0000106D0000}"/>
    <cellStyle name="RISKltandbEdge 2 4 2 5 3" xfId="18660" xr:uid="{00000000-0005-0000-0000-0000116D0000}"/>
    <cellStyle name="RISKltandbEdge 2 4 2 5 3 2" xfId="18661" xr:uid="{00000000-0005-0000-0000-0000126D0000}"/>
    <cellStyle name="RISKltandbEdge 2 4 2 5 4" xfId="18662" xr:uid="{00000000-0005-0000-0000-0000136D0000}"/>
    <cellStyle name="RISKltandbEdge 2 4 2 6" xfId="18663" xr:uid="{00000000-0005-0000-0000-0000146D0000}"/>
    <cellStyle name="RISKltandbEdge 2 4 2 6 2" xfId="18664" xr:uid="{00000000-0005-0000-0000-0000156D0000}"/>
    <cellStyle name="RISKltandbEdge 2 4 2 7" xfId="18665" xr:uid="{00000000-0005-0000-0000-0000166D0000}"/>
    <cellStyle name="RISKltandbEdge 2 4 2 7 2" xfId="18666" xr:uid="{00000000-0005-0000-0000-0000176D0000}"/>
    <cellStyle name="RISKltandbEdge 2 4 2 8" xfId="18667" xr:uid="{00000000-0005-0000-0000-0000186D0000}"/>
    <cellStyle name="RISKltandbEdge 2 4 3" xfId="18668" xr:uid="{00000000-0005-0000-0000-0000196D0000}"/>
    <cellStyle name="RISKltandbEdge 2 4 3 2" xfId="18669" xr:uid="{00000000-0005-0000-0000-00001A6D0000}"/>
    <cellStyle name="RISKltandbEdge 2 4 3 2 2" xfId="18670" xr:uid="{00000000-0005-0000-0000-00001B6D0000}"/>
    <cellStyle name="RISKltandbEdge 2 4 3 3" xfId="18671" xr:uid="{00000000-0005-0000-0000-00001C6D0000}"/>
    <cellStyle name="RISKltandbEdge 2 4 3 3 2" xfId="18672" xr:uid="{00000000-0005-0000-0000-00001D6D0000}"/>
    <cellStyle name="RISKltandbEdge 2 4 3 4" xfId="18673" xr:uid="{00000000-0005-0000-0000-00001E6D0000}"/>
    <cellStyle name="RISKltandbEdge 2 4 4" xfId="18674" xr:uid="{00000000-0005-0000-0000-00001F6D0000}"/>
    <cellStyle name="RISKltandbEdge 2 4 4 2" xfId="18675" xr:uid="{00000000-0005-0000-0000-0000206D0000}"/>
    <cellStyle name="RISKltandbEdge 2 4 4 2 2" xfId="18676" xr:uid="{00000000-0005-0000-0000-0000216D0000}"/>
    <cellStyle name="RISKltandbEdge 2 4 4 3" xfId="18677" xr:uid="{00000000-0005-0000-0000-0000226D0000}"/>
    <cellStyle name="RISKltandbEdge 2 4 4 3 2" xfId="18678" xr:uid="{00000000-0005-0000-0000-0000236D0000}"/>
    <cellStyle name="RISKltandbEdge 2 4 4 4" xfId="18679" xr:uid="{00000000-0005-0000-0000-0000246D0000}"/>
    <cellStyle name="RISKltandbEdge 2 4 5" xfId="18680" xr:uid="{00000000-0005-0000-0000-0000256D0000}"/>
    <cellStyle name="RISKltandbEdge 2 4 5 2" xfId="18681" xr:uid="{00000000-0005-0000-0000-0000266D0000}"/>
    <cellStyle name="RISKltandbEdge 2 4 5 2 2" xfId="18682" xr:uid="{00000000-0005-0000-0000-0000276D0000}"/>
    <cellStyle name="RISKltandbEdge 2 4 5 3" xfId="18683" xr:uid="{00000000-0005-0000-0000-0000286D0000}"/>
    <cellStyle name="RISKltandbEdge 2 4 5 3 2" xfId="18684" xr:uid="{00000000-0005-0000-0000-0000296D0000}"/>
    <cellStyle name="RISKltandbEdge 2 4 5 4" xfId="18685" xr:uid="{00000000-0005-0000-0000-00002A6D0000}"/>
    <cellStyle name="RISKltandbEdge 2 4 6" xfId="18686" xr:uid="{00000000-0005-0000-0000-00002B6D0000}"/>
    <cellStyle name="RISKltandbEdge 2 4 6 2" xfId="18687" xr:uid="{00000000-0005-0000-0000-00002C6D0000}"/>
    <cellStyle name="RISKltandbEdge 2 4 6 2 2" xfId="18688" xr:uid="{00000000-0005-0000-0000-00002D6D0000}"/>
    <cellStyle name="RISKltandbEdge 2 4 6 3" xfId="18689" xr:uid="{00000000-0005-0000-0000-00002E6D0000}"/>
    <cellStyle name="RISKltandbEdge 2 4 6 3 2" xfId="18690" xr:uid="{00000000-0005-0000-0000-00002F6D0000}"/>
    <cellStyle name="RISKltandbEdge 2 4 6 4" xfId="18691" xr:uid="{00000000-0005-0000-0000-0000306D0000}"/>
    <cellStyle name="RISKltandbEdge 2 4 7" xfId="18692" xr:uid="{00000000-0005-0000-0000-0000316D0000}"/>
    <cellStyle name="RISKltandbEdge 2 4 7 2" xfId="18693" xr:uid="{00000000-0005-0000-0000-0000326D0000}"/>
    <cellStyle name="RISKltandbEdge 2 4 8" xfId="18694" xr:uid="{00000000-0005-0000-0000-0000336D0000}"/>
    <cellStyle name="RISKltandbEdge 2 4 8 2" xfId="18695" xr:uid="{00000000-0005-0000-0000-0000346D0000}"/>
    <cellStyle name="RISKltandbEdge 2 4 9" xfId="18696" xr:uid="{00000000-0005-0000-0000-0000356D0000}"/>
    <cellStyle name="RISKltandbEdge 2 4_Balance" xfId="18697" xr:uid="{00000000-0005-0000-0000-0000366D0000}"/>
    <cellStyle name="RISKltandbEdge 2 5" xfId="18698" xr:uid="{00000000-0005-0000-0000-0000376D0000}"/>
    <cellStyle name="RISKltandbEdge 2 5 2" xfId="18699" xr:uid="{00000000-0005-0000-0000-0000386D0000}"/>
    <cellStyle name="RISKltandbEdge 2 5 2 2" xfId="18700" xr:uid="{00000000-0005-0000-0000-0000396D0000}"/>
    <cellStyle name="RISKltandbEdge 2 5 2 2 2" xfId="18701" xr:uid="{00000000-0005-0000-0000-00003A6D0000}"/>
    <cellStyle name="RISKltandbEdge 2 5 2 3" xfId="18702" xr:uid="{00000000-0005-0000-0000-00003B6D0000}"/>
    <cellStyle name="RISKltandbEdge 2 5 2 3 2" xfId="18703" xr:uid="{00000000-0005-0000-0000-00003C6D0000}"/>
    <cellStyle name="RISKltandbEdge 2 5 2 4" xfId="18704" xr:uid="{00000000-0005-0000-0000-00003D6D0000}"/>
    <cellStyle name="RISKltandbEdge 2 5 3" xfId="18705" xr:uid="{00000000-0005-0000-0000-00003E6D0000}"/>
    <cellStyle name="RISKltandbEdge 2 5 3 2" xfId="18706" xr:uid="{00000000-0005-0000-0000-00003F6D0000}"/>
    <cellStyle name="RISKltandbEdge 2 5 3 2 2" xfId="18707" xr:uid="{00000000-0005-0000-0000-0000406D0000}"/>
    <cellStyle name="RISKltandbEdge 2 5 3 3" xfId="18708" xr:uid="{00000000-0005-0000-0000-0000416D0000}"/>
    <cellStyle name="RISKltandbEdge 2 5 3 3 2" xfId="18709" xr:uid="{00000000-0005-0000-0000-0000426D0000}"/>
    <cellStyle name="RISKltandbEdge 2 5 3 4" xfId="18710" xr:uid="{00000000-0005-0000-0000-0000436D0000}"/>
    <cellStyle name="RISKltandbEdge 2 5 4" xfId="18711" xr:uid="{00000000-0005-0000-0000-0000446D0000}"/>
    <cellStyle name="RISKltandbEdge 2 5 4 2" xfId="18712" xr:uid="{00000000-0005-0000-0000-0000456D0000}"/>
    <cellStyle name="RISKltandbEdge 2 5 4 2 2" xfId="18713" xr:uid="{00000000-0005-0000-0000-0000466D0000}"/>
    <cellStyle name="RISKltandbEdge 2 5 4 3" xfId="18714" xr:uid="{00000000-0005-0000-0000-0000476D0000}"/>
    <cellStyle name="RISKltandbEdge 2 5 4 3 2" xfId="18715" xr:uid="{00000000-0005-0000-0000-0000486D0000}"/>
    <cellStyle name="RISKltandbEdge 2 5 4 4" xfId="18716" xr:uid="{00000000-0005-0000-0000-0000496D0000}"/>
    <cellStyle name="RISKltandbEdge 2 5 5" xfId="18717" xr:uid="{00000000-0005-0000-0000-00004A6D0000}"/>
    <cellStyle name="RISKltandbEdge 2 5 5 2" xfId="18718" xr:uid="{00000000-0005-0000-0000-00004B6D0000}"/>
    <cellStyle name="RISKltandbEdge 2 5 5 2 2" xfId="18719" xr:uid="{00000000-0005-0000-0000-00004C6D0000}"/>
    <cellStyle name="RISKltandbEdge 2 5 5 3" xfId="18720" xr:uid="{00000000-0005-0000-0000-00004D6D0000}"/>
    <cellStyle name="RISKltandbEdge 2 5 5 3 2" xfId="18721" xr:uid="{00000000-0005-0000-0000-00004E6D0000}"/>
    <cellStyle name="RISKltandbEdge 2 5 5 4" xfId="18722" xr:uid="{00000000-0005-0000-0000-00004F6D0000}"/>
    <cellStyle name="RISKltandbEdge 2 5 6" xfId="18723" xr:uid="{00000000-0005-0000-0000-0000506D0000}"/>
    <cellStyle name="RISKltandbEdge 2 5 6 2" xfId="18724" xr:uid="{00000000-0005-0000-0000-0000516D0000}"/>
    <cellStyle name="RISKltandbEdge 2 5 7" xfId="18725" xr:uid="{00000000-0005-0000-0000-0000526D0000}"/>
    <cellStyle name="RISKltandbEdge 2 5 7 2" xfId="18726" xr:uid="{00000000-0005-0000-0000-0000536D0000}"/>
    <cellStyle name="RISKltandbEdge 2 5 8" xfId="18727" xr:uid="{00000000-0005-0000-0000-0000546D0000}"/>
    <cellStyle name="RISKltandbEdge 2 6" xfId="18728" xr:uid="{00000000-0005-0000-0000-0000556D0000}"/>
    <cellStyle name="RISKltandbEdge 2 6 2" xfId="18729" xr:uid="{00000000-0005-0000-0000-0000566D0000}"/>
    <cellStyle name="RISKltandbEdge 2 6 2 2" xfId="18730" xr:uid="{00000000-0005-0000-0000-0000576D0000}"/>
    <cellStyle name="RISKltandbEdge 2 6 2 2 2" xfId="18731" xr:uid="{00000000-0005-0000-0000-0000586D0000}"/>
    <cellStyle name="RISKltandbEdge 2 6 2 3" xfId="18732" xr:uid="{00000000-0005-0000-0000-0000596D0000}"/>
    <cellStyle name="RISKltandbEdge 2 6 2 3 2" xfId="18733" xr:uid="{00000000-0005-0000-0000-00005A6D0000}"/>
    <cellStyle name="RISKltandbEdge 2 6 2 4" xfId="18734" xr:uid="{00000000-0005-0000-0000-00005B6D0000}"/>
    <cellStyle name="RISKltandbEdge 2 6 3" xfId="18735" xr:uid="{00000000-0005-0000-0000-00005C6D0000}"/>
    <cellStyle name="RISKltandbEdge 2 6 3 2" xfId="18736" xr:uid="{00000000-0005-0000-0000-00005D6D0000}"/>
    <cellStyle name="RISKltandbEdge 2 6 3 2 2" xfId="18737" xr:uid="{00000000-0005-0000-0000-00005E6D0000}"/>
    <cellStyle name="RISKltandbEdge 2 6 3 3" xfId="18738" xr:uid="{00000000-0005-0000-0000-00005F6D0000}"/>
    <cellStyle name="RISKltandbEdge 2 6 3 3 2" xfId="18739" xr:uid="{00000000-0005-0000-0000-0000606D0000}"/>
    <cellStyle name="RISKltandbEdge 2 6 3 4" xfId="18740" xr:uid="{00000000-0005-0000-0000-0000616D0000}"/>
    <cellStyle name="RISKltandbEdge 2 6 4" xfId="18741" xr:uid="{00000000-0005-0000-0000-0000626D0000}"/>
    <cellStyle name="RISKltandbEdge 2 6 4 2" xfId="18742" xr:uid="{00000000-0005-0000-0000-0000636D0000}"/>
    <cellStyle name="RISKltandbEdge 2 6 4 2 2" xfId="18743" xr:uid="{00000000-0005-0000-0000-0000646D0000}"/>
    <cellStyle name="RISKltandbEdge 2 6 4 3" xfId="18744" xr:uid="{00000000-0005-0000-0000-0000656D0000}"/>
    <cellStyle name="RISKltandbEdge 2 6 4 3 2" xfId="18745" xr:uid="{00000000-0005-0000-0000-0000666D0000}"/>
    <cellStyle name="RISKltandbEdge 2 6 4 4" xfId="18746" xr:uid="{00000000-0005-0000-0000-0000676D0000}"/>
    <cellStyle name="RISKltandbEdge 2 6 5" xfId="18747" xr:uid="{00000000-0005-0000-0000-0000686D0000}"/>
    <cellStyle name="RISKltandbEdge 2 6 5 2" xfId="18748" xr:uid="{00000000-0005-0000-0000-0000696D0000}"/>
    <cellStyle name="RISKltandbEdge 2 6 5 2 2" xfId="18749" xr:uid="{00000000-0005-0000-0000-00006A6D0000}"/>
    <cellStyle name="RISKltandbEdge 2 6 5 3" xfId="18750" xr:uid="{00000000-0005-0000-0000-00006B6D0000}"/>
    <cellStyle name="RISKltandbEdge 2 6 5 3 2" xfId="18751" xr:uid="{00000000-0005-0000-0000-00006C6D0000}"/>
    <cellStyle name="RISKltandbEdge 2 6 5 4" xfId="18752" xr:uid="{00000000-0005-0000-0000-00006D6D0000}"/>
    <cellStyle name="RISKltandbEdge 2 6 6" xfId="18753" xr:uid="{00000000-0005-0000-0000-00006E6D0000}"/>
    <cellStyle name="RISKltandbEdge 2 6 6 2" xfId="18754" xr:uid="{00000000-0005-0000-0000-00006F6D0000}"/>
    <cellStyle name="RISKltandbEdge 2 6 7" xfId="18755" xr:uid="{00000000-0005-0000-0000-0000706D0000}"/>
    <cellStyle name="RISKltandbEdge 2 6 7 2" xfId="18756" xr:uid="{00000000-0005-0000-0000-0000716D0000}"/>
    <cellStyle name="RISKltandbEdge 2 6 8" xfId="18757" xr:uid="{00000000-0005-0000-0000-0000726D0000}"/>
    <cellStyle name="RISKltandbEdge 2 7" xfId="18758" xr:uid="{00000000-0005-0000-0000-0000736D0000}"/>
    <cellStyle name="RISKltandbEdge 2 7 2" xfId="18759" xr:uid="{00000000-0005-0000-0000-0000746D0000}"/>
    <cellStyle name="RISKltandbEdge 2 7 2 2" xfId="18760" xr:uid="{00000000-0005-0000-0000-0000756D0000}"/>
    <cellStyle name="RISKltandbEdge 2 7 3" xfId="18761" xr:uid="{00000000-0005-0000-0000-0000766D0000}"/>
    <cellStyle name="RISKltandbEdge 2 7 3 2" xfId="18762" xr:uid="{00000000-0005-0000-0000-0000776D0000}"/>
    <cellStyle name="RISKltandbEdge 2 7 4" xfId="18763" xr:uid="{00000000-0005-0000-0000-0000786D0000}"/>
    <cellStyle name="RISKltandbEdge 2 8" xfId="18764" xr:uid="{00000000-0005-0000-0000-0000796D0000}"/>
    <cellStyle name="RISKltandbEdge 2 8 2" xfId="18765" xr:uid="{00000000-0005-0000-0000-00007A6D0000}"/>
    <cellStyle name="RISKltandbEdge 2 8 2 2" xfId="18766" xr:uid="{00000000-0005-0000-0000-00007B6D0000}"/>
    <cellStyle name="RISKltandbEdge 2 8 3" xfId="18767" xr:uid="{00000000-0005-0000-0000-00007C6D0000}"/>
    <cellStyle name="RISKltandbEdge 2 8 3 2" xfId="18768" xr:uid="{00000000-0005-0000-0000-00007D6D0000}"/>
    <cellStyle name="RISKltandbEdge 2 8 4" xfId="18769" xr:uid="{00000000-0005-0000-0000-00007E6D0000}"/>
    <cellStyle name="RISKltandbEdge 2 9" xfId="18770" xr:uid="{00000000-0005-0000-0000-00007F6D0000}"/>
    <cellStyle name="RISKltandbEdge 2 9 2" xfId="18771" xr:uid="{00000000-0005-0000-0000-0000806D0000}"/>
    <cellStyle name="RISKltandbEdge 2 9 2 2" xfId="18772" xr:uid="{00000000-0005-0000-0000-0000816D0000}"/>
    <cellStyle name="RISKltandbEdge 2 9 3" xfId="18773" xr:uid="{00000000-0005-0000-0000-0000826D0000}"/>
    <cellStyle name="RISKltandbEdge 2 9 3 2" xfId="18774" xr:uid="{00000000-0005-0000-0000-0000836D0000}"/>
    <cellStyle name="RISKltandbEdge 2 9 4" xfId="18775" xr:uid="{00000000-0005-0000-0000-0000846D0000}"/>
    <cellStyle name="RISKltandbEdge 2_Balance" xfId="18776" xr:uid="{00000000-0005-0000-0000-0000856D0000}"/>
    <cellStyle name="RISKltandbEdge 3" xfId="18777" xr:uid="{00000000-0005-0000-0000-0000866D0000}"/>
    <cellStyle name="RISKltandbEdge 3 10" xfId="18778" xr:uid="{00000000-0005-0000-0000-0000876D0000}"/>
    <cellStyle name="RISKltandbEdge 3 10 2" xfId="18779" xr:uid="{00000000-0005-0000-0000-0000886D0000}"/>
    <cellStyle name="RISKltandbEdge 3 10 2 2" xfId="18780" xr:uid="{00000000-0005-0000-0000-0000896D0000}"/>
    <cellStyle name="RISKltandbEdge 3 10 3" xfId="18781" xr:uid="{00000000-0005-0000-0000-00008A6D0000}"/>
    <cellStyle name="RISKltandbEdge 3 10 3 2" xfId="18782" xr:uid="{00000000-0005-0000-0000-00008B6D0000}"/>
    <cellStyle name="RISKltandbEdge 3 10 4" xfId="18783" xr:uid="{00000000-0005-0000-0000-00008C6D0000}"/>
    <cellStyle name="RISKltandbEdge 3 11" xfId="18784" xr:uid="{00000000-0005-0000-0000-00008D6D0000}"/>
    <cellStyle name="RISKltandbEdge 3 11 2" xfId="18785" xr:uid="{00000000-0005-0000-0000-00008E6D0000}"/>
    <cellStyle name="RISKltandbEdge 3 12" xfId="18786" xr:uid="{00000000-0005-0000-0000-00008F6D0000}"/>
    <cellStyle name="RISKltandbEdge 3 12 2" xfId="18787" xr:uid="{00000000-0005-0000-0000-0000906D0000}"/>
    <cellStyle name="RISKltandbEdge 3 13" xfId="18788" xr:uid="{00000000-0005-0000-0000-0000916D0000}"/>
    <cellStyle name="RISKltandbEdge 3 2" xfId="18789" xr:uid="{00000000-0005-0000-0000-0000926D0000}"/>
    <cellStyle name="RISKltandbEdge 3 2 2" xfId="18790" xr:uid="{00000000-0005-0000-0000-0000936D0000}"/>
    <cellStyle name="RISKltandbEdge 3 2 2 2" xfId="18791" xr:uid="{00000000-0005-0000-0000-0000946D0000}"/>
    <cellStyle name="RISKltandbEdge 3 2 2 2 2" xfId="18792" xr:uid="{00000000-0005-0000-0000-0000956D0000}"/>
    <cellStyle name="RISKltandbEdge 3 2 2 2 2 2" xfId="18793" xr:uid="{00000000-0005-0000-0000-0000966D0000}"/>
    <cellStyle name="RISKltandbEdge 3 2 2 2 3" xfId="18794" xr:uid="{00000000-0005-0000-0000-0000976D0000}"/>
    <cellStyle name="RISKltandbEdge 3 2 2 2 3 2" xfId="18795" xr:uid="{00000000-0005-0000-0000-0000986D0000}"/>
    <cellStyle name="RISKltandbEdge 3 2 2 2 4" xfId="18796" xr:uid="{00000000-0005-0000-0000-0000996D0000}"/>
    <cellStyle name="RISKltandbEdge 3 2 2 3" xfId="18797" xr:uid="{00000000-0005-0000-0000-00009A6D0000}"/>
    <cellStyle name="RISKltandbEdge 3 2 2 3 2" xfId="18798" xr:uid="{00000000-0005-0000-0000-00009B6D0000}"/>
    <cellStyle name="RISKltandbEdge 3 2 2 3 2 2" xfId="18799" xr:uid="{00000000-0005-0000-0000-00009C6D0000}"/>
    <cellStyle name="RISKltandbEdge 3 2 2 3 3" xfId="18800" xr:uid="{00000000-0005-0000-0000-00009D6D0000}"/>
    <cellStyle name="RISKltandbEdge 3 2 2 3 3 2" xfId="18801" xr:uid="{00000000-0005-0000-0000-00009E6D0000}"/>
    <cellStyle name="RISKltandbEdge 3 2 2 3 4" xfId="18802" xr:uid="{00000000-0005-0000-0000-00009F6D0000}"/>
    <cellStyle name="RISKltandbEdge 3 2 2 4" xfId="18803" xr:uid="{00000000-0005-0000-0000-0000A06D0000}"/>
    <cellStyle name="RISKltandbEdge 3 2 2 4 2" xfId="18804" xr:uid="{00000000-0005-0000-0000-0000A16D0000}"/>
    <cellStyle name="RISKltandbEdge 3 2 2 4 2 2" xfId="18805" xr:uid="{00000000-0005-0000-0000-0000A26D0000}"/>
    <cellStyle name="RISKltandbEdge 3 2 2 4 3" xfId="18806" xr:uid="{00000000-0005-0000-0000-0000A36D0000}"/>
    <cellStyle name="RISKltandbEdge 3 2 2 4 3 2" xfId="18807" xr:uid="{00000000-0005-0000-0000-0000A46D0000}"/>
    <cellStyle name="RISKltandbEdge 3 2 2 4 4" xfId="18808" xr:uid="{00000000-0005-0000-0000-0000A56D0000}"/>
    <cellStyle name="RISKltandbEdge 3 2 2 5" xfId="18809" xr:uid="{00000000-0005-0000-0000-0000A66D0000}"/>
    <cellStyle name="RISKltandbEdge 3 2 2 5 2" xfId="18810" xr:uid="{00000000-0005-0000-0000-0000A76D0000}"/>
    <cellStyle name="RISKltandbEdge 3 2 2 5 2 2" xfId="18811" xr:uid="{00000000-0005-0000-0000-0000A86D0000}"/>
    <cellStyle name="RISKltandbEdge 3 2 2 5 3" xfId="18812" xr:uid="{00000000-0005-0000-0000-0000A96D0000}"/>
    <cellStyle name="RISKltandbEdge 3 2 2 5 3 2" xfId="18813" xr:uid="{00000000-0005-0000-0000-0000AA6D0000}"/>
    <cellStyle name="RISKltandbEdge 3 2 2 5 4" xfId="18814" xr:uid="{00000000-0005-0000-0000-0000AB6D0000}"/>
    <cellStyle name="RISKltandbEdge 3 2 2 6" xfId="18815" xr:uid="{00000000-0005-0000-0000-0000AC6D0000}"/>
    <cellStyle name="RISKltandbEdge 3 2 2 6 2" xfId="18816" xr:uid="{00000000-0005-0000-0000-0000AD6D0000}"/>
    <cellStyle name="RISKltandbEdge 3 2 2 7" xfId="18817" xr:uid="{00000000-0005-0000-0000-0000AE6D0000}"/>
    <cellStyle name="RISKltandbEdge 3 2 2 7 2" xfId="18818" xr:uid="{00000000-0005-0000-0000-0000AF6D0000}"/>
    <cellStyle name="RISKltandbEdge 3 2 2 8" xfId="18819" xr:uid="{00000000-0005-0000-0000-0000B06D0000}"/>
    <cellStyle name="RISKltandbEdge 3 2 3" xfId="18820" xr:uid="{00000000-0005-0000-0000-0000B16D0000}"/>
    <cellStyle name="RISKltandbEdge 3 2 3 2" xfId="18821" xr:uid="{00000000-0005-0000-0000-0000B26D0000}"/>
    <cellStyle name="RISKltandbEdge 3 2 3 2 2" xfId="18822" xr:uid="{00000000-0005-0000-0000-0000B36D0000}"/>
    <cellStyle name="RISKltandbEdge 3 2 3 3" xfId="18823" xr:uid="{00000000-0005-0000-0000-0000B46D0000}"/>
    <cellStyle name="RISKltandbEdge 3 2 3 3 2" xfId="18824" xr:uid="{00000000-0005-0000-0000-0000B56D0000}"/>
    <cellStyle name="RISKltandbEdge 3 2 3 4" xfId="18825" xr:uid="{00000000-0005-0000-0000-0000B66D0000}"/>
    <cellStyle name="RISKltandbEdge 3 2 4" xfId="18826" xr:uid="{00000000-0005-0000-0000-0000B76D0000}"/>
    <cellStyle name="RISKltandbEdge 3 2 4 2" xfId="18827" xr:uid="{00000000-0005-0000-0000-0000B86D0000}"/>
    <cellStyle name="RISKltandbEdge 3 2 4 2 2" xfId="18828" xr:uid="{00000000-0005-0000-0000-0000B96D0000}"/>
    <cellStyle name="RISKltandbEdge 3 2 4 3" xfId="18829" xr:uid="{00000000-0005-0000-0000-0000BA6D0000}"/>
    <cellStyle name="RISKltandbEdge 3 2 4 3 2" xfId="18830" xr:uid="{00000000-0005-0000-0000-0000BB6D0000}"/>
    <cellStyle name="RISKltandbEdge 3 2 4 4" xfId="18831" xr:uid="{00000000-0005-0000-0000-0000BC6D0000}"/>
    <cellStyle name="RISKltandbEdge 3 2 5" xfId="18832" xr:uid="{00000000-0005-0000-0000-0000BD6D0000}"/>
    <cellStyle name="RISKltandbEdge 3 2 5 2" xfId="18833" xr:uid="{00000000-0005-0000-0000-0000BE6D0000}"/>
    <cellStyle name="RISKltandbEdge 3 2 5 2 2" xfId="18834" xr:uid="{00000000-0005-0000-0000-0000BF6D0000}"/>
    <cellStyle name="RISKltandbEdge 3 2 5 3" xfId="18835" xr:uid="{00000000-0005-0000-0000-0000C06D0000}"/>
    <cellStyle name="RISKltandbEdge 3 2 5 3 2" xfId="18836" xr:uid="{00000000-0005-0000-0000-0000C16D0000}"/>
    <cellStyle name="RISKltandbEdge 3 2 5 4" xfId="18837" xr:uid="{00000000-0005-0000-0000-0000C26D0000}"/>
    <cellStyle name="RISKltandbEdge 3 2 6" xfId="18838" xr:uid="{00000000-0005-0000-0000-0000C36D0000}"/>
    <cellStyle name="RISKltandbEdge 3 2 6 2" xfId="18839" xr:uid="{00000000-0005-0000-0000-0000C46D0000}"/>
    <cellStyle name="RISKltandbEdge 3 2 6 2 2" xfId="18840" xr:uid="{00000000-0005-0000-0000-0000C56D0000}"/>
    <cellStyle name="RISKltandbEdge 3 2 6 3" xfId="18841" xr:uid="{00000000-0005-0000-0000-0000C66D0000}"/>
    <cellStyle name="RISKltandbEdge 3 2 6 3 2" xfId="18842" xr:uid="{00000000-0005-0000-0000-0000C76D0000}"/>
    <cellStyle name="RISKltandbEdge 3 2 6 4" xfId="18843" xr:uid="{00000000-0005-0000-0000-0000C86D0000}"/>
    <cellStyle name="RISKltandbEdge 3 2 7" xfId="18844" xr:uid="{00000000-0005-0000-0000-0000C96D0000}"/>
    <cellStyle name="RISKltandbEdge 3 2 7 2" xfId="18845" xr:uid="{00000000-0005-0000-0000-0000CA6D0000}"/>
    <cellStyle name="RISKltandbEdge 3 2 8" xfId="18846" xr:uid="{00000000-0005-0000-0000-0000CB6D0000}"/>
    <cellStyle name="RISKltandbEdge 3 2 8 2" xfId="18847" xr:uid="{00000000-0005-0000-0000-0000CC6D0000}"/>
    <cellStyle name="RISKltandbEdge 3 2 9" xfId="18848" xr:uid="{00000000-0005-0000-0000-0000CD6D0000}"/>
    <cellStyle name="RISKltandbEdge 3 2_Balance" xfId="18849" xr:uid="{00000000-0005-0000-0000-0000CE6D0000}"/>
    <cellStyle name="RISKltandbEdge 3 3" xfId="18850" xr:uid="{00000000-0005-0000-0000-0000CF6D0000}"/>
    <cellStyle name="RISKltandbEdge 3 3 2" xfId="18851" xr:uid="{00000000-0005-0000-0000-0000D06D0000}"/>
    <cellStyle name="RISKltandbEdge 3 3 2 2" xfId="18852" xr:uid="{00000000-0005-0000-0000-0000D16D0000}"/>
    <cellStyle name="RISKltandbEdge 3 3 2 2 2" xfId="18853" xr:uid="{00000000-0005-0000-0000-0000D26D0000}"/>
    <cellStyle name="RISKltandbEdge 3 3 2 2 2 2" xfId="18854" xr:uid="{00000000-0005-0000-0000-0000D36D0000}"/>
    <cellStyle name="RISKltandbEdge 3 3 2 2 3" xfId="18855" xr:uid="{00000000-0005-0000-0000-0000D46D0000}"/>
    <cellStyle name="RISKltandbEdge 3 3 2 2 3 2" xfId="18856" xr:uid="{00000000-0005-0000-0000-0000D56D0000}"/>
    <cellStyle name="RISKltandbEdge 3 3 2 2 4" xfId="18857" xr:uid="{00000000-0005-0000-0000-0000D66D0000}"/>
    <cellStyle name="RISKltandbEdge 3 3 2 3" xfId="18858" xr:uid="{00000000-0005-0000-0000-0000D76D0000}"/>
    <cellStyle name="RISKltandbEdge 3 3 2 3 2" xfId="18859" xr:uid="{00000000-0005-0000-0000-0000D86D0000}"/>
    <cellStyle name="RISKltandbEdge 3 3 2 3 2 2" xfId="18860" xr:uid="{00000000-0005-0000-0000-0000D96D0000}"/>
    <cellStyle name="RISKltandbEdge 3 3 2 3 3" xfId="18861" xr:uid="{00000000-0005-0000-0000-0000DA6D0000}"/>
    <cellStyle name="RISKltandbEdge 3 3 2 3 3 2" xfId="18862" xr:uid="{00000000-0005-0000-0000-0000DB6D0000}"/>
    <cellStyle name="RISKltandbEdge 3 3 2 3 4" xfId="18863" xr:uid="{00000000-0005-0000-0000-0000DC6D0000}"/>
    <cellStyle name="RISKltandbEdge 3 3 2 4" xfId="18864" xr:uid="{00000000-0005-0000-0000-0000DD6D0000}"/>
    <cellStyle name="RISKltandbEdge 3 3 2 4 2" xfId="18865" xr:uid="{00000000-0005-0000-0000-0000DE6D0000}"/>
    <cellStyle name="RISKltandbEdge 3 3 2 4 2 2" xfId="18866" xr:uid="{00000000-0005-0000-0000-0000DF6D0000}"/>
    <cellStyle name="RISKltandbEdge 3 3 2 4 3" xfId="18867" xr:uid="{00000000-0005-0000-0000-0000E06D0000}"/>
    <cellStyle name="RISKltandbEdge 3 3 2 4 3 2" xfId="18868" xr:uid="{00000000-0005-0000-0000-0000E16D0000}"/>
    <cellStyle name="RISKltandbEdge 3 3 2 4 4" xfId="18869" xr:uid="{00000000-0005-0000-0000-0000E26D0000}"/>
    <cellStyle name="RISKltandbEdge 3 3 2 5" xfId="18870" xr:uid="{00000000-0005-0000-0000-0000E36D0000}"/>
    <cellStyle name="RISKltandbEdge 3 3 2 5 2" xfId="18871" xr:uid="{00000000-0005-0000-0000-0000E46D0000}"/>
    <cellStyle name="RISKltandbEdge 3 3 2 5 2 2" xfId="18872" xr:uid="{00000000-0005-0000-0000-0000E56D0000}"/>
    <cellStyle name="RISKltandbEdge 3 3 2 5 3" xfId="18873" xr:uid="{00000000-0005-0000-0000-0000E66D0000}"/>
    <cellStyle name="RISKltandbEdge 3 3 2 5 3 2" xfId="18874" xr:uid="{00000000-0005-0000-0000-0000E76D0000}"/>
    <cellStyle name="RISKltandbEdge 3 3 2 5 4" xfId="18875" xr:uid="{00000000-0005-0000-0000-0000E86D0000}"/>
    <cellStyle name="RISKltandbEdge 3 3 2 6" xfId="18876" xr:uid="{00000000-0005-0000-0000-0000E96D0000}"/>
    <cellStyle name="RISKltandbEdge 3 3 2 6 2" xfId="18877" xr:uid="{00000000-0005-0000-0000-0000EA6D0000}"/>
    <cellStyle name="RISKltandbEdge 3 3 2 7" xfId="18878" xr:uid="{00000000-0005-0000-0000-0000EB6D0000}"/>
    <cellStyle name="RISKltandbEdge 3 3 2 7 2" xfId="18879" xr:uid="{00000000-0005-0000-0000-0000EC6D0000}"/>
    <cellStyle name="RISKltandbEdge 3 3 2 8" xfId="18880" xr:uid="{00000000-0005-0000-0000-0000ED6D0000}"/>
    <cellStyle name="RISKltandbEdge 3 3 3" xfId="18881" xr:uid="{00000000-0005-0000-0000-0000EE6D0000}"/>
    <cellStyle name="RISKltandbEdge 3 3 3 2" xfId="18882" xr:uid="{00000000-0005-0000-0000-0000EF6D0000}"/>
    <cellStyle name="RISKltandbEdge 3 3 3 2 2" xfId="18883" xr:uid="{00000000-0005-0000-0000-0000F06D0000}"/>
    <cellStyle name="RISKltandbEdge 3 3 3 3" xfId="18884" xr:uid="{00000000-0005-0000-0000-0000F16D0000}"/>
    <cellStyle name="RISKltandbEdge 3 3 3 3 2" xfId="18885" xr:uid="{00000000-0005-0000-0000-0000F26D0000}"/>
    <cellStyle name="RISKltandbEdge 3 3 3 4" xfId="18886" xr:uid="{00000000-0005-0000-0000-0000F36D0000}"/>
    <cellStyle name="RISKltandbEdge 3 3 4" xfId="18887" xr:uid="{00000000-0005-0000-0000-0000F46D0000}"/>
    <cellStyle name="RISKltandbEdge 3 3 4 2" xfId="18888" xr:uid="{00000000-0005-0000-0000-0000F56D0000}"/>
    <cellStyle name="RISKltandbEdge 3 3 4 2 2" xfId="18889" xr:uid="{00000000-0005-0000-0000-0000F66D0000}"/>
    <cellStyle name="RISKltandbEdge 3 3 4 3" xfId="18890" xr:uid="{00000000-0005-0000-0000-0000F76D0000}"/>
    <cellStyle name="RISKltandbEdge 3 3 4 3 2" xfId="18891" xr:uid="{00000000-0005-0000-0000-0000F86D0000}"/>
    <cellStyle name="RISKltandbEdge 3 3 4 4" xfId="18892" xr:uid="{00000000-0005-0000-0000-0000F96D0000}"/>
    <cellStyle name="RISKltandbEdge 3 3 5" xfId="18893" xr:uid="{00000000-0005-0000-0000-0000FA6D0000}"/>
    <cellStyle name="RISKltandbEdge 3 3 5 2" xfId="18894" xr:uid="{00000000-0005-0000-0000-0000FB6D0000}"/>
    <cellStyle name="RISKltandbEdge 3 3 5 2 2" xfId="18895" xr:uid="{00000000-0005-0000-0000-0000FC6D0000}"/>
    <cellStyle name="RISKltandbEdge 3 3 5 3" xfId="18896" xr:uid="{00000000-0005-0000-0000-0000FD6D0000}"/>
    <cellStyle name="RISKltandbEdge 3 3 5 3 2" xfId="18897" xr:uid="{00000000-0005-0000-0000-0000FE6D0000}"/>
    <cellStyle name="RISKltandbEdge 3 3 5 4" xfId="18898" xr:uid="{00000000-0005-0000-0000-0000FF6D0000}"/>
    <cellStyle name="RISKltandbEdge 3 3 6" xfId="18899" xr:uid="{00000000-0005-0000-0000-0000006E0000}"/>
    <cellStyle name="RISKltandbEdge 3 3 6 2" xfId="18900" xr:uid="{00000000-0005-0000-0000-0000016E0000}"/>
    <cellStyle name="RISKltandbEdge 3 3 6 2 2" xfId="18901" xr:uid="{00000000-0005-0000-0000-0000026E0000}"/>
    <cellStyle name="RISKltandbEdge 3 3 6 3" xfId="18902" xr:uid="{00000000-0005-0000-0000-0000036E0000}"/>
    <cellStyle name="RISKltandbEdge 3 3 6 3 2" xfId="18903" xr:uid="{00000000-0005-0000-0000-0000046E0000}"/>
    <cellStyle name="RISKltandbEdge 3 3 6 4" xfId="18904" xr:uid="{00000000-0005-0000-0000-0000056E0000}"/>
    <cellStyle name="RISKltandbEdge 3 3 7" xfId="18905" xr:uid="{00000000-0005-0000-0000-0000066E0000}"/>
    <cellStyle name="RISKltandbEdge 3 3 7 2" xfId="18906" xr:uid="{00000000-0005-0000-0000-0000076E0000}"/>
    <cellStyle name="RISKltandbEdge 3 3 8" xfId="18907" xr:uid="{00000000-0005-0000-0000-0000086E0000}"/>
    <cellStyle name="RISKltandbEdge 3 3 8 2" xfId="18908" xr:uid="{00000000-0005-0000-0000-0000096E0000}"/>
    <cellStyle name="RISKltandbEdge 3 3 9" xfId="18909" xr:uid="{00000000-0005-0000-0000-00000A6E0000}"/>
    <cellStyle name="RISKltandbEdge 3 3_Balance" xfId="18910" xr:uid="{00000000-0005-0000-0000-00000B6E0000}"/>
    <cellStyle name="RISKltandbEdge 3 4" xfId="18911" xr:uid="{00000000-0005-0000-0000-00000C6E0000}"/>
    <cellStyle name="RISKltandbEdge 3 4 2" xfId="18912" xr:uid="{00000000-0005-0000-0000-00000D6E0000}"/>
    <cellStyle name="RISKltandbEdge 3 4 2 2" xfId="18913" xr:uid="{00000000-0005-0000-0000-00000E6E0000}"/>
    <cellStyle name="RISKltandbEdge 3 4 2 2 2" xfId="18914" xr:uid="{00000000-0005-0000-0000-00000F6E0000}"/>
    <cellStyle name="RISKltandbEdge 3 4 2 2 2 2" xfId="18915" xr:uid="{00000000-0005-0000-0000-0000106E0000}"/>
    <cellStyle name="RISKltandbEdge 3 4 2 2 3" xfId="18916" xr:uid="{00000000-0005-0000-0000-0000116E0000}"/>
    <cellStyle name="RISKltandbEdge 3 4 2 2 3 2" xfId="18917" xr:uid="{00000000-0005-0000-0000-0000126E0000}"/>
    <cellStyle name="RISKltandbEdge 3 4 2 2 4" xfId="18918" xr:uid="{00000000-0005-0000-0000-0000136E0000}"/>
    <cellStyle name="RISKltandbEdge 3 4 2 3" xfId="18919" xr:uid="{00000000-0005-0000-0000-0000146E0000}"/>
    <cellStyle name="RISKltandbEdge 3 4 2 3 2" xfId="18920" xr:uid="{00000000-0005-0000-0000-0000156E0000}"/>
    <cellStyle name="RISKltandbEdge 3 4 2 3 2 2" xfId="18921" xr:uid="{00000000-0005-0000-0000-0000166E0000}"/>
    <cellStyle name="RISKltandbEdge 3 4 2 3 3" xfId="18922" xr:uid="{00000000-0005-0000-0000-0000176E0000}"/>
    <cellStyle name="RISKltandbEdge 3 4 2 3 3 2" xfId="18923" xr:uid="{00000000-0005-0000-0000-0000186E0000}"/>
    <cellStyle name="RISKltandbEdge 3 4 2 3 4" xfId="18924" xr:uid="{00000000-0005-0000-0000-0000196E0000}"/>
    <cellStyle name="RISKltandbEdge 3 4 2 4" xfId="18925" xr:uid="{00000000-0005-0000-0000-00001A6E0000}"/>
    <cellStyle name="RISKltandbEdge 3 4 2 4 2" xfId="18926" xr:uid="{00000000-0005-0000-0000-00001B6E0000}"/>
    <cellStyle name="RISKltandbEdge 3 4 2 4 2 2" xfId="18927" xr:uid="{00000000-0005-0000-0000-00001C6E0000}"/>
    <cellStyle name="RISKltandbEdge 3 4 2 4 3" xfId="18928" xr:uid="{00000000-0005-0000-0000-00001D6E0000}"/>
    <cellStyle name="RISKltandbEdge 3 4 2 4 3 2" xfId="18929" xr:uid="{00000000-0005-0000-0000-00001E6E0000}"/>
    <cellStyle name="RISKltandbEdge 3 4 2 4 4" xfId="18930" xr:uid="{00000000-0005-0000-0000-00001F6E0000}"/>
    <cellStyle name="RISKltandbEdge 3 4 2 5" xfId="18931" xr:uid="{00000000-0005-0000-0000-0000206E0000}"/>
    <cellStyle name="RISKltandbEdge 3 4 2 5 2" xfId="18932" xr:uid="{00000000-0005-0000-0000-0000216E0000}"/>
    <cellStyle name="RISKltandbEdge 3 4 2 5 2 2" xfId="18933" xr:uid="{00000000-0005-0000-0000-0000226E0000}"/>
    <cellStyle name="RISKltandbEdge 3 4 2 5 3" xfId="18934" xr:uid="{00000000-0005-0000-0000-0000236E0000}"/>
    <cellStyle name="RISKltandbEdge 3 4 2 5 3 2" xfId="18935" xr:uid="{00000000-0005-0000-0000-0000246E0000}"/>
    <cellStyle name="RISKltandbEdge 3 4 2 5 4" xfId="18936" xr:uid="{00000000-0005-0000-0000-0000256E0000}"/>
    <cellStyle name="RISKltandbEdge 3 4 2 6" xfId="18937" xr:uid="{00000000-0005-0000-0000-0000266E0000}"/>
    <cellStyle name="RISKltandbEdge 3 4 2 6 2" xfId="18938" xr:uid="{00000000-0005-0000-0000-0000276E0000}"/>
    <cellStyle name="RISKltandbEdge 3 4 2 7" xfId="18939" xr:uid="{00000000-0005-0000-0000-0000286E0000}"/>
    <cellStyle name="RISKltandbEdge 3 4 2 7 2" xfId="18940" xr:uid="{00000000-0005-0000-0000-0000296E0000}"/>
    <cellStyle name="RISKltandbEdge 3 4 2 8" xfId="18941" xr:uid="{00000000-0005-0000-0000-00002A6E0000}"/>
    <cellStyle name="RISKltandbEdge 3 4 3" xfId="18942" xr:uid="{00000000-0005-0000-0000-00002B6E0000}"/>
    <cellStyle name="RISKltandbEdge 3 4 3 2" xfId="18943" xr:uid="{00000000-0005-0000-0000-00002C6E0000}"/>
    <cellStyle name="RISKltandbEdge 3 4 3 2 2" xfId="18944" xr:uid="{00000000-0005-0000-0000-00002D6E0000}"/>
    <cellStyle name="RISKltandbEdge 3 4 3 3" xfId="18945" xr:uid="{00000000-0005-0000-0000-00002E6E0000}"/>
    <cellStyle name="RISKltandbEdge 3 4 3 3 2" xfId="18946" xr:uid="{00000000-0005-0000-0000-00002F6E0000}"/>
    <cellStyle name="RISKltandbEdge 3 4 3 4" xfId="18947" xr:uid="{00000000-0005-0000-0000-0000306E0000}"/>
    <cellStyle name="RISKltandbEdge 3 4 4" xfId="18948" xr:uid="{00000000-0005-0000-0000-0000316E0000}"/>
    <cellStyle name="RISKltandbEdge 3 4 4 2" xfId="18949" xr:uid="{00000000-0005-0000-0000-0000326E0000}"/>
    <cellStyle name="RISKltandbEdge 3 4 4 2 2" xfId="18950" xr:uid="{00000000-0005-0000-0000-0000336E0000}"/>
    <cellStyle name="RISKltandbEdge 3 4 4 3" xfId="18951" xr:uid="{00000000-0005-0000-0000-0000346E0000}"/>
    <cellStyle name="RISKltandbEdge 3 4 4 3 2" xfId="18952" xr:uid="{00000000-0005-0000-0000-0000356E0000}"/>
    <cellStyle name="RISKltandbEdge 3 4 4 4" xfId="18953" xr:uid="{00000000-0005-0000-0000-0000366E0000}"/>
    <cellStyle name="RISKltandbEdge 3 4 5" xfId="18954" xr:uid="{00000000-0005-0000-0000-0000376E0000}"/>
    <cellStyle name="RISKltandbEdge 3 4 5 2" xfId="18955" xr:uid="{00000000-0005-0000-0000-0000386E0000}"/>
    <cellStyle name="RISKltandbEdge 3 4 5 2 2" xfId="18956" xr:uid="{00000000-0005-0000-0000-0000396E0000}"/>
    <cellStyle name="RISKltandbEdge 3 4 5 3" xfId="18957" xr:uid="{00000000-0005-0000-0000-00003A6E0000}"/>
    <cellStyle name="RISKltandbEdge 3 4 5 3 2" xfId="18958" xr:uid="{00000000-0005-0000-0000-00003B6E0000}"/>
    <cellStyle name="RISKltandbEdge 3 4 5 4" xfId="18959" xr:uid="{00000000-0005-0000-0000-00003C6E0000}"/>
    <cellStyle name="RISKltandbEdge 3 4 6" xfId="18960" xr:uid="{00000000-0005-0000-0000-00003D6E0000}"/>
    <cellStyle name="RISKltandbEdge 3 4 6 2" xfId="18961" xr:uid="{00000000-0005-0000-0000-00003E6E0000}"/>
    <cellStyle name="RISKltandbEdge 3 4 6 2 2" xfId="18962" xr:uid="{00000000-0005-0000-0000-00003F6E0000}"/>
    <cellStyle name="RISKltandbEdge 3 4 6 3" xfId="18963" xr:uid="{00000000-0005-0000-0000-0000406E0000}"/>
    <cellStyle name="RISKltandbEdge 3 4 6 3 2" xfId="18964" xr:uid="{00000000-0005-0000-0000-0000416E0000}"/>
    <cellStyle name="RISKltandbEdge 3 4 6 4" xfId="18965" xr:uid="{00000000-0005-0000-0000-0000426E0000}"/>
    <cellStyle name="RISKltandbEdge 3 4 7" xfId="18966" xr:uid="{00000000-0005-0000-0000-0000436E0000}"/>
    <cellStyle name="RISKltandbEdge 3 4 7 2" xfId="18967" xr:uid="{00000000-0005-0000-0000-0000446E0000}"/>
    <cellStyle name="RISKltandbEdge 3 4 8" xfId="18968" xr:uid="{00000000-0005-0000-0000-0000456E0000}"/>
    <cellStyle name="RISKltandbEdge 3 4 8 2" xfId="18969" xr:uid="{00000000-0005-0000-0000-0000466E0000}"/>
    <cellStyle name="RISKltandbEdge 3 4 9" xfId="18970" xr:uid="{00000000-0005-0000-0000-0000476E0000}"/>
    <cellStyle name="RISKltandbEdge 3 4_Balance" xfId="18971" xr:uid="{00000000-0005-0000-0000-0000486E0000}"/>
    <cellStyle name="RISKltandbEdge 3 5" xfId="18972" xr:uid="{00000000-0005-0000-0000-0000496E0000}"/>
    <cellStyle name="RISKltandbEdge 3 5 2" xfId="18973" xr:uid="{00000000-0005-0000-0000-00004A6E0000}"/>
    <cellStyle name="RISKltandbEdge 3 5 2 2" xfId="18974" xr:uid="{00000000-0005-0000-0000-00004B6E0000}"/>
    <cellStyle name="RISKltandbEdge 3 5 2 2 2" xfId="18975" xr:uid="{00000000-0005-0000-0000-00004C6E0000}"/>
    <cellStyle name="RISKltandbEdge 3 5 2 3" xfId="18976" xr:uid="{00000000-0005-0000-0000-00004D6E0000}"/>
    <cellStyle name="RISKltandbEdge 3 5 2 3 2" xfId="18977" xr:uid="{00000000-0005-0000-0000-00004E6E0000}"/>
    <cellStyle name="RISKltandbEdge 3 5 2 4" xfId="18978" xr:uid="{00000000-0005-0000-0000-00004F6E0000}"/>
    <cellStyle name="RISKltandbEdge 3 5 3" xfId="18979" xr:uid="{00000000-0005-0000-0000-0000506E0000}"/>
    <cellStyle name="RISKltandbEdge 3 5 3 2" xfId="18980" xr:uid="{00000000-0005-0000-0000-0000516E0000}"/>
    <cellStyle name="RISKltandbEdge 3 5 3 2 2" xfId="18981" xr:uid="{00000000-0005-0000-0000-0000526E0000}"/>
    <cellStyle name="RISKltandbEdge 3 5 3 3" xfId="18982" xr:uid="{00000000-0005-0000-0000-0000536E0000}"/>
    <cellStyle name="RISKltandbEdge 3 5 3 3 2" xfId="18983" xr:uid="{00000000-0005-0000-0000-0000546E0000}"/>
    <cellStyle name="RISKltandbEdge 3 5 3 4" xfId="18984" xr:uid="{00000000-0005-0000-0000-0000556E0000}"/>
    <cellStyle name="RISKltandbEdge 3 5 4" xfId="18985" xr:uid="{00000000-0005-0000-0000-0000566E0000}"/>
    <cellStyle name="RISKltandbEdge 3 5 4 2" xfId="18986" xr:uid="{00000000-0005-0000-0000-0000576E0000}"/>
    <cellStyle name="RISKltandbEdge 3 5 4 2 2" xfId="18987" xr:uid="{00000000-0005-0000-0000-0000586E0000}"/>
    <cellStyle name="RISKltandbEdge 3 5 4 3" xfId="18988" xr:uid="{00000000-0005-0000-0000-0000596E0000}"/>
    <cellStyle name="RISKltandbEdge 3 5 4 3 2" xfId="18989" xr:uid="{00000000-0005-0000-0000-00005A6E0000}"/>
    <cellStyle name="RISKltandbEdge 3 5 4 4" xfId="18990" xr:uid="{00000000-0005-0000-0000-00005B6E0000}"/>
    <cellStyle name="RISKltandbEdge 3 5 5" xfId="18991" xr:uid="{00000000-0005-0000-0000-00005C6E0000}"/>
    <cellStyle name="RISKltandbEdge 3 5 5 2" xfId="18992" xr:uid="{00000000-0005-0000-0000-00005D6E0000}"/>
    <cellStyle name="RISKltandbEdge 3 5 5 2 2" xfId="18993" xr:uid="{00000000-0005-0000-0000-00005E6E0000}"/>
    <cellStyle name="RISKltandbEdge 3 5 5 3" xfId="18994" xr:uid="{00000000-0005-0000-0000-00005F6E0000}"/>
    <cellStyle name="RISKltandbEdge 3 5 5 3 2" xfId="18995" xr:uid="{00000000-0005-0000-0000-0000606E0000}"/>
    <cellStyle name="RISKltandbEdge 3 5 5 4" xfId="18996" xr:uid="{00000000-0005-0000-0000-0000616E0000}"/>
    <cellStyle name="RISKltandbEdge 3 5 6" xfId="18997" xr:uid="{00000000-0005-0000-0000-0000626E0000}"/>
    <cellStyle name="RISKltandbEdge 3 5 6 2" xfId="18998" xr:uid="{00000000-0005-0000-0000-0000636E0000}"/>
    <cellStyle name="RISKltandbEdge 3 5 7" xfId="18999" xr:uid="{00000000-0005-0000-0000-0000646E0000}"/>
    <cellStyle name="RISKltandbEdge 3 5 7 2" xfId="19000" xr:uid="{00000000-0005-0000-0000-0000656E0000}"/>
    <cellStyle name="RISKltandbEdge 3 5 8" xfId="19001" xr:uid="{00000000-0005-0000-0000-0000666E0000}"/>
    <cellStyle name="RISKltandbEdge 3 6" xfId="19002" xr:uid="{00000000-0005-0000-0000-0000676E0000}"/>
    <cellStyle name="RISKltandbEdge 3 6 2" xfId="19003" xr:uid="{00000000-0005-0000-0000-0000686E0000}"/>
    <cellStyle name="RISKltandbEdge 3 6 2 2" xfId="19004" xr:uid="{00000000-0005-0000-0000-0000696E0000}"/>
    <cellStyle name="RISKltandbEdge 3 6 2 2 2" xfId="19005" xr:uid="{00000000-0005-0000-0000-00006A6E0000}"/>
    <cellStyle name="RISKltandbEdge 3 6 2 3" xfId="19006" xr:uid="{00000000-0005-0000-0000-00006B6E0000}"/>
    <cellStyle name="RISKltandbEdge 3 6 2 3 2" xfId="19007" xr:uid="{00000000-0005-0000-0000-00006C6E0000}"/>
    <cellStyle name="RISKltandbEdge 3 6 2 4" xfId="19008" xr:uid="{00000000-0005-0000-0000-00006D6E0000}"/>
    <cellStyle name="RISKltandbEdge 3 6 3" xfId="19009" xr:uid="{00000000-0005-0000-0000-00006E6E0000}"/>
    <cellStyle name="RISKltandbEdge 3 6 3 2" xfId="19010" xr:uid="{00000000-0005-0000-0000-00006F6E0000}"/>
    <cellStyle name="RISKltandbEdge 3 6 3 2 2" xfId="19011" xr:uid="{00000000-0005-0000-0000-0000706E0000}"/>
    <cellStyle name="RISKltandbEdge 3 6 3 3" xfId="19012" xr:uid="{00000000-0005-0000-0000-0000716E0000}"/>
    <cellStyle name="RISKltandbEdge 3 6 3 3 2" xfId="19013" xr:uid="{00000000-0005-0000-0000-0000726E0000}"/>
    <cellStyle name="RISKltandbEdge 3 6 3 4" xfId="19014" xr:uid="{00000000-0005-0000-0000-0000736E0000}"/>
    <cellStyle name="RISKltandbEdge 3 6 4" xfId="19015" xr:uid="{00000000-0005-0000-0000-0000746E0000}"/>
    <cellStyle name="RISKltandbEdge 3 6 4 2" xfId="19016" xr:uid="{00000000-0005-0000-0000-0000756E0000}"/>
    <cellStyle name="RISKltandbEdge 3 6 4 2 2" xfId="19017" xr:uid="{00000000-0005-0000-0000-0000766E0000}"/>
    <cellStyle name="RISKltandbEdge 3 6 4 3" xfId="19018" xr:uid="{00000000-0005-0000-0000-0000776E0000}"/>
    <cellStyle name="RISKltandbEdge 3 6 4 3 2" xfId="19019" xr:uid="{00000000-0005-0000-0000-0000786E0000}"/>
    <cellStyle name="RISKltandbEdge 3 6 4 4" xfId="19020" xr:uid="{00000000-0005-0000-0000-0000796E0000}"/>
    <cellStyle name="RISKltandbEdge 3 6 5" xfId="19021" xr:uid="{00000000-0005-0000-0000-00007A6E0000}"/>
    <cellStyle name="RISKltandbEdge 3 6 5 2" xfId="19022" xr:uid="{00000000-0005-0000-0000-00007B6E0000}"/>
    <cellStyle name="RISKltandbEdge 3 6 5 2 2" xfId="19023" xr:uid="{00000000-0005-0000-0000-00007C6E0000}"/>
    <cellStyle name="RISKltandbEdge 3 6 5 3" xfId="19024" xr:uid="{00000000-0005-0000-0000-00007D6E0000}"/>
    <cellStyle name="RISKltandbEdge 3 6 5 3 2" xfId="19025" xr:uid="{00000000-0005-0000-0000-00007E6E0000}"/>
    <cellStyle name="RISKltandbEdge 3 6 5 4" xfId="19026" xr:uid="{00000000-0005-0000-0000-00007F6E0000}"/>
    <cellStyle name="RISKltandbEdge 3 6 6" xfId="19027" xr:uid="{00000000-0005-0000-0000-0000806E0000}"/>
    <cellStyle name="RISKltandbEdge 3 6 6 2" xfId="19028" xr:uid="{00000000-0005-0000-0000-0000816E0000}"/>
    <cellStyle name="RISKltandbEdge 3 6 7" xfId="19029" xr:uid="{00000000-0005-0000-0000-0000826E0000}"/>
    <cellStyle name="RISKltandbEdge 3 6 7 2" xfId="19030" xr:uid="{00000000-0005-0000-0000-0000836E0000}"/>
    <cellStyle name="RISKltandbEdge 3 6 8" xfId="19031" xr:uid="{00000000-0005-0000-0000-0000846E0000}"/>
    <cellStyle name="RISKltandbEdge 3 7" xfId="19032" xr:uid="{00000000-0005-0000-0000-0000856E0000}"/>
    <cellStyle name="RISKltandbEdge 3 7 2" xfId="19033" xr:uid="{00000000-0005-0000-0000-0000866E0000}"/>
    <cellStyle name="RISKltandbEdge 3 7 2 2" xfId="19034" xr:uid="{00000000-0005-0000-0000-0000876E0000}"/>
    <cellStyle name="RISKltandbEdge 3 7 3" xfId="19035" xr:uid="{00000000-0005-0000-0000-0000886E0000}"/>
    <cellStyle name="RISKltandbEdge 3 7 3 2" xfId="19036" xr:uid="{00000000-0005-0000-0000-0000896E0000}"/>
    <cellStyle name="RISKltandbEdge 3 7 4" xfId="19037" xr:uid="{00000000-0005-0000-0000-00008A6E0000}"/>
    <cellStyle name="RISKltandbEdge 3 8" xfId="19038" xr:uid="{00000000-0005-0000-0000-00008B6E0000}"/>
    <cellStyle name="RISKltandbEdge 3 8 2" xfId="19039" xr:uid="{00000000-0005-0000-0000-00008C6E0000}"/>
    <cellStyle name="RISKltandbEdge 3 8 2 2" xfId="19040" xr:uid="{00000000-0005-0000-0000-00008D6E0000}"/>
    <cellStyle name="RISKltandbEdge 3 8 3" xfId="19041" xr:uid="{00000000-0005-0000-0000-00008E6E0000}"/>
    <cellStyle name="RISKltandbEdge 3 8 3 2" xfId="19042" xr:uid="{00000000-0005-0000-0000-00008F6E0000}"/>
    <cellStyle name="RISKltandbEdge 3 8 4" xfId="19043" xr:uid="{00000000-0005-0000-0000-0000906E0000}"/>
    <cellStyle name="RISKltandbEdge 3 9" xfId="19044" xr:uid="{00000000-0005-0000-0000-0000916E0000}"/>
    <cellStyle name="RISKltandbEdge 3 9 2" xfId="19045" xr:uid="{00000000-0005-0000-0000-0000926E0000}"/>
    <cellStyle name="RISKltandbEdge 3 9 2 2" xfId="19046" xr:uid="{00000000-0005-0000-0000-0000936E0000}"/>
    <cellStyle name="RISKltandbEdge 3 9 3" xfId="19047" xr:uid="{00000000-0005-0000-0000-0000946E0000}"/>
    <cellStyle name="RISKltandbEdge 3 9 3 2" xfId="19048" xr:uid="{00000000-0005-0000-0000-0000956E0000}"/>
    <cellStyle name="RISKltandbEdge 3 9 4" xfId="19049" xr:uid="{00000000-0005-0000-0000-0000966E0000}"/>
    <cellStyle name="RISKltandbEdge 3_Balance" xfId="19050" xr:uid="{00000000-0005-0000-0000-0000976E0000}"/>
    <cellStyle name="RISKltandbEdge 4" xfId="19051" xr:uid="{00000000-0005-0000-0000-0000986E0000}"/>
    <cellStyle name="RISKltandbEdge 4 10" xfId="19052" xr:uid="{00000000-0005-0000-0000-0000996E0000}"/>
    <cellStyle name="RISKltandbEdge 4 10 2" xfId="19053" xr:uid="{00000000-0005-0000-0000-00009A6E0000}"/>
    <cellStyle name="RISKltandbEdge 4 10 2 2" xfId="19054" xr:uid="{00000000-0005-0000-0000-00009B6E0000}"/>
    <cellStyle name="RISKltandbEdge 4 10 3" xfId="19055" xr:uid="{00000000-0005-0000-0000-00009C6E0000}"/>
    <cellStyle name="RISKltandbEdge 4 10 3 2" xfId="19056" xr:uid="{00000000-0005-0000-0000-00009D6E0000}"/>
    <cellStyle name="RISKltandbEdge 4 10 4" xfId="19057" xr:uid="{00000000-0005-0000-0000-00009E6E0000}"/>
    <cellStyle name="RISKltandbEdge 4 11" xfId="19058" xr:uid="{00000000-0005-0000-0000-00009F6E0000}"/>
    <cellStyle name="RISKltandbEdge 4 11 2" xfId="19059" xr:uid="{00000000-0005-0000-0000-0000A06E0000}"/>
    <cellStyle name="RISKltandbEdge 4 12" xfId="19060" xr:uid="{00000000-0005-0000-0000-0000A16E0000}"/>
    <cellStyle name="RISKltandbEdge 4 12 2" xfId="19061" xr:uid="{00000000-0005-0000-0000-0000A26E0000}"/>
    <cellStyle name="RISKltandbEdge 4 13" xfId="19062" xr:uid="{00000000-0005-0000-0000-0000A36E0000}"/>
    <cellStyle name="RISKltandbEdge 4 2" xfId="19063" xr:uid="{00000000-0005-0000-0000-0000A46E0000}"/>
    <cellStyle name="RISKltandbEdge 4 2 2" xfId="19064" xr:uid="{00000000-0005-0000-0000-0000A56E0000}"/>
    <cellStyle name="RISKltandbEdge 4 2 2 2" xfId="19065" xr:uid="{00000000-0005-0000-0000-0000A66E0000}"/>
    <cellStyle name="RISKltandbEdge 4 2 2 2 2" xfId="19066" xr:uid="{00000000-0005-0000-0000-0000A76E0000}"/>
    <cellStyle name="RISKltandbEdge 4 2 2 2 2 2" xfId="19067" xr:uid="{00000000-0005-0000-0000-0000A86E0000}"/>
    <cellStyle name="RISKltandbEdge 4 2 2 2 3" xfId="19068" xr:uid="{00000000-0005-0000-0000-0000A96E0000}"/>
    <cellStyle name="RISKltandbEdge 4 2 2 2 3 2" xfId="19069" xr:uid="{00000000-0005-0000-0000-0000AA6E0000}"/>
    <cellStyle name="RISKltandbEdge 4 2 2 2 4" xfId="19070" xr:uid="{00000000-0005-0000-0000-0000AB6E0000}"/>
    <cellStyle name="RISKltandbEdge 4 2 2 3" xfId="19071" xr:uid="{00000000-0005-0000-0000-0000AC6E0000}"/>
    <cellStyle name="RISKltandbEdge 4 2 2 3 2" xfId="19072" xr:uid="{00000000-0005-0000-0000-0000AD6E0000}"/>
    <cellStyle name="RISKltandbEdge 4 2 2 3 2 2" xfId="19073" xr:uid="{00000000-0005-0000-0000-0000AE6E0000}"/>
    <cellStyle name="RISKltandbEdge 4 2 2 3 3" xfId="19074" xr:uid="{00000000-0005-0000-0000-0000AF6E0000}"/>
    <cellStyle name="RISKltandbEdge 4 2 2 3 3 2" xfId="19075" xr:uid="{00000000-0005-0000-0000-0000B06E0000}"/>
    <cellStyle name="RISKltandbEdge 4 2 2 3 4" xfId="19076" xr:uid="{00000000-0005-0000-0000-0000B16E0000}"/>
    <cellStyle name="RISKltandbEdge 4 2 2 4" xfId="19077" xr:uid="{00000000-0005-0000-0000-0000B26E0000}"/>
    <cellStyle name="RISKltandbEdge 4 2 2 4 2" xfId="19078" xr:uid="{00000000-0005-0000-0000-0000B36E0000}"/>
    <cellStyle name="RISKltandbEdge 4 2 2 4 2 2" xfId="19079" xr:uid="{00000000-0005-0000-0000-0000B46E0000}"/>
    <cellStyle name="RISKltandbEdge 4 2 2 4 3" xfId="19080" xr:uid="{00000000-0005-0000-0000-0000B56E0000}"/>
    <cellStyle name="RISKltandbEdge 4 2 2 4 3 2" xfId="19081" xr:uid="{00000000-0005-0000-0000-0000B66E0000}"/>
    <cellStyle name="RISKltandbEdge 4 2 2 4 4" xfId="19082" xr:uid="{00000000-0005-0000-0000-0000B76E0000}"/>
    <cellStyle name="RISKltandbEdge 4 2 2 5" xfId="19083" xr:uid="{00000000-0005-0000-0000-0000B86E0000}"/>
    <cellStyle name="RISKltandbEdge 4 2 2 5 2" xfId="19084" xr:uid="{00000000-0005-0000-0000-0000B96E0000}"/>
    <cellStyle name="RISKltandbEdge 4 2 2 5 2 2" xfId="19085" xr:uid="{00000000-0005-0000-0000-0000BA6E0000}"/>
    <cellStyle name="RISKltandbEdge 4 2 2 5 3" xfId="19086" xr:uid="{00000000-0005-0000-0000-0000BB6E0000}"/>
    <cellStyle name="RISKltandbEdge 4 2 2 5 3 2" xfId="19087" xr:uid="{00000000-0005-0000-0000-0000BC6E0000}"/>
    <cellStyle name="RISKltandbEdge 4 2 2 5 4" xfId="19088" xr:uid="{00000000-0005-0000-0000-0000BD6E0000}"/>
    <cellStyle name="RISKltandbEdge 4 2 2 6" xfId="19089" xr:uid="{00000000-0005-0000-0000-0000BE6E0000}"/>
    <cellStyle name="RISKltandbEdge 4 2 2 6 2" xfId="19090" xr:uid="{00000000-0005-0000-0000-0000BF6E0000}"/>
    <cellStyle name="RISKltandbEdge 4 2 2 7" xfId="19091" xr:uid="{00000000-0005-0000-0000-0000C06E0000}"/>
    <cellStyle name="RISKltandbEdge 4 2 2 7 2" xfId="19092" xr:uid="{00000000-0005-0000-0000-0000C16E0000}"/>
    <cellStyle name="RISKltandbEdge 4 2 2 8" xfId="19093" xr:uid="{00000000-0005-0000-0000-0000C26E0000}"/>
    <cellStyle name="RISKltandbEdge 4 2 3" xfId="19094" xr:uid="{00000000-0005-0000-0000-0000C36E0000}"/>
    <cellStyle name="RISKltandbEdge 4 2 3 2" xfId="19095" xr:uid="{00000000-0005-0000-0000-0000C46E0000}"/>
    <cellStyle name="RISKltandbEdge 4 2 3 2 2" xfId="19096" xr:uid="{00000000-0005-0000-0000-0000C56E0000}"/>
    <cellStyle name="RISKltandbEdge 4 2 3 3" xfId="19097" xr:uid="{00000000-0005-0000-0000-0000C66E0000}"/>
    <cellStyle name="RISKltandbEdge 4 2 3 3 2" xfId="19098" xr:uid="{00000000-0005-0000-0000-0000C76E0000}"/>
    <cellStyle name="RISKltandbEdge 4 2 3 4" xfId="19099" xr:uid="{00000000-0005-0000-0000-0000C86E0000}"/>
    <cellStyle name="RISKltandbEdge 4 2 4" xfId="19100" xr:uid="{00000000-0005-0000-0000-0000C96E0000}"/>
    <cellStyle name="RISKltandbEdge 4 2 4 2" xfId="19101" xr:uid="{00000000-0005-0000-0000-0000CA6E0000}"/>
    <cellStyle name="RISKltandbEdge 4 2 4 2 2" xfId="19102" xr:uid="{00000000-0005-0000-0000-0000CB6E0000}"/>
    <cellStyle name="RISKltandbEdge 4 2 4 3" xfId="19103" xr:uid="{00000000-0005-0000-0000-0000CC6E0000}"/>
    <cellStyle name="RISKltandbEdge 4 2 4 3 2" xfId="19104" xr:uid="{00000000-0005-0000-0000-0000CD6E0000}"/>
    <cellStyle name="RISKltandbEdge 4 2 4 4" xfId="19105" xr:uid="{00000000-0005-0000-0000-0000CE6E0000}"/>
    <cellStyle name="RISKltandbEdge 4 2 5" xfId="19106" xr:uid="{00000000-0005-0000-0000-0000CF6E0000}"/>
    <cellStyle name="RISKltandbEdge 4 2 5 2" xfId="19107" xr:uid="{00000000-0005-0000-0000-0000D06E0000}"/>
    <cellStyle name="RISKltandbEdge 4 2 5 2 2" xfId="19108" xr:uid="{00000000-0005-0000-0000-0000D16E0000}"/>
    <cellStyle name="RISKltandbEdge 4 2 5 3" xfId="19109" xr:uid="{00000000-0005-0000-0000-0000D26E0000}"/>
    <cellStyle name="RISKltandbEdge 4 2 5 3 2" xfId="19110" xr:uid="{00000000-0005-0000-0000-0000D36E0000}"/>
    <cellStyle name="RISKltandbEdge 4 2 5 4" xfId="19111" xr:uid="{00000000-0005-0000-0000-0000D46E0000}"/>
    <cellStyle name="RISKltandbEdge 4 2 6" xfId="19112" xr:uid="{00000000-0005-0000-0000-0000D56E0000}"/>
    <cellStyle name="RISKltandbEdge 4 2 6 2" xfId="19113" xr:uid="{00000000-0005-0000-0000-0000D66E0000}"/>
    <cellStyle name="RISKltandbEdge 4 2 6 2 2" xfId="19114" xr:uid="{00000000-0005-0000-0000-0000D76E0000}"/>
    <cellStyle name="RISKltandbEdge 4 2 6 3" xfId="19115" xr:uid="{00000000-0005-0000-0000-0000D86E0000}"/>
    <cellStyle name="RISKltandbEdge 4 2 6 3 2" xfId="19116" xr:uid="{00000000-0005-0000-0000-0000D96E0000}"/>
    <cellStyle name="RISKltandbEdge 4 2 6 4" xfId="19117" xr:uid="{00000000-0005-0000-0000-0000DA6E0000}"/>
    <cellStyle name="RISKltandbEdge 4 2 7" xfId="19118" xr:uid="{00000000-0005-0000-0000-0000DB6E0000}"/>
    <cellStyle name="RISKltandbEdge 4 2 7 2" xfId="19119" xr:uid="{00000000-0005-0000-0000-0000DC6E0000}"/>
    <cellStyle name="RISKltandbEdge 4 2 8" xfId="19120" xr:uid="{00000000-0005-0000-0000-0000DD6E0000}"/>
    <cellStyle name="RISKltandbEdge 4 2 8 2" xfId="19121" xr:uid="{00000000-0005-0000-0000-0000DE6E0000}"/>
    <cellStyle name="RISKltandbEdge 4 2 9" xfId="19122" xr:uid="{00000000-0005-0000-0000-0000DF6E0000}"/>
    <cellStyle name="RISKltandbEdge 4 2_Balance" xfId="19123" xr:uid="{00000000-0005-0000-0000-0000E06E0000}"/>
    <cellStyle name="RISKltandbEdge 4 3" xfId="19124" xr:uid="{00000000-0005-0000-0000-0000E16E0000}"/>
    <cellStyle name="RISKltandbEdge 4 3 2" xfId="19125" xr:uid="{00000000-0005-0000-0000-0000E26E0000}"/>
    <cellStyle name="RISKltandbEdge 4 3 2 2" xfId="19126" xr:uid="{00000000-0005-0000-0000-0000E36E0000}"/>
    <cellStyle name="RISKltandbEdge 4 3 2 2 2" xfId="19127" xr:uid="{00000000-0005-0000-0000-0000E46E0000}"/>
    <cellStyle name="RISKltandbEdge 4 3 2 2 2 2" xfId="19128" xr:uid="{00000000-0005-0000-0000-0000E56E0000}"/>
    <cellStyle name="RISKltandbEdge 4 3 2 2 3" xfId="19129" xr:uid="{00000000-0005-0000-0000-0000E66E0000}"/>
    <cellStyle name="RISKltandbEdge 4 3 2 2 3 2" xfId="19130" xr:uid="{00000000-0005-0000-0000-0000E76E0000}"/>
    <cellStyle name="RISKltandbEdge 4 3 2 2 4" xfId="19131" xr:uid="{00000000-0005-0000-0000-0000E86E0000}"/>
    <cellStyle name="RISKltandbEdge 4 3 2 3" xfId="19132" xr:uid="{00000000-0005-0000-0000-0000E96E0000}"/>
    <cellStyle name="RISKltandbEdge 4 3 2 3 2" xfId="19133" xr:uid="{00000000-0005-0000-0000-0000EA6E0000}"/>
    <cellStyle name="RISKltandbEdge 4 3 2 3 2 2" xfId="19134" xr:uid="{00000000-0005-0000-0000-0000EB6E0000}"/>
    <cellStyle name="RISKltandbEdge 4 3 2 3 3" xfId="19135" xr:uid="{00000000-0005-0000-0000-0000EC6E0000}"/>
    <cellStyle name="RISKltandbEdge 4 3 2 3 3 2" xfId="19136" xr:uid="{00000000-0005-0000-0000-0000ED6E0000}"/>
    <cellStyle name="RISKltandbEdge 4 3 2 3 4" xfId="19137" xr:uid="{00000000-0005-0000-0000-0000EE6E0000}"/>
    <cellStyle name="RISKltandbEdge 4 3 2 4" xfId="19138" xr:uid="{00000000-0005-0000-0000-0000EF6E0000}"/>
    <cellStyle name="RISKltandbEdge 4 3 2 4 2" xfId="19139" xr:uid="{00000000-0005-0000-0000-0000F06E0000}"/>
    <cellStyle name="RISKltandbEdge 4 3 2 4 2 2" xfId="19140" xr:uid="{00000000-0005-0000-0000-0000F16E0000}"/>
    <cellStyle name="RISKltandbEdge 4 3 2 4 3" xfId="19141" xr:uid="{00000000-0005-0000-0000-0000F26E0000}"/>
    <cellStyle name="RISKltandbEdge 4 3 2 4 3 2" xfId="19142" xr:uid="{00000000-0005-0000-0000-0000F36E0000}"/>
    <cellStyle name="RISKltandbEdge 4 3 2 4 4" xfId="19143" xr:uid="{00000000-0005-0000-0000-0000F46E0000}"/>
    <cellStyle name="RISKltandbEdge 4 3 2 5" xfId="19144" xr:uid="{00000000-0005-0000-0000-0000F56E0000}"/>
    <cellStyle name="RISKltandbEdge 4 3 2 5 2" xfId="19145" xr:uid="{00000000-0005-0000-0000-0000F66E0000}"/>
    <cellStyle name="RISKltandbEdge 4 3 2 5 2 2" xfId="19146" xr:uid="{00000000-0005-0000-0000-0000F76E0000}"/>
    <cellStyle name="RISKltandbEdge 4 3 2 5 3" xfId="19147" xr:uid="{00000000-0005-0000-0000-0000F86E0000}"/>
    <cellStyle name="RISKltandbEdge 4 3 2 5 3 2" xfId="19148" xr:uid="{00000000-0005-0000-0000-0000F96E0000}"/>
    <cellStyle name="RISKltandbEdge 4 3 2 5 4" xfId="19149" xr:uid="{00000000-0005-0000-0000-0000FA6E0000}"/>
    <cellStyle name="RISKltandbEdge 4 3 2 6" xfId="19150" xr:uid="{00000000-0005-0000-0000-0000FB6E0000}"/>
    <cellStyle name="RISKltandbEdge 4 3 2 6 2" xfId="19151" xr:uid="{00000000-0005-0000-0000-0000FC6E0000}"/>
    <cellStyle name="RISKltandbEdge 4 3 2 7" xfId="19152" xr:uid="{00000000-0005-0000-0000-0000FD6E0000}"/>
    <cellStyle name="RISKltandbEdge 4 3 2 7 2" xfId="19153" xr:uid="{00000000-0005-0000-0000-0000FE6E0000}"/>
    <cellStyle name="RISKltandbEdge 4 3 2 8" xfId="19154" xr:uid="{00000000-0005-0000-0000-0000FF6E0000}"/>
    <cellStyle name="RISKltandbEdge 4 3 3" xfId="19155" xr:uid="{00000000-0005-0000-0000-0000006F0000}"/>
    <cellStyle name="RISKltandbEdge 4 3 3 2" xfId="19156" xr:uid="{00000000-0005-0000-0000-0000016F0000}"/>
    <cellStyle name="RISKltandbEdge 4 3 3 2 2" xfId="19157" xr:uid="{00000000-0005-0000-0000-0000026F0000}"/>
    <cellStyle name="RISKltandbEdge 4 3 3 3" xfId="19158" xr:uid="{00000000-0005-0000-0000-0000036F0000}"/>
    <cellStyle name="RISKltandbEdge 4 3 3 3 2" xfId="19159" xr:uid="{00000000-0005-0000-0000-0000046F0000}"/>
    <cellStyle name="RISKltandbEdge 4 3 3 4" xfId="19160" xr:uid="{00000000-0005-0000-0000-0000056F0000}"/>
    <cellStyle name="RISKltandbEdge 4 3 4" xfId="19161" xr:uid="{00000000-0005-0000-0000-0000066F0000}"/>
    <cellStyle name="RISKltandbEdge 4 3 4 2" xfId="19162" xr:uid="{00000000-0005-0000-0000-0000076F0000}"/>
    <cellStyle name="RISKltandbEdge 4 3 4 2 2" xfId="19163" xr:uid="{00000000-0005-0000-0000-0000086F0000}"/>
    <cellStyle name="RISKltandbEdge 4 3 4 3" xfId="19164" xr:uid="{00000000-0005-0000-0000-0000096F0000}"/>
    <cellStyle name="RISKltandbEdge 4 3 4 3 2" xfId="19165" xr:uid="{00000000-0005-0000-0000-00000A6F0000}"/>
    <cellStyle name="RISKltandbEdge 4 3 4 4" xfId="19166" xr:uid="{00000000-0005-0000-0000-00000B6F0000}"/>
    <cellStyle name="RISKltandbEdge 4 3 5" xfId="19167" xr:uid="{00000000-0005-0000-0000-00000C6F0000}"/>
    <cellStyle name="RISKltandbEdge 4 3 5 2" xfId="19168" xr:uid="{00000000-0005-0000-0000-00000D6F0000}"/>
    <cellStyle name="RISKltandbEdge 4 3 5 2 2" xfId="19169" xr:uid="{00000000-0005-0000-0000-00000E6F0000}"/>
    <cellStyle name="RISKltandbEdge 4 3 5 3" xfId="19170" xr:uid="{00000000-0005-0000-0000-00000F6F0000}"/>
    <cellStyle name="RISKltandbEdge 4 3 5 3 2" xfId="19171" xr:uid="{00000000-0005-0000-0000-0000106F0000}"/>
    <cellStyle name="RISKltandbEdge 4 3 5 4" xfId="19172" xr:uid="{00000000-0005-0000-0000-0000116F0000}"/>
    <cellStyle name="RISKltandbEdge 4 3 6" xfId="19173" xr:uid="{00000000-0005-0000-0000-0000126F0000}"/>
    <cellStyle name="RISKltandbEdge 4 3 6 2" xfId="19174" xr:uid="{00000000-0005-0000-0000-0000136F0000}"/>
    <cellStyle name="RISKltandbEdge 4 3 6 2 2" xfId="19175" xr:uid="{00000000-0005-0000-0000-0000146F0000}"/>
    <cellStyle name="RISKltandbEdge 4 3 6 3" xfId="19176" xr:uid="{00000000-0005-0000-0000-0000156F0000}"/>
    <cellStyle name="RISKltandbEdge 4 3 6 3 2" xfId="19177" xr:uid="{00000000-0005-0000-0000-0000166F0000}"/>
    <cellStyle name="RISKltandbEdge 4 3 6 4" xfId="19178" xr:uid="{00000000-0005-0000-0000-0000176F0000}"/>
    <cellStyle name="RISKltandbEdge 4 3 7" xfId="19179" xr:uid="{00000000-0005-0000-0000-0000186F0000}"/>
    <cellStyle name="RISKltandbEdge 4 3 7 2" xfId="19180" xr:uid="{00000000-0005-0000-0000-0000196F0000}"/>
    <cellStyle name="RISKltandbEdge 4 3 8" xfId="19181" xr:uid="{00000000-0005-0000-0000-00001A6F0000}"/>
    <cellStyle name="RISKltandbEdge 4 3 8 2" xfId="19182" xr:uid="{00000000-0005-0000-0000-00001B6F0000}"/>
    <cellStyle name="RISKltandbEdge 4 3 9" xfId="19183" xr:uid="{00000000-0005-0000-0000-00001C6F0000}"/>
    <cellStyle name="RISKltandbEdge 4 3_Balance" xfId="19184" xr:uid="{00000000-0005-0000-0000-00001D6F0000}"/>
    <cellStyle name="RISKltandbEdge 4 4" xfId="19185" xr:uid="{00000000-0005-0000-0000-00001E6F0000}"/>
    <cellStyle name="RISKltandbEdge 4 4 2" xfId="19186" xr:uid="{00000000-0005-0000-0000-00001F6F0000}"/>
    <cellStyle name="RISKltandbEdge 4 4 2 2" xfId="19187" xr:uid="{00000000-0005-0000-0000-0000206F0000}"/>
    <cellStyle name="RISKltandbEdge 4 4 2 2 2" xfId="19188" xr:uid="{00000000-0005-0000-0000-0000216F0000}"/>
    <cellStyle name="RISKltandbEdge 4 4 2 2 2 2" xfId="19189" xr:uid="{00000000-0005-0000-0000-0000226F0000}"/>
    <cellStyle name="RISKltandbEdge 4 4 2 2 3" xfId="19190" xr:uid="{00000000-0005-0000-0000-0000236F0000}"/>
    <cellStyle name="RISKltandbEdge 4 4 2 2 3 2" xfId="19191" xr:uid="{00000000-0005-0000-0000-0000246F0000}"/>
    <cellStyle name="RISKltandbEdge 4 4 2 2 4" xfId="19192" xr:uid="{00000000-0005-0000-0000-0000256F0000}"/>
    <cellStyle name="RISKltandbEdge 4 4 2 3" xfId="19193" xr:uid="{00000000-0005-0000-0000-0000266F0000}"/>
    <cellStyle name="RISKltandbEdge 4 4 2 3 2" xfId="19194" xr:uid="{00000000-0005-0000-0000-0000276F0000}"/>
    <cellStyle name="RISKltandbEdge 4 4 2 3 2 2" xfId="19195" xr:uid="{00000000-0005-0000-0000-0000286F0000}"/>
    <cellStyle name="RISKltandbEdge 4 4 2 3 3" xfId="19196" xr:uid="{00000000-0005-0000-0000-0000296F0000}"/>
    <cellStyle name="RISKltandbEdge 4 4 2 3 3 2" xfId="19197" xr:uid="{00000000-0005-0000-0000-00002A6F0000}"/>
    <cellStyle name="RISKltandbEdge 4 4 2 3 4" xfId="19198" xr:uid="{00000000-0005-0000-0000-00002B6F0000}"/>
    <cellStyle name="RISKltandbEdge 4 4 2 4" xfId="19199" xr:uid="{00000000-0005-0000-0000-00002C6F0000}"/>
    <cellStyle name="RISKltandbEdge 4 4 2 4 2" xfId="19200" xr:uid="{00000000-0005-0000-0000-00002D6F0000}"/>
    <cellStyle name="RISKltandbEdge 4 4 2 4 2 2" xfId="19201" xr:uid="{00000000-0005-0000-0000-00002E6F0000}"/>
    <cellStyle name="RISKltandbEdge 4 4 2 4 3" xfId="19202" xr:uid="{00000000-0005-0000-0000-00002F6F0000}"/>
    <cellStyle name="RISKltandbEdge 4 4 2 4 3 2" xfId="19203" xr:uid="{00000000-0005-0000-0000-0000306F0000}"/>
    <cellStyle name="RISKltandbEdge 4 4 2 4 4" xfId="19204" xr:uid="{00000000-0005-0000-0000-0000316F0000}"/>
    <cellStyle name="RISKltandbEdge 4 4 2 5" xfId="19205" xr:uid="{00000000-0005-0000-0000-0000326F0000}"/>
    <cellStyle name="RISKltandbEdge 4 4 2 5 2" xfId="19206" xr:uid="{00000000-0005-0000-0000-0000336F0000}"/>
    <cellStyle name="RISKltandbEdge 4 4 2 5 2 2" xfId="19207" xr:uid="{00000000-0005-0000-0000-0000346F0000}"/>
    <cellStyle name="RISKltandbEdge 4 4 2 5 3" xfId="19208" xr:uid="{00000000-0005-0000-0000-0000356F0000}"/>
    <cellStyle name="RISKltandbEdge 4 4 2 5 3 2" xfId="19209" xr:uid="{00000000-0005-0000-0000-0000366F0000}"/>
    <cellStyle name="RISKltandbEdge 4 4 2 5 4" xfId="19210" xr:uid="{00000000-0005-0000-0000-0000376F0000}"/>
    <cellStyle name="RISKltandbEdge 4 4 2 6" xfId="19211" xr:uid="{00000000-0005-0000-0000-0000386F0000}"/>
    <cellStyle name="RISKltandbEdge 4 4 2 6 2" xfId="19212" xr:uid="{00000000-0005-0000-0000-0000396F0000}"/>
    <cellStyle name="RISKltandbEdge 4 4 2 7" xfId="19213" xr:uid="{00000000-0005-0000-0000-00003A6F0000}"/>
    <cellStyle name="RISKltandbEdge 4 4 2 7 2" xfId="19214" xr:uid="{00000000-0005-0000-0000-00003B6F0000}"/>
    <cellStyle name="RISKltandbEdge 4 4 2 8" xfId="19215" xr:uid="{00000000-0005-0000-0000-00003C6F0000}"/>
    <cellStyle name="RISKltandbEdge 4 4 3" xfId="19216" xr:uid="{00000000-0005-0000-0000-00003D6F0000}"/>
    <cellStyle name="RISKltandbEdge 4 4 3 2" xfId="19217" xr:uid="{00000000-0005-0000-0000-00003E6F0000}"/>
    <cellStyle name="RISKltandbEdge 4 4 3 2 2" xfId="19218" xr:uid="{00000000-0005-0000-0000-00003F6F0000}"/>
    <cellStyle name="RISKltandbEdge 4 4 3 3" xfId="19219" xr:uid="{00000000-0005-0000-0000-0000406F0000}"/>
    <cellStyle name="RISKltandbEdge 4 4 3 3 2" xfId="19220" xr:uid="{00000000-0005-0000-0000-0000416F0000}"/>
    <cellStyle name="RISKltandbEdge 4 4 3 4" xfId="19221" xr:uid="{00000000-0005-0000-0000-0000426F0000}"/>
    <cellStyle name="RISKltandbEdge 4 4 4" xfId="19222" xr:uid="{00000000-0005-0000-0000-0000436F0000}"/>
    <cellStyle name="RISKltandbEdge 4 4 4 2" xfId="19223" xr:uid="{00000000-0005-0000-0000-0000446F0000}"/>
    <cellStyle name="RISKltandbEdge 4 4 4 2 2" xfId="19224" xr:uid="{00000000-0005-0000-0000-0000456F0000}"/>
    <cellStyle name="RISKltandbEdge 4 4 4 3" xfId="19225" xr:uid="{00000000-0005-0000-0000-0000466F0000}"/>
    <cellStyle name="RISKltandbEdge 4 4 4 3 2" xfId="19226" xr:uid="{00000000-0005-0000-0000-0000476F0000}"/>
    <cellStyle name="RISKltandbEdge 4 4 4 4" xfId="19227" xr:uid="{00000000-0005-0000-0000-0000486F0000}"/>
    <cellStyle name="RISKltandbEdge 4 4 5" xfId="19228" xr:uid="{00000000-0005-0000-0000-0000496F0000}"/>
    <cellStyle name="RISKltandbEdge 4 4 5 2" xfId="19229" xr:uid="{00000000-0005-0000-0000-00004A6F0000}"/>
    <cellStyle name="RISKltandbEdge 4 4 5 2 2" xfId="19230" xr:uid="{00000000-0005-0000-0000-00004B6F0000}"/>
    <cellStyle name="RISKltandbEdge 4 4 5 3" xfId="19231" xr:uid="{00000000-0005-0000-0000-00004C6F0000}"/>
    <cellStyle name="RISKltandbEdge 4 4 5 3 2" xfId="19232" xr:uid="{00000000-0005-0000-0000-00004D6F0000}"/>
    <cellStyle name="RISKltandbEdge 4 4 5 4" xfId="19233" xr:uid="{00000000-0005-0000-0000-00004E6F0000}"/>
    <cellStyle name="RISKltandbEdge 4 4 6" xfId="19234" xr:uid="{00000000-0005-0000-0000-00004F6F0000}"/>
    <cellStyle name="RISKltandbEdge 4 4 6 2" xfId="19235" xr:uid="{00000000-0005-0000-0000-0000506F0000}"/>
    <cellStyle name="RISKltandbEdge 4 4 6 2 2" xfId="19236" xr:uid="{00000000-0005-0000-0000-0000516F0000}"/>
    <cellStyle name="RISKltandbEdge 4 4 6 3" xfId="19237" xr:uid="{00000000-0005-0000-0000-0000526F0000}"/>
    <cellStyle name="RISKltandbEdge 4 4 6 3 2" xfId="19238" xr:uid="{00000000-0005-0000-0000-0000536F0000}"/>
    <cellStyle name="RISKltandbEdge 4 4 6 4" xfId="19239" xr:uid="{00000000-0005-0000-0000-0000546F0000}"/>
    <cellStyle name="RISKltandbEdge 4 4 7" xfId="19240" xr:uid="{00000000-0005-0000-0000-0000556F0000}"/>
    <cellStyle name="RISKltandbEdge 4 4 7 2" xfId="19241" xr:uid="{00000000-0005-0000-0000-0000566F0000}"/>
    <cellStyle name="RISKltandbEdge 4 4 8" xfId="19242" xr:uid="{00000000-0005-0000-0000-0000576F0000}"/>
    <cellStyle name="RISKltandbEdge 4 4 8 2" xfId="19243" xr:uid="{00000000-0005-0000-0000-0000586F0000}"/>
    <cellStyle name="RISKltandbEdge 4 4 9" xfId="19244" xr:uid="{00000000-0005-0000-0000-0000596F0000}"/>
    <cellStyle name="RISKltandbEdge 4 4_Balance" xfId="19245" xr:uid="{00000000-0005-0000-0000-00005A6F0000}"/>
    <cellStyle name="RISKltandbEdge 4 5" xfId="19246" xr:uid="{00000000-0005-0000-0000-00005B6F0000}"/>
    <cellStyle name="RISKltandbEdge 4 5 2" xfId="19247" xr:uid="{00000000-0005-0000-0000-00005C6F0000}"/>
    <cellStyle name="RISKltandbEdge 4 5 2 2" xfId="19248" xr:uid="{00000000-0005-0000-0000-00005D6F0000}"/>
    <cellStyle name="RISKltandbEdge 4 5 2 2 2" xfId="19249" xr:uid="{00000000-0005-0000-0000-00005E6F0000}"/>
    <cellStyle name="RISKltandbEdge 4 5 2 3" xfId="19250" xr:uid="{00000000-0005-0000-0000-00005F6F0000}"/>
    <cellStyle name="RISKltandbEdge 4 5 2 3 2" xfId="19251" xr:uid="{00000000-0005-0000-0000-0000606F0000}"/>
    <cellStyle name="RISKltandbEdge 4 5 2 4" xfId="19252" xr:uid="{00000000-0005-0000-0000-0000616F0000}"/>
    <cellStyle name="RISKltandbEdge 4 5 3" xfId="19253" xr:uid="{00000000-0005-0000-0000-0000626F0000}"/>
    <cellStyle name="RISKltandbEdge 4 5 3 2" xfId="19254" xr:uid="{00000000-0005-0000-0000-0000636F0000}"/>
    <cellStyle name="RISKltandbEdge 4 5 3 2 2" xfId="19255" xr:uid="{00000000-0005-0000-0000-0000646F0000}"/>
    <cellStyle name="RISKltandbEdge 4 5 3 3" xfId="19256" xr:uid="{00000000-0005-0000-0000-0000656F0000}"/>
    <cellStyle name="RISKltandbEdge 4 5 3 3 2" xfId="19257" xr:uid="{00000000-0005-0000-0000-0000666F0000}"/>
    <cellStyle name="RISKltandbEdge 4 5 3 4" xfId="19258" xr:uid="{00000000-0005-0000-0000-0000676F0000}"/>
    <cellStyle name="RISKltandbEdge 4 5 4" xfId="19259" xr:uid="{00000000-0005-0000-0000-0000686F0000}"/>
    <cellStyle name="RISKltandbEdge 4 5 4 2" xfId="19260" xr:uid="{00000000-0005-0000-0000-0000696F0000}"/>
    <cellStyle name="RISKltandbEdge 4 5 4 2 2" xfId="19261" xr:uid="{00000000-0005-0000-0000-00006A6F0000}"/>
    <cellStyle name="RISKltandbEdge 4 5 4 3" xfId="19262" xr:uid="{00000000-0005-0000-0000-00006B6F0000}"/>
    <cellStyle name="RISKltandbEdge 4 5 4 3 2" xfId="19263" xr:uid="{00000000-0005-0000-0000-00006C6F0000}"/>
    <cellStyle name="RISKltandbEdge 4 5 4 4" xfId="19264" xr:uid="{00000000-0005-0000-0000-00006D6F0000}"/>
    <cellStyle name="RISKltandbEdge 4 5 5" xfId="19265" xr:uid="{00000000-0005-0000-0000-00006E6F0000}"/>
    <cellStyle name="RISKltandbEdge 4 5 5 2" xfId="19266" xr:uid="{00000000-0005-0000-0000-00006F6F0000}"/>
    <cellStyle name="RISKltandbEdge 4 5 5 2 2" xfId="19267" xr:uid="{00000000-0005-0000-0000-0000706F0000}"/>
    <cellStyle name="RISKltandbEdge 4 5 5 3" xfId="19268" xr:uid="{00000000-0005-0000-0000-0000716F0000}"/>
    <cellStyle name="RISKltandbEdge 4 5 5 3 2" xfId="19269" xr:uid="{00000000-0005-0000-0000-0000726F0000}"/>
    <cellStyle name="RISKltandbEdge 4 5 5 4" xfId="19270" xr:uid="{00000000-0005-0000-0000-0000736F0000}"/>
    <cellStyle name="RISKltandbEdge 4 5 6" xfId="19271" xr:uid="{00000000-0005-0000-0000-0000746F0000}"/>
    <cellStyle name="RISKltandbEdge 4 5 6 2" xfId="19272" xr:uid="{00000000-0005-0000-0000-0000756F0000}"/>
    <cellStyle name="RISKltandbEdge 4 5 7" xfId="19273" xr:uid="{00000000-0005-0000-0000-0000766F0000}"/>
    <cellStyle name="RISKltandbEdge 4 5 7 2" xfId="19274" xr:uid="{00000000-0005-0000-0000-0000776F0000}"/>
    <cellStyle name="RISKltandbEdge 4 5 8" xfId="19275" xr:uid="{00000000-0005-0000-0000-0000786F0000}"/>
    <cellStyle name="RISKltandbEdge 4 6" xfId="19276" xr:uid="{00000000-0005-0000-0000-0000796F0000}"/>
    <cellStyle name="RISKltandbEdge 4 6 2" xfId="19277" xr:uid="{00000000-0005-0000-0000-00007A6F0000}"/>
    <cellStyle name="RISKltandbEdge 4 6 2 2" xfId="19278" xr:uid="{00000000-0005-0000-0000-00007B6F0000}"/>
    <cellStyle name="RISKltandbEdge 4 6 2 2 2" xfId="19279" xr:uid="{00000000-0005-0000-0000-00007C6F0000}"/>
    <cellStyle name="RISKltandbEdge 4 6 2 3" xfId="19280" xr:uid="{00000000-0005-0000-0000-00007D6F0000}"/>
    <cellStyle name="RISKltandbEdge 4 6 2 3 2" xfId="19281" xr:uid="{00000000-0005-0000-0000-00007E6F0000}"/>
    <cellStyle name="RISKltandbEdge 4 6 2 4" xfId="19282" xr:uid="{00000000-0005-0000-0000-00007F6F0000}"/>
    <cellStyle name="RISKltandbEdge 4 6 3" xfId="19283" xr:uid="{00000000-0005-0000-0000-0000806F0000}"/>
    <cellStyle name="RISKltandbEdge 4 6 3 2" xfId="19284" xr:uid="{00000000-0005-0000-0000-0000816F0000}"/>
    <cellStyle name="RISKltandbEdge 4 6 3 2 2" xfId="19285" xr:uid="{00000000-0005-0000-0000-0000826F0000}"/>
    <cellStyle name="RISKltandbEdge 4 6 3 3" xfId="19286" xr:uid="{00000000-0005-0000-0000-0000836F0000}"/>
    <cellStyle name="RISKltandbEdge 4 6 3 3 2" xfId="19287" xr:uid="{00000000-0005-0000-0000-0000846F0000}"/>
    <cellStyle name="RISKltandbEdge 4 6 3 4" xfId="19288" xr:uid="{00000000-0005-0000-0000-0000856F0000}"/>
    <cellStyle name="RISKltandbEdge 4 6 4" xfId="19289" xr:uid="{00000000-0005-0000-0000-0000866F0000}"/>
    <cellStyle name="RISKltandbEdge 4 6 4 2" xfId="19290" xr:uid="{00000000-0005-0000-0000-0000876F0000}"/>
    <cellStyle name="RISKltandbEdge 4 6 4 2 2" xfId="19291" xr:uid="{00000000-0005-0000-0000-0000886F0000}"/>
    <cellStyle name="RISKltandbEdge 4 6 4 3" xfId="19292" xr:uid="{00000000-0005-0000-0000-0000896F0000}"/>
    <cellStyle name="RISKltandbEdge 4 6 4 3 2" xfId="19293" xr:uid="{00000000-0005-0000-0000-00008A6F0000}"/>
    <cellStyle name="RISKltandbEdge 4 6 4 4" xfId="19294" xr:uid="{00000000-0005-0000-0000-00008B6F0000}"/>
    <cellStyle name="RISKltandbEdge 4 6 5" xfId="19295" xr:uid="{00000000-0005-0000-0000-00008C6F0000}"/>
    <cellStyle name="RISKltandbEdge 4 6 5 2" xfId="19296" xr:uid="{00000000-0005-0000-0000-00008D6F0000}"/>
    <cellStyle name="RISKltandbEdge 4 6 5 2 2" xfId="19297" xr:uid="{00000000-0005-0000-0000-00008E6F0000}"/>
    <cellStyle name="RISKltandbEdge 4 6 5 3" xfId="19298" xr:uid="{00000000-0005-0000-0000-00008F6F0000}"/>
    <cellStyle name="RISKltandbEdge 4 6 5 3 2" xfId="19299" xr:uid="{00000000-0005-0000-0000-0000906F0000}"/>
    <cellStyle name="RISKltandbEdge 4 6 5 4" xfId="19300" xr:uid="{00000000-0005-0000-0000-0000916F0000}"/>
    <cellStyle name="RISKltandbEdge 4 6 6" xfId="19301" xr:uid="{00000000-0005-0000-0000-0000926F0000}"/>
    <cellStyle name="RISKltandbEdge 4 6 6 2" xfId="19302" xr:uid="{00000000-0005-0000-0000-0000936F0000}"/>
    <cellStyle name="RISKltandbEdge 4 6 7" xfId="19303" xr:uid="{00000000-0005-0000-0000-0000946F0000}"/>
    <cellStyle name="RISKltandbEdge 4 6 7 2" xfId="19304" xr:uid="{00000000-0005-0000-0000-0000956F0000}"/>
    <cellStyle name="RISKltandbEdge 4 6 8" xfId="19305" xr:uid="{00000000-0005-0000-0000-0000966F0000}"/>
    <cellStyle name="RISKltandbEdge 4 7" xfId="19306" xr:uid="{00000000-0005-0000-0000-0000976F0000}"/>
    <cellStyle name="RISKltandbEdge 4 7 2" xfId="19307" xr:uid="{00000000-0005-0000-0000-0000986F0000}"/>
    <cellStyle name="RISKltandbEdge 4 7 2 2" xfId="19308" xr:uid="{00000000-0005-0000-0000-0000996F0000}"/>
    <cellStyle name="RISKltandbEdge 4 7 3" xfId="19309" xr:uid="{00000000-0005-0000-0000-00009A6F0000}"/>
    <cellStyle name="RISKltandbEdge 4 7 3 2" xfId="19310" xr:uid="{00000000-0005-0000-0000-00009B6F0000}"/>
    <cellStyle name="RISKltandbEdge 4 7 4" xfId="19311" xr:uid="{00000000-0005-0000-0000-00009C6F0000}"/>
    <cellStyle name="RISKltandbEdge 4 8" xfId="19312" xr:uid="{00000000-0005-0000-0000-00009D6F0000}"/>
    <cellStyle name="RISKltandbEdge 4 8 2" xfId="19313" xr:uid="{00000000-0005-0000-0000-00009E6F0000}"/>
    <cellStyle name="RISKltandbEdge 4 8 2 2" xfId="19314" xr:uid="{00000000-0005-0000-0000-00009F6F0000}"/>
    <cellStyle name="RISKltandbEdge 4 8 3" xfId="19315" xr:uid="{00000000-0005-0000-0000-0000A06F0000}"/>
    <cellStyle name="RISKltandbEdge 4 8 3 2" xfId="19316" xr:uid="{00000000-0005-0000-0000-0000A16F0000}"/>
    <cellStyle name="RISKltandbEdge 4 8 4" xfId="19317" xr:uid="{00000000-0005-0000-0000-0000A26F0000}"/>
    <cellStyle name="RISKltandbEdge 4 9" xfId="19318" xr:uid="{00000000-0005-0000-0000-0000A36F0000}"/>
    <cellStyle name="RISKltandbEdge 4 9 2" xfId="19319" xr:uid="{00000000-0005-0000-0000-0000A46F0000}"/>
    <cellStyle name="RISKltandbEdge 4 9 2 2" xfId="19320" xr:uid="{00000000-0005-0000-0000-0000A56F0000}"/>
    <cellStyle name="RISKltandbEdge 4 9 3" xfId="19321" xr:uid="{00000000-0005-0000-0000-0000A66F0000}"/>
    <cellStyle name="RISKltandbEdge 4 9 3 2" xfId="19322" xr:uid="{00000000-0005-0000-0000-0000A76F0000}"/>
    <cellStyle name="RISKltandbEdge 4 9 4" xfId="19323" xr:uid="{00000000-0005-0000-0000-0000A86F0000}"/>
    <cellStyle name="RISKltandbEdge 4_Balance" xfId="19324" xr:uid="{00000000-0005-0000-0000-0000A96F0000}"/>
    <cellStyle name="RISKltandbEdge 5" xfId="19325" xr:uid="{00000000-0005-0000-0000-0000AA6F0000}"/>
    <cellStyle name="RISKltandbEdge 5 2" xfId="19326" xr:uid="{00000000-0005-0000-0000-0000AB6F0000}"/>
    <cellStyle name="RISKltandbEdge 5 2 2" xfId="19327" xr:uid="{00000000-0005-0000-0000-0000AC6F0000}"/>
    <cellStyle name="RISKltandbEdge 5 2 2 2" xfId="19328" xr:uid="{00000000-0005-0000-0000-0000AD6F0000}"/>
    <cellStyle name="RISKltandbEdge 5 2 3" xfId="19329" xr:uid="{00000000-0005-0000-0000-0000AE6F0000}"/>
    <cellStyle name="RISKltandbEdge 5 2 3 2" xfId="19330" xr:uid="{00000000-0005-0000-0000-0000AF6F0000}"/>
    <cellStyle name="RISKltandbEdge 5 2 4" xfId="19331" xr:uid="{00000000-0005-0000-0000-0000B06F0000}"/>
    <cellStyle name="RISKltandbEdge 5 3" xfId="19332" xr:uid="{00000000-0005-0000-0000-0000B16F0000}"/>
    <cellStyle name="RISKltandbEdge 5 3 2" xfId="19333" xr:uid="{00000000-0005-0000-0000-0000B26F0000}"/>
    <cellStyle name="RISKltandbEdge 5 3 2 2" xfId="19334" xr:uid="{00000000-0005-0000-0000-0000B36F0000}"/>
    <cellStyle name="RISKltandbEdge 5 3 3" xfId="19335" xr:uid="{00000000-0005-0000-0000-0000B46F0000}"/>
    <cellStyle name="RISKltandbEdge 5 3 3 2" xfId="19336" xr:uid="{00000000-0005-0000-0000-0000B56F0000}"/>
    <cellStyle name="RISKltandbEdge 5 3 4" xfId="19337" xr:uid="{00000000-0005-0000-0000-0000B66F0000}"/>
    <cellStyle name="RISKltandbEdge 5 4" xfId="19338" xr:uid="{00000000-0005-0000-0000-0000B76F0000}"/>
    <cellStyle name="RISKltandbEdge 5 4 2" xfId="19339" xr:uid="{00000000-0005-0000-0000-0000B86F0000}"/>
    <cellStyle name="RISKltandbEdge 5 4 2 2" xfId="19340" xr:uid="{00000000-0005-0000-0000-0000B96F0000}"/>
    <cellStyle name="RISKltandbEdge 5 4 3" xfId="19341" xr:uid="{00000000-0005-0000-0000-0000BA6F0000}"/>
    <cellStyle name="RISKltandbEdge 5 4 3 2" xfId="19342" xr:uid="{00000000-0005-0000-0000-0000BB6F0000}"/>
    <cellStyle name="RISKltandbEdge 5 4 4" xfId="19343" xr:uid="{00000000-0005-0000-0000-0000BC6F0000}"/>
    <cellStyle name="RISKltandbEdge 5 5" xfId="19344" xr:uid="{00000000-0005-0000-0000-0000BD6F0000}"/>
    <cellStyle name="RISKltandbEdge 5 5 2" xfId="19345" xr:uid="{00000000-0005-0000-0000-0000BE6F0000}"/>
    <cellStyle name="RISKltandbEdge 5 5 2 2" xfId="19346" xr:uid="{00000000-0005-0000-0000-0000BF6F0000}"/>
    <cellStyle name="RISKltandbEdge 5 5 3" xfId="19347" xr:uid="{00000000-0005-0000-0000-0000C06F0000}"/>
    <cellStyle name="RISKltandbEdge 5 5 3 2" xfId="19348" xr:uid="{00000000-0005-0000-0000-0000C16F0000}"/>
    <cellStyle name="RISKltandbEdge 5 5 4" xfId="19349" xr:uid="{00000000-0005-0000-0000-0000C26F0000}"/>
    <cellStyle name="RISKltandbEdge 5 6" xfId="19350" xr:uid="{00000000-0005-0000-0000-0000C36F0000}"/>
    <cellStyle name="RISKltandbEdge 5 6 2" xfId="19351" xr:uid="{00000000-0005-0000-0000-0000C46F0000}"/>
    <cellStyle name="RISKltandbEdge 5 7" xfId="19352" xr:uid="{00000000-0005-0000-0000-0000C56F0000}"/>
    <cellStyle name="RISKltandbEdge 5 7 2" xfId="19353" xr:uid="{00000000-0005-0000-0000-0000C66F0000}"/>
    <cellStyle name="RISKltandbEdge 5 8" xfId="19354" xr:uid="{00000000-0005-0000-0000-0000C76F0000}"/>
    <cellStyle name="RISKltandbEdge 6" xfId="19355" xr:uid="{00000000-0005-0000-0000-0000C86F0000}"/>
    <cellStyle name="RISKltandbEdge 6 2" xfId="19356" xr:uid="{00000000-0005-0000-0000-0000C96F0000}"/>
    <cellStyle name="RISKltandbEdge 6 2 2" xfId="19357" xr:uid="{00000000-0005-0000-0000-0000CA6F0000}"/>
    <cellStyle name="RISKltandbEdge 6 3" xfId="19358" xr:uid="{00000000-0005-0000-0000-0000CB6F0000}"/>
    <cellStyle name="RISKltandbEdge 6 3 2" xfId="19359" xr:uid="{00000000-0005-0000-0000-0000CC6F0000}"/>
    <cellStyle name="RISKltandbEdge 6 4" xfId="19360" xr:uid="{00000000-0005-0000-0000-0000CD6F0000}"/>
    <cellStyle name="RISKltandbEdge 7" xfId="19361" xr:uid="{00000000-0005-0000-0000-0000CE6F0000}"/>
    <cellStyle name="RISKltandbEdge 7 2" xfId="19362" xr:uid="{00000000-0005-0000-0000-0000CF6F0000}"/>
    <cellStyle name="RISKltandbEdge 7 2 2" xfId="19363" xr:uid="{00000000-0005-0000-0000-0000D06F0000}"/>
    <cellStyle name="RISKltandbEdge 7 3" xfId="19364" xr:uid="{00000000-0005-0000-0000-0000D16F0000}"/>
    <cellStyle name="RISKltandbEdge 7 3 2" xfId="19365" xr:uid="{00000000-0005-0000-0000-0000D26F0000}"/>
    <cellStyle name="RISKltandbEdge 7 4" xfId="19366" xr:uid="{00000000-0005-0000-0000-0000D36F0000}"/>
    <cellStyle name="RISKltandbEdge 8" xfId="19367" xr:uid="{00000000-0005-0000-0000-0000D46F0000}"/>
    <cellStyle name="RISKltandbEdge 8 2" xfId="19368" xr:uid="{00000000-0005-0000-0000-0000D56F0000}"/>
    <cellStyle name="RISKltandbEdge 8 2 2" xfId="19369" xr:uid="{00000000-0005-0000-0000-0000D66F0000}"/>
    <cellStyle name="RISKltandbEdge 8 3" xfId="19370" xr:uid="{00000000-0005-0000-0000-0000D76F0000}"/>
    <cellStyle name="RISKltandbEdge 8 3 2" xfId="19371" xr:uid="{00000000-0005-0000-0000-0000D86F0000}"/>
    <cellStyle name="RISKltandbEdge 8 4" xfId="19372" xr:uid="{00000000-0005-0000-0000-0000D96F0000}"/>
    <cellStyle name="RISKltandbEdge 9" xfId="19373" xr:uid="{00000000-0005-0000-0000-0000DA6F0000}"/>
    <cellStyle name="RISKltandbEdge 9 2" xfId="19374" xr:uid="{00000000-0005-0000-0000-0000DB6F0000}"/>
    <cellStyle name="RISKltandbEdge 9 2 2" xfId="19375" xr:uid="{00000000-0005-0000-0000-0000DC6F0000}"/>
    <cellStyle name="RISKltandbEdge 9 3" xfId="19376" xr:uid="{00000000-0005-0000-0000-0000DD6F0000}"/>
    <cellStyle name="RISKltandbEdge 9 3 2" xfId="19377" xr:uid="{00000000-0005-0000-0000-0000DE6F0000}"/>
    <cellStyle name="RISKltandbEdge 9 4" xfId="19378" xr:uid="{00000000-0005-0000-0000-0000DF6F0000}"/>
    <cellStyle name="RISKltandbEdge_Balance" xfId="19379" xr:uid="{00000000-0005-0000-0000-0000E06F0000}"/>
    <cellStyle name="RISKnormBoxed" xfId="19380" xr:uid="{00000000-0005-0000-0000-0000E16F0000}"/>
    <cellStyle name="RISKnormBoxed 10" xfId="19381" xr:uid="{00000000-0005-0000-0000-0000E26F0000}"/>
    <cellStyle name="RISKnormBoxed 10 2" xfId="19382" xr:uid="{00000000-0005-0000-0000-0000E36F0000}"/>
    <cellStyle name="RISKnormBoxed 11" xfId="19383" xr:uid="{00000000-0005-0000-0000-0000E46F0000}"/>
    <cellStyle name="RISKnormBoxed 11 2" xfId="19384" xr:uid="{00000000-0005-0000-0000-0000E56F0000}"/>
    <cellStyle name="RISKnormBoxed 12" xfId="19385" xr:uid="{00000000-0005-0000-0000-0000E66F0000}"/>
    <cellStyle name="RISKnormBoxed 2" xfId="19386" xr:uid="{00000000-0005-0000-0000-0000E76F0000}"/>
    <cellStyle name="RISKnormBoxed 2 10" xfId="19387" xr:uid="{00000000-0005-0000-0000-0000E86F0000}"/>
    <cellStyle name="RISKnormBoxed 2 10 2" xfId="19388" xr:uid="{00000000-0005-0000-0000-0000E96F0000}"/>
    <cellStyle name="RISKnormBoxed 2 10 2 2" xfId="19389" xr:uid="{00000000-0005-0000-0000-0000EA6F0000}"/>
    <cellStyle name="RISKnormBoxed 2 10 3" xfId="19390" xr:uid="{00000000-0005-0000-0000-0000EB6F0000}"/>
    <cellStyle name="RISKnormBoxed 2 10 3 2" xfId="19391" xr:uid="{00000000-0005-0000-0000-0000EC6F0000}"/>
    <cellStyle name="RISKnormBoxed 2 10 4" xfId="19392" xr:uid="{00000000-0005-0000-0000-0000ED6F0000}"/>
    <cellStyle name="RISKnormBoxed 2 11" xfId="19393" xr:uid="{00000000-0005-0000-0000-0000EE6F0000}"/>
    <cellStyle name="RISKnormBoxed 2 11 2" xfId="19394" xr:uid="{00000000-0005-0000-0000-0000EF6F0000}"/>
    <cellStyle name="RISKnormBoxed 2 12" xfId="19395" xr:uid="{00000000-0005-0000-0000-0000F06F0000}"/>
    <cellStyle name="RISKnormBoxed 2 12 2" xfId="19396" xr:uid="{00000000-0005-0000-0000-0000F16F0000}"/>
    <cellStyle name="RISKnormBoxed 2 13" xfId="19397" xr:uid="{00000000-0005-0000-0000-0000F26F0000}"/>
    <cellStyle name="RISKnormBoxed 2 2" xfId="19398" xr:uid="{00000000-0005-0000-0000-0000F36F0000}"/>
    <cellStyle name="RISKnormBoxed 2 2 2" xfId="19399" xr:uid="{00000000-0005-0000-0000-0000F46F0000}"/>
    <cellStyle name="RISKnormBoxed 2 2 2 2" xfId="19400" xr:uid="{00000000-0005-0000-0000-0000F56F0000}"/>
    <cellStyle name="RISKnormBoxed 2 2 2 2 2" xfId="19401" xr:uid="{00000000-0005-0000-0000-0000F66F0000}"/>
    <cellStyle name="RISKnormBoxed 2 2 2 2 2 2" xfId="19402" xr:uid="{00000000-0005-0000-0000-0000F76F0000}"/>
    <cellStyle name="RISKnormBoxed 2 2 2 2 3" xfId="19403" xr:uid="{00000000-0005-0000-0000-0000F86F0000}"/>
    <cellStyle name="RISKnormBoxed 2 2 2 2 3 2" xfId="19404" xr:uid="{00000000-0005-0000-0000-0000F96F0000}"/>
    <cellStyle name="RISKnormBoxed 2 2 2 2 4" xfId="19405" xr:uid="{00000000-0005-0000-0000-0000FA6F0000}"/>
    <cellStyle name="RISKnormBoxed 2 2 2 3" xfId="19406" xr:uid="{00000000-0005-0000-0000-0000FB6F0000}"/>
    <cellStyle name="RISKnormBoxed 2 2 2 3 2" xfId="19407" xr:uid="{00000000-0005-0000-0000-0000FC6F0000}"/>
    <cellStyle name="RISKnormBoxed 2 2 2 3 2 2" xfId="19408" xr:uid="{00000000-0005-0000-0000-0000FD6F0000}"/>
    <cellStyle name="RISKnormBoxed 2 2 2 3 3" xfId="19409" xr:uid="{00000000-0005-0000-0000-0000FE6F0000}"/>
    <cellStyle name="RISKnormBoxed 2 2 2 3 3 2" xfId="19410" xr:uid="{00000000-0005-0000-0000-0000FF6F0000}"/>
    <cellStyle name="RISKnormBoxed 2 2 2 3 4" xfId="19411" xr:uid="{00000000-0005-0000-0000-000000700000}"/>
    <cellStyle name="RISKnormBoxed 2 2 2 4" xfId="19412" xr:uid="{00000000-0005-0000-0000-000001700000}"/>
    <cellStyle name="RISKnormBoxed 2 2 2 4 2" xfId="19413" xr:uid="{00000000-0005-0000-0000-000002700000}"/>
    <cellStyle name="RISKnormBoxed 2 2 2 4 2 2" xfId="19414" xr:uid="{00000000-0005-0000-0000-000003700000}"/>
    <cellStyle name="RISKnormBoxed 2 2 2 4 3" xfId="19415" xr:uid="{00000000-0005-0000-0000-000004700000}"/>
    <cellStyle name="RISKnormBoxed 2 2 2 4 3 2" xfId="19416" xr:uid="{00000000-0005-0000-0000-000005700000}"/>
    <cellStyle name="RISKnormBoxed 2 2 2 4 4" xfId="19417" xr:uid="{00000000-0005-0000-0000-000006700000}"/>
    <cellStyle name="RISKnormBoxed 2 2 2 5" xfId="19418" xr:uid="{00000000-0005-0000-0000-000007700000}"/>
    <cellStyle name="RISKnormBoxed 2 2 2 5 2" xfId="19419" xr:uid="{00000000-0005-0000-0000-000008700000}"/>
    <cellStyle name="RISKnormBoxed 2 2 2 5 2 2" xfId="19420" xr:uid="{00000000-0005-0000-0000-000009700000}"/>
    <cellStyle name="RISKnormBoxed 2 2 2 5 3" xfId="19421" xr:uid="{00000000-0005-0000-0000-00000A700000}"/>
    <cellStyle name="RISKnormBoxed 2 2 2 5 3 2" xfId="19422" xr:uid="{00000000-0005-0000-0000-00000B700000}"/>
    <cellStyle name="RISKnormBoxed 2 2 2 5 4" xfId="19423" xr:uid="{00000000-0005-0000-0000-00000C700000}"/>
    <cellStyle name="RISKnormBoxed 2 2 2 6" xfId="19424" xr:uid="{00000000-0005-0000-0000-00000D700000}"/>
    <cellStyle name="RISKnormBoxed 2 2 2 6 2" xfId="19425" xr:uid="{00000000-0005-0000-0000-00000E700000}"/>
    <cellStyle name="RISKnormBoxed 2 2 2 7" xfId="19426" xr:uid="{00000000-0005-0000-0000-00000F700000}"/>
    <cellStyle name="RISKnormBoxed 2 2 2 7 2" xfId="19427" xr:uid="{00000000-0005-0000-0000-000010700000}"/>
    <cellStyle name="RISKnormBoxed 2 2 2 8" xfId="19428" xr:uid="{00000000-0005-0000-0000-000011700000}"/>
    <cellStyle name="RISKnormBoxed 2 2 3" xfId="19429" xr:uid="{00000000-0005-0000-0000-000012700000}"/>
    <cellStyle name="RISKnormBoxed 2 2 3 2" xfId="19430" xr:uid="{00000000-0005-0000-0000-000013700000}"/>
    <cellStyle name="RISKnormBoxed 2 2 3 2 2" xfId="19431" xr:uid="{00000000-0005-0000-0000-000014700000}"/>
    <cellStyle name="RISKnormBoxed 2 2 3 3" xfId="19432" xr:uid="{00000000-0005-0000-0000-000015700000}"/>
    <cellStyle name="RISKnormBoxed 2 2 3 3 2" xfId="19433" xr:uid="{00000000-0005-0000-0000-000016700000}"/>
    <cellStyle name="RISKnormBoxed 2 2 3 4" xfId="19434" xr:uid="{00000000-0005-0000-0000-000017700000}"/>
    <cellStyle name="RISKnormBoxed 2 2 4" xfId="19435" xr:uid="{00000000-0005-0000-0000-000018700000}"/>
    <cellStyle name="RISKnormBoxed 2 2 4 2" xfId="19436" xr:uid="{00000000-0005-0000-0000-000019700000}"/>
    <cellStyle name="RISKnormBoxed 2 2 4 2 2" xfId="19437" xr:uid="{00000000-0005-0000-0000-00001A700000}"/>
    <cellStyle name="RISKnormBoxed 2 2 4 3" xfId="19438" xr:uid="{00000000-0005-0000-0000-00001B700000}"/>
    <cellStyle name="RISKnormBoxed 2 2 4 3 2" xfId="19439" xr:uid="{00000000-0005-0000-0000-00001C700000}"/>
    <cellStyle name="RISKnormBoxed 2 2 4 4" xfId="19440" xr:uid="{00000000-0005-0000-0000-00001D700000}"/>
    <cellStyle name="RISKnormBoxed 2 2 5" xfId="19441" xr:uid="{00000000-0005-0000-0000-00001E700000}"/>
    <cellStyle name="RISKnormBoxed 2 2 5 2" xfId="19442" xr:uid="{00000000-0005-0000-0000-00001F700000}"/>
    <cellStyle name="RISKnormBoxed 2 2 5 2 2" xfId="19443" xr:uid="{00000000-0005-0000-0000-000020700000}"/>
    <cellStyle name="RISKnormBoxed 2 2 5 3" xfId="19444" xr:uid="{00000000-0005-0000-0000-000021700000}"/>
    <cellStyle name="RISKnormBoxed 2 2 5 3 2" xfId="19445" xr:uid="{00000000-0005-0000-0000-000022700000}"/>
    <cellStyle name="RISKnormBoxed 2 2 5 4" xfId="19446" xr:uid="{00000000-0005-0000-0000-000023700000}"/>
    <cellStyle name="RISKnormBoxed 2 2 6" xfId="19447" xr:uid="{00000000-0005-0000-0000-000024700000}"/>
    <cellStyle name="RISKnormBoxed 2 2 6 2" xfId="19448" xr:uid="{00000000-0005-0000-0000-000025700000}"/>
    <cellStyle name="RISKnormBoxed 2 2 6 2 2" xfId="19449" xr:uid="{00000000-0005-0000-0000-000026700000}"/>
    <cellStyle name="RISKnormBoxed 2 2 6 3" xfId="19450" xr:uid="{00000000-0005-0000-0000-000027700000}"/>
    <cellStyle name="RISKnormBoxed 2 2 6 3 2" xfId="19451" xr:uid="{00000000-0005-0000-0000-000028700000}"/>
    <cellStyle name="RISKnormBoxed 2 2 6 4" xfId="19452" xr:uid="{00000000-0005-0000-0000-000029700000}"/>
    <cellStyle name="RISKnormBoxed 2 2 7" xfId="19453" xr:uid="{00000000-0005-0000-0000-00002A700000}"/>
    <cellStyle name="RISKnormBoxed 2 2 7 2" xfId="19454" xr:uid="{00000000-0005-0000-0000-00002B700000}"/>
    <cellStyle name="RISKnormBoxed 2 2 8" xfId="19455" xr:uid="{00000000-0005-0000-0000-00002C700000}"/>
    <cellStyle name="RISKnormBoxed 2 2 8 2" xfId="19456" xr:uid="{00000000-0005-0000-0000-00002D700000}"/>
    <cellStyle name="RISKnormBoxed 2 2 9" xfId="19457" xr:uid="{00000000-0005-0000-0000-00002E700000}"/>
    <cellStyle name="RISKnormBoxed 2 2_Balance" xfId="19458" xr:uid="{00000000-0005-0000-0000-00002F700000}"/>
    <cellStyle name="RISKnormBoxed 2 3" xfId="19459" xr:uid="{00000000-0005-0000-0000-000030700000}"/>
    <cellStyle name="RISKnormBoxed 2 3 2" xfId="19460" xr:uid="{00000000-0005-0000-0000-000031700000}"/>
    <cellStyle name="RISKnormBoxed 2 3 2 2" xfId="19461" xr:uid="{00000000-0005-0000-0000-000032700000}"/>
    <cellStyle name="RISKnormBoxed 2 3 2 2 2" xfId="19462" xr:uid="{00000000-0005-0000-0000-000033700000}"/>
    <cellStyle name="RISKnormBoxed 2 3 2 2 2 2" xfId="19463" xr:uid="{00000000-0005-0000-0000-000034700000}"/>
    <cellStyle name="RISKnormBoxed 2 3 2 2 3" xfId="19464" xr:uid="{00000000-0005-0000-0000-000035700000}"/>
    <cellStyle name="RISKnormBoxed 2 3 2 2 3 2" xfId="19465" xr:uid="{00000000-0005-0000-0000-000036700000}"/>
    <cellStyle name="RISKnormBoxed 2 3 2 2 4" xfId="19466" xr:uid="{00000000-0005-0000-0000-000037700000}"/>
    <cellStyle name="RISKnormBoxed 2 3 2 3" xfId="19467" xr:uid="{00000000-0005-0000-0000-000038700000}"/>
    <cellStyle name="RISKnormBoxed 2 3 2 3 2" xfId="19468" xr:uid="{00000000-0005-0000-0000-000039700000}"/>
    <cellStyle name="RISKnormBoxed 2 3 2 3 2 2" xfId="19469" xr:uid="{00000000-0005-0000-0000-00003A700000}"/>
    <cellStyle name="RISKnormBoxed 2 3 2 3 3" xfId="19470" xr:uid="{00000000-0005-0000-0000-00003B700000}"/>
    <cellStyle name="RISKnormBoxed 2 3 2 3 3 2" xfId="19471" xr:uid="{00000000-0005-0000-0000-00003C700000}"/>
    <cellStyle name="RISKnormBoxed 2 3 2 3 4" xfId="19472" xr:uid="{00000000-0005-0000-0000-00003D700000}"/>
    <cellStyle name="RISKnormBoxed 2 3 2 4" xfId="19473" xr:uid="{00000000-0005-0000-0000-00003E700000}"/>
    <cellStyle name="RISKnormBoxed 2 3 2 4 2" xfId="19474" xr:uid="{00000000-0005-0000-0000-00003F700000}"/>
    <cellStyle name="RISKnormBoxed 2 3 2 4 2 2" xfId="19475" xr:uid="{00000000-0005-0000-0000-000040700000}"/>
    <cellStyle name="RISKnormBoxed 2 3 2 4 3" xfId="19476" xr:uid="{00000000-0005-0000-0000-000041700000}"/>
    <cellStyle name="RISKnormBoxed 2 3 2 4 3 2" xfId="19477" xr:uid="{00000000-0005-0000-0000-000042700000}"/>
    <cellStyle name="RISKnormBoxed 2 3 2 4 4" xfId="19478" xr:uid="{00000000-0005-0000-0000-000043700000}"/>
    <cellStyle name="RISKnormBoxed 2 3 2 5" xfId="19479" xr:uid="{00000000-0005-0000-0000-000044700000}"/>
    <cellStyle name="RISKnormBoxed 2 3 2 5 2" xfId="19480" xr:uid="{00000000-0005-0000-0000-000045700000}"/>
    <cellStyle name="RISKnormBoxed 2 3 2 5 2 2" xfId="19481" xr:uid="{00000000-0005-0000-0000-000046700000}"/>
    <cellStyle name="RISKnormBoxed 2 3 2 5 3" xfId="19482" xr:uid="{00000000-0005-0000-0000-000047700000}"/>
    <cellStyle name="RISKnormBoxed 2 3 2 5 3 2" xfId="19483" xr:uid="{00000000-0005-0000-0000-000048700000}"/>
    <cellStyle name="RISKnormBoxed 2 3 2 5 4" xfId="19484" xr:uid="{00000000-0005-0000-0000-000049700000}"/>
    <cellStyle name="RISKnormBoxed 2 3 2 6" xfId="19485" xr:uid="{00000000-0005-0000-0000-00004A700000}"/>
    <cellStyle name="RISKnormBoxed 2 3 2 6 2" xfId="19486" xr:uid="{00000000-0005-0000-0000-00004B700000}"/>
    <cellStyle name="RISKnormBoxed 2 3 2 7" xfId="19487" xr:uid="{00000000-0005-0000-0000-00004C700000}"/>
    <cellStyle name="RISKnormBoxed 2 3 2 7 2" xfId="19488" xr:uid="{00000000-0005-0000-0000-00004D700000}"/>
    <cellStyle name="RISKnormBoxed 2 3 2 8" xfId="19489" xr:uid="{00000000-0005-0000-0000-00004E700000}"/>
    <cellStyle name="RISKnormBoxed 2 3 3" xfId="19490" xr:uid="{00000000-0005-0000-0000-00004F700000}"/>
    <cellStyle name="RISKnormBoxed 2 3 3 2" xfId="19491" xr:uid="{00000000-0005-0000-0000-000050700000}"/>
    <cellStyle name="RISKnormBoxed 2 3 3 2 2" xfId="19492" xr:uid="{00000000-0005-0000-0000-000051700000}"/>
    <cellStyle name="RISKnormBoxed 2 3 3 3" xfId="19493" xr:uid="{00000000-0005-0000-0000-000052700000}"/>
    <cellStyle name="RISKnormBoxed 2 3 3 3 2" xfId="19494" xr:uid="{00000000-0005-0000-0000-000053700000}"/>
    <cellStyle name="RISKnormBoxed 2 3 3 4" xfId="19495" xr:uid="{00000000-0005-0000-0000-000054700000}"/>
    <cellStyle name="RISKnormBoxed 2 3 4" xfId="19496" xr:uid="{00000000-0005-0000-0000-000055700000}"/>
    <cellStyle name="RISKnormBoxed 2 3 4 2" xfId="19497" xr:uid="{00000000-0005-0000-0000-000056700000}"/>
    <cellStyle name="RISKnormBoxed 2 3 4 2 2" xfId="19498" xr:uid="{00000000-0005-0000-0000-000057700000}"/>
    <cellStyle name="RISKnormBoxed 2 3 4 3" xfId="19499" xr:uid="{00000000-0005-0000-0000-000058700000}"/>
    <cellStyle name="RISKnormBoxed 2 3 4 3 2" xfId="19500" xr:uid="{00000000-0005-0000-0000-000059700000}"/>
    <cellStyle name="RISKnormBoxed 2 3 4 4" xfId="19501" xr:uid="{00000000-0005-0000-0000-00005A700000}"/>
    <cellStyle name="RISKnormBoxed 2 3 5" xfId="19502" xr:uid="{00000000-0005-0000-0000-00005B700000}"/>
    <cellStyle name="RISKnormBoxed 2 3 5 2" xfId="19503" xr:uid="{00000000-0005-0000-0000-00005C700000}"/>
    <cellStyle name="RISKnormBoxed 2 3 5 2 2" xfId="19504" xr:uid="{00000000-0005-0000-0000-00005D700000}"/>
    <cellStyle name="RISKnormBoxed 2 3 5 3" xfId="19505" xr:uid="{00000000-0005-0000-0000-00005E700000}"/>
    <cellStyle name="RISKnormBoxed 2 3 5 3 2" xfId="19506" xr:uid="{00000000-0005-0000-0000-00005F700000}"/>
    <cellStyle name="RISKnormBoxed 2 3 5 4" xfId="19507" xr:uid="{00000000-0005-0000-0000-000060700000}"/>
    <cellStyle name="RISKnormBoxed 2 3 6" xfId="19508" xr:uid="{00000000-0005-0000-0000-000061700000}"/>
    <cellStyle name="RISKnormBoxed 2 3 6 2" xfId="19509" xr:uid="{00000000-0005-0000-0000-000062700000}"/>
    <cellStyle name="RISKnormBoxed 2 3 6 2 2" xfId="19510" xr:uid="{00000000-0005-0000-0000-000063700000}"/>
    <cellStyle name="RISKnormBoxed 2 3 6 3" xfId="19511" xr:uid="{00000000-0005-0000-0000-000064700000}"/>
    <cellStyle name="RISKnormBoxed 2 3 6 3 2" xfId="19512" xr:uid="{00000000-0005-0000-0000-000065700000}"/>
    <cellStyle name="RISKnormBoxed 2 3 6 4" xfId="19513" xr:uid="{00000000-0005-0000-0000-000066700000}"/>
    <cellStyle name="RISKnormBoxed 2 3 7" xfId="19514" xr:uid="{00000000-0005-0000-0000-000067700000}"/>
    <cellStyle name="RISKnormBoxed 2 3 7 2" xfId="19515" xr:uid="{00000000-0005-0000-0000-000068700000}"/>
    <cellStyle name="RISKnormBoxed 2 3 8" xfId="19516" xr:uid="{00000000-0005-0000-0000-000069700000}"/>
    <cellStyle name="RISKnormBoxed 2 3 8 2" xfId="19517" xr:uid="{00000000-0005-0000-0000-00006A700000}"/>
    <cellStyle name="RISKnormBoxed 2 3 9" xfId="19518" xr:uid="{00000000-0005-0000-0000-00006B700000}"/>
    <cellStyle name="RISKnormBoxed 2 3_Balance" xfId="19519" xr:uid="{00000000-0005-0000-0000-00006C700000}"/>
    <cellStyle name="RISKnormBoxed 2 4" xfId="19520" xr:uid="{00000000-0005-0000-0000-00006D700000}"/>
    <cellStyle name="RISKnormBoxed 2 4 2" xfId="19521" xr:uid="{00000000-0005-0000-0000-00006E700000}"/>
    <cellStyle name="RISKnormBoxed 2 4 2 2" xfId="19522" xr:uid="{00000000-0005-0000-0000-00006F700000}"/>
    <cellStyle name="RISKnormBoxed 2 4 2 2 2" xfId="19523" xr:uid="{00000000-0005-0000-0000-000070700000}"/>
    <cellStyle name="RISKnormBoxed 2 4 2 2 2 2" xfId="19524" xr:uid="{00000000-0005-0000-0000-000071700000}"/>
    <cellStyle name="RISKnormBoxed 2 4 2 2 3" xfId="19525" xr:uid="{00000000-0005-0000-0000-000072700000}"/>
    <cellStyle name="RISKnormBoxed 2 4 2 2 3 2" xfId="19526" xr:uid="{00000000-0005-0000-0000-000073700000}"/>
    <cellStyle name="RISKnormBoxed 2 4 2 2 4" xfId="19527" xr:uid="{00000000-0005-0000-0000-000074700000}"/>
    <cellStyle name="RISKnormBoxed 2 4 2 3" xfId="19528" xr:uid="{00000000-0005-0000-0000-000075700000}"/>
    <cellStyle name="RISKnormBoxed 2 4 2 3 2" xfId="19529" xr:uid="{00000000-0005-0000-0000-000076700000}"/>
    <cellStyle name="RISKnormBoxed 2 4 2 3 2 2" xfId="19530" xr:uid="{00000000-0005-0000-0000-000077700000}"/>
    <cellStyle name="RISKnormBoxed 2 4 2 3 3" xfId="19531" xr:uid="{00000000-0005-0000-0000-000078700000}"/>
    <cellStyle name="RISKnormBoxed 2 4 2 3 3 2" xfId="19532" xr:uid="{00000000-0005-0000-0000-000079700000}"/>
    <cellStyle name="RISKnormBoxed 2 4 2 3 4" xfId="19533" xr:uid="{00000000-0005-0000-0000-00007A700000}"/>
    <cellStyle name="RISKnormBoxed 2 4 2 4" xfId="19534" xr:uid="{00000000-0005-0000-0000-00007B700000}"/>
    <cellStyle name="RISKnormBoxed 2 4 2 4 2" xfId="19535" xr:uid="{00000000-0005-0000-0000-00007C700000}"/>
    <cellStyle name="RISKnormBoxed 2 4 2 4 2 2" xfId="19536" xr:uid="{00000000-0005-0000-0000-00007D700000}"/>
    <cellStyle name="RISKnormBoxed 2 4 2 4 3" xfId="19537" xr:uid="{00000000-0005-0000-0000-00007E700000}"/>
    <cellStyle name="RISKnormBoxed 2 4 2 4 3 2" xfId="19538" xr:uid="{00000000-0005-0000-0000-00007F700000}"/>
    <cellStyle name="RISKnormBoxed 2 4 2 4 4" xfId="19539" xr:uid="{00000000-0005-0000-0000-000080700000}"/>
    <cellStyle name="RISKnormBoxed 2 4 2 5" xfId="19540" xr:uid="{00000000-0005-0000-0000-000081700000}"/>
    <cellStyle name="RISKnormBoxed 2 4 2 5 2" xfId="19541" xr:uid="{00000000-0005-0000-0000-000082700000}"/>
    <cellStyle name="RISKnormBoxed 2 4 2 5 2 2" xfId="19542" xr:uid="{00000000-0005-0000-0000-000083700000}"/>
    <cellStyle name="RISKnormBoxed 2 4 2 5 3" xfId="19543" xr:uid="{00000000-0005-0000-0000-000084700000}"/>
    <cellStyle name="RISKnormBoxed 2 4 2 5 3 2" xfId="19544" xr:uid="{00000000-0005-0000-0000-000085700000}"/>
    <cellStyle name="RISKnormBoxed 2 4 2 5 4" xfId="19545" xr:uid="{00000000-0005-0000-0000-000086700000}"/>
    <cellStyle name="RISKnormBoxed 2 4 2 6" xfId="19546" xr:uid="{00000000-0005-0000-0000-000087700000}"/>
    <cellStyle name="RISKnormBoxed 2 4 2 6 2" xfId="19547" xr:uid="{00000000-0005-0000-0000-000088700000}"/>
    <cellStyle name="RISKnormBoxed 2 4 2 7" xfId="19548" xr:uid="{00000000-0005-0000-0000-000089700000}"/>
    <cellStyle name="RISKnormBoxed 2 4 2 7 2" xfId="19549" xr:uid="{00000000-0005-0000-0000-00008A700000}"/>
    <cellStyle name="RISKnormBoxed 2 4 2 8" xfId="19550" xr:uid="{00000000-0005-0000-0000-00008B700000}"/>
    <cellStyle name="RISKnormBoxed 2 4 3" xfId="19551" xr:uid="{00000000-0005-0000-0000-00008C700000}"/>
    <cellStyle name="RISKnormBoxed 2 4 3 2" xfId="19552" xr:uid="{00000000-0005-0000-0000-00008D700000}"/>
    <cellStyle name="RISKnormBoxed 2 4 3 2 2" xfId="19553" xr:uid="{00000000-0005-0000-0000-00008E700000}"/>
    <cellStyle name="RISKnormBoxed 2 4 3 3" xfId="19554" xr:uid="{00000000-0005-0000-0000-00008F700000}"/>
    <cellStyle name="RISKnormBoxed 2 4 3 3 2" xfId="19555" xr:uid="{00000000-0005-0000-0000-000090700000}"/>
    <cellStyle name="RISKnormBoxed 2 4 3 4" xfId="19556" xr:uid="{00000000-0005-0000-0000-000091700000}"/>
    <cellStyle name="RISKnormBoxed 2 4 4" xfId="19557" xr:uid="{00000000-0005-0000-0000-000092700000}"/>
    <cellStyle name="RISKnormBoxed 2 4 4 2" xfId="19558" xr:uid="{00000000-0005-0000-0000-000093700000}"/>
    <cellStyle name="RISKnormBoxed 2 4 4 2 2" xfId="19559" xr:uid="{00000000-0005-0000-0000-000094700000}"/>
    <cellStyle name="RISKnormBoxed 2 4 4 3" xfId="19560" xr:uid="{00000000-0005-0000-0000-000095700000}"/>
    <cellStyle name="RISKnormBoxed 2 4 4 3 2" xfId="19561" xr:uid="{00000000-0005-0000-0000-000096700000}"/>
    <cellStyle name="RISKnormBoxed 2 4 4 4" xfId="19562" xr:uid="{00000000-0005-0000-0000-000097700000}"/>
    <cellStyle name="RISKnormBoxed 2 4 5" xfId="19563" xr:uid="{00000000-0005-0000-0000-000098700000}"/>
    <cellStyle name="RISKnormBoxed 2 4 5 2" xfId="19564" xr:uid="{00000000-0005-0000-0000-000099700000}"/>
    <cellStyle name="RISKnormBoxed 2 4 5 2 2" xfId="19565" xr:uid="{00000000-0005-0000-0000-00009A700000}"/>
    <cellStyle name="RISKnormBoxed 2 4 5 3" xfId="19566" xr:uid="{00000000-0005-0000-0000-00009B700000}"/>
    <cellStyle name="RISKnormBoxed 2 4 5 3 2" xfId="19567" xr:uid="{00000000-0005-0000-0000-00009C700000}"/>
    <cellStyle name="RISKnormBoxed 2 4 5 4" xfId="19568" xr:uid="{00000000-0005-0000-0000-00009D700000}"/>
    <cellStyle name="RISKnormBoxed 2 4 6" xfId="19569" xr:uid="{00000000-0005-0000-0000-00009E700000}"/>
    <cellStyle name="RISKnormBoxed 2 4 6 2" xfId="19570" xr:uid="{00000000-0005-0000-0000-00009F700000}"/>
    <cellStyle name="RISKnormBoxed 2 4 6 2 2" xfId="19571" xr:uid="{00000000-0005-0000-0000-0000A0700000}"/>
    <cellStyle name="RISKnormBoxed 2 4 6 3" xfId="19572" xr:uid="{00000000-0005-0000-0000-0000A1700000}"/>
    <cellStyle name="RISKnormBoxed 2 4 6 3 2" xfId="19573" xr:uid="{00000000-0005-0000-0000-0000A2700000}"/>
    <cellStyle name="RISKnormBoxed 2 4 6 4" xfId="19574" xr:uid="{00000000-0005-0000-0000-0000A3700000}"/>
    <cellStyle name="RISKnormBoxed 2 4 7" xfId="19575" xr:uid="{00000000-0005-0000-0000-0000A4700000}"/>
    <cellStyle name="RISKnormBoxed 2 4 7 2" xfId="19576" xr:uid="{00000000-0005-0000-0000-0000A5700000}"/>
    <cellStyle name="RISKnormBoxed 2 4 8" xfId="19577" xr:uid="{00000000-0005-0000-0000-0000A6700000}"/>
    <cellStyle name="RISKnormBoxed 2 4 8 2" xfId="19578" xr:uid="{00000000-0005-0000-0000-0000A7700000}"/>
    <cellStyle name="RISKnormBoxed 2 4 9" xfId="19579" xr:uid="{00000000-0005-0000-0000-0000A8700000}"/>
    <cellStyle name="RISKnormBoxed 2 4_Balance" xfId="19580" xr:uid="{00000000-0005-0000-0000-0000A9700000}"/>
    <cellStyle name="RISKnormBoxed 2 5" xfId="19581" xr:uid="{00000000-0005-0000-0000-0000AA700000}"/>
    <cellStyle name="RISKnormBoxed 2 5 2" xfId="19582" xr:uid="{00000000-0005-0000-0000-0000AB700000}"/>
    <cellStyle name="RISKnormBoxed 2 5 2 2" xfId="19583" xr:uid="{00000000-0005-0000-0000-0000AC700000}"/>
    <cellStyle name="RISKnormBoxed 2 5 2 2 2" xfId="19584" xr:uid="{00000000-0005-0000-0000-0000AD700000}"/>
    <cellStyle name="RISKnormBoxed 2 5 2 3" xfId="19585" xr:uid="{00000000-0005-0000-0000-0000AE700000}"/>
    <cellStyle name="RISKnormBoxed 2 5 2 3 2" xfId="19586" xr:uid="{00000000-0005-0000-0000-0000AF700000}"/>
    <cellStyle name="RISKnormBoxed 2 5 2 4" xfId="19587" xr:uid="{00000000-0005-0000-0000-0000B0700000}"/>
    <cellStyle name="RISKnormBoxed 2 5 3" xfId="19588" xr:uid="{00000000-0005-0000-0000-0000B1700000}"/>
    <cellStyle name="RISKnormBoxed 2 5 3 2" xfId="19589" xr:uid="{00000000-0005-0000-0000-0000B2700000}"/>
    <cellStyle name="RISKnormBoxed 2 5 3 2 2" xfId="19590" xr:uid="{00000000-0005-0000-0000-0000B3700000}"/>
    <cellStyle name="RISKnormBoxed 2 5 3 3" xfId="19591" xr:uid="{00000000-0005-0000-0000-0000B4700000}"/>
    <cellStyle name="RISKnormBoxed 2 5 3 3 2" xfId="19592" xr:uid="{00000000-0005-0000-0000-0000B5700000}"/>
    <cellStyle name="RISKnormBoxed 2 5 3 4" xfId="19593" xr:uid="{00000000-0005-0000-0000-0000B6700000}"/>
    <cellStyle name="RISKnormBoxed 2 5 4" xfId="19594" xr:uid="{00000000-0005-0000-0000-0000B7700000}"/>
    <cellStyle name="RISKnormBoxed 2 5 4 2" xfId="19595" xr:uid="{00000000-0005-0000-0000-0000B8700000}"/>
    <cellStyle name="RISKnormBoxed 2 5 4 2 2" xfId="19596" xr:uid="{00000000-0005-0000-0000-0000B9700000}"/>
    <cellStyle name="RISKnormBoxed 2 5 4 3" xfId="19597" xr:uid="{00000000-0005-0000-0000-0000BA700000}"/>
    <cellStyle name="RISKnormBoxed 2 5 4 3 2" xfId="19598" xr:uid="{00000000-0005-0000-0000-0000BB700000}"/>
    <cellStyle name="RISKnormBoxed 2 5 4 4" xfId="19599" xr:uid="{00000000-0005-0000-0000-0000BC700000}"/>
    <cellStyle name="RISKnormBoxed 2 5 5" xfId="19600" xr:uid="{00000000-0005-0000-0000-0000BD700000}"/>
    <cellStyle name="RISKnormBoxed 2 5 5 2" xfId="19601" xr:uid="{00000000-0005-0000-0000-0000BE700000}"/>
    <cellStyle name="RISKnormBoxed 2 5 5 2 2" xfId="19602" xr:uid="{00000000-0005-0000-0000-0000BF700000}"/>
    <cellStyle name="RISKnormBoxed 2 5 5 3" xfId="19603" xr:uid="{00000000-0005-0000-0000-0000C0700000}"/>
    <cellStyle name="RISKnormBoxed 2 5 5 3 2" xfId="19604" xr:uid="{00000000-0005-0000-0000-0000C1700000}"/>
    <cellStyle name="RISKnormBoxed 2 5 5 4" xfId="19605" xr:uid="{00000000-0005-0000-0000-0000C2700000}"/>
    <cellStyle name="RISKnormBoxed 2 5 6" xfId="19606" xr:uid="{00000000-0005-0000-0000-0000C3700000}"/>
    <cellStyle name="RISKnormBoxed 2 5 6 2" xfId="19607" xr:uid="{00000000-0005-0000-0000-0000C4700000}"/>
    <cellStyle name="RISKnormBoxed 2 5 7" xfId="19608" xr:uid="{00000000-0005-0000-0000-0000C5700000}"/>
    <cellStyle name="RISKnormBoxed 2 5 7 2" xfId="19609" xr:uid="{00000000-0005-0000-0000-0000C6700000}"/>
    <cellStyle name="RISKnormBoxed 2 5 8" xfId="19610" xr:uid="{00000000-0005-0000-0000-0000C7700000}"/>
    <cellStyle name="RISKnormBoxed 2 6" xfId="19611" xr:uid="{00000000-0005-0000-0000-0000C8700000}"/>
    <cellStyle name="RISKnormBoxed 2 6 2" xfId="19612" xr:uid="{00000000-0005-0000-0000-0000C9700000}"/>
    <cellStyle name="RISKnormBoxed 2 6 2 2" xfId="19613" xr:uid="{00000000-0005-0000-0000-0000CA700000}"/>
    <cellStyle name="RISKnormBoxed 2 6 2 2 2" xfId="19614" xr:uid="{00000000-0005-0000-0000-0000CB700000}"/>
    <cellStyle name="RISKnormBoxed 2 6 2 3" xfId="19615" xr:uid="{00000000-0005-0000-0000-0000CC700000}"/>
    <cellStyle name="RISKnormBoxed 2 6 2 3 2" xfId="19616" xr:uid="{00000000-0005-0000-0000-0000CD700000}"/>
    <cellStyle name="RISKnormBoxed 2 6 2 4" xfId="19617" xr:uid="{00000000-0005-0000-0000-0000CE700000}"/>
    <cellStyle name="RISKnormBoxed 2 6 3" xfId="19618" xr:uid="{00000000-0005-0000-0000-0000CF700000}"/>
    <cellStyle name="RISKnormBoxed 2 6 3 2" xfId="19619" xr:uid="{00000000-0005-0000-0000-0000D0700000}"/>
    <cellStyle name="RISKnormBoxed 2 6 3 2 2" xfId="19620" xr:uid="{00000000-0005-0000-0000-0000D1700000}"/>
    <cellStyle name="RISKnormBoxed 2 6 3 3" xfId="19621" xr:uid="{00000000-0005-0000-0000-0000D2700000}"/>
    <cellStyle name="RISKnormBoxed 2 6 3 3 2" xfId="19622" xr:uid="{00000000-0005-0000-0000-0000D3700000}"/>
    <cellStyle name="RISKnormBoxed 2 6 3 4" xfId="19623" xr:uid="{00000000-0005-0000-0000-0000D4700000}"/>
    <cellStyle name="RISKnormBoxed 2 6 4" xfId="19624" xr:uid="{00000000-0005-0000-0000-0000D5700000}"/>
    <cellStyle name="RISKnormBoxed 2 6 4 2" xfId="19625" xr:uid="{00000000-0005-0000-0000-0000D6700000}"/>
    <cellStyle name="RISKnormBoxed 2 6 4 2 2" xfId="19626" xr:uid="{00000000-0005-0000-0000-0000D7700000}"/>
    <cellStyle name="RISKnormBoxed 2 6 4 3" xfId="19627" xr:uid="{00000000-0005-0000-0000-0000D8700000}"/>
    <cellStyle name="RISKnormBoxed 2 6 4 3 2" xfId="19628" xr:uid="{00000000-0005-0000-0000-0000D9700000}"/>
    <cellStyle name="RISKnormBoxed 2 6 4 4" xfId="19629" xr:uid="{00000000-0005-0000-0000-0000DA700000}"/>
    <cellStyle name="RISKnormBoxed 2 6 5" xfId="19630" xr:uid="{00000000-0005-0000-0000-0000DB700000}"/>
    <cellStyle name="RISKnormBoxed 2 6 5 2" xfId="19631" xr:uid="{00000000-0005-0000-0000-0000DC700000}"/>
    <cellStyle name="RISKnormBoxed 2 6 5 2 2" xfId="19632" xr:uid="{00000000-0005-0000-0000-0000DD700000}"/>
    <cellStyle name="RISKnormBoxed 2 6 5 3" xfId="19633" xr:uid="{00000000-0005-0000-0000-0000DE700000}"/>
    <cellStyle name="RISKnormBoxed 2 6 5 3 2" xfId="19634" xr:uid="{00000000-0005-0000-0000-0000DF700000}"/>
    <cellStyle name="RISKnormBoxed 2 6 5 4" xfId="19635" xr:uid="{00000000-0005-0000-0000-0000E0700000}"/>
    <cellStyle name="RISKnormBoxed 2 6 6" xfId="19636" xr:uid="{00000000-0005-0000-0000-0000E1700000}"/>
    <cellStyle name="RISKnormBoxed 2 6 6 2" xfId="19637" xr:uid="{00000000-0005-0000-0000-0000E2700000}"/>
    <cellStyle name="RISKnormBoxed 2 6 7" xfId="19638" xr:uid="{00000000-0005-0000-0000-0000E3700000}"/>
    <cellStyle name="RISKnormBoxed 2 6 7 2" xfId="19639" xr:uid="{00000000-0005-0000-0000-0000E4700000}"/>
    <cellStyle name="RISKnormBoxed 2 6 8" xfId="19640" xr:uid="{00000000-0005-0000-0000-0000E5700000}"/>
    <cellStyle name="RISKnormBoxed 2 7" xfId="19641" xr:uid="{00000000-0005-0000-0000-0000E6700000}"/>
    <cellStyle name="RISKnormBoxed 2 7 2" xfId="19642" xr:uid="{00000000-0005-0000-0000-0000E7700000}"/>
    <cellStyle name="RISKnormBoxed 2 7 2 2" xfId="19643" xr:uid="{00000000-0005-0000-0000-0000E8700000}"/>
    <cellStyle name="RISKnormBoxed 2 7 3" xfId="19644" xr:uid="{00000000-0005-0000-0000-0000E9700000}"/>
    <cellStyle name="RISKnormBoxed 2 7 3 2" xfId="19645" xr:uid="{00000000-0005-0000-0000-0000EA700000}"/>
    <cellStyle name="RISKnormBoxed 2 7 4" xfId="19646" xr:uid="{00000000-0005-0000-0000-0000EB700000}"/>
    <cellStyle name="RISKnormBoxed 2 8" xfId="19647" xr:uid="{00000000-0005-0000-0000-0000EC700000}"/>
    <cellStyle name="RISKnormBoxed 2 8 2" xfId="19648" xr:uid="{00000000-0005-0000-0000-0000ED700000}"/>
    <cellStyle name="RISKnormBoxed 2 8 2 2" xfId="19649" xr:uid="{00000000-0005-0000-0000-0000EE700000}"/>
    <cellStyle name="RISKnormBoxed 2 8 3" xfId="19650" xr:uid="{00000000-0005-0000-0000-0000EF700000}"/>
    <cellStyle name="RISKnormBoxed 2 8 3 2" xfId="19651" xr:uid="{00000000-0005-0000-0000-0000F0700000}"/>
    <cellStyle name="RISKnormBoxed 2 8 4" xfId="19652" xr:uid="{00000000-0005-0000-0000-0000F1700000}"/>
    <cellStyle name="RISKnormBoxed 2 9" xfId="19653" xr:uid="{00000000-0005-0000-0000-0000F2700000}"/>
    <cellStyle name="RISKnormBoxed 2 9 2" xfId="19654" xr:uid="{00000000-0005-0000-0000-0000F3700000}"/>
    <cellStyle name="RISKnormBoxed 2 9 2 2" xfId="19655" xr:uid="{00000000-0005-0000-0000-0000F4700000}"/>
    <cellStyle name="RISKnormBoxed 2 9 3" xfId="19656" xr:uid="{00000000-0005-0000-0000-0000F5700000}"/>
    <cellStyle name="RISKnormBoxed 2 9 3 2" xfId="19657" xr:uid="{00000000-0005-0000-0000-0000F6700000}"/>
    <cellStyle name="RISKnormBoxed 2 9 4" xfId="19658" xr:uid="{00000000-0005-0000-0000-0000F7700000}"/>
    <cellStyle name="RISKnormBoxed 2_Balance" xfId="19659" xr:uid="{00000000-0005-0000-0000-0000F8700000}"/>
    <cellStyle name="RISKnormBoxed 3" xfId="19660" xr:uid="{00000000-0005-0000-0000-0000F9700000}"/>
    <cellStyle name="RISKnormBoxed 3 10" xfId="19661" xr:uid="{00000000-0005-0000-0000-0000FA700000}"/>
    <cellStyle name="RISKnormBoxed 3 10 2" xfId="19662" xr:uid="{00000000-0005-0000-0000-0000FB700000}"/>
    <cellStyle name="RISKnormBoxed 3 10 2 2" xfId="19663" xr:uid="{00000000-0005-0000-0000-0000FC700000}"/>
    <cellStyle name="RISKnormBoxed 3 10 3" xfId="19664" xr:uid="{00000000-0005-0000-0000-0000FD700000}"/>
    <cellStyle name="RISKnormBoxed 3 10 3 2" xfId="19665" xr:uid="{00000000-0005-0000-0000-0000FE700000}"/>
    <cellStyle name="RISKnormBoxed 3 10 4" xfId="19666" xr:uid="{00000000-0005-0000-0000-0000FF700000}"/>
    <cellStyle name="RISKnormBoxed 3 11" xfId="19667" xr:uid="{00000000-0005-0000-0000-000000710000}"/>
    <cellStyle name="RISKnormBoxed 3 11 2" xfId="19668" xr:uid="{00000000-0005-0000-0000-000001710000}"/>
    <cellStyle name="RISKnormBoxed 3 12" xfId="19669" xr:uid="{00000000-0005-0000-0000-000002710000}"/>
    <cellStyle name="RISKnormBoxed 3 12 2" xfId="19670" xr:uid="{00000000-0005-0000-0000-000003710000}"/>
    <cellStyle name="RISKnormBoxed 3 13" xfId="19671" xr:uid="{00000000-0005-0000-0000-000004710000}"/>
    <cellStyle name="RISKnormBoxed 3 2" xfId="19672" xr:uid="{00000000-0005-0000-0000-000005710000}"/>
    <cellStyle name="RISKnormBoxed 3 2 2" xfId="19673" xr:uid="{00000000-0005-0000-0000-000006710000}"/>
    <cellStyle name="RISKnormBoxed 3 2 2 2" xfId="19674" xr:uid="{00000000-0005-0000-0000-000007710000}"/>
    <cellStyle name="RISKnormBoxed 3 2 2 2 2" xfId="19675" xr:uid="{00000000-0005-0000-0000-000008710000}"/>
    <cellStyle name="RISKnormBoxed 3 2 2 2 2 2" xfId="19676" xr:uid="{00000000-0005-0000-0000-000009710000}"/>
    <cellStyle name="RISKnormBoxed 3 2 2 2 3" xfId="19677" xr:uid="{00000000-0005-0000-0000-00000A710000}"/>
    <cellStyle name="RISKnormBoxed 3 2 2 2 3 2" xfId="19678" xr:uid="{00000000-0005-0000-0000-00000B710000}"/>
    <cellStyle name="RISKnormBoxed 3 2 2 2 4" xfId="19679" xr:uid="{00000000-0005-0000-0000-00000C710000}"/>
    <cellStyle name="RISKnormBoxed 3 2 2 3" xfId="19680" xr:uid="{00000000-0005-0000-0000-00000D710000}"/>
    <cellStyle name="RISKnormBoxed 3 2 2 3 2" xfId="19681" xr:uid="{00000000-0005-0000-0000-00000E710000}"/>
    <cellStyle name="RISKnormBoxed 3 2 2 3 2 2" xfId="19682" xr:uid="{00000000-0005-0000-0000-00000F710000}"/>
    <cellStyle name="RISKnormBoxed 3 2 2 3 3" xfId="19683" xr:uid="{00000000-0005-0000-0000-000010710000}"/>
    <cellStyle name="RISKnormBoxed 3 2 2 3 3 2" xfId="19684" xr:uid="{00000000-0005-0000-0000-000011710000}"/>
    <cellStyle name="RISKnormBoxed 3 2 2 3 4" xfId="19685" xr:uid="{00000000-0005-0000-0000-000012710000}"/>
    <cellStyle name="RISKnormBoxed 3 2 2 4" xfId="19686" xr:uid="{00000000-0005-0000-0000-000013710000}"/>
    <cellStyle name="RISKnormBoxed 3 2 2 4 2" xfId="19687" xr:uid="{00000000-0005-0000-0000-000014710000}"/>
    <cellStyle name="RISKnormBoxed 3 2 2 4 2 2" xfId="19688" xr:uid="{00000000-0005-0000-0000-000015710000}"/>
    <cellStyle name="RISKnormBoxed 3 2 2 4 3" xfId="19689" xr:uid="{00000000-0005-0000-0000-000016710000}"/>
    <cellStyle name="RISKnormBoxed 3 2 2 4 3 2" xfId="19690" xr:uid="{00000000-0005-0000-0000-000017710000}"/>
    <cellStyle name="RISKnormBoxed 3 2 2 4 4" xfId="19691" xr:uid="{00000000-0005-0000-0000-000018710000}"/>
    <cellStyle name="RISKnormBoxed 3 2 2 5" xfId="19692" xr:uid="{00000000-0005-0000-0000-000019710000}"/>
    <cellStyle name="RISKnormBoxed 3 2 2 5 2" xfId="19693" xr:uid="{00000000-0005-0000-0000-00001A710000}"/>
    <cellStyle name="RISKnormBoxed 3 2 2 5 2 2" xfId="19694" xr:uid="{00000000-0005-0000-0000-00001B710000}"/>
    <cellStyle name="RISKnormBoxed 3 2 2 5 3" xfId="19695" xr:uid="{00000000-0005-0000-0000-00001C710000}"/>
    <cellStyle name="RISKnormBoxed 3 2 2 5 3 2" xfId="19696" xr:uid="{00000000-0005-0000-0000-00001D710000}"/>
    <cellStyle name="RISKnormBoxed 3 2 2 5 4" xfId="19697" xr:uid="{00000000-0005-0000-0000-00001E710000}"/>
    <cellStyle name="RISKnormBoxed 3 2 2 6" xfId="19698" xr:uid="{00000000-0005-0000-0000-00001F710000}"/>
    <cellStyle name="RISKnormBoxed 3 2 2 6 2" xfId="19699" xr:uid="{00000000-0005-0000-0000-000020710000}"/>
    <cellStyle name="RISKnormBoxed 3 2 2 7" xfId="19700" xr:uid="{00000000-0005-0000-0000-000021710000}"/>
    <cellStyle name="RISKnormBoxed 3 2 2 7 2" xfId="19701" xr:uid="{00000000-0005-0000-0000-000022710000}"/>
    <cellStyle name="RISKnormBoxed 3 2 2 8" xfId="19702" xr:uid="{00000000-0005-0000-0000-000023710000}"/>
    <cellStyle name="RISKnormBoxed 3 2 3" xfId="19703" xr:uid="{00000000-0005-0000-0000-000024710000}"/>
    <cellStyle name="RISKnormBoxed 3 2 3 2" xfId="19704" xr:uid="{00000000-0005-0000-0000-000025710000}"/>
    <cellStyle name="RISKnormBoxed 3 2 3 2 2" xfId="19705" xr:uid="{00000000-0005-0000-0000-000026710000}"/>
    <cellStyle name="RISKnormBoxed 3 2 3 3" xfId="19706" xr:uid="{00000000-0005-0000-0000-000027710000}"/>
    <cellStyle name="RISKnormBoxed 3 2 3 3 2" xfId="19707" xr:uid="{00000000-0005-0000-0000-000028710000}"/>
    <cellStyle name="RISKnormBoxed 3 2 3 4" xfId="19708" xr:uid="{00000000-0005-0000-0000-000029710000}"/>
    <cellStyle name="RISKnormBoxed 3 2 4" xfId="19709" xr:uid="{00000000-0005-0000-0000-00002A710000}"/>
    <cellStyle name="RISKnormBoxed 3 2 4 2" xfId="19710" xr:uid="{00000000-0005-0000-0000-00002B710000}"/>
    <cellStyle name="RISKnormBoxed 3 2 4 2 2" xfId="19711" xr:uid="{00000000-0005-0000-0000-00002C710000}"/>
    <cellStyle name="RISKnormBoxed 3 2 4 3" xfId="19712" xr:uid="{00000000-0005-0000-0000-00002D710000}"/>
    <cellStyle name="RISKnormBoxed 3 2 4 3 2" xfId="19713" xr:uid="{00000000-0005-0000-0000-00002E710000}"/>
    <cellStyle name="RISKnormBoxed 3 2 4 4" xfId="19714" xr:uid="{00000000-0005-0000-0000-00002F710000}"/>
    <cellStyle name="RISKnormBoxed 3 2 5" xfId="19715" xr:uid="{00000000-0005-0000-0000-000030710000}"/>
    <cellStyle name="RISKnormBoxed 3 2 5 2" xfId="19716" xr:uid="{00000000-0005-0000-0000-000031710000}"/>
    <cellStyle name="RISKnormBoxed 3 2 5 2 2" xfId="19717" xr:uid="{00000000-0005-0000-0000-000032710000}"/>
    <cellStyle name="RISKnormBoxed 3 2 5 3" xfId="19718" xr:uid="{00000000-0005-0000-0000-000033710000}"/>
    <cellStyle name="RISKnormBoxed 3 2 5 3 2" xfId="19719" xr:uid="{00000000-0005-0000-0000-000034710000}"/>
    <cellStyle name="RISKnormBoxed 3 2 5 4" xfId="19720" xr:uid="{00000000-0005-0000-0000-000035710000}"/>
    <cellStyle name="RISKnormBoxed 3 2 6" xfId="19721" xr:uid="{00000000-0005-0000-0000-000036710000}"/>
    <cellStyle name="RISKnormBoxed 3 2 6 2" xfId="19722" xr:uid="{00000000-0005-0000-0000-000037710000}"/>
    <cellStyle name="RISKnormBoxed 3 2 6 2 2" xfId="19723" xr:uid="{00000000-0005-0000-0000-000038710000}"/>
    <cellStyle name="RISKnormBoxed 3 2 6 3" xfId="19724" xr:uid="{00000000-0005-0000-0000-000039710000}"/>
    <cellStyle name="RISKnormBoxed 3 2 6 3 2" xfId="19725" xr:uid="{00000000-0005-0000-0000-00003A710000}"/>
    <cellStyle name="RISKnormBoxed 3 2 6 4" xfId="19726" xr:uid="{00000000-0005-0000-0000-00003B710000}"/>
    <cellStyle name="RISKnormBoxed 3 2 7" xfId="19727" xr:uid="{00000000-0005-0000-0000-00003C710000}"/>
    <cellStyle name="RISKnormBoxed 3 2 7 2" xfId="19728" xr:uid="{00000000-0005-0000-0000-00003D710000}"/>
    <cellStyle name="RISKnormBoxed 3 2 8" xfId="19729" xr:uid="{00000000-0005-0000-0000-00003E710000}"/>
    <cellStyle name="RISKnormBoxed 3 2 8 2" xfId="19730" xr:uid="{00000000-0005-0000-0000-00003F710000}"/>
    <cellStyle name="RISKnormBoxed 3 2 9" xfId="19731" xr:uid="{00000000-0005-0000-0000-000040710000}"/>
    <cellStyle name="RISKnormBoxed 3 2_Balance" xfId="19732" xr:uid="{00000000-0005-0000-0000-000041710000}"/>
    <cellStyle name="RISKnormBoxed 3 3" xfId="19733" xr:uid="{00000000-0005-0000-0000-000042710000}"/>
    <cellStyle name="RISKnormBoxed 3 3 2" xfId="19734" xr:uid="{00000000-0005-0000-0000-000043710000}"/>
    <cellStyle name="RISKnormBoxed 3 3 2 2" xfId="19735" xr:uid="{00000000-0005-0000-0000-000044710000}"/>
    <cellStyle name="RISKnormBoxed 3 3 2 2 2" xfId="19736" xr:uid="{00000000-0005-0000-0000-000045710000}"/>
    <cellStyle name="RISKnormBoxed 3 3 2 2 2 2" xfId="19737" xr:uid="{00000000-0005-0000-0000-000046710000}"/>
    <cellStyle name="RISKnormBoxed 3 3 2 2 3" xfId="19738" xr:uid="{00000000-0005-0000-0000-000047710000}"/>
    <cellStyle name="RISKnormBoxed 3 3 2 2 3 2" xfId="19739" xr:uid="{00000000-0005-0000-0000-000048710000}"/>
    <cellStyle name="RISKnormBoxed 3 3 2 2 4" xfId="19740" xr:uid="{00000000-0005-0000-0000-000049710000}"/>
    <cellStyle name="RISKnormBoxed 3 3 2 3" xfId="19741" xr:uid="{00000000-0005-0000-0000-00004A710000}"/>
    <cellStyle name="RISKnormBoxed 3 3 2 3 2" xfId="19742" xr:uid="{00000000-0005-0000-0000-00004B710000}"/>
    <cellStyle name="RISKnormBoxed 3 3 2 3 2 2" xfId="19743" xr:uid="{00000000-0005-0000-0000-00004C710000}"/>
    <cellStyle name="RISKnormBoxed 3 3 2 3 3" xfId="19744" xr:uid="{00000000-0005-0000-0000-00004D710000}"/>
    <cellStyle name="RISKnormBoxed 3 3 2 3 3 2" xfId="19745" xr:uid="{00000000-0005-0000-0000-00004E710000}"/>
    <cellStyle name="RISKnormBoxed 3 3 2 3 4" xfId="19746" xr:uid="{00000000-0005-0000-0000-00004F710000}"/>
    <cellStyle name="RISKnormBoxed 3 3 2 4" xfId="19747" xr:uid="{00000000-0005-0000-0000-000050710000}"/>
    <cellStyle name="RISKnormBoxed 3 3 2 4 2" xfId="19748" xr:uid="{00000000-0005-0000-0000-000051710000}"/>
    <cellStyle name="RISKnormBoxed 3 3 2 4 2 2" xfId="19749" xr:uid="{00000000-0005-0000-0000-000052710000}"/>
    <cellStyle name="RISKnormBoxed 3 3 2 4 3" xfId="19750" xr:uid="{00000000-0005-0000-0000-000053710000}"/>
    <cellStyle name="RISKnormBoxed 3 3 2 4 3 2" xfId="19751" xr:uid="{00000000-0005-0000-0000-000054710000}"/>
    <cellStyle name="RISKnormBoxed 3 3 2 4 4" xfId="19752" xr:uid="{00000000-0005-0000-0000-000055710000}"/>
    <cellStyle name="RISKnormBoxed 3 3 2 5" xfId="19753" xr:uid="{00000000-0005-0000-0000-000056710000}"/>
    <cellStyle name="RISKnormBoxed 3 3 2 5 2" xfId="19754" xr:uid="{00000000-0005-0000-0000-000057710000}"/>
    <cellStyle name="RISKnormBoxed 3 3 2 5 2 2" xfId="19755" xr:uid="{00000000-0005-0000-0000-000058710000}"/>
    <cellStyle name="RISKnormBoxed 3 3 2 5 3" xfId="19756" xr:uid="{00000000-0005-0000-0000-000059710000}"/>
    <cellStyle name="RISKnormBoxed 3 3 2 5 3 2" xfId="19757" xr:uid="{00000000-0005-0000-0000-00005A710000}"/>
    <cellStyle name="RISKnormBoxed 3 3 2 5 4" xfId="19758" xr:uid="{00000000-0005-0000-0000-00005B710000}"/>
    <cellStyle name="RISKnormBoxed 3 3 2 6" xfId="19759" xr:uid="{00000000-0005-0000-0000-00005C710000}"/>
    <cellStyle name="RISKnormBoxed 3 3 2 6 2" xfId="19760" xr:uid="{00000000-0005-0000-0000-00005D710000}"/>
    <cellStyle name="RISKnormBoxed 3 3 2 7" xfId="19761" xr:uid="{00000000-0005-0000-0000-00005E710000}"/>
    <cellStyle name="RISKnormBoxed 3 3 2 7 2" xfId="19762" xr:uid="{00000000-0005-0000-0000-00005F710000}"/>
    <cellStyle name="RISKnormBoxed 3 3 2 8" xfId="19763" xr:uid="{00000000-0005-0000-0000-000060710000}"/>
    <cellStyle name="RISKnormBoxed 3 3 3" xfId="19764" xr:uid="{00000000-0005-0000-0000-000061710000}"/>
    <cellStyle name="RISKnormBoxed 3 3 3 2" xfId="19765" xr:uid="{00000000-0005-0000-0000-000062710000}"/>
    <cellStyle name="RISKnormBoxed 3 3 3 2 2" xfId="19766" xr:uid="{00000000-0005-0000-0000-000063710000}"/>
    <cellStyle name="RISKnormBoxed 3 3 3 3" xfId="19767" xr:uid="{00000000-0005-0000-0000-000064710000}"/>
    <cellStyle name="RISKnormBoxed 3 3 3 3 2" xfId="19768" xr:uid="{00000000-0005-0000-0000-000065710000}"/>
    <cellStyle name="RISKnormBoxed 3 3 3 4" xfId="19769" xr:uid="{00000000-0005-0000-0000-000066710000}"/>
    <cellStyle name="RISKnormBoxed 3 3 4" xfId="19770" xr:uid="{00000000-0005-0000-0000-000067710000}"/>
    <cellStyle name="RISKnormBoxed 3 3 4 2" xfId="19771" xr:uid="{00000000-0005-0000-0000-000068710000}"/>
    <cellStyle name="RISKnormBoxed 3 3 4 2 2" xfId="19772" xr:uid="{00000000-0005-0000-0000-000069710000}"/>
    <cellStyle name="RISKnormBoxed 3 3 4 3" xfId="19773" xr:uid="{00000000-0005-0000-0000-00006A710000}"/>
    <cellStyle name="RISKnormBoxed 3 3 4 3 2" xfId="19774" xr:uid="{00000000-0005-0000-0000-00006B710000}"/>
    <cellStyle name="RISKnormBoxed 3 3 4 4" xfId="19775" xr:uid="{00000000-0005-0000-0000-00006C710000}"/>
    <cellStyle name="RISKnormBoxed 3 3 5" xfId="19776" xr:uid="{00000000-0005-0000-0000-00006D710000}"/>
    <cellStyle name="RISKnormBoxed 3 3 5 2" xfId="19777" xr:uid="{00000000-0005-0000-0000-00006E710000}"/>
    <cellStyle name="RISKnormBoxed 3 3 5 2 2" xfId="19778" xr:uid="{00000000-0005-0000-0000-00006F710000}"/>
    <cellStyle name="RISKnormBoxed 3 3 5 3" xfId="19779" xr:uid="{00000000-0005-0000-0000-000070710000}"/>
    <cellStyle name="RISKnormBoxed 3 3 5 3 2" xfId="19780" xr:uid="{00000000-0005-0000-0000-000071710000}"/>
    <cellStyle name="RISKnormBoxed 3 3 5 4" xfId="19781" xr:uid="{00000000-0005-0000-0000-000072710000}"/>
    <cellStyle name="RISKnormBoxed 3 3 6" xfId="19782" xr:uid="{00000000-0005-0000-0000-000073710000}"/>
    <cellStyle name="RISKnormBoxed 3 3 6 2" xfId="19783" xr:uid="{00000000-0005-0000-0000-000074710000}"/>
    <cellStyle name="RISKnormBoxed 3 3 6 2 2" xfId="19784" xr:uid="{00000000-0005-0000-0000-000075710000}"/>
    <cellStyle name="RISKnormBoxed 3 3 6 3" xfId="19785" xr:uid="{00000000-0005-0000-0000-000076710000}"/>
    <cellStyle name="RISKnormBoxed 3 3 6 3 2" xfId="19786" xr:uid="{00000000-0005-0000-0000-000077710000}"/>
    <cellStyle name="RISKnormBoxed 3 3 6 4" xfId="19787" xr:uid="{00000000-0005-0000-0000-000078710000}"/>
    <cellStyle name="RISKnormBoxed 3 3 7" xfId="19788" xr:uid="{00000000-0005-0000-0000-000079710000}"/>
    <cellStyle name="RISKnormBoxed 3 3 7 2" xfId="19789" xr:uid="{00000000-0005-0000-0000-00007A710000}"/>
    <cellStyle name="RISKnormBoxed 3 3 8" xfId="19790" xr:uid="{00000000-0005-0000-0000-00007B710000}"/>
    <cellStyle name="RISKnormBoxed 3 3 8 2" xfId="19791" xr:uid="{00000000-0005-0000-0000-00007C710000}"/>
    <cellStyle name="RISKnormBoxed 3 3 9" xfId="19792" xr:uid="{00000000-0005-0000-0000-00007D710000}"/>
    <cellStyle name="RISKnormBoxed 3 3_Balance" xfId="19793" xr:uid="{00000000-0005-0000-0000-00007E710000}"/>
    <cellStyle name="RISKnormBoxed 3 4" xfId="19794" xr:uid="{00000000-0005-0000-0000-00007F710000}"/>
    <cellStyle name="RISKnormBoxed 3 4 2" xfId="19795" xr:uid="{00000000-0005-0000-0000-000080710000}"/>
    <cellStyle name="RISKnormBoxed 3 4 2 2" xfId="19796" xr:uid="{00000000-0005-0000-0000-000081710000}"/>
    <cellStyle name="RISKnormBoxed 3 4 2 2 2" xfId="19797" xr:uid="{00000000-0005-0000-0000-000082710000}"/>
    <cellStyle name="RISKnormBoxed 3 4 2 2 2 2" xfId="19798" xr:uid="{00000000-0005-0000-0000-000083710000}"/>
    <cellStyle name="RISKnormBoxed 3 4 2 2 3" xfId="19799" xr:uid="{00000000-0005-0000-0000-000084710000}"/>
    <cellStyle name="RISKnormBoxed 3 4 2 2 3 2" xfId="19800" xr:uid="{00000000-0005-0000-0000-000085710000}"/>
    <cellStyle name="RISKnormBoxed 3 4 2 2 4" xfId="19801" xr:uid="{00000000-0005-0000-0000-000086710000}"/>
    <cellStyle name="RISKnormBoxed 3 4 2 3" xfId="19802" xr:uid="{00000000-0005-0000-0000-000087710000}"/>
    <cellStyle name="RISKnormBoxed 3 4 2 3 2" xfId="19803" xr:uid="{00000000-0005-0000-0000-000088710000}"/>
    <cellStyle name="RISKnormBoxed 3 4 2 3 2 2" xfId="19804" xr:uid="{00000000-0005-0000-0000-000089710000}"/>
    <cellStyle name="RISKnormBoxed 3 4 2 3 3" xfId="19805" xr:uid="{00000000-0005-0000-0000-00008A710000}"/>
    <cellStyle name="RISKnormBoxed 3 4 2 3 3 2" xfId="19806" xr:uid="{00000000-0005-0000-0000-00008B710000}"/>
    <cellStyle name="RISKnormBoxed 3 4 2 3 4" xfId="19807" xr:uid="{00000000-0005-0000-0000-00008C710000}"/>
    <cellStyle name="RISKnormBoxed 3 4 2 4" xfId="19808" xr:uid="{00000000-0005-0000-0000-00008D710000}"/>
    <cellStyle name="RISKnormBoxed 3 4 2 4 2" xfId="19809" xr:uid="{00000000-0005-0000-0000-00008E710000}"/>
    <cellStyle name="RISKnormBoxed 3 4 2 4 2 2" xfId="19810" xr:uid="{00000000-0005-0000-0000-00008F710000}"/>
    <cellStyle name="RISKnormBoxed 3 4 2 4 3" xfId="19811" xr:uid="{00000000-0005-0000-0000-000090710000}"/>
    <cellStyle name="RISKnormBoxed 3 4 2 4 3 2" xfId="19812" xr:uid="{00000000-0005-0000-0000-000091710000}"/>
    <cellStyle name="RISKnormBoxed 3 4 2 4 4" xfId="19813" xr:uid="{00000000-0005-0000-0000-000092710000}"/>
    <cellStyle name="RISKnormBoxed 3 4 2 5" xfId="19814" xr:uid="{00000000-0005-0000-0000-000093710000}"/>
    <cellStyle name="RISKnormBoxed 3 4 2 5 2" xfId="19815" xr:uid="{00000000-0005-0000-0000-000094710000}"/>
    <cellStyle name="RISKnormBoxed 3 4 2 5 2 2" xfId="19816" xr:uid="{00000000-0005-0000-0000-000095710000}"/>
    <cellStyle name="RISKnormBoxed 3 4 2 5 3" xfId="19817" xr:uid="{00000000-0005-0000-0000-000096710000}"/>
    <cellStyle name="RISKnormBoxed 3 4 2 5 3 2" xfId="19818" xr:uid="{00000000-0005-0000-0000-000097710000}"/>
    <cellStyle name="RISKnormBoxed 3 4 2 5 4" xfId="19819" xr:uid="{00000000-0005-0000-0000-000098710000}"/>
    <cellStyle name="RISKnormBoxed 3 4 2 6" xfId="19820" xr:uid="{00000000-0005-0000-0000-000099710000}"/>
    <cellStyle name="RISKnormBoxed 3 4 2 6 2" xfId="19821" xr:uid="{00000000-0005-0000-0000-00009A710000}"/>
    <cellStyle name="RISKnormBoxed 3 4 2 7" xfId="19822" xr:uid="{00000000-0005-0000-0000-00009B710000}"/>
    <cellStyle name="RISKnormBoxed 3 4 2 7 2" xfId="19823" xr:uid="{00000000-0005-0000-0000-00009C710000}"/>
    <cellStyle name="RISKnormBoxed 3 4 2 8" xfId="19824" xr:uid="{00000000-0005-0000-0000-00009D710000}"/>
    <cellStyle name="RISKnormBoxed 3 4 3" xfId="19825" xr:uid="{00000000-0005-0000-0000-00009E710000}"/>
    <cellStyle name="RISKnormBoxed 3 4 3 2" xfId="19826" xr:uid="{00000000-0005-0000-0000-00009F710000}"/>
    <cellStyle name="RISKnormBoxed 3 4 3 2 2" xfId="19827" xr:uid="{00000000-0005-0000-0000-0000A0710000}"/>
    <cellStyle name="RISKnormBoxed 3 4 3 3" xfId="19828" xr:uid="{00000000-0005-0000-0000-0000A1710000}"/>
    <cellStyle name="RISKnormBoxed 3 4 3 3 2" xfId="19829" xr:uid="{00000000-0005-0000-0000-0000A2710000}"/>
    <cellStyle name="RISKnormBoxed 3 4 3 4" xfId="19830" xr:uid="{00000000-0005-0000-0000-0000A3710000}"/>
    <cellStyle name="RISKnormBoxed 3 4 4" xfId="19831" xr:uid="{00000000-0005-0000-0000-0000A4710000}"/>
    <cellStyle name="RISKnormBoxed 3 4 4 2" xfId="19832" xr:uid="{00000000-0005-0000-0000-0000A5710000}"/>
    <cellStyle name="RISKnormBoxed 3 4 4 2 2" xfId="19833" xr:uid="{00000000-0005-0000-0000-0000A6710000}"/>
    <cellStyle name="RISKnormBoxed 3 4 4 3" xfId="19834" xr:uid="{00000000-0005-0000-0000-0000A7710000}"/>
    <cellStyle name="RISKnormBoxed 3 4 4 3 2" xfId="19835" xr:uid="{00000000-0005-0000-0000-0000A8710000}"/>
    <cellStyle name="RISKnormBoxed 3 4 4 4" xfId="19836" xr:uid="{00000000-0005-0000-0000-0000A9710000}"/>
    <cellStyle name="RISKnormBoxed 3 4 5" xfId="19837" xr:uid="{00000000-0005-0000-0000-0000AA710000}"/>
    <cellStyle name="RISKnormBoxed 3 4 5 2" xfId="19838" xr:uid="{00000000-0005-0000-0000-0000AB710000}"/>
    <cellStyle name="RISKnormBoxed 3 4 5 2 2" xfId="19839" xr:uid="{00000000-0005-0000-0000-0000AC710000}"/>
    <cellStyle name="RISKnormBoxed 3 4 5 3" xfId="19840" xr:uid="{00000000-0005-0000-0000-0000AD710000}"/>
    <cellStyle name="RISKnormBoxed 3 4 5 3 2" xfId="19841" xr:uid="{00000000-0005-0000-0000-0000AE710000}"/>
    <cellStyle name="RISKnormBoxed 3 4 5 4" xfId="19842" xr:uid="{00000000-0005-0000-0000-0000AF710000}"/>
    <cellStyle name="RISKnormBoxed 3 4 6" xfId="19843" xr:uid="{00000000-0005-0000-0000-0000B0710000}"/>
    <cellStyle name="RISKnormBoxed 3 4 6 2" xfId="19844" xr:uid="{00000000-0005-0000-0000-0000B1710000}"/>
    <cellStyle name="RISKnormBoxed 3 4 6 2 2" xfId="19845" xr:uid="{00000000-0005-0000-0000-0000B2710000}"/>
    <cellStyle name="RISKnormBoxed 3 4 6 3" xfId="19846" xr:uid="{00000000-0005-0000-0000-0000B3710000}"/>
    <cellStyle name="RISKnormBoxed 3 4 6 3 2" xfId="19847" xr:uid="{00000000-0005-0000-0000-0000B4710000}"/>
    <cellStyle name="RISKnormBoxed 3 4 6 4" xfId="19848" xr:uid="{00000000-0005-0000-0000-0000B5710000}"/>
    <cellStyle name="RISKnormBoxed 3 4 7" xfId="19849" xr:uid="{00000000-0005-0000-0000-0000B6710000}"/>
    <cellStyle name="RISKnormBoxed 3 4 7 2" xfId="19850" xr:uid="{00000000-0005-0000-0000-0000B7710000}"/>
    <cellStyle name="RISKnormBoxed 3 4 8" xfId="19851" xr:uid="{00000000-0005-0000-0000-0000B8710000}"/>
    <cellStyle name="RISKnormBoxed 3 4 8 2" xfId="19852" xr:uid="{00000000-0005-0000-0000-0000B9710000}"/>
    <cellStyle name="RISKnormBoxed 3 4 9" xfId="19853" xr:uid="{00000000-0005-0000-0000-0000BA710000}"/>
    <cellStyle name="RISKnormBoxed 3 4_Balance" xfId="19854" xr:uid="{00000000-0005-0000-0000-0000BB710000}"/>
    <cellStyle name="RISKnormBoxed 3 5" xfId="19855" xr:uid="{00000000-0005-0000-0000-0000BC710000}"/>
    <cellStyle name="RISKnormBoxed 3 5 2" xfId="19856" xr:uid="{00000000-0005-0000-0000-0000BD710000}"/>
    <cellStyle name="RISKnormBoxed 3 5 2 2" xfId="19857" xr:uid="{00000000-0005-0000-0000-0000BE710000}"/>
    <cellStyle name="RISKnormBoxed 3 5 2 2 2" xfId="19858" xr:uid="{00000000-0005-0000-0000-0000BF710000}"/>
    <cellStyle name="RISKnormBoxed 3 5 2 3" xfId="19859" xr:uid="{00000000-0005-0000-0000-0000C0710000}"/>
    <cellStyle name="RISKnormBoxed 3 5 2 3 2" xfId="19860" xr:uid="{00000000-0005-0000-0000-0000C1710000}"/>
    <cellStyle name="RISKnormBoxed 3 5 2 4" xfId="19861" xr:uid="{00000000-0005-0000-0000-0000C2710000}"/>
    <cellStyle name="RISKnormBoxed 3 5 3" xfId="19862" xr:uid="{00000000-0005-0000-0000-0000C3710000}"/>
    <cellStyle name="RISKnormBoxed 3 5 3 2" xfId="19863" xr:uid="{00000000-0005-0000-0000-0000C4710000}"/>
    <cellStyle name="RISKnormBoxed 3 5 3 2 2" xfId="19864" xr:uid="{00000000-0005-0000-0000-0000C5710000}"/>
    <cellStyle name="RISKnormBoxed 3 5 3 3" xfId="19865" xr:uid="{00000000-0005-0000-0000-0000C6710000}"/>
    <cellStyle name="RISKnormBoxed 3 5 3 3 2" xfId="19866" xr:uid="{00000000-0005-0000-0000-0000C7710000}"/>
    <cellStyle name="RISKnormBoxed 3 5 3 4" xfId="19867" xr:uid="{00000000-0005-0000-0000-0000C8710000}"/>
    <cellStyle name="RISKnormBoxed 3 5 4" xfId="19868" xr:uid="{00000000-0005-0000-0000-0000C9710000}"/>
    <cellStyle name="RISKnormBoxed 3 5 4 2" xfId="19869" xr:uid="{00000000-0005-0000-0000-0000CA710000}"/>
    <cellStyle name="RISKnormBoxed 3 5 4 2 2" xfId="19870" xr:uid="{00000000-0005-0000-0000-0000CB710000}"/>
    <cellStyle name="RISKnormBoxed 3 5 4 3" xfId="19871" xr:uid="{00000000-0005-0000-0000-0000CC710000}"/>
    <cellStyle name="RISKnormBoxed 3 5 4 3 2" xfId="19872" xr:uid="{00000000-0005-0000-0000-0000CD710000}"/>
    <cellStyle name="RISKnormBoxed 3 5 4 4" xfId="19873" xr:uid="{00000000-0005-0000-0000-0000CE710000}"/>
    <cellStyle name="RISKnormBoxed 3 5 5" xfId="19874" xr:uid="{00000000-0005-0000-0000-0000CF710000}"/>
    <cellStyle name="RISKnormBoxed 3 5 5 2" xfId="19875" xr:uid="{00000000-0005-0000-0000-0000D0710000}"/>
    <cellStyle name="RISKnormBoxed 3 5 5 2 2" xfId="19876" xr:uid="{00000000-0005-0000-0000-0000D1710000}"/>
    <cellStyle name="RISKnormBoxed 3 5 5 3" xfId="19877" xr:uid="{00000000-0005-0000-0000-0000D2710000}"/>
    <cellStyle name="RISKnormBoxed 3 5 5 3 2" xfId="19878" xr:uid="{00000000-0005-0000-0000-0000D3710000}"/>
    <cellStyle name="RISKnormBoxed 3 5 5 4" xfId="19879" xr:uid="{00000000-0005-0000-0000-0000D4710000}"/>
    <cellStyle name="RISKnormBoxed 3 5 6" xfId="19880" xr:uid="{00000000-0005-0000-0000-0000D5710000}"/>
    <cellStyle name="RISKnormBoxed 3 5 6 2" xfId="19881" xr:uid="{00000000-0005-0000-0000-0000D6710000}"/>
    <cellStyle name="RISKnormBoxed 3 5 7" xfId="19882" xr:uid="{00000000-0005-0000-0000-0000D7710000}"/>
    <cellStyle name="RISKnormBoxed 3 5 7 2" xfId="19883" xr:uid="{00000000-0005-0000-0000-0000D8710000}"/>
    <cellStyle name="RISKnormBoxed 3 5 8" xfId="19884" xr:uid="{00000000-0005-0000-0000-0000D9710000}"/>
    <cellStyle name="RISKnormBoxed 3 6" xfId="19885" xr:uid="{00000000-0005-0000-0000-0000DA710000}"/>
    <cellStyle name="RISKnormBoxed 3 6 2" xfId="19886" xr:uid="{00000000-0005-0000-0000-0000DB710000}"/>
    <cellStyle name="RISKnormBoxed 3 6 2 2" xfId="19887" xr:uid="{00000000-0005-0000-0000-0000DC710000}"/>
    <cellStyle name="RISKnormBoxed 3 6 2 2 2" xfId="19888" xr:uid="{00000000-0005-0000-0000-0000DD710000}"/>
    <cellStyle name="RISKnormBoxed 3 6 2 3" xfId="19889" xr:uid="{00000000-0005-0000-0000-0000DE710000}"/>
    <cellStyle name="RISKnormBoxed 3 6 2 3 2" xfId="19890" xr:uid="{00000000-0005-0000-0000-0000DF710000}"/>
    <cellStyle name="RISKnormBoxed 3 6 2 4" xfId="19891" xr:uid="{00000000-0005-0000-0000-0000E0710000}"/>
    <cellStyle name="RISKnormBoxed 3 6 3" xfId="19892" xr:uid="{00000000-0005-0000-0000-0000E1710000}"/>
    <cellStyle name="RISKnormBoxed 3 6 3 2" xfId="19893" xr:uid="{00000000-0005-0000-0000-0000E2710000}"/>
    <cellStyle name="RISKnormBoxed 3 6 3 2 2" xfId="19894" xr:uid="{00000000-0005-0000-0000-0000E3710000}"/>
    <cellStyle name="RISKnormBoxed 3 6 3 3" xfId="19895" xr:uid="{00000000-0005-0000-0000-0000E4710000}"/>
    <cellStyle name="RISKnormBoxed 3 6 3 3 2" xfId="19896" xr:uid="{00000000-0005-0000-0000-0000E5710000}"/>
    <cellStyle name="RISKnormBoxed 3 6 3 4" xfId="19897" xr:uid="{00000000-0005-0000-0000-0000E6710000}"/>
    <cellStyle name="RISKnormBoxed 3 6 4" xfId="19898" xr:uid="{00000000-0005-0000-0000-0000E7710000}"/>
    <cellStyle name="RISKnormBoxed 3 6 4 2" xfId="19899" xr:uid="{00000000-0005-0000-0000-0000E8710000}"/>
    <cellStyle name="RISKnormBoxed 3 6 4 2 2" xfId="19900" xr:uid="{00000000-0005-0000-0000-0000E9710000}"/>
    <cellStyle name="RISKnormBoxed 3 6 4 3" xfId="19901" xr:uid="{00000000-0005-0000-0000-0000EA710000}"/>
    <cellStyle name="RISKnormBoxed 3 6 4 3 2" xfId="19902" xr:uid="{00000000-0005-0000-0000-0000EB710000}"/>
    <cellStyle name="RISKnormBoxed 3 6 4 4" xfId="19903" xr:uid="{00000000-0005-0000-0000-0000EC710000}"/>
    <cellStyle name="RISKnormBoxed 3 6 5" xfId="19904" xr:uid="{00000000-0005-0000-0000-0000ED710000}"/>
    <cellStyle name="RISKnormBoxed 3 6 5 2" xfId="19905" xr:uid="{00000000-0005-0000-0000-0000EE710000}"/>
    <cellStyle name="RISKnormBoxed 3 6 5 2 2" xfId="19906" xr:uid="{00000000-0005-0000-0000-0000EF710000}"/>
    <cellStyle name="RISKnormBoxed 3 6 5 3" xfId="19907" xr:uid="{00000000-0005-0000-0000-0000F0710000}"/>
    <cellStyle name="RISKnormBoxed 3 6 5 3 2" xfId="19908" xr:uid="{00000000-0005-0000-0000-0000F1710000}"/>
    <cellStyle name="RISKnormBoxed 3 6 5 4" xfId="19909" xr:uid="{00000000-0005-0000-0000-0000F2710000}"/>
    <cellStyle name="RISKnormBoxed 3 6 6" xfId="19910" xr:uid="{00000000-0005-0000-0000-0000F3710000}"/>
    <cellStyle name="RISKnormBoxed 3 6 6 2" xfId="19911" xr:uid="{00000000-0005-0000-0000-0000F4710000}"/>
    <cellStyle name="RISKnormBoxed 3 6 7" xfId="19912" xr:uid="{00000000-0005-0000-0000-0000F5710000}"/>
    <cellStyle name="RISKnormBoxed 3 6 7 2" xfId="19913" xr:uid="{00000000-0005-0000-0000-0000F6710000}"/>
    <cellStyle name="RISKnormBoxed 3 6 8" xfId="19914" xr:uid="{00000000-0005-0000-0000-0000F7710000}"/>
    <cellStyle name="RISKnormBoxed 3 7" xfId="19915" xr:uid="{00000000-0005-0000-0000-0000F8710000}"/>
    <cellStyle name="RISKnormBoxed 3 7 2" xfId="19916" xr:uid="{00000000-0005-0000-0000-0000F9710000}"/>
    <cellStyle name="RISKnormBoxed 3 7 2 2" xfId="19917" xr:uid="{00000000-0005-0000-0000-0000FA710000}"/>
    <cellStyle name="RISKnormBoxed 3 7 3" xfId="19918" xr:uid="{00000000-0005-0000-0000-0000FB710000}"/>
    <cellStyle name="RISKnormBoxed 3 7 3 2" xfId="19919" xr:uid="{00000000-0005-0000-0000-0000FC710000}"/>
    <cellStyle name="RISKnormBoxed 3 7 4" xfId="19920" xr:uid="{00000000-0005-0000-0000-0000FD710000}"/>
    <cellStyle name="RISKnormBoxed 3 8" xfId="19921" xr:uid="{00000000-0005-0000-0000-0000FE710000}"/>
    <cellStyle name="RISKnormBoxed 3 8 2" xfId="19922" xr:uid="{00000000-0005-0000-0000-0000FF710000}"/>
    <cellStyle name="RISKnormBoxed 3 8 2 2" xfId="19923" xr:uid="{00000000-0005-0000-0000-000000720000}"/>
    <cellStyle name="RISKnormBoxed 3 8 3" xfId="19924" xr:uid="{00000000-0005-0000-0000-000001720000}"/>
    <cellStyle name="RISKnormBoxed 3 8 3 2" xfId="19925" xr:uid="{00000000-0005-0000-0000-000002720000}"/>
    <cellStyle name="RISKnormBoxed 3 8 4" xfId="19926" xr:uid="{00000000-0005-0000-0000-000003720000}"/>
    <cellStyle name="RISKnormBoxed 3 9" xfId="19927" xr:uid="{00000000-0005-0000-0000-000004720000}"/>
    <cellStyle name="RISKnormBoxed 3 9 2" xfId="19928" xr:uid="{00000000-0005-0000-0000-000005720000}"/>
    <cellStyle name="RISKnormBoxed 3 9 2 2" xfId="19929" xr:uid="{00000000-0005-0000-0000-000006720000}"/>
    <cellStyle name="RISKnormBoxed 3 9 3" xfId="19930" xr:uid="{00000000-0005-0000-0000-000007720000}"/>
    <cellStyle name="RISKnormBoxed 3 9 3 2" xfId="19931" xr:uid="{00000000-0005-0000-0000-000008720000}"/>
    <cellStyle name="RISKnormBoxed 3 9 4" xfId="19932" xr:uid="{00000000-0005-0000-0000-000009720000}"/>
    <cellStyle name="RISKnormBoxed 3_Balance" xfId="19933" xr:uid="{00000000-0005-0000-0000-00000A720000}"/>
    <cellStyle name="RISKnormBoxed 4" xfId="19934" xr:uid="{00000000-0005-0000-0000-00000B720000}"/>
    <cellStyle name="RISKnormBoxed 4 10" xfId="19935" xr:uid="{00000000-0005-0000-0000-00000C720000}"/>
    <cellStyle name="RISKnormBoxed 4 10 2" xfId="19936" xr:uid="{00000000-0005-0000-0000-00000D720000}"/>
    <cellStyle name="RISKnormBoxed 4 10 2 2" xfId="19937" xr:uid="{00000000-0005-0000-0000-00000E720000}"/>
    <cellStyle name="RISKnormBoxed 4 10 3" xfId="19938" xr:uid="{00000000-0005-0000-0000-00000F720000}"/>
    <cellStyle name="RISKnormBoxed 4 10 3 2" xfId="19939" xr:uid="{00000000-0005-0000-0000-000010720000}"/>
    <cellStyle name="RISKnormBoxed 4 10 4" xfId="19940" xr:uid="{00000000-0005-0000-0000-000011720000}"/>
    <cellStyle name="RISKnormBoxed 4 11" xfId="19941" xr:uid="{00000000-0005-0000-0000-000012720000}"/>
    <cellStyle name="RISKnormBoxed 4 11 2" xfId="19942" xr:uid="{00000000-0005-0000-0000-000013720000}"/>
    <cellStyle name="RISKnormBoxed 4 12" xfId="19943" xr:uid="{00000000-0005-0000-0000-000014720000}"/>
    <cellStyle name="RISKnormBoxed 4 12 2" xfId="19944" xr:uid="{00000000-0005-0000-0000-000015720000}"/>
    <cellStyle name="RISKnormBoxed 4 13" xfId="19945" xr:uid="{00000000-0005-0000-0000-000016720000}"/>
    <cellStyle name="RISKnormBoxed 4 2" xfId="19946" xr:uid="{00000000-0005-0000-0000-000017720000}"/>
    <cellStyle name="RISKnormBoxed 4 2 2" xfId="19947" xr:uid="{00000000-0005-0000-0000-000018720000}"/>
    <cellStyle name="RISKnormBoxed 4 2 2 2" xfId="19948" xr:uid="{00000000-0005-0000-0000-000019720000}"/>
    <cellStyle name="RISKnormBoxed 4 2 2 2 2" xfId="19949" xr:uid="{00000000-0005-0000-0000-00001A720000}"/>
    <cellStyle name="RISKnormBoxed 4 2 2 2 2 2" xfId="19950" xr:uid="{00000000-0005-0000-0000-00001B720000}"/>
    <cellStyle name="RISKnormBoxed 4 2 2 2 3" xfId="19951" xr:uid="{00000000-0005-0000-0000-00001C720000}"/>
    <cellStyle name="RISKnormBoxed 4 2 2 2 3 2" xfId="19952" xr:uid="{00000000-0005-0000-0000-00001D720000}"/>
    <cellStyle name="RISKnormBoxed 4 2 2 2 4" xfId="19953" xr:uid="{00000000-0005-0000-0000-00001E720000}"/>
    <cellStyle name="RISKnormBoxed 4 2 2 3" xfId="19954" xr:uid="{00000000-0005-0000-0000-00001F720000}"/>
    <cellStyle name="RISKnormBoxed 4 2 2 3 2" xfId="19955" xr:uid="{00000000-0005-0000-0000-000020720000}"/>
    <cellStyle name="RISKnormBoxed 4 2 2 3 2 2" xfId="19956" xr:uid="{00000000-0005-0000-0000-000021720000}"/>
    <cellStyle name="RISKnormBoxed 4 2 2 3 3" xfId="19957" xr:uid="{00000000-0005-0000-0000-000022720000}"/>
    <cellStyle name="RISKnormBoxed 4 2 2 3 3 2" xfId="19958" xr:uid="{00000000-0005-0000-0000-000023720000}"/>
    <cellStyle name="RISKnormBoxed 4 2 2 3 4" xfId="19959" xr:uid="{00000000-0005-0000-0000-000024720000}"/>
    <cellStyle name="RISKnormBoxed 4 2 2 4" xfId="19960" xr:uid="{00000000-0005-0000-0000-000025720000}"/>
    <cellStyle name="RISKnormBoxed 4 2 2 4 2" xfId="19961" xr:uid="{00000000-0005-0000-0000-000026720000}"/>
    <cellStyle name="RISKnormBoxed 4 2 2 4 2 2" xfId="19962" xr:uid="{00000000-0005-0000-0000-000027720000}"/>
    <cellStyle name="RISKnormBoxed 4 2 2 4 3" xfId="19963" xr:uid="{00000000-0005-0000-0000-000028720000}"/>
    <cellStyle name="RISKnormBoxed 4 2 2 4 3 2" xfId="19964" xr:uid="{00000000-0005-0000-0000-000029720000}"/>
    <cellStyle name="RISKnormBoxed 4 2 2 4 4" xfId="19965" xr:uid="{00000000-0005-0000-0000-00002A720000}"/>
    <cellStyle name="RISKnormBoxed 4 2 2 5" xfId="19966" xr:uid="{00000000-0005-0000-0000-00002B720000}"/>
    <cellStyle name="RISKnormBoxed 4 2 2 5 2" xfId="19967" xr:uid="{00000000-0005-0000-0000-00002C720000}"/>
    <cellStyle name="RISKnormBoxed 4 2 2 5 2 2" xfId="19968" xr:uid="{00000000-0005-0000-0000-00002D720000}"/>
    <cellStyle name="RISKnormBoxed 4 2 2 5 3" xfId="19969" xr:uid="{00000000-0005-0000-0000-00002E720000}"/>
    <cellStyle name="RISKnormBoxed 4 2 2 5 3 2" xfId="19970" xr:uid="{00000000-0005-0000-0000-00002F720000}"/>
    <cellStyle name="RISKnormBoxed 4 2 2 5 4" xfId="19971" xr:uid="{00000000-0005-0000-0000-000030720000}"/>
    <cellStyle name="RISKnormBoxed 4 2 2 6" xfId="19972" xr:uid="{00000000-0005-0000-0000-000031720000}"/>
    <cellStyle name="RISKnormBoxed 4 2 2 6 2" xfId="19973" xr:uid="{00000000-0005-0000-0000-000032720000}"/>
    <cellStyle name="RISKnormBoxed 4 2 2 7" xfId="19974" xr:uid="{00000000-0005-0000-0000-000033720000}"/>
    <cellStyle name="RISKnormBoxed 4 2 2 7 2" xfId="19975" xr:uid="{00000000-0005-0000-0000-000034720000}"/>
    <cellStyle name="RISKnormBoxed 4 2 2 8" xfId="19976" xr:uid="{00000000-0005-0000-0000-000035720000}"/>
    <cellStyle name="RISKnormBoxed 4 2 3" xfId="19977" xr:uid="{00000000-0005-0000-0000-000036720000}"/>
    <cellStyle name="RISKnormBoxed 4 2 3 2" xfId="19978" xr:uid="{00000000-0005-0000-0000-000037720000}"/>
    <cellStyle name="RISKnormBoxed 4 2 3 2 2" xfId="19979" xr:uid="{00000000-0005-0000-0000-000038720000}"/>
    <cellStyle name="RISKnormBoxed 4 2 3 3" xfId="19980" xr:uid="{00000000-0005-0000-0000-000039720000}"/>
    <cellStyle name="RISKnormBoxed 4 2 3 3 2" xfId="19981" xr:uid="{00000000-0005-0000-0000-00003A720000}"/>
    <cellStyle name="RISKnormBoxed 4 2 3 4" xfId="19982" xr:uid="{00000000-0005-0000-0000-00003B720000}"/>
    <cellStyle name="RISKnormBoxed 4 2 4" xfId="19983" xr:uid="{00000000-0005-0000-0000-00003C720000}"/>
    <cellStyle name="RISKnormBoxed 4 2 4 2" xfId="19984" xr:uid="{00000000-0005-0000-0000-00003D720000}"/>
    <cellStyle name="RISKnormBoxed 4 2 4 2 2" xfId="19985" xr:uid="{00000000-0005-0000-0000-00003E720000}"/>
    <cellStyle name="RISKnormBoxed 4 2 4 3" xfId="19986" xr:uid="{00000000-0005-0000-0000-00003F720000}"/>
    <cellStyle name="RISKnormBoxed 4 2 4 3 2" xfId="19987" xr:uid="{00000000-0005-0000-0000-000040720000}"/>
    <cellStyle name="RISKnormBoxed 4 2 4 4" xfId="19988" xr:uid="{00000000-0005-0000-0000-000041720000}"/>
    <cellStyle name="RISKnormBoxed 4 2 5" xfId="19989" xr:uid="{00000000-0005-0000-0000-000042720000}"/>
    <cellStyle name="RISKnormBoxed 4 2 5 2" xfId="19990" xr:uid="{00000000-0005-0000-0000-000043720000}"/>
    <cellStyle name="RISKnormBoxed 4 2 5 2 2" xfId="19991" xr:uid="{00000000-0005-0000-0000-000044720000}"/>
    <cellStyle name="RISKnormBoxed 4 2 5 3" xfId="19992" xr:uid="{00000000-0005-0000-0000-000045720000}"/>
    <cellStyle name="RISKnormBoxed 4 2 5 3 2" xfId="19993" xr:uid="{00000000-0005-0000-0000-000046720000}"/>
    <cellStyle name="RISKnormBoxed 4 2 5 4" xfId="19994" xr:uid="{00000000-0005-0000-0000-000047720000}"/>
    <cellStyle name="RISKnormBoxed 4 2 6" xfId="19995" xr:uid="{00000000-0005-0000-0000-000048720000}"/>
    <cellStyle name="RISKnormBoxed 4 2 6 2" xfId="19996" xr:uid="{00000000-0005-0000-0000-000049720000}"/>
    <cellStyle name="RISKnormBoxed 4 2 6 2 2" xfId="19997" xr:uid="{00000000-0005-0000-0000-00004A720000}"/>
    <cellStyle name="RISKnormBoxed 4 2 6 3" xfId="19998" xr:uid="{00000000-0005-0000-0000-00004B720000}"/>
    <cellStyle name="RISKnormBoxed 4 2 6 3 2" xfId="19999" xr:uid="{00000000-0005-0000-0000-00004C720000}"/>
    <cellStyle name="RISKnormBoxed 4 2 6 4" xfId="20000" xr:uid="{00000000-0005-0000-0000-00004D720000}"/>
    <cellStyle name="RISKnormBoxed 4 2 7" xfId="20001" xr:uid="{00000000-0005-0000-0000-00004E720000}"/>
    <cellStyle name="RISKnormBoxed 4 2 7 2" xfId="20002" xr:uid="{00000000-0005-0000-0000-00004F720000}"/>
    <cellStyle name="RISKnormBoxed 4 2 8" xfId="20003" xr:uid="{00000000-0005-0000-0000-000050720000}"/>
    <cellStyle name="RISKnormBoxed 4 2 8 2" xfId="20004" xr:uid="{00000000-0005-0000-0000-000051720000}"/>
    <cellStyle name="RISKnormBoxed 4 2 9" xfId="20005" xr:uid="{00000000-0005-0000-0000-000052720000}"/>
    <cellStyle name="RISKnormBoxed 4 2_Balance" xfId="20006" xr:uid="{00000000-0005-0000-0000-000053720000}"/>
    <cellStyle name="RISKnormBoxed 4 3" xfId="20007" xr:uid="{00000000-0005-0000-0000-000054720000}"/>
    <cellStyle name="RISKnormBoxed 4 3 2" xfId="20008" xr:uid="{00000000-0005-0000-0000-000055720000}"/>
    <cellStyle name="RISKnormBoxed 4 3 2 2" xfId="20009" xr:uid="{00000000-0005-0000-0000-000056720000}"/>
    <cellStyle name="RISKnormBoxed 4 3 2 2 2" xfId="20010" xr:uid="{00000000-0005-0000-0000-000057720000}"/>
    <cellStyle name="RISKnormBoxed 4 3 2 2 2 2" xfId="20011" xr:uid="{00000000-0005-0000-0000-000058720000}"/>
    <cellStyle name="RISKnormBoxed 4 3 2 2 3" xfId="20012" xr:uid="{00000000-0005-0000-0000-000059720000}"/>
    <cellStyle name="RISKnormBoxed 4 3 2 2 3 2" xfId="20013" xr:uid="{00000000-0005-0000-0000-00005A720000}"/>
    <cellStyle name="RISKnormBoxed 4 3 2 2 4" xfId="20014" xr:uid="{00000000-0005-0000-0000-00005B720000}"/>
    <cellStyle name="RISKnormBoxed 4 3 2 3" xfId="20015" xr:uid="{00000000-0005-0000-0000-00005C720000}"/>
    <cellStyle name="RISKnormBoxed 4 3 2 3 2" xfId="20016" xr:uid="{00000000-0005-0000-0000-00005D720000}"/>
    <cellStyle name="RISKnormBoxed 4 3 2 3 2 2" xfId="20017" xr:uid="{00000000-0005-0000-0000-00005E720000}"/>
    <cellStyle name="RISKnormBoxed 4 3 2 3 3" xfId="20018" xr:uid="{00000000-0005-0000-0000-00005F720000}"/>
    <cellStyle name="RISKnormBoxed 4 3 2 3 3 2" xfId="20019" xr:uid="{00000000-0005-0000-0000-000060720000}"/>
    <cellStyle name="RISKnormBoxed 4 3 2 3 4" xfId="20020" xr:uid="{00000000-0005-0000-0000-000061720000}"/>
    <cellStyle name="RISKnormBoxed 4 3 2 4" xfId="20021" xr:uid="{00000000-0005-0000-0000-000062720000}"/>
    <cellStyle name="RISKnormBoxed 4 3 2 4 2" xfId="20022" xr:uid="{00000000-0005-0000-0000-000063720000}"/>
    <cellStyle name="RISKnormBoxed 4 3 2 4 2 2" xfId="20023" xr:uid="{00000000-0005-0000-0000-000064720000}"/>
    <cellStyle name="RISKnormBoxed 4 3 2 4 3" xfId="20024" xr:uid="{00000000-0005-0000-0000-000065720000}"/>
    <cellStyle name="RISKnormBoxed 4 3 2 4 3 2" xfId="20025" xr:uid="{00000000-0005-0000-0000-000066720000}"/>
    <cellStyle name="RISKnormBoxed 4 3 2 4 4" xfId="20026" xr:uid="{00000000-0005-0000-0000-000067720000}"/>
    <cellStyle name="RISKnormBoxed 4 3 2 5" xfId="20027" xr:uid="{00000000-0005-0000-0000-000068720000}"/>
    <cellStyle name="RISKnormBoxed 4 3 2 5 2" xfId="20028" xr:uid="{00000000-0005-0000-0000-000069720000}"/>
    <cellStyle name="RISKnormBoxed 4 3 2 5 2 2" xfId="20029" xr:uid="{00000000-0005-0000-0000-00006A720000}"/>
    <cellStyle name="RISKnormBoxed 4 3 2 5 3" xfId="20030" xr:uid="{00000000-0005-0000-0000-00006B720000}"/>
    <cellStyle name="RISKnormBoxed 4 3 2 5 3 2" xfId="20031" xr:uid="{00000000-0005-0000-0000-00006C720000}"/>
    <cellStyle name="RISKnormBoxed 4 3 2 5 4" xfId="20032" xr:uid="{00000000-0005-0000-0000-00006D720000}"/>
    <cellStyle name="RISKnormBoxed 4 3 2 6" xfId="20033" xr:uid="{00000000-0005-0000-0000-00006E720000}"/>
    <cellStyle name="RISKnormBoxed 4 3 2 6 2" xfId="20034" xr:uid="{00000000-0005-0000-0000-00006F720000}"/>
    <cellStyle name="RISKnormBoxed 4 3 2 7" xfId="20035" xr:uid="{00000000-0005-0000-0000-000070720000}"/>
    <cellStyle name="RISKnormBoxed 4 3 2 7 2" xfId="20036" xr:uid="{00000000-0005-0000-0000-000071720000}"/>
    <cellStyle name="RISKnormBoxed 4 3 2 8" xfId="20037" xr:uid="{00000000-0005-0000-0000-000072720000}"/>
    <cellStyle name="RISKnormBoxed 4 3 3" xfId="20038" xr:uid="{00000000-0005-0000-0000-000073720000}"/>
    <cellStyle name="RISKnormBoxed 4 3 3 2" xfId="20039" xr:uid="{00000000-0005-0000-0000-000074720000}"/>
    <cellStyle name="RISKnormBoxed 4 3 3 2 2" xfId="20040" xr:uid="{00000000-0005-0000-0000-000075720000}"/>
    <cellStyle name="RISKnormBoxed 4 3 3 3" xfId="20041" xr:uid="{00000000-0005-0000-0000-000076720000}"/>
    <cellStyle name="RISKnormBoxed 4 3 3 3 2" xfId="20042" xr:uid="{00000000-0005-0000-0000-000077720000}"/>
    <cellStyle name="RISKnormBoxed 4 3 3 4" xfId="20043" xr:uid="{00000000-0005-0000-0000-000078720000}"/>
    <cellStyle name="RISKnormBoxed 4 3 4" xfId="20044" xr:uid="{00000000-0005-0000-0000-000079720000}"/>
    <cellStyle name="RISKnormBoxed 4 3 4 2" xfId="20045" xr:uid="{00000000-0005-0000-0000-00007A720000}"/>
    <cellStyle name="RISKnormBoxed 4 3 4 2 2" xfId="20046" xr:uid="{00000000-0005-0000-0000-00007B720000}"/>
    <cellStyle name="RISKnormBoxed 4 3 4 3" xfId="20047" xr:uid="{00000000-0005-0000-0000-00007C720000}"/>
    <cellStyle name="RISKnormBoxed 4 3 4 3 2" xfId="20048" xr:uid="{00000000-0005-0000-0000-00007D720000}"/>
    <cellStyle name="RISKnormBoxed 4 3 4 4" xfId="20049" xr:uid="{00000000-0005-0000-0000-00007E720000}"/>
    <cellStyle name="RISKnormBoxed 4 3 5" xfId="20050" xr:uid="{00000000-0005-0000-0000-00007F720000}"/>
    <cellStyle name="RISKnormBoxed 4 3 5 2" xfId="20051" xr:uid="{00000000-0005-0000-0000-000080720000}"/>
    <cellStyle name="RISKnormBoxed 4 3 5 2 2" xfId="20052" xr:uid="{00000000-0005-0000-0000-000081720000}"/>
    <cellStyle name="RISKnormBoxed 4 3 5 3" xfId="20053" xr:uid="{00000000-0005-0000-0000-000082720000}"/>
    <cellStyle name="RISKnormBoxed 4 3 5 3 2" xfId="20054" xr:uid="{00000000-0005-0000-0000-000083720000}"/>
    <cellStyle name="RISKnormBoxed 4 3 5 4" xfId="20055" xr:uid="{00000000-0005-0000-0000-000084720000}"/>
    <cellStyle name="RISKnormBoxed 4 3 6" xfId="20056" xr:uid="{00000000-0005-0000-0000-000085720000}"/>
    <cellStyle name="RISKnormBoxed 4 3 6 2" xfId="20057" xr:uid="{00000000-0005-0000-0000-000086720000}"/>
    <cellStyle name="RISKnormBoxed 4 3 6 2 2" xfId="20058" xr:uid="{00000000-0005-0000-0000-000087720000}"/>
    <cellStyle name="RISKnormBoxed 4 3 6 3" xfId="20059" xr:uid="{00000000-0005-0000-0000-000088720000}"/>
    <cellStyle name="RISKnormBoxed 4 3 6 3 2" xfId="20060" xr:uid="{00000000-0005-0000-0000-000089720000}"/>
    <cellStyle name="RISKnormBoxed 4 3 6 4" xfId="20061" xr:uid="{00000000-0005-0000-0000-00008A720000}"/>
    <cellStyle name="RISKnormBoxed 4 3 7" xfId="20062" xr:uid="{00000000-0005-0000-0000-00008B720000}"/>
    <cellStyle name="RISKnormBoxed 4 3 7 2" xfId="20063" xr:uid="{00000000-0005-0000-0000-00008C720000}"/>
    <cellStyle name="RISKnormBoxed 4 3 8" xfId="20064" xr:uid="{00000000-0005-0000-0000-00008D720000}"/>
    <cellStyle name="RISKnormBoxed 4 3 8 2" xfId="20065" xr:uid="{00000000-0005-0000-0000-00008E720000}"/>
    <cellStyle name="RISKnormBoxed 4 3 9" xfId="20066" xr:uid="{00000000-0005-0000-0000-00008F720000}"/>
    <cellStyle name="RISKnormBoxed 4 3_Balance" xfId="20067" xr:uid="{00000000-0005-0000-0000-000090720000}"/>
    <cellStyle name="RISKnormBoxed 4 4" xfId="20068" xr:uid="{00000000-0005-0000-0000-000091720000}"/>
    <cellStyle name="RISKnormBoxed 4 4 2" xfId="20069" xr:uid="{00000000-0005-0000-0000-000092720000}"/>
    <cellStyle name="RISKnormBoxed 4 4 2 2" xfId="20070" xr:uid="{00000000-0005-0000-0000-000093720000}"/>
    <cellStyle name="RISKnormBoxed 4 4 2 2 2" xfId="20071" xr:uid="{00000000-0005-0000-0000-000094720000}"/>
    <cellStyle name="RISKnormBoxed 4 4 2 2 2 2" xfId="20072" xr:uid="{00000000-0005-0000-0000-000095720000}"/>
    <cellStyle name="RISKnormBoxed 4 4 2 2 3" xfId="20073" xr:uid="{00000000-0005-0000-0000-000096720000}"/>
    <cellStyle name="RISKnormBoxed 4 4 2 2 3 2" xfId="20074" xr:uid="{00000000-0005-0000-0000-000097720000}"/>
    <cellStyle name="RISKnormBoxed 4 4 2 2 4" xfId="20075" xr:uid="{00000000-0005-0000-0000-000098720000}"/>
    <cellStyle name="RISKnormBoxed 4 4 2 3" xfId="20076" xr:uid="{00000000-0005-0000-0000-000099720000}"/>
    <cellStyle name="RISKnormBoxed 4 4 2 3 2" xfId="20077" xr:uid="{00000000-0005-0000-0000-00009A720000}"/>
    <cellStyle name="RISKnormBoxed 4 4 2 3 2 2" xfId="20078" xr:uid="{00000000-0005-0000-0000-00009B720000}"/>
    <cellStyle name="RISKnormBoxed 4 4 2 3 3" xfId="20079" xr:uid="{00000000-0005-0000-0000-00009C720000}"/>
    <cellStyle name="RISKnormBoxed 4 4 2 3 3 2" xfId="20080" xr:uid="{00000000-0005-0000-0000-00009D720000}"/>
    <cellStyle name="RISKnormBoxed 4 4 2 3 4" xfId="20081" xr:uid="{00000000-0005-0000-0000-00009E720000}"/>
    <cellStyle name="RISKnormBoxed 4 4 2 4" xfId="20082" xr:uid="{00000000-0005-0000-0000-00009F720000}"/>
    <cellStyle name="RISKnormBoxed 4 4 2 4 2" xfId="20083" xr:uid="{00000000-0005-0000-0000-0000A0720000}"/>
    <cellStyle name="RISKnormBoxed 4 4 2 4 2 2" xfId="20084" xr:uid="{00000000-0005-0000-0000-0000A1720000}"/>
    <cellStyle name="RISKnormBoxed 4 4 2 4 3" xfId="20085" xr:uid="{00000000-0005-0000-0000-0000A2720000}"/>
    <cellStyle name="RISKnormBoxed 4 4 2 4 3 2" xfId="20086" xr:uid="{00000000-0005-0000-0000-0000A3720000}"/>
    <cellStyle name="RISKnormBoxed 4 4 2 4 4" xfId="20087" xr:uid="{00000000-0005-0000-0000-0000A4720000}"/>
    <cellStyle name="RISKnormBoxed 4 4 2 5" xfId="20088" xr:uid="{00000000-0005-0000-0000-0000A5720000}"/>
    <cellStyle name="RISKnormBoxed 4 4 2 5 2" xfId="20089" xr:uid="{00000000-0005-0000-0000-0000A6720000}"/>
    <cellStyle name="RISKnormBoxed 4 4 2 5 2 2" xfId="20090" xr:uid="{00000000-0005-0000-0000-0000A7720000}"/>
    <cellStyle name="RISKnormBoxed 4 4 2 5 3" xfId="20091" xr:uid="{00000000-0005-0000-0000-0000A8720000}"/>
    <cellStyle name="RISKnormBoxed 4 4 2 5 3 2" xfId="20092" xr:uid="{00000000-0005-0000-0000-0000A9720000}"/>
    <cellStyle name="RISKnormBoxed 4 4 2 5 4" xfId="20093" xr:uid="{00000000-0005-0000-0000-0000AA720000}"/>
    <cellStyle name="RISKnormBoxed 4 4 2 6" xfId="20094" xr:uid="{00000000-0005-0000-0000-0000AB720000}"/>
    <cellStyle name="RISKnormBoxed 4 4 2 6 2" xfId="20095" xr:uid="{00000000-0005-0000-0000-0000AC720000}"/>
    <cellStyle name="RISKnormBoxed 4 4 2 7" xfId="20096" xr:uid="{00000000-0005-0000-0000-0000AD720000}"/>
    <cellStyle name="RISKnormBoxed 4 4 2 7 2" xfId="20097" xr:uid="{00000000-0005-0000-0000-0000AE720000}"/>
    <cellStyle name="RISKnormBoxed 4 4 2 8" xfId="20098" xr:uid="{00000000-0005-0000-0000-0000AF720000}"/>
    <cellStyle name="RISKnormBoxed 4 4 3" xfId="20099" xr:uid="{00000000-0005-0000-0000-0000B0720000}"/>
    <cellStyle name="RISKnormBoxed 4 4 3 2" xfId="20100" xr:uid="{00000000-0005-0000-0000-0000B1720000}"/>
    <cellStyle name="RISKnormBoxed 4 4 3 2 2" xfId="20101" xr:uid="{00000000-0005-0000-0000-0000B2720000}"/>
    <cellStyle name="RISKnormBoxed 4 4 3 3" xfId="20102" xr:uid="{00000000-0005-0000-0000-0000B3720000}"/>
    <cellStyle name="RISKnormBoxed 4 4 3 3 2" xfId="20103" xr:uid="{00000000-0005-0000-0000-0000B4720000}"/>
    <cellStyle name="RISKnormBoxed 4 4 3 4" xfId="20104" xr:uid="{00000000-0005-0000-0000-0000B5720000}"/>
    <cellStyle name="RISKnormBoxed 4 4 4" xfId="20105" xr:uid="{00000000-0005-0000-0000-0000B6720000}"/>
    <cellStyle name="RISKnormBoxed 4 4 4 2" xfId="20106" xr:uid="{00000000-0005-0000-0000-0000B7720000}"/>
    <cellStyle name="RISKnormBoxed 4 4 4 2 2" xfId="20107" xr:uid="{00000000-0005-0000-0000-0000B8720000}"/>
    <cellStyle name="RISKnormBoxed 4 4 4 3" xfId="20108" xr:uid="{00000000-0005-0000-0000-0000B9720000}"/>
    <cellStyle name="RISKnormBoxed 4 4 4 3 2" xfId="20109" xr:uid="{00000000-0005-0000-0000-0000BA720000}"/>
    <cellStyle name="RISKnormBoxed 4 4 4 4" xfId="20110" xr:uid="{00000000-0005-0000-0000-0000BB720000}"/>
    <cellStyle name="RISKnormBoxed 4 4 5" xfId="20111" xr:uid="{00000000-0005-0000-0000-0000BC720000}"/>
    <cellStyle name="RISKnormBoxed 4 4 5 2" xfId="20112" xr:uid="{00000000-0005-0000-0000-0000BD720000}"/>
    <cellStyle name="RISKnormBoxed 4 4 5 2 2" xfId="20113" xr:uid="{00000000-0005-0000-0000-0000BE720000}"/>
    <cellStyle name="RISKnormBoxed 4 4 5 3" xfId="20114" xr:uid="{00000000-0005-0000-0000-0000BF720000}"/>
    <cellStyle name="RISKnormBoxed 4 4 5 3 2" xfId="20115" xr:uid="{00000000-0005-0000-0000-0000C0720000}"/>
    <cellStyle name="RISKnormBoxed 4 4 5 4" xfId="20116" xr:uid="{00000000-0005-0000-0000-0000C1720000}"/>
    <cellStyle name="RISKnormBoxed 4 4 6" xfId="20117" xr:uid="{00000000-0005-0000-0000-0000C2720000}"/>
    <cellStyle name="RISKnormBoxed 4 4 6 2" xfId="20118" xr:uid="{00000000-0005-0000-0000-0000C3720000}"/>
    <cellStyle name="RISKnormBoxed 4 4 6 2 2" xfId="20119" xr:uid="{00000000-0005-0000-0000-0000C4720000}"/>
    <cellStyle name="RISKnormBoxed 4 4 6 3" xfId="20120" xr:uid="{00000000-0005-0000-0000-0000C5720000}"/>
    <cellStyle name="RISKnormBoxed 4 4 6 3 2" xfId="20121" xr:uid="{00000000-0005-0000-0000-0000C6720000}"/>
    <cellStyle name="RISKnormBoxed 4 4 6 4" xfId="20122" xr:uid="{00000000-0005-0000-0000-0000C7720000}"/>
    <cellStyle name="RISKnormBoxed 4 4 7" xfId="20123" xr:uid="{00000000-0005-0000-0000-0000C8720000}"/>
    <cellStyle name="RISKnormBoxed 4 4 7 2" xfId="20124" xr:uid="{00000000-0005-0000-0000-0000C9720000}"/>
    <cellStyle name="RISKnormBoxed 4 4 8" xfId="20125" xr:uid="{00000000-0005-0000-0000-0000CA720000}"/>
    <cellStyle name="RISKnormBoxed 4 4 8 2" xfId="20126" xr:uid="{00000000-0005-0000-0000-0000CB720000}"/>
    <cellStyle name="RISKnormBoxed 4 4 9" xfId="20127" xr:uid="{00000000-0005-0000-0000-0000CC720000}"/>
    <cellStyle name="RISKnormBoxed 4 4_Balance" xfId="20128" xr:uid="{00000000-0005-0000-0000-0000CD720000}"/>
    <cellStyle name="RISKnormBoxed 4 5" xfId="20129" xr:uid="{00000000-0005-0000-0000-0000CE720000}"/>
    <cellStyle name="RISKnormBoxed 4 5 2" xfId="20130" xr:uid="{00000000-0005-0000-0000-0000CF720000}"/>
    <cellStyle name="RISKnormBoxed 4 5 2 2" xfId="20131" xr:uid="{00000000-0005-0000-0000-0000D0720000}"/>
    <cellStyle name="RISKnormBoxed 4 5 2 2 2" xfId="20132" xr:uid="{00000000-0005-0000-0000-0000D1720000}"/>
    <cellStyle name="RISKnormBoxed 4 5 2 3" xfId="20133" xr:uid="{00000000-0005-0000-0000-0000D2720000}"/>
    <cellStyle name="RISKnormBoxed 4 5 2 3 2" xfId="20134" xr:uid="{00000000-0005-0000-0000-0000D3720000}"/>
    <cellStyle name="RISKnormBoxed 4 5 2 4" xfId="20135" xr:uid="{00000000-0005-0000-0000-0000D4720000}"/>
    <cellStyle name="RISKnormBoxed 4 5 3" xfId="20136" xr:uid="{00000000-0005-0000-0000-0000D5720000}"/>
    <cellStyle name="RISKnormBoxed 4 5 3 2" xfId="20137" xr:uid="{00000000-0005-0000-0000-0000D6720000}"/>
    <cellStyle name="RISKnormBoxed 4 5 3 2 2" xfId="20138" xr:uid="{00000000-0005-0000-0000-0000D7720000}"/>
    <cellStyle name="RISKnormBoxed 4 5 3 3" xfId="20139" xr:uid="{00000000-0005-0000-0000-0000D8720000}"/>
    <cellStyle name="RISKnormBoxed 4 5 3 3 2" xfId="20140" xr:uid="{00000000-0005-0000-0000-0000D9720000}"/>
    <cellStyle name="RISKnormBoxed 4 5 3 4" xfId="20141" xr:uid="{00000000-0005-0000-0000-0000DA720000}"/>
    <cellStyle name="RISKnormBoxed 4 5 4" xfId="20142" xr:uid="{00000000-0005-0000-0000-0000DB720000}"/>
    <cellStyle name="RISKnormBoxed 4 5 4 2" xfId="20143" xr:uid="{00000000-0005-0000-0000-0000DC720000}"/>
    <cellStyle name="RISKnormBoxed 4 5 4 2 2" xfId="20144" xr:uid="{00000000-0005-0000-0000-0000DD720000}"/>
    <cellStyle name="RISKnormBoxed 4 5 4 3" xfId="20145" xr:uid="{00000000-0005-0000-0000-0000DE720000}"/>
    <cellStyle name="RISKnormBoxed 4 5 4 3 2" xfId="20146" xr:uid="{00000000-0005-0000-0000-0000DF720000}"/>
    <cellStyle name="RISKnormBoxed 4 5 4 4" xfId="20147" xr:uid="{00000000-0005-0000-0000-0000E0720000}"/>
    <cellStyle name="RISKnormBoxed 4 5 5" xfId="20148" xr:uid="{00000000-0005-0000-0000-0000E1720000}"/>
    <cellStyle name="RISKnormBoxed 4 5 5 2" xfId="20149" xr:uid="{00000000-0005-0000-0000-0000E2720000}"/>
    <cellStyle name="RISKnormBoxed 4 5 5 2 2" xfId="20150" xr:uid="{00000000-0005-0000-0000-0000E3720000}"/>
    <cellStyle name="RISKnormBoxed 4 5 5 3" xfId="20151" xr:uid="{00000000-0005-0000-0000-0000E4720000}"/>
    <cellStyle name="RISKnormBoxed 4 5 5 3 2" xfId="20152" xr:uid="{00000000-0005-0000-0000-0000E5720000}"/>
    <cellStyle name="RISKnormBoxed 4 5 5 4" xfId="20153" xr:uid="{00000000-0005-0000-0000-0000E6720000}"/>
    <cellStyle name="RISKnormBoxed 4 5 6" xfId="20154" xr:uid="{00000000-0005-0000-0000-0000E7720000}"/>
    <cellStyle name="RISKnormBoxed 4 5 6 2" xfId="20155" xr:uid="{00000000-0005-0000-0000-0000E8720000}"/>
    <cellStyle name="RISKnormBoxed 4 5 7" xfId="20156" xr:uid="{00000000-0005-0000-0000-0000E9720000}"/>
    <cellStyle name="RISKnormBoxed 4 5 7 2" xfId="20157" xr:uid="{00000000-0005-0000-0000-0000EA720000}"/>
    <cellStyle name="RISKnormBoxed 4 5 8" xfId="20158" xr:uid="{00000000-0005-0000-0000-0000EB720000}"/>
    <cellStyle name="RISKnormBoxed 4 6" xfId="20159" xr:uid="{00000000-0005-0000-0000-0000EC720000}"/>
    <cellStyle name="RISKnormBoxed 4 6 2" xfId="20160" xr:uid="{00000000-0005-0000-0000-0000ED720000}"/>
    <cellStyle name="RISKnormBoxed 4 6 2 2" xfId="20161" xr:uid="{00000000-0005-0000-0000-0000EE720000}"/>
    <cellStyle name="RISKnormBoxed 4 6 2 2 2" xfId="20162" xr:uid="{00000000-0005-0000-0000-0000EF720000}"/>
    <cellStyle name="RISKnormBoxed 4 6 2 3" xfId="20163" xr:uid="{00000000-0005-0000-0000-0000F0720000}"/>
    <cellStyle name="RISKnormBoxed 4 6 2 3 2" xfId="20164" xr:uid="{00000000-0005-0000-0000-0000F1720000}"/>
    <cellStyle name="RISKnormBoxed 4 6 2 4" xfId="20165" xr:uid="{00000000-0005-0000-0000-0000F2720000}"/>
    <cellStyle name="RISKnormBoxed 4 6 3" xfId="20166" xr:uid="{00000000-0005-0000-0000-0000F3720000}"/>
    <cellStyle name="RISKnormBoxed 4 6 3 2" xfId="20167" xr:uid="{00000000-0005-0000-0000-0000F4720000}"/>
    <cellStyle name="RISKnormBoxed 4 6 3 2 2" xfId="20168" xr:uid="{00000000-0005-0000-0000-0000F5720000}"/>
    <cellStyle name="RISKnormBoxed 4 6 3 3" xfId="20169" xr:uid="{00000000-0005-0000-0000-0000F6720000}"/>
    <cellStyle name="RISKnormBoxed 4 6 3 3 2" xfId="20170" xr:uid="{00000000-0005-0000-0000-0000F7720000}"/>
    <cellStyle name="RISKnormBoxed 4 6 3 4" xfId="20171" xr:uid="{00000000-0005-0000-0000-0000F8720000}"/>
    <cellStyle name="RISKnormBoxed 4 6 4" xfId="20172" xr:uid="{00000000-0005-0000-0000-0000F9720000}"/>
    <cellStyle name="RISKnormBoxed 4 6 4 2" xfId="20173" xr:uid="{00000000-0005-0000-0000-0000FA720000}"/>
    <cellStyle name="RISKnormBoxed 4 6 4 2 2" xfId="20174" xr:uid="{00000000-0005-0000-0000-0000FB720000}"/>
    <cellStyle name="RISKnormBoxed 4 6 4 3" xfId="20175" xr:uid="{00000000-0005-0000-0000-0000FC720000}"/>
    <cellStyle name="RISKnormBoxed 4 6 4 3 2" xfId="20176" xr:uid="{00000000-0005-0000-0000-0000FD720000}"/>
    <cellStyle name="RISKnormBoxed 4 6 4 4" xfId="20177" xr:uid="{00000000-0005-0000-0000-0000FE720000}"/>
    <cellStyle name="RISKnormBoxed 4 6 5" xfId="20178" xr:uid="{00000000-0005-0000-0000-0000FF720000}"/>
    <cellStyle name="RISKnormBoxed 4 6 5 2" xfId="20179" xr:uid="{00000000-0005-0000-0000-000000730000}"/>
    <cellStyle name="RISKnormBoxed 4 6 5 2 2" xfId="20180" xr:uid="{00000000-0005-0000-0000-000001730000}"/>
    <cellStyle name="RISKnormBoxed 4 6 5 3" xfId="20181" xr:uid="{00000000-0005-0000-0000-000002730000}"/>
    <cellStyle name="RISKnormBoxed 4 6 5 3 2" xfId="20182" xr:uid="{00000000-0005-0000-0000-000003730000}"/>
    <cellStyle name="RISKnormBoxed 4 6 5 4" xfId="20183" xr:uid="{00000000-0005-0000-0000-000004730000}"/>
    <cellStyle name="RISKnormBoxed 4 6 6" xfId="20184" xr:uid="{00000000-0005-0000-0000-000005730000}"/>
    <cellStyle name="RISKnormBoxed 4 6 6 2" xfId="20185" xr:uid="{00000000-0005-0000-0000-000006730000}"/>
    <cellStyle name="RISKnormBoxed 4 6 7" xfId="20186" xr:uid="{00000000-0005-0000-0000-000007730000}"/>
    <cellStyle name="RISKnormBoxed 4 6 7 2" xfId="20187" xr:uid="{00000000-0005-0000-0000-000008730000}"/>
    <cellStyle name="RISKnormBoxed 4 6 8" xfId="20188" xr:uid="{00000000-0005-0000-0000-000009730000}"/>
    <cellStyle name="RISKnormBoxed 4 7" xfId="20189" xr:uid="{00000000-0005-0000-0000-00000A730000}"/>
    <cellStyle name="RISKnormBoxed 4 7 2" xfId="20190" xr:uid="{00000000-0005-0000-0000-00000B730000}"/>
    <cellStyle name="RISKnormBoxed 4 7 2 2" xfId="20191" xr:uid="{00000000-0005-0000-0000-00000C730000}"/>
    <cellStyle name="RISKnormBoxed 4 7 3" xfId="20192" xr:uid="{00000000-0005-0000-0000-00000D730000}"/>
    <cellStyle name="RISKnormBoxed 4 7 3 2" xfId="20193" xr:uid="{00000000-0005-0000-0000-00000E730000}"/>
    <cellStyle name="RISKnormBoxed 4 7 4" xfId="20194" xr:uid="{00000000-0005-0000-0000-00000F730000}"/>
    <cellStyle name="RISKnormBoxed 4 8" xfId="20195" xr:uid="{00000000-0005-0000-0000-000010730000}"/>
    <cellStyle name="RISKnormBoxed 4 8 2" xfId="20196" xr:uid="{00000000-0005-0000-0000-000011730000}"/>
    <cellStyle name="RISKnormBoxed 4 8 2 2" xfId="20197" xr:uid="{00000000-0005-0000-0000-000012730000}"/>
    <cellStyle name="RISKnormBoxed 4 8 3" xfId="20198" xr:uid="{00000000-0005-0000-0000-000013730000}"/>
    <cellStyle name="RISKnormBoxed 4 8 3 2" xfId="20199" xr:uid="{00000000-0005-0000-0000-000014730000}"/>
    <cellStyle name="RISKnormBoxed 4 8 4" xfId="20200" xr:uid="{00000000-0005-0000-0000-000015730000}"/>
    <cellStyle name="RISKnormBoxed 4 9" xfId="20201" xr:uid="{00000000-0005-0000-0000-000016730000}"/>
    <cellStyle name="RISKnormBoxed 4 9 2" xfId="20202" xr:uid="{00000000-0005-0000-0000-000017730000}"/>
    <cellStyle name="RISKnormBoxed 4 9 2 2" xfId="20203" xr:uid="{00000000-0005-0000-0000-000018730000}"/>
    <cellStyle name="RISKnormBoxed 4 9 3" xfId="20204" xr:uid="{00000000-0005-0000-0000-000019730000}"/>
    <cellStyle name="RISKnormBoxed 4 9 3 2" xfId="20205" xr:uid="{00000000-0005-0000-0000-00001A730000}"/>
    <cellStyle name="RISKnormBoxed 4 9 4" xfId="20206" xr:uid="{00000000-0005-0000-0000-00001B730000}"/>
    <cellStyle name="RISKnormBoxed 4_Balance" xfId="20207" xr:uid="{00000000-0005-0000-0000-00001C730000}"/>
    <cellStyle name="RISKnormBoxed 5" xfId="20208" xr:uid="{00000000-0005-0000-0000-00001D730000}"/>
    <cellStyle name="RISKnormBoxed 5 2" xfId="20209" xr:uid="{00000000-0005-0000-0000-00001E730000}"/>
    <cellStyle name="RISKnormBoxed 5 2 2" xfId="20210" xr:uid="{00000000-0005-0000-0000-00001F730000}"/>
    <cellStyle name="RISKnormBoxed 5 2 2 2" xfId="20211" xr:uid="{00000000-0005-0000-0000-000020730000}"/>
    <cellStyle name="RISKnormBoxed 5 2 3" xfId="20212" xr:uid="{00000000-0005-0000-0000-000021730000}"/>
    <cellStyle name="RISKnormBoxed 5 2 3 2" xfId="20213" xr:uid="{00000000-0005-0000-0000-000022730000}"/>
    <cellStyle name="RISKnormBoxed 5 2 4" xfId="20214" xr:uid="{00000000-0005-0000-0000-000023730000}"/>
    <cellStyle name="RISKnormBoxed 5 3" xfId="20215" xr:uid="{00000000-0005-0000-0000-000024730000}"/>
    <cellStyle name="RISKnormBoxed 5 3 2" xfId="20216" xr:uid="{00000000-0005-0000-0000-000025730000}"/>
    <cellStyle name="RISKnormBoxed 5 3 2 2" xfId="20217" xr:uid="{00000000-0005-0000-0000-000026730000}"/>
    <cellStyle name="RISKnormBoxed 5 3 3" xfId="20218" xr:uid="{00000000-0005-0000-0000-000027730000}"/>
    <cellStyle name="RISKnormBoxed 5 3 3 2" xfId="20219" xr:uid="{00000000-0005-0000-0000-000028730000}"/>
    <cellStyle name="RISKnormBoxed 5 3 4" xfId="20220" xr:uid="{00000000-0005-0000-0000-000029730000}"/>
    <cellStyle name="RISKnormBoxed 5 4" xfId="20221" xr:uid="{00000000-0005-0000-0000-00002A730000}"/>
    <cellStyle name="RISKnormBoxed 5 4 2" xfId="20222" xr:uid="{00000000-0005-0000-0000-00002B730000}"/>
    <cellStyle name="RISKnormBoxed 5 4 2 2" xfId="20223" xr:uid="{00000000-0005-0000-0000-00002C730000}"/>
    <cellStyle name="RISKnormBoxed 5 4 3" xfId="20224" xr:uid="{00000000-0005-0000-0000-00002D730000}"/>
    <cellStyle name="RISKnormBoxed 5 4 3 2" xfId="20225" xr:uid="{00000000-0005-0000-0000-00002E730000}"/>
    <cellStyle name="RISKnormBoxed 5 4 4" xfId="20226" xr:uid="{00000000-0005-0000-0000-00002F730000}"/>
    <cellStyle name="RISKnormBoxed 5 5" xfId="20227" xr:uid="{00000000-0005-0000-0000-000030730000}"/>
    <cellStyle name="RISKnormBoxed 5 5 2" xfId="20228" xr:uid="{00000000-0005-0000-0000-000031730000}"/>
    <cellStyle name="RISKnormBoxed 5 5 2 2" xfId="20229" xr:uid="{00000000-0005-0000-0000-000032730000}"/>
    <cellStyle name="RISKnormBoxed 5 5 3" xfId="20230" xr:uid="{00000000-0005-0000-0000-000033730000}"/>
    <cellStyle name="RISKnormBoxed 5 5 3 2" xfId="20231" xr:uid="{00000000-0005-0000-0000-000034730000}"/>
    <cellStyle name="RISKnormBoxed 5 5 4" xfId="20232" xr:uid="{00000000-0005-0000-0000-000035730000}"/>
    <cellStyle name="RISKnormBoxed 5 6" xfId="20233" xr:uid="{00000000-0005-0000-0000-000036730000}"/>
    <cellStyle name="RISKnormBoxed 5 6 2" xfId="20234" xr:uid="{00000000-0005-0000-0000-000037730000}"/>
    <cellStyle name="RISKnormBoxed 5 7" xfId="20235" xr:uid="{00000000-0005-0000-0000-000038730000}"/>
    <cellStyle name="RISKnormBoxed 5 7 2" xfId="20236" xr:uid="{00000000-0005-0000-0000-000039730000}"/>
    <cellStyle name="RISKnormBoxed 5 8" xfId="20237" xr:uid="{00000000-0005-0000-0000-00003A730000}"/>
    <cellStyle name="RISKnormBoxed 6" xfId="20238" xr:uid="{00000000-0005-0000-0000-00003B730000}"/>
    <cellStyle name="RISKnormBoxed 6 2" xfId="20239" xr:uid="{00000000-0005-0000-0000-00003C730000}"/>
    <cellStyle name="RISKnormBoxed 6 2 2" xfId="20240" xr:uid="{00000000-0005-0000-0000-00003D730000}"/>
    <cellStyle name="RISKnormBoxed 6 3" xfId="20241" xr:uid="{00000000-0005-0000-0000-00003E730000}"/>
    <cellStyle name="RISKnormBoxed 6 3 2" xfId="20242" xr:uid="{00000000-0005-0000-0000-00003F730000}"/>
    <cellStyle name="RISKnormBoxed 6 4" xfId="20243" xr:uid="{00000000-0005-0000-0000-000040730000}"/>
    <cellStyle name="RISKnormBoxed 7" xfId="20244" xr:uid="{00000000-0005-0000-0000-000041730000}"/>
    <cellStyle name="RISKnormBoxed 7 2" xfId="20245" xr:uid="{00000000-0005-0000-0000-000042730000}"/>
    <cellStyle name="RISKnormBoxed 7 2 2" xfId="20246" xr:uid="{00000000-0005-0000-0000-000043730000}"/>
    <cellStyle name="RISKnormBoxed 7 3" xfId="20247" xr:uid="{00000000-0005-0000-0000-000044730000}"/>
    <cellStyle name="RISKnormBoxed 7 3 2" xfId="20248" xr:uid="{00000000-0005-0000-0000-000045730000}"/>
    <cellStyle name="RISKnormBoxed 7 4" xfId="20249" xr:uid="{00000000-0005-0000-0000-000046730000}"/>
    <cellStyle name="RISKnormBoxed 8" xfId="20250" xr:uid="{00000000-0005-0000-0000-000047730000}"/>
    <cellStyle name="RISKnormBoxed 8 2" xfId="20251" xr:uid="{00000000-0005-0000-0000-000048730000}"/>
    <cellStyle name="RISKnormBoxed 8 2 2" xfId="20252" xr:uid="{00000000-0005-0000-0000-000049730000}"/>
    <cellStyle name="RISKnormBoxed 8 3" xfId="20253" xr:uid="{00000000-0005-0000-0000-00004A730000}"/>
    <cellStyle name="RISKnormBoxed 8 3 2" xfId="20254" xr:uid="{00000000-0005-0000-0000-00004B730000}"/>
    <cellStyle name="RISKnormBoxed 8 4" xfId="20255" xr:uid="{00000000-0005-0000-0000-00004C730000}"/>
    <cellStyle name="RISKnormBoxed 9" xfId="20256" xr:uid="{00000000-0005-0000-0000-00004D730000}"/>
    <cellStyle name="RISKnormBoxed 9 2" xfId="20257" xr:uid="{00000000-0005-0000-0000-00004E730000}"/>
    <cellStyle name="RISKnormBoxed 9 2 2" xfId="20258" xr:uid="{00000000-0005-0000-0000-00004F730000}"/>
    <cellStyle name="RISKnormBoxed 9 3" xfId="20259" xr:uid="{00000000-0005-0000-0000-000050730000}"/>
    <cellStyle name="RISKnormBoxed 9 3 2" xfId="20260" xr:uid="{00000000-0005-0000-0000-000051730000}"/>
    <cellStyle name="RISKnormBoxed 9 4" xfId="20261" xr:uid="{00000000-0005-0000-0000-000052730000}"/>
    <cellStyle name="RISKnormBoxed_Balance" xfId="20262" xr:uid="{00000000-0005-0000-0000-000053730000}"/>
    <cellStyle name="RISKnormCenter" xfId="20263" xr:uid="{00000000-0005-0000-0000-000054730000}"/>
    <cellStyle name="RISKnormCenter 2" xfId="20264" xr:uid="{00000000-0005-0000-0000-000055730000}"/>
    <cellStyle name="RISKnormCenter 2 10" xfId="20265" xr:uid="{00000000-0005-0000-0000-000056730000}"/>
    <cellStyle name="RISKnormCenter 2 10 2" xfId="20266" xr:uid="{00000000-0005-0000-0000-000057730000}"/>
    <cellStyle name="RISKnormCenter 2 11" xfId="20267" xr:uid="{00000000-0005-0000-0000-000058730000}"/>
    <cellStyle name="RISKnormCenter 2 11 2" xfId="20268" xr:uid="{00000000-0005-0000-0000-000059730000}"/>
    <cellStyle name="RISKnormCenter 2 12" xfId="20269" xr:uid="{00000000-0005-0000-0000-00005A730000}"/>
    <cellStyle name="RISKnormCenter 2 12 2" xfId="20270" xr:uid="{00000000-0005-0000-0000-00005B730000}"/>
    <cellStyle name="RISKnormCenter 2 13" xfId="20271" xr:uid="{00000000-0005-0000-0000-00005C730000}"/>
    <cellStyle name="RISKnormCenter 2 2" xfId="20272" xr:uid="{00000000-0005-0000-0000-00005D730000}"/>
    <cellStyle name="RISKnormCenter 2 2 2" xfId="20273" xr:uid="{00000000-0005-0000-0000-00005E730000}"/>
    <cellStyle name="RISKnormCenter 2 3" xfId="20274" xr:uid="{00000000-0005-0000-0000-00005F730000}"/>
    <cellStyle name="RISKnormCenter 2 3 2" xfId="20275" xr:uid="{00000000-0005-0000-0000-000060730000}"/>
    <cellStyle name="RISKnormCenter 2 4" xfId="20276" xr:uid="{00000000-0005-0000-0000-000061730000}"/>
    <cellStyle name="RISKnormCenter 2 4 2" xfId="20277" xr:uid="{00000000-0005-0000-0000-000062730000}"/>
    <cellStyle name="RISKnormCenter 2 5" xfId="20278" xr:uid="{00000000-0005-0000-0000-000063730000}"/>
    <cellStyle name="RISKnormCenter 2 5 2" xfId="20279" xr:uid="{00000000-0005-0000-0000-000064730000}"/>
    <cellStyle name="RISKnormCenter 2 6" xfId="20280" xr:uid="{00000000-0005-0000-0000-000065730000}"/>
    <cellStyle name="RISKnormCenter 2 6 2" xfId="20281" xr:uid="{00000000-0005-0000-0000-000066730000}"/>
    <cellStyle name="RISKnormCenter 2 7" xfId="20282" xr:uid="{00000000-0005-0000-0000-000067730000}"/>
    <cellStyle name="RISKnormCenter 2 7 2" xfId="20283" xr:uid="{00000000-0005-0000-0000-000068730000}"/>
    <cellStyle name="RISKnormCenter 2 8" xfId="20284" xr:uid="{00000000-0005-0000-0000-000069730000}"/>
    <cellStyle name="RISKnormCenter 2 8 2" xfId="20285" xr:uid="{00000000-0005-0000-0000-00006A730000}"/>
    <cellStyle name="RISKnormCenter 2 9" xfId="20286" xr:uid="{00000000-0005-0000-0000-00006B730000}"/>
    <cellStyle name="RISKnormCenter 2 9 2" xfId="20287" xr:uid="{00000000-0005-0000-0000-00006C730000}"/>
    <cellStyle name="RISKnormCenter 3" xfId="20288" xr:uid="{00000000-0005-0000-0000-00006D730000}"/>
    <cellStyle name="RISKnormCenter 3 10" xfId="20289" xr:uid="{00000000-0005-0000-0000-00006E730000}"/>
    <cellStyle name="RISKnormCenter 3 10 2" xfId="20290" xr:uid="{00000000-0005-0000-0000-00006F730000}"/>
    <cellStyle name="RISKnormCenter 3 11" xfId="20291" xr:uid="{00000000-0005-0000-0000-000070730000}"/>
    <cellStyle name="RISKnormCenter 3 11 2" xfId="20292" xr:uid="{00000000-0005-0000-0000-000071730000}"/>
    <cellStyle name="RISKnormCenter 3 12" xfId="20293" xr:uid="{00000000-0005-0000-0000-000072730000}"/>
    <cellStyle name="RISKnormCenter 3 12 2" xfId="20294" xr:uid="{00000000-0005-0000-0000-000073730000}"/>
    <cellStyle name="RISKnormCenter 3 13" xfId="20295" xr:uid="{00000000-0005-0000-0000-000074730000}"/>
    <cellStyle name="RISKnormCenter 3 2" xfId="20296" xr:uid="{00000000-0005-0000-0000-000075730000}"/>
    <cellStyle name="RISKnormCenter 3 2 2" xfId="20297" xr:uid="{00000000-0005-0000-0000-000076730000}"/>
    <cellStyle name="RISKnormCenter 3 3" xfId="20298" xr:uid="{00000000-0005-0000-0000-000077730000}"/>
    <cellStyle name="RISKnormCenter 3 3 2" xfId="20299" xr:uid="{00000000-0005-0000-0000-000078730000}"/>
    <cellStyle name="RISKnormCenter 3 4" xfId="20300" xr:uid="{00000000-0005-0000-0000-000079730000}"/>
    <cellStyle name="RISKnormCenter 3 4 2" xfId="20301" xr:uid="{00000000-0005-0000-0000-00007A730000}"/>
    <cellStyle name="RISKnormCenter 3 5" xfId="20302" xr:uid="{00000000-0005-0000-0000-00007B730000}"/>
    <cellStyle name="RISKnormCenter 3 5 2" xfId="20303" xr:uid="{00000000-0005-0000-0000-00007C730000}"/>
    <cellStyle name="RISKnormCenter 3 6" xfId="20304" xr:uid="{00000000-0005-0000-0000-00007D730000}"/>
    <cellStyle name="RISKnormCenter 3 6 2" xfId="20305" xr:uid="{00000000-0005-0000-0000-00007E730000}"/>
    <cellStyle name="RISKnormCenter 3 7" xfId="20306" xr:uid="{00000000-0005-0000-0000-00007F730000}"/>
    <cellStyle name="RISKnormCenter 3 7 2" xfId="20307" xr:uid="{00000000-0005-0000-0000-000080730000}"/>
    <cellStyle name="RISKnormCenter 3 8" xfId="20308" xr:uid="{00000000-0005-0000-0000-000081730000}"/>
    <cellStyle name="RISKnormCenter 3 8 2" xfId="20309" xr:uid="{00000000-0005-0000-0000-000082730000}"/>
    <cellStyle name="RISKnormCenter 3 9" xfId="20310" xr:uid="{00000000-0005-0000-0000-000083730000}"/>
    <cellStyle name="RISKnormCenter 3 9 2" xfId="20311" xr:uid="{00000000-0005-0000-0000-000084730000}"/>
    <cellStyle name="RISKnormCenter 4" xfId="20312" xr:uid="{00000000-0005-0000-0000-000085730000}"/>
    <cellStyle name="RISKnormCenter 4 10" xfId="20313" xr:uid="{00000000-0005-0000-0000-000086730000}"/>
    <cellStyle name="RISKnormCenter 4 10 2" xfId="20314" xr:uid="{00000000-0005-0000-0000-000087730000}"/>
    <cellStyle name="RISKnormCenter 4 11" xfId="20315" xr:uid="{00000000-0005-0000-0000-000088730000}"/>
    <cellStyle name="RISKnormCenter 4 11 2" xfId="20316" xr:uid="{00000000-0005-0000-0000-000089730000}"/>
    <cellStyle name="RISKnormCenter 4 12" xfId="20317" xr:uid="{00000000-0005-0000-0000-00008A730000}"/>
    <cellStyle name="RISKnormCenter 4 12 2" xfId="20318" xr:uid="{00000000-0005-0000-0000-00008B730000}"/>
    <cellStyle name="RISKnormCenter 4 13" xfId="20319" xr:uid="{00000000-0005-0000-0000-00008C730000}"/>
    <cellStyle name="RISKnormCenter 4 2" xfId="20320" xr:uid="{00000000-0005-0000-0000-00008D730000}"/>
    <cellStyle name="RISKnormCenter 4 2 2" xfId="20321" xr:uid="{00000000-0005-0000-0000-00008E730000}"/>
    <cellStyle name="RISKnormCenter 4 3" xfId="20322" xr:uid="{00000000-0005-0000-0000-00008F730000}"/>
    <cellStyle name="RISKnormCenter 4 3 2" xfId="20323" xr:uid="{00000000-0005-0000-0000-000090730000}"/>
    <cellStyle name="RISKnormCenter 4 4" xfId="20324" xr:uid="{00000000-0005-0000-0000-000091730000}"/>
    <cellStyle name="RISKnormCenter 4 4 2" xfId="20325" xr:uid="{00000000-0005-0000-0000-000092730000}"/>
    <cellStyle name="RISKnormCenter 4 5" xfId="20326" xr:uid="{00000000-0005-0000-0000-000093730000}"/>
    <cellStyle name="RISKnormCenter 4 5 2" xfId="20327" xr:uid="{00000000-0005-0000-0000-000094730000}"/>
    <cellStyle name="RISKnormCenter 4 6" xfId="20328" xr:uid="{00000000-0005-0000-0000-000095730000}"/>
    <cellStyle name="RISKnormCenter 4 6 2" xfId="20329" xr:uid="{00000000-0005-0000-0000-000096730000}"/>
    <cellStyle name="RISKnormCenter 4 7" xfId="20330" xr:uid="{00000000-0005-0000-0000-000097730000}"/>
    <cellStyle name="RISKnormCenter 4 7 2" xfId="20331" xr:uid="{00000000-0005-0000-0000-000098730000}"/>
    <cellStyle name="RISKnormCenter 4 8" xfId="20332" xr:uid="{00000000-0005-0000-0000-000099730000}"/>
    <cellStyle name="RISKnormCenter 4 8 2" xfId="20333" xr:uid="{00000000-0005-0000-0000-00009A730000}"/>
    <cellStyle name="RISKnormCenter 4 9" xfId="20334" xr:uid="{00000000-0005-0000-0000-00009B730000}"/>
    <cellStyle name="RISKnormCenter 4 9 2" xfId="20335" xr:uid="{00000000-0005-0000-0000-00009C730000}"/>
    <cellStyle name="RISKnormCenter 5" xfId="20336" xr:uid="{00000000-0005-0000-0000-00009D730000}"/>
    <cellStyle name="RISKnormHeading" xfId="20337" xr:uid="{00000000-0005-0000-0000-00009E730000}"/>
    <cellStyle name="RISKnormHeading 2" xfId="20338" xr:uid="{00000000-0005-0000-0000-00009F730000}"/>
    <cellStyle name="RISKnormHeading 2 10" xfId="20339" xr:uid="{00000000-0005-0000-0000-0000A0730000}"/>
    <cellStyle name="RISKnormHeading 2 11" xfId="20340" xr:uid="{00000000-0005-0000-0000-0000A1730000}"/>
    <cellStyle name="RISKnormHeading 2 12" xfId="20341" xr:uid="{00000000-0005-0000-0000-0000A2730000}"/>
    <cellStyle name="RISKnormHeading 2 2" xfId="20342" xr:uid="{00000000-0005-0000-0000-0000A3730000}"/>
    <cellStyle name="RISKnormHeading 2 3" xfId="20343" xr:uid="{00000000-0005-0000-0000-0000A4730000}"/>
    <cellStyle name="RISKnormHeading 2 4" xfId="20344" xr:uid="{00000000-0005-0000-0000-0000A5730000}"/>
    <cellStyle name="RISKnormHeading 2 5" xfId="20345" xr:uid="{00000000-0005-0000-0000-0000A6730000}"/>
    <cellStyle name="RISKnormHeading 2 6" xfId="20346" xr:uid="{00000000-0005-0000-0000-0000A7730000}"/>
    <cellStyle name="RISKnormHeading 2 7" xfId="20347" xr:uid="{00000000-0005-0000-0000-0000A8730000}"/>
    <cellStyle name="RISKnormHeading 2 8" xfId="20348" xr:uid="{00000000-0005-0000-0000-0000A9730000}"/>
    <cellStyle name="RISKnormHeading 2 9" xfId="20349" xr:uid="{00000000-0005-0000-0000-0000AA730000}"/>
    <cellStyle name="RISKnormHeading 2_ActiFijos" xfId="20350" xr:uid="{00000000-0005-0000-0000-0000AB730000}"/>
    <cellStyle name="RISKnormHeading 3" xfId="20351" xr:uid="{00000000-0005-0000-0000-0000AC730000}"/>
    <cellStyle name="RISKnormHeading 3 10" xfId="20352" xr:uid="{00000000-0005-0000-0000-0000AD730000}"/>
    <cellStyle name="RISKnormHeading 3 11" xfId="20353" xr:uid="{00000000-0005-0000-0000-0000AE730000}"/>
    <cellStyle name="RISKnormHeading 3 12" xfId="20354" xr:uid="{00000000-0005-0000-0000-0000AF730000}"/>
    <cellStyle name="RISKnormHeading 3 2" xfId="20355" xr:uid="{00000000-0005-0000-0000-0000B0730000}"/>
    <cellStyle name="RISKnormHeading 3 3" xfId="20356" xr:uid="{00000000-0005-0000-0000-0000B1730000}"/>
    <cellStyle name="RISKnormHeading 3 4" xfId="20357" xr:uid="{00000000-0005-0000-0000-0000B2730000}"/>
    <cellStyle name="RISKnormHeading 3 5" xfId="20358" xr:uid="{00000000-0005-0000-0000-0000B3730000}"/>
    <cellStyle name="RISKnormHeading 3 6" xfId="20359" xr:uid="{00000000-0005-0000-0000-0000B4730000}"/>
    <cellStyle name="RISKnormHeading 3 7" xfId="20360" xr:uid="{00000000-0005-0000-0000-0000B5730000}"/>
    <cellStyle name="RISKnormHeading 3 8" xfId="20361" xr:uid="{00000000-0005-0000-0000-0000B6730000}"/>
    <cellStyle name="RISKnormHeading 3 9" xfId="20362" xr:uid="{00000000-0005-0000-0000-0000B7730000}"/>
    <cellStyle name="RISKnormHeading 3_ActiFijos" xfId="20363" xr:uid="{00000000-0005-0000-0000-0000B8730000}"/>
    <cellStyle name="RISKnormHeading 4" xfId="20364" xr:uid="{00000000-0005-0000-0000-0000B9730000}"/>
    <cellStyle name="RISKnormHeading 4 10" xfId="20365" xr:uid="{00000000-0005-0000-0000-0000BA730000}"/>
    <cellStyle name="RISKnormHeading 4 11" xfId="20366" xr:uid="{00000000-0005-0000-0000-0000BB730000}"/>
    <cellStyle name="RISKnormHeading 4 12" xfId="20367" xr:uid="{00000000-0005-0000-0000-0000BC730000}"/>
    <cellStyle name="RISKnormHeading 4 2" xfId="20368" xr:uid="{00000000-0005-0000-0000-0000BD730000}"/>
    <cellStyle name="RISKnormHeading 4 3" xfId="20369" xr:uid="{00000000-0005-0000-0000-0000BE730000}"/>
    <cellStyle name="RISKnormHeading 4 4" xfId="20370" xr:uid="{00000000-0005-0000-0000-0000BF730000}"/>
    <cellStyle name="RISKnormHeading 4 5" xfId="20371" xr:uid="{00000000-0005-0000-0000-0000C0730000}"/>
    <cellStyle name="RISKnormHeading 4 6" xfId="20372" xr:uid="{00000000-0005-0000-0000-0000C1730000}"/>
    <cellStyle name="RISKnormHeading 4 7" xfId="20373" xr:uid="{00000000-0005-0000-0000-0000C2730000}"/>
    <cellStyle name="RISKnormHeading 4 8" xfId="20374" xr:uid="{00000000-0005-0000-0000-0000C3730000}"/>
    <cellStyle name="RISKnormHeading 4 9" xfId="20375" xr:uid="{00000000-0005-0000-0000-0000C4730000}"/>
    <cellStyle name="RISKnormHeading 4_ActiFijos" xfId="20376" xr:uid="{00000000-0005-0000-0000-0000C5730000}"/>
    <cellStyle name="RISKnormHeading_Bases_Generales" xfId="20377" xr:uid="{00000000-0005-0000-0000-0000C6730000}"/>
    <cellStyle name="RISKnormItal" xfId="20378" xr:uid="{00000000-0005-0000-0000-0000C7730000}"/>
    <cellStyle name="RISKnormItal 2" xfId="20379" xr:uid="{00000000-0005-0000-0000-0000C8730000}"/>
    <cellStyle name="RISKnormItal 2 10" xfId="20380" xr:uid="{00000000-0005-0000-0000-0000C9730000}"/>
    <cellStyle name="RISKnormItal 2 11" xfId="20381" xr:uid="{00000000-0005-0000-0000-0000CA730000}"/>
    <cellStyle name="RISKnormItal 2 12" xfId="20382" xr:uid="{00000000-0005-0000-0000-0000CB730000}"/>
    <cellStyle name="RISKnormItal 2 2" xfId="20383" xr:uid="{00000000-0005-0000-0000-0000CC730000}"/>
    <cellStyle name="RISKnormItal 2 3" xfId="20384" xr:uid="{00000000-0005-0000-0000-0000CD730000}"/>
    <cellStyle name="RISKnormItal 2 4" xfId="20385" xr:uid="{00000000-0005-0000-0000-0000CE730000}"/>
    <cellStyle name="RISKnormItal 2 5" xfId="20386" xr:uid="{00000000-0005-0000-0000-0000CF730000}"/>
    <cellStyle name="RISKnormItal 2 6" xfId="20387" xr:uid="{00000000-0005-0000-0000-0000D0730000}"/>
    <cellStyle name="RISKnormItal 2 7" xfId="20388" xr:uid="{00000000-0005-0000-0000-0000D1730000}"/>
    <cellStyle name="RISKnormItal 2 8" xfId="20389" xr:uid="{00000000-0005-0000-0000-0000D2730000}"/>
    <cellStyle name="RISKnormItal 2 9" xfId="20390" xr:uid="{00000000-0005-0000-0000-0000D3730000}"/>
    <cellStyle name="RISKnormItal 2_ActiFijos" xfId="20391" xr:uid="{00000000-0005-0000-0000-0000D4730000}"/>
    <cellStyle name="RISKnormItal 3" xfId="20392" xr:uid="{00000000-0005-0000-0000-0000D5730000}"/>
    <cellStyle name="RISKnormItal 3 10" xfId="20393" xr:uid="{00000000-0005-0000-0000-0000D6730000}"/>
    <cellStyle name="RISKnormItal 3 11" xfId="20394" xr:uid="{00000000-0005-0000-0000-0000D7730000}"/>
    <cellStyle name="RISKnormItal 3 12" xfId="20395" xr:uid="{00000000-0005-0000-0000-0000D8730000}"/>
    <cellStyle name="RISKnormItal 3 2" xfId="20396" xr:uid="{00000000-0005-0000-0000-0000D9730000}"/>
    <cellStyle name="RISKnormItal 3 3" xfId="20397" xr:uid="{00000000-0005-0000-0000-0000DA730000}"/>
    <cellStyle name="RISKnormItal 3 4" xfId="20398" xr:uid="{00000000-0005-0000-0000-0000DB730000}"/>
    <cellStyle name="RISKnormItal 3 5" xfId="20399" xr:uid="{00000000-0005-0000-0000-0000DC730000}"/>
    <cellStyle name="RISKnormItal 3 6" xfId="20400" xr:uid="{00000000-0005-0000-0000-0000DD730000}"/>
    <cellStyle name="RISKnormItal 3 7" xfId="20401" xr:uid="{00000000-0005-0000-0000-0000DE730000}"/>
    <cellStyle name="RISKnormItal 3 8" xfId="20402" xr:uid="{00000000-0005-0000-0000-0000DF730000}"/>
    <cellStyle name="RISKnormItal 3 9" xfId="20403" xr:uid="{00000000-0005-0000-0000-0000E0730000}"/>
    <cellStyle name="RISKnormItal 3_ActiFijos" xfId="20404" xr:uid="{00000000-0005-0000-0000-0000E1730000}"/>
    <cellStyle name="RISKnormItal 4" xfId="20405" xr:uid="{00000000-0005-0000-0000-0000E2730000}"/>
    <cellStyle name="RISKnormItal 4 10" xfId="20406" xr:uid="{00000000-0005-0000-0000-0000E3730000}"/>
    <cellStyle name="RISKnormItal 4 11" xfId="20407" xr:uid="{00000000-0005-0000-0000-0000E4730000}"/>
    <cellStyle name="RISKnormItal 4 12" xfId="20408" xr:uid="{00000000-0005-0000-0000-0000E5730000}"/>
    <cellStyle name="RISKnormItal 4 2" xfId="20409" xr:uid="{00000000-0005-0000-0000-0000E6730000}"/>
    <cellStyle name="RISKnormItal 4 3" xfId="20410" xr:uid="{00000000-0005-0000-0000-0000E7730000}"/>
    <cellStyle name="RISKnormItal 4 4" xfId="20411" xr:uid="{00000000-0005-0000-0000-0000E8730000}"/>
    <cellStyle name="RISKnormItal 4 5" xfId="20412" xr:uid="{00000000-0005-0000-0000-0000E9730000}"/>
    <cellStyle name="RISKnormItal 4 6" xfId="20413" xr:uid="{00000000-0005-0000-0000-0000EA730000}"/>
    <cellStyle name="RISKnormItal 4 7" xfId="20414" xr:uid="{00000000-0005-0000-0000-0000EB730000}"/>
    <cellStyle name="RISKnormItal 4 8" xfId="20415" xr:uid="{00000000-0005-0000-0000-0000EC730000}"/>
    <cellStyle name="RISKnormItal 4 9" xfId="20416" xr:uid="{00000000-0005-0000-0000-0000ED730000}"/>
    <cellStyle name="RISKnormItal 4_ActiFijos" xfId="20417" xr:uid="{00000000-0005-0000-0000-0000EE730000}"/>
    <cellStyle name="RISKnormItal_Bases_Generales" xfId="20418" xr:uid="{00000000-0005-0000-0000-0000EF730000}"/>
    <cellStyle name="RISKnormLabel" xfId="20419" xr:uid="{00000000-0005-0000-0000-0000F0730000}"/>
    <cellStyle name="RISKnormLabel 2" xfId="20420" xr:uid="{00000000-0005-0000-0000-0000F1730000}"/>
    <cellStyle name="RISKnormLabel 2 10" xfId="20421" xr:uid="{00000000-0005-0000-0000-0000F2730000}"/>
    <cellStyle name="RISKnormLabel 2 11" xfId="20422" xr:uid="{00000000-0005-0000-0000-0000F3730000}"/>
    <cellStyle name="RISKnormLabel 2 12" xfId="20423" xr:uid="{00000000-0005-0000-0000-0000F4730000}"/>
    <cellStyle name="RISKnormLabel 2 2" xfId="20424" xr:uid="{00000000-0005-0000-0000-0000F5730000}"/>
    <cellStyle name="RISKnormLabel 2 3" xfId="20425" xr:uid="{00000000-0005-0000-0000-0000F6730000}"/>
    <cellStyle name="RISKnormLabel 2 4" xfId="20426" xr:uid="{00000000-0005-0000-0000-0000F7730000}"/>
    <cellStyle name="RISKnormLabel 2 5" xfId="20427" xr:uid="{00000000-0005-0000-0000-0000F8730000}"/>
    <cellStyle name="RISKnormLabel 2 6" xfId="20428" xr:uid="{00000000-0005-0000-0000-0000F9730000}"/>
    <cellStyle name="RISKnormLabel 2 7" xfId="20429" xr:uid="{00000000-0005-0000-0000-0000FA730000}"/>
    <cellStyle name="RISKnormLabel 2 8" xfId="20430" xr:uid="{00000000-0005-0000-0000-0000FB730000}"/>
    <cellStyle name="RISKnormLabel 2 9" xfId="20431" xr:uid="{00000000-0005-0000-0000-0000FC730000}"/>
    <cellStyle name="RISKnormLabel 2_ActiFijos" xfId="20432" xr:uid="{00000000-0005-0000-0000-0000FD730000}"/>
    <cellStyle name="RISKnormLabel 3" xfId="20433" xr:uid="{00000000-0005-0000-0000-0000FE730000}"/>
    <cellStyle name="RISKnormLabel 3 10" xfId="20434" xr:uid="{00000000-0005-0000-0000-0000FF730000}"/>
    <cellStyle name="RISKnormLabel 3 11" xfId="20435" xr:uid="{00000000-0005-0000-0000-000000740000}"/>
    <cellStyle name="RISKnormLabel 3 12" xfId="20436" xr:uid="{00000000-0005-0000-0000-000001740000}"/>
    <cellStyle name="RISKnormLabel 3 2" xfId="20437" xr:uid="{00000000-0005-0000-0000-000002740000}"/>
    <cellStyle name="RISKnormLabel 3 3" xfId="20438" xr:uid="{00000000-0005-0000-0000-000003740000}"/>
    <cellStyle name="RISKnormLabel 3 4" xfId="20439" xr:uid="{00000000-0005-0000-0000-000004740000}"/>
    <cellStyle name="RISKnormLabel 3 5" xfId="20440" xr:uid="{00000000-0005-0000-0000-000005740000}"/>
    <cellStyle name="RISKnormLabel 3 6" xfId="20441" xr:uid="{00000000-0005-0000-0000-000006740000}"/>
    <cellStyle name="RISKnormLabel 3 7" xfId="20442" xr:uid="{00000000-0005-0000-0000-000007740000}"/>
    <cellStyle name="RISKnormLabel 3 8" xfId="20443" xr:uid="{00000000-0005-0000-0000-000008740000}"/>
    <cellStyle name="RISKnormLabel 3 9" xfId="20444" xr:uid="{00000000-0005-0000-0000-000009740000}"/>
    <cellStyle name="RISKnormLabel 3_ActiFijos" xfId="20445" xr:uid="{00000000-0005-0000-0000-00000A740000}"/>
    <cellStyle name="RISKnormLabel 4" xfId="20446" xr:uid="{00000000-0005-0000-0000-00000B740000}"/>
    <cellStyle name="RISKnormLabel 4 10" xfId="20447" xr:uid="{00000000-0005-0000-0000-00000C740000}"/>
    <cellStyle name="RISKnormLabel 4 11" xfId="20448" xr:uid="{00000000-0005-0000-0000-00000D740000}"/>
    <cellStyle name="RISKnormLabel 4 12" xfId="20449" xr:uid="{00000000-0005-0000-0000-00000E740000}"/>
    <cellStyle name="RISKnormLabel 4 2" xfId="20450" xr:uid="{00000000-0005-0000-0000-00000F740000}"/>
    <cellStyle name="RISKnormLabel 4 3" xfId="20451" xr:uid="{00000000-0005-0000-0000-000010740000}"/>
    <cellStyle name="RISKnormLabel 4 4" xfId="20452" xr:uid="{00000000-0005-0000-0000-000011740000}"/>
    <cellStyle name="RISKnormLabel 4 5" xfId="20453" xr:uid="{00000000-0005-0000-0000-000012740000}"/>
    <cellStyle name="RISKnormLabel 4 6" xfId="20454" xr:uid="{00000000-0005-0000-0000-000013740000}"/>
    <cellStyle name="RISKnormLabel 4 7" xfId="20455" xr:uid="{00000000-0005-0000-0000-000014740000}"/>
    <cellStyle name="RISKnormLabel 4 8" xfId="20456" xr:uid="{00000000-0005-0000-0000-000015740000}"/>
    <cellStyle name="RISKnormLabel 4 9" xfId="20457" xr:uid="{00000000-0005-0000-0000-000016740000}"/>
    <cellStyle name="RISKnormLabel 4_ActiFijos" xfId="20458" xr:uid="{00000000-0005-0000-0000-000017740000}"/>
    <cellStyle name="RISKnormLabel_Bases_Generales" xfId="20459" xr:uid="{00000000-0005-0000-0000-000018740000}"/>
    <cellStyle name="RISKnormShade" xfId="20460" xr:uid="{00000000-0005-0000-0000-000019740000}"/>
    <cellStyle name="RISKnormShade 2" xfId="20461" xr:uid="{00000000-0005-0000-0000-00001A740000}"/>
    <cellStyle name="RISKnormShade 2 10" xfId="20462" xr:uid="{00000000-0005-0000-0000-00001B740000}"/>
    <cellStyle name="RISKnormShade 2 10 2" xfId="20463" xr:uid="{00000000-0005-0000-0000-00001C740000}"/>
    <cellStyle name="RISKnormShade 2 11" xfId="20464" xr:uid="{00000000-0005-0000-0000-00001D740000}"/>
    <cellStyle name="RISKnormShade 2 11 2" xfId="20465" xr:uid="{00000000-0005-0000-0000-00001E740000}"/>
    <cellStyle name="RISKnormShade 2 12" xfId="20466" xr:uid="{00000000-0005-0000-0000-00001F740000}"/>
    <cellStyle name="RISKnormShade 2 12 2" xfId="20467" xr:uid="{00000000-0005-0000-0000-000020740000}"/>
    <cellStyle name="RISKnormShade 2 13" xfId="20468" xr:uid="{00000000-0005-0000-0000-000021740000}"/>
    <cellStyle name="RISKnormShade 2 2" xfId="20469" xr:uid="{00000000-0005-0000-0000-000022740000}"/>
    <cellStyle name="RISKnormShade 2 2 2" xfId="20470" xr:uid="{00000000-0005-0000-0000-000023740000}"/>
    <cellStyle name="RISKnormShade 2 3" xfId="20471" xr:uid="{00000000-0005-0000-0000-000024740000}"/>
    <cellStyle name="RISKnormShade 2 3 2" xfId="20472" xr:uid="{00000000-0005-0000-0000-000025740000}"/>
    <cellStyle name="RISKnormShade 2 4" xfId="20473" xr:uid="{00000000-0005-0000-0000-000026740000}"/>
    <cellStyle name="RISKnormShade 2 4 2" xfId="20474" xr:uid="{00000000-0005-0000-0000-000027740000}"/>
    <cellStyle name="RISKnormShade 2 5" xfId="20475" xr:uid="{00000000-0005-0000-0000-000028740000}"/>
    <cellStyle name="RISKnormShade 2 5 2" xfId="20476" xr:uid="{00000000-0005-0000-0000-000029740000}"/>
    <cellStyle name="RISKnormShade 2 6" xfId="20477" xr:uid="{00000000-0005-0000-0000-00002A740000}"/>
    <cellStyle name="RISKnormShade 2 6 2" xfId="20478" xr:uid="{00000000-0005-0000-0000-00002B740000}"/>
    <cellStyle name="RISKnormShade 2 7" xfId="20479" xr:uid="{00000000-0005-0000-0000-00002C740000}"/>
    <cellStyle name="RISKnormShade 2 7 2" xfId="20480" xr:uid="{00000000-0005-0000-0000-00002D740000}"/>
    <cellStyle name="RISKnormShade 2 8" xfId="20481" xr:uid="{00000000-0005-0000-0000-00002E740000}"/>
    <cellStyle name="RISKnormShade 2 8 2" xfId="20482" xr:uid="{00000000-0005-0000-0000-00002F740000}"/>
    <cellStyle name="RISKnormShade 2 9" xfId="20483" xr:uid="{00000000-0005-0000-0000-000030740000}"/>
    <cellStyle name="RISKnormShade 2 9 2" xfId="20484" xr:uid="{00000000-0005-0000-0000-000031740000}"/>
    <cellStyle name="RISKnormShade 3" xfId="20485" xr:uid="{00000000-0005-0000-0000-000032740000}"/>
    <cellStyle name="RISKnormShade 3 10" xfId="20486" xr:uid="{00000000-0005-0000-0000-000033740000}"/>
    <cellStyle name="RISKnormShade 3 10 2" xfId="20487" xr:uid="{00000000-0005-0000-0000-000034740000}"/>
    <cellStyle name="RISKnormShade 3 11" xfId="20488" xr:uid="{00000000-0005-0000-0000-000035740000}"/>
    <cellStyle name="RISKnormShade 3 11 2" xfId="20489" xr:uid="{00000000-0005-0000-0000-000036740000}"/>
    <cellStyle name="RISKnormShade 3 12" xfId="20490" xr:uid="{00000000-0005-0000-0000-000037740000}"/>
    <cellStyle name="RISKnormShade 3 12 2" xfId="20491" xr:uid="{00000000-0005-0000-0000-000038740000}"/>
    <cellStyle name="RISKnormShade 3 13" xfId="20492" xr:uid="{00000000-0005-0000-0000-000039740000}"/>
    <cellStyle name="RISKnormShade 3 2" xfId="20493" xr:uid="{00000000-0005-0000-0000-00003A740000}"/>
    <cellStyle name="RISKnormShade 3 2 2" xfId="20494" xr:uid="{00000000-0005-0000-0000-00003B740000}"/>
    <cellStyle name="RISKnormShade 3 3" xfId="20495" xr:uid="{00000000-0005-0000-0000-00003C740000}"/>
    <cellStyle name="RISKnormShade 3 3 2" xfId="20496" xr:uid="{00000000-0005-0000-0000-00003D740000}"/>
    <cellStyle name="RISKnormShade 3 4" xfId="20497" xr:uid="{00000000-0005-0000-0000-00003E740000}"/>
    <cellStyle name="RISKnormShade 3 4 2" xfId="20498" xr:uid="{00000000-0005-0000-0000-00003F740000}"/>
    <cellStyle name="RISKnormShade 3 5" xfId="20499" xr:uid="{00000000-0005-0000-0000-000040740000}"/>
    <cellStyle name="RISKnormShade 3 5 2" xfId="20500" xr:uid="{00000000-0005-0000-0000-000041740000}"/>
    <cellStyle name="RISKnormShade 3 6" xfId="20501" xr:uid="{00000000-0005-0000-0000-000042740000}"/>
    <cellStyle name="RISKnormShade 3 6 2" xfId="20502" xr:uid="{00000000-0005-0000-0000-000043740000}"/>
    <cellStyle name="RISKnormShade 3 7" xfId="20503" xr:uid="{00000000-0005-0000-0000-000044740000}"/>
    <cellStyle name="RISKnormShade 3 7 2" xfId="20504" xr:uid="{00000000-0005-0000-0000-000045740000}"/>
    <cellStyle name="RISKnormShade 3 8" xfId="20505" xr:uid="{00000000-0005-0000-0000-000046740000}"/>
    <cellStyle name="RISKnormShade 3 8 2" xfId="20506" xr:uid="{00000000-0005-0000-0000-000047740000}"/>
    <cellStyle name="RISKnormShade 3 9" xfId="20507" xr:uid="{00000000-0005-0000-0000-000048740000}"/>
    <cellStyle name="RISKnormShade 3 9 2" xfId="20508" xr:uid="{00000000-0005-0000-0000-000049740000}"/>
    <cellStyle name="RISKnormShade 4" xfId="20509" xr:uid="{00000000-0005-0000-0000-00004A740000}"/>
    <cellStyle name="RISKnormShade 4 10" xfId="20510" xr:uid="{00000000-0005-0000-0000-00004B740000}"/>
    <cellStyle name="RISKnormShade 4 10 2" xfId="20511" xr:uid="{00000000-0005-0000-0000-00004C740000}"/>
    <cellStyle name="RISKnormShade 4 11" xfId="20512" xr:uid="{00000000-0005-0000-0000-00004D740000}"/>
    <cellStyle name="RISKnormShade 4 11 2" xfId="20513" xr:uid="{00000000-0005-0000-0000-00004E740000}"/>
    <cellStyle name="RISKnormShade 4 12" xfId="20514" xr:uid="{00000000-0005-0000-0000-00004F740000}"/>
    <cellStyle name="RISKnormShade 4 12 2" xfId="20515" xr:uid="{00000000-0005-0000-0000-000050740000}"/>
    <cellStyle name="RISKnormShade 4 13" xfId="20516" xr:uid="{00000000-0005-0000-0000-000051740000}"/>
    <cellStyle name="RISKnormShade 4 2" xfId="20517" xr:uid="{00000000-0005-0000-0000-000052740000}"/>
    <cellStyle name="RISKnormShade 4 2 2" xfId="20518" xr:uid="{00000000-0005-0000-0000-000053740000}"/>
    <cellStyle name="RISKnormShade 4 3" xfId="20519" xr:uid="{00000000-0005-0000-0000-000054740000}"/>
    <cellStyle name="RISKnormShade 4 3 2" xfId="20520" xr:uid="{00000000-0005-0000-0000-000055740000}"/>
    <cellStyle name="RISKnormShade 4 4" xfId="20521" xr:uid="{00000000-0005-0000-0000-000056740000}"/>
    <cellStyle name="RISKnormShade 4 4 2" xfId="20522" xr:uid="{00000000-0005-0000-0000-000057740000}"/>
    <cellStyle name="RISKnormShade 4 5" xfId="20523" xr:uid="{00000000-0005-0000-0000-000058740000}"/>
    <cellStyle name="RISKnormShade 4 5 2" xfId="20524" xr:uid="{00000000-0005-0000-0000-000059740000}"/>
    <cellStyle name="RISKnormShade 4 6" xfId="20525" xr:uid="{00000000-0005-0000-0000-00005A740000}"/>
    <cellStyle name="RISKnormShade 4 6 2" xfId="20526" xr:uid="{00000000-0005-0000-0000-00005B740000}"/>
    <cellStyle name="RISKnormShade 4 7" xfId="20527" xr:uid="{00000000-0005-0000-0000-00005C740000}"/>
    <cellStyle name="RISKnormShade 4 7 2" xfId="20528" xr:uid="{00000000-0005-0000-0000-00005D740000}"/>
    <cellStyle name="RISKnormShade 4 8" xfId="20529" xr:uid="{00000000-0005-0000-0000-00005E740000}"/>
    <cellStyle name="RISKnormShade 4 8 2" xfId="20530" xr:uid="{00000000-0005-0000-0000-00005F740000}"/>
    <cellStyle name="RISKnormShade 4 9" xfId="20531" xr:uid="{00000000-0005-0000-0000-000060740000}"/>
    <cellStyle name="RISKnormShade 4 9 2" xfId="20532" xr:uid="{00000000-0005-0000-0000-000061740000}"/>
    <cellStyle name="RISKnormShade 5" xfId="20533" xr:uid="{00000000-0005-0000-0000-000062740000}"/>
    <cellStyle name="RISKnormTitle" xfId="20534" xr:uid="{00000000-0005-0000-0000-000063740000}"/>
    <cellStyle name="RISKnormTitle 10" xfId="20535" xr:uid="{00000000-0005-0000-0000-000064740000}"/>
    <cellStyle name="RISKnormTitle 11" xfId="20536" xr:uid="{00000000-0005-0000-0000-000065740000}"/>
    <cellStyle name="RISKnormTitle 12" xfId="20537" xr:uid="{00000000-0005-0000-0000-000066740000}"/>
    <cellStyle name="RISKnormTitle 13" xfId="20538" xr:uid="{00000000-0005-0000-0000-000067740000}"/>
    <cellStyle name="RISKnormTitle 14" xfId="20539" xr:uid="{00000000-0005-0000-0000-000068740000}"/>
    <cellStyle name="RISKnormTitle 15" xfId="20540" xr:uid="{00000000-0005-0000-0000-000069740000}"/>
    <cellStyle name="RISKnormTitle 2" xfId="20541" xr:uid="{00000000-0005-0000-0000-00006A740000}"/>
    <cellStyle name="RISKnormTitle 2 10" xfId="20542" xr:uid="{00000000-0005-0000-0000-00006B740000}"/>
    <cellStyle name="RISKnormTitle 2 11" xfId="20543" xr:uid="{00000000-0005-0000-0000-00006C740000}"/>
    <cellStyle name="RISKnormTitle 2 12" xfId="20544" xr:uid="{00000000-0005-0000-0000-00006D740000}"/>
    <cellStyle name="RISKnormTitle 2 2" xfId="20545" xr:uid="{00000000-0005-0000-0000-00006E740000}"/>
    <cellStyle name="RISKnormTitle 2 3" xfId="20546" xr:uid="{00000000-0005-0000-0000-00006F740000}"/>
    <cellStyle name="RISKnormTitle 2 4" xfId="20547" xr:uid="{00000000-0005-0000-0000-000070740000}"/>
    <cellStyle name="RISKnormTitle 2 5" xfId="20548" xr:uid="{00000000-0005-0000-0000-000071740000}"/>
    <cellStyle name="RISKnormTitle 2 6" xfId="20549" xr:uid="{00000000-0005-0000-0000-000072740000}"/>
    <cellStyle name="RISKnormTitle 2 7" xfId="20550" xr:uid="{00000000-0005-0000-0000-000073740000}"/>
    <cellStyle name="RISKnormTitle 2 8" xfId="20551" xr:uid="{00000000-0005-0000-0000-000074740000}"/>
    <cellStyle name="RISKnormTitle 2 9" xfId="20552" xr:uid="{00000000-0005-0000-0000-000075740000}"/>
    <cellStyle name="RISKnormTitle 2_ActiFijos" xfId="20553" xr:uid="{00000000-0005-0000-0000-000076740000}"/>
    <cellStyle name="RISKnormTitle 3" xfId="20554" xr:uid="{00000000-0005-0000-0000-000077740000}"/>
    <cellStyle name="RISKnormTitle 3 10" xfId="20555" xr:uid="{00000000-0005-0000-0000-000078740000}"/>
    <cellStyle name="RISKnormTitle 3 11" xfId="20556" xr:uid="{00000000-0005-0000-0000-000079740000}"/>
    <cellStyle name="RISKnormTitle 3 12" xfId="20557" xr:uid="{00000000-0005-0000-0000-00007A740000}"/>
    <cellStyle name="RISKnormTitle 3 2" xfId="20558" xr:uid="{00000000-0005-0000-0000-00007B740000}"/>
    <cellStyle name="RISKnormTitle 3 3" xfId="20559" xr:uid="{00000000-0005-0000-0000-00007C740000}"/>
    <cellStyle name="RISKnormTitle 3 4" xfId="20560" xr:uid="{00000000-0005-0000-0000-00007D740000}"/>
    <cellStyle name="RISKnormTitle 3 5" xfId="20561" xr:uid="{00000000-0005-0000-0000-00007E740000}"/>
    <cellStyle name="RISKnormTitle 3 6" xfId="20562" xr:uid="{00000000-0005-0000-0000-00007F740000}"/>
    <cellStyle name="RISKnormTitle 3 7" xfId="20563" xr:uid="{00000000-0005-0000-0000-000080740000}"/>
    <cellStyle name="RISKnormTitle 3 8" xfId="20564" xr:uid="{00000000-0005-0000-0000-000081740000}"/>
    <cellStyle name="RISKnormTitle 3 9" xfId="20565" xr:uid="{00000000-0005-0000-0000-000082740000}"/>
    <cellStyle name="RISKnormTitle 3_ActiFijos" xfId="20566" xr:uid="{00000000-0005-0000-0000-000083740000}"/>
    <cellStyle name="RISKnormTitle 4" xfId="20567" xr:uid="{00000000-0005-0000-0000-000084740000}"/>
    <cellStyle name="RISKnormTitle 4 10" xfId="20568" xr:uid="{00000000-0005-0000-0000-000085740000}"/>
    <cellStyle name="RISKnormTitle 4 11" xfId="20569" xr:uid="{00000000-0005-0000-0000-000086740000}"/>
    <cellStyle name="RISKnormTitle 4 12" xfId="20570" xr:uid="{00000000-0005-0000-0000-000087740000}"/>
    <cellStyle name="RISKnormTitle 4 2" xfId="20571" xr:uid="{00000000-0005-0000-0000-000088740000}"/>
    <cellStyle name="RISKnormTitle 4 3" xfId="20572" xr:uid="{00000000-0005-0000-0000-000089740000}"/>
    <cellStyle name="RISKnormTitle 4 4" xfId="20573" xr:uid="{00000000-0005-0000-0000-00008A740000}"/>
    <cellStyle name="RISKnormTitle 4 5" xfId="20574" xr:uid="{00000000-0005-0000-0000-00008B740000}"/>
    <cellStyle name="RISKnormTitle 4 6" xfId="20575" xr:uid="{00000000-0005-0000-0000-00008C740000}"/>
    <cellStyle name="RISKnormTitle 4 7" xfId="20576" xr:uid="{00000000-0005-0000-0000-00008D740000}"/>
    <cellStyle name="RISKnormTitle 4 8" xfId="20577" xr:uid="{00000000-0005-0000-0000-00008E740000}"/>
    <cellStyle name="RISKnormTitle 4 9" xfId="20578" xr:uid="{00000000-0005-0000-0000-00008F740000}"/>
    <cellStyle name="RISKnormTitle 4_ActiFijos" xfId="20579" xr:uid="{00000000-0005-0000-0000-000090740000}"/>
    <cellStyle name="RISKnormTitle 5" xfId="20580" xr:uid="{00000000-0005-0000-0000-000091740000}"/>
    <cellStyle name="RISKnormTitle 6" xfId="20581" xr:uid="{00000000-0005-0000-0000-000092740000}"/>
    <cellStyle name="RISKnormTitle 7" xfId="20582" xr:uid="{00000000-0005-0000-0000-000093740000}"/>
    <cellStyle name="RISKnormTitle 8" xfId="20583" xr:uid="{00000000-0005-0000-0000-000094740000}"/>
    <cellStyle name="RISKnormTitle 9" xfId="20584" xr:uid="{00000000-0005-0000-0000-000095740000}"/>
    <cellStyle name="RISKnormTitle_ActiFijos" xfId="20585" xr:uid="{00000000-0005-0000-0000-000096740000}"/>
    <cellStyle name="RISKoutNumber" xfId="20586" xr:uid="{00000000-0005-0000-0000-000097740000}"/>
    <cellStyle name="RISKoutNumber 2" xfId="20587" xr:uid="{00000000-0005-0000-0000-000098740000}"/>
    <cellStyle name="RISKoutNumber 2 10" xfId="20588" xr:uid="{00000000-0005-0000-0000-000099740000}"/>
    <cellStyle name="RISKoutNumber 2 11" xfId="20589" xr:uid="{00000000-0005-0000-0000-00009A740000}"/>
    <cellStyle name="RISKoutNumber 2 12" xfId="20590" xr:uid="{00000000-0005-0000-0000-00009B740000}"/>
    <cellStyle name="RISKoutNumber 2 2" xfId="20591" xr:uid="{00000000-0005-0000-0000-00009C740000}"/>
    <cellStyle name="RISKoutNumber 2 3" xfId="20592" xr:uid="{00000000-0005-0000-0000-00009D740000}"/>
    <cellStyle name="RISKoutNumber 2 4" xfId="20593" xr:uid="{00000000-0005-0000-0000-00009E740000}"/>
    <cellStyle name="RISKoutNumber 2 5" xfId="20594" xr:uid="{00000000-0005-0000-0000-00009F740000}"/>
    <cellStyle name="RISKoutNumber 2 6" xfId="20595" xr:uid="{00000000-0005-0000-0000-0000A0740000}"/>
    <cellStyle name="RISKoutNumber 2 7" xfId="20596" xr:uid="{00000000-0005-0000-0000-0000A1740000}"/>
    <cellStyle name="RISKoutNumber 2 8" xfId="20597" xr:uid="{00000000-0005-0000-0000-0000A2740000}"/>
    <cellStyle name="RISKoutNumber 2 9" xfId="20598" xr:uid="{00000000-0005-0000-0000-0000A3740000}"/>
    <cellStyle name="RISKoutNumber 2_ActiFijos" xfId="20599" xr:uid="{00000000-0005-0000-0000-0000A4740000}"/>
    <cellStyle name="RISKoutNumber 3" xfId="20600" xr:uid="{00000000-0005-0000-0000-0000A5740000}"/>
    <cellStyle name="RISKoutNumber 3 10" xfId="20601" xr:uid="{00000000-0005-0000-0000-0000A6740000}"/>
    <cellStyle name="RISKoutNumber 3 11" xfId="20602" xr:uid="{00000000-0005-0000-0000-0000A7740000}"/>
    <cellStyle name="RISKoutNumber 3 12" xfId="20603" xr:uid="{00000000-0005-0000-0000-0000A8740000}"/>
    <cellStyle name="RISKoutNumber 3 2" xfId="20604" xr:uid="{00000000-0005-0000-0000-0000A9740000}"/>
    <cellStyle name="RISKoutNumber 3 3" xfId="20605" xr:uid="{00000000-0005-0000-0000-0000AA740000}"/>
    <cellStyle name="RISKoutNumber 3 4" xfId="20606" xr:uid="{00000000-0005-0000-0000-0000AB740000}"/>
    <cellStyle name="RISKoutNumber 3 5" xfId="20607" xr:uid="{00000000-0005-0000-0000-0000AC740000}"/>
    <cellStyle name="RISKoutNumber 3 6" xfId="20608" xr:uid="{00000000-0005-0000-0000-0000AD740000}"/>
    <cellStyle name="RISKoutNumber 3 7" xfId="20609" xr:uid="{00000000-0005-0000-0000-0000AE740000}"/>
    <cellStyle name="RISKoutNumber 3 8" xfId="20610" xr:uid="{00000000-0005-0000-0000-0000AF740000}"/>
    <cellStyle name="RISKoutNumber 3 9" xfId="20611" xr:uid="{00000000-0005-0000-0000-0000B0740000}"/>
    <cellStyle name="RISKoutNumber 3_ActiFijos" xfId="20612" xr:uid="{00000000-0005-0000-0000-0000B1740000}"/>
    <cellStyle name="RISKoutNumber 4" xfId="20613" xr:uid="{00000000-0005-0000-0000-0000B2740000}"/>
    <cellStyle name="RISKoutNumber 4 10" xfId="20614" xr:uid="{00000000-0005-0000-0000-0000B3740000}"/>
    <cellStyle name="RISKoutNumber 4 11" xfId="20615" xr:uid="{00000000-0005-0000-0000-0000B4740000}"/>
    <cellStyle name="RISKoutNumber 4 12" xfId="20616" xr:uid="{00000000-0005-0000-0000-0000B5740000}"/>
    <cellStyle name="RISKoutNumber 4 2" xfId="20617" xr:uid="{00000000-0005-0000-0000-0000B6740000}"/>
    <cellStyle name="RISKoutNumber 4 3" xfId="20618" xr:uid="{00000000-0005-0000-0000-0000B7740000}"/>
    <cellStyle name="RISKoutNumber 4 4" xfId="20619" xr:uid="{00000000-0005-0000-0000-0000B8740000}"/>
    <cellStyle name="RISKoutNumber 4 5" xfId="20620" xr:uid="{00000000-0005-0000-0000-0000B9740000}"/>
    <cellStyle name="RISKoutNumber 4 6" xfId="20621" xr:uid="{00000000-0005-0000-0000-0000BA740000}"/>
    <cellStyle name="RISKoutNumber 4 7" xfId="20622" xr:uid="{00000000-0005-0000-0000-0000BB740000}"/>
    <cellStyle name="RISKoutNumber 4 8" xfId="20623" xr:uid="{00000000-0005-0000-0000-0000BC740000}"/>
    <cellStyle name="RISKoutNumber 4 9" xfId="20624" xr:uid="{00000000-0005-0000-0000-0000BD740000}"/>
    <cellStyle name="RISKoutNumber 4_ActiFijos" xfId="20625" xr:uid="{00000000-0005-0000-0000-0000BE740000}"/>
    <cellStyle name="RISKoutNumber_Bases_Generales" xfId="20626" xr:uid="{00000000-0005-0000-0000-0000BF740000}"/>
    <cellStyle name="RISKrightEdge" xfId="20627" xr:uid="{00000000-0005-0000-0000-0000C0740000}"/>
    <cellStyle name="RISKrightEdge 2" xfId="20628" xr:uid="{00000000-0005-0000-0000-0000C1740000}"/>
    <cellStyle name="RISKrightEdge 2 10" xfId="20629" xr:uid="{00000000-0005-0000-0000-0000C2740000}"/>
    <cellStyle name="RISKrightEdge 2 10 2" xfId="20630" xr:uid="{00000000-0005-0000-0000-0000C3740000}"/>
    <cellStyle name="RISKrightEdge 2 11" xfId="20631" xr:uid="{00000000-0005-0000-0000-0000C4740000}"/>
    <cellStyle name="RISKrightEdge 2 11 2" xfId="20632" xr:uid="{00000000-0005-0000-0000-0000C5740000}"/>
    <cellStyle name="RISKrightEdge 2 12" xfId="20633" xr:uid="{00000000-0005-0000-0000-0000C6740000}"/>
    <cellStyle name="RISKrightEdge 2 12 2" xfId="20634" xr:uid="{00000000-0005-0000-0000-0000C7740000}"/>
    <cellStyle name="RISKrightEdge 2 13" xfId="20635" xr:uid="{00000000-0005-0000-0000-0000C8740000}"/>
    <cellStyle name="RISKrightEdge 2 2" xfId="20636" xr:uid="{00000000-0005-0000-0000-0000C9740000}"/>
    <cellStyle name="RISKrightEdge 2 2 2" xfId="20637" xr:uid="{00000000-0005-0000-0000-0000CA740000}"/>
    <cellStyle name="RISKrightEdge 2 3" xfId="20638" xr:uid="{00000000-0005-0000-0000-0000CB740000}"/>
    <cellStyle name="RISKrightEdge 2 3 2" xfId="20639" xr:uid="{00000000-0005-0000-0000-0000CC740000}"/>
    <cellStyle name="RISKrightEdge 2 4" xfId="20640" xr:uid="{00000000-0005-0000-0000-0000CD740000}"/>
    <cellStyle name="RISKrightEdge 2 4 2" xfId="20641" xr:uid="{00000000-0005-0000-0000-0000CE740000}"/>
    <cellStyle name="RISKrightEdge 2 5" xfId="20642" xr:uid="{00000000-0005-0000-0000-0000CF740000}"/>
    <cellStyle name="RISKrightEdge 2 5 2" xfId="20643" xr:uid="{00000000-0005-0000-0000-0000D0740000}"/>
    <cellStyle name="RISKrightEdge 2 6" xfId="20644" xr:uid="{00000000-0005-0000-0000-0000D1740000}"/>
    <cellStyle name="RISKrightEdge 2 6 2" xfId="20645" xr:uid="{00000000-0005-0000-0000-0000D2740000}"/>
    <cellStyle name="RISKrightEdge 2 7" xfId="20646" xr:uid="{00000000-0005-0000-0000-0000D3740000}"/>
    <cellStyle name="RISKrightEdge 2 7 2" xfId="20647" xr:uid="{00000000-0005-0000-0000-0000D4740000}"/>
    <cellStyle name="RISKrightEdge 2 8" xfId="20648" xr:uid="{00000000-0005-0000-0000-0000D5740000}"/>
    <cellStyle name="RISKrightEdge 2 8 2" xfId="20649" xr:uid="{00000000-0005-0000-0000-0000D6740000}"/>
    <cellStyle name="RISKrightEdge 2 9" xfId="20650" xr:uid="{00000000-0005-0000-0000-0000D7740000}"/>
    <cellStyle name="RISKrightEdge 2 9 2" xfId="20651" xr:uid="{00000000-0005-0000-0000-0000D8740000}"/>
    <cellStyle name="RISKrightEdge 3" xfId="20652" xr:uid="{00000000-0005-0000-0000-0000D9740000}"/>
    <cellStyle name="RISKrightEdge 3 10" xfId="20653" xr:uid="{00000000-0005-0000-0000-0000DA740000}"/>
    <cellStyle name="RISKrightEdge 3 10 2" xfId="20654" xr:uid="{00000000-0005-0000-0000-0000DB740000}"/>
    <cellStyle name="RISKrightEdge 3 11" xfId="20655" xr:uid="{00000000-0005-0000-0000-0000DC740000}"/>
    <cellStyle name="RISKrightEdge 3 11 2" xfId="20656" xr:uid="{00000000-0005-0000-0000-0000DD740000}"/>
    <cellStyle name="RISKrightEdge 3 12" xfId="20657" xr:uid="{00000000-0005-0000-0000-0000DE740000}"/>
    <cellStyle name="RISKrightEdge 3 12 2" xfId="20658" xr:uid="{00000000-0005-0000-0000-0000DF740000}"/>
    <cellStyle name="RISKrightEdge 3 13" xfId="20659" xr:uid="{00000000-0005-0000-0000-0000E0740000}"/>
    <cellStyle name="RISKrightEdge 3 2" xfId="20660" xr:uid="{00000000-0005-0000-0000-0000E1740000}"/>
    <cellStyle name="RISKrightEdge 3 2 2" xfId="20661" xr:uid="{00000000-0005-0000-0000-0000E2740000}"/>
    <cellStyle name="RISKrightEdge 3 3" xfId="20662" xr:uid="{00000000-0005-0000-0000-0000E3740000}"/>
    <cellStyle name="RISKrightEdge 3 3 2" xfId="20663" xr:uid="{00000000-0005-0000-0000-0000E4740000}"/>
    <cellStyle name="RISKrightEdge 3 4" xfId="20664" xr:uid="{00000000-0005-0000-0000-0000E5740000}"/>
    <cellStyle name="RISKrightEdge 3 4 2" xfId="20665" xr:uid="{00000000-0005-0000-0000-0000E6740000}"/>
    <cellStyle name="RISKrightEdge 3 5" xfId="20666" xr:uid="{00000000-0005-0000-0000-0000E7740000}"/>
    <cellStyle name="RISKrightEdge 3 5 2" xfId="20667" xr:uid="{00000000-0005-0000-0000-0000E8740000}"/>
    <cellStyle name="RISKrightEdge 3 6" xfId="20668" xr:uid="{00000000-0005-0000-0000-0000E9740000}"/>
    <cellStyle name="RISKrightEdge 3 6 2" xfId="20669" xr:uid="{00000000-0005-0000-0000-0000EA740000}"/>
    <cellStyle name="RISKrightEdge 3 7" xfId="20670" xr:uid="{00000000-0005-0000-0000-0000EB740000}"/>
    <cellStyle name="RISKrightEdge 3 7 2" xfId="20671" xr:uid="{00000000-0005-0000-0000-0000EC740000}"/>
    <cellStyle name="RISKrightEdge 3 8" xfId="20672" xr:uid="{00000000-0005-0000-0000-0000ED740000}"/>
    <cellStyle name="RISKrightEdge 3 8 2" xfId="20673" xr:uid="{00000000-0005-0000-0000-0000EE740000}"/>
    <cellStyle name="RISKrightEdge 3 9" xfId="20674" xr:uid="{00000000-0005-0000-0000-0000EF740000}"/>
    <cellStyle name="RISKrightEdge 3 9 2" xfId="20675" xr:uid="{00000000-0005-0000-0000-0000F0740000}"/>
    <cellStyle name="RISKrightEdge 4" xfId="20676" xr:uid="{00000000-0005-0000-0000-0000F1740000}"/>
    <cellStyle name="RISKrightEdge 4 10" xfId="20677" xr:uid="{00000000-0005-0000-0000-0000F2740000}"/>
    <cellStyle name="RISKrightEdge 4 10 2" xfId="20678" xr:uid="{00000000-0005-0000-0000-0000F3740000}"/>
    <cellStyle name="RISKrightEdge 4 11" xfId="20679" xr:uid="{00000000-0005-0000-0000-0000F4740000}"/>
    <cellStyle name="RISKrightEdge 4 11 2" xfId="20680" xr:uid="{00000000-0005-0000-0000-0000F5740000}"/>
    <cellStyle name="RISKrightEdge 4 12" xfId="20681" xr:uid="{00000000-0005-0000-0000-0000F6740000}"/>
    <cellStyle name="RISKrightEdge 4 12 2" xfId="20682" xr:uid="{00000000-0005-0000-0000-0000F7740000}"/>
    <cellStyle name="RISKrightEdge 4 13" xfId="20683" xr:uid="{00000000-0005-0000-0000-0000F8740000}"/>
    <cellStyle name="RISKrightEdge 4 2" xfId="20684" xr:uid="{00000000-0005-0000-0000-0000F9740000}"/>
    <cellStyle name="RISKrightEdge 4 2 2" xfId="20685" xr:uid="{00000000-0005-0000-0000-0000FA740000}"/>
    <cellStyle name="RISKrightEdge 4 3" xfId="20686" xr:uid="{00000000-0005-0000-0000-0000FB740000}"/>
    <cellStyle name="RISKrightEdge 4 3 2" xfId="20687" xr:uid="{00000000-0005-0000-0000-0000FC740000}"/>
    <cellStyle name="RISKrightEdge 4 4" xfId="20688" xr:uid="{00000000-0005-0000-0000-0000FD740000}"/>
    <cellStyle name="RISKrightEdge 4 4 2" xfId="20689" xr:uid="{00000000-0005-0000-0000-0000FE740000}"/>
    <cellStyle name="RISKrightEdge 4 5" xfId="20690" xr:uid="{00000000-0005-0000-0000-0000FF740000}"/>
    <cellStyle name="RISKrightEdge 4 5 2" xfId="20691" xr:uid="{00000000-0005-0000-0000-000000750000}"/>
    <cellStyle name="RISKrightEdge 4 6" xfId="20692" xr:uid="{00000000-0005-0000-0000-000001750000}"/>
    <cellStyle name="RISKrightEdge 4 6 2" xfId="20693" xr:uid="{00000000-0005-0000-0000-000002750000}"/>
    <cellStyle name="RISKrightEdge 4 7" xfId="20694" xr:uid="{00000000-0005-0000-0000-000003750000}"/>
    <cellStyle name="RISKrightEdge 4 7 2" xfId="20695" xr:uid="{00000000-0005-0000-0000-000004750000}"/>
    <cellStyle name="RISKrightEdge 4 8" xfId="20696" xr:uid="{00000000-0005-0000-0000-000005750000}"/>
    <cellStyle name="RISKrightEdge 4 8 2" xfId="20697" xr:uid="{00000000-0005-0000-0000-000006750000}"/>
    <cellStyle name="RISKrightEdge 4 9" xfId="20698" xr:uid="{00000000-0005-0000-0000-000007750000}"/>
    <cellStyle name="RISKrightEdge 4 9 2" xfId="20699" xr:uid="{00000000-0005-0000-0000-000008750000}"/>
    <cellStyle name="RISKrightEdge 5" xfId="20700" xr:uid="{00000000-0005-0000-0000-000009750000}"/>
    <cellStyle name="RISKrtandbEdge" xfId="20701" xr:uid="{00000000-0005-0000-0000-00000A750000}"/>
    <cellStyle name="RISKrtandbEdge 10" xfId="20702" xr:uid="{00000000-0005-0000-0000-00000B750000}"/>
    <cellStyle name="RISKrtandbEdge 10 2" xfId="20703" xr:uid="{00000000-0005-0000-0000-00000C750000}"/>
    <cellStyle name="RISKrtandbEdge 11" xfId="20704" xr:uid="{00000000-0005-0000-0000-00000D750000}"/>
    <cellStyle name="RISKrtandbEdge 11 2" xfId="20705" xr:uid="{00000000-0005-0000-0000-00000E750000}"/>
    <cellStyle name="RISKrtandbEdge 12" xfId="20706" xr:uid="{00000000-0005-0000-0000-00000F750000}"/>
    <cellStyle name="RISKrtandbEdge 2" xfId="20707" xr:uid="{00000000-0005-0000-0000-000010750000}"/>
    <cellStyle name="RISKrtandbEdge 2 10" xfId="20708" xr:uid="{00000000-0005-0000-0000-000011750000}"/>
    <cellStyle name="RISKrtandbEdge 2 10 2" xfId="20709" xr:uid="{00000000-0005-0000-0000-000012750000}"/>
    <cellStyle name="RISKrtandbEdge 2 10 2 2" xfId="20710" xr:uid="{00000000-0005-0000-0000-000013750000}"/>
    <cellStyle name="RISKrtandbEdge 2 10 3" xfId="20711" xr:uid="{00000000-0005-0000-0000-000014750000}"/>
    <cellStyle name="RISKrtandbEdge 2 10 3 2" xfId="20712" xr:uid="{00000000-0005-0000-0000-000015750000}"/>
    <cellStyle name="RISKrtandbEdge 2 10 4" xfId="20713" xr:uid="{00000000-0005-0000-0000-000016750000}"/>
    <cellStyle name="RISKrtandbEdge 2 11" xfId="20714" xr:uid="{00000000-0005-0000-0000-000017750000}"/>
    <cellStyle name="RISKrtandbEdge 2 11 2" xfId="20715" xr:uid="{00000000-0005-0000-0000-000018750000}"/>
    <cellStyle name="RISKrtandbEdge 2 12" xfId="20716" xr:uid="{00000000-0005-0000-0000-000019750000}"/>
    <cellStyle name="RISKrtandbEdge 2 12 2" xfId="20717" xr:uid="{00000000-0005-0000-0000-00001A750000}"/>
    <cellStyle name="RISKrtandbEdge 2 13" xfId="20718" xr:uid="{00000000-0005-0000-0000-00001B750000}"/>
    <cellStyle name="RISKrtandbEdge 2 2" xfId="20719" xr:uid="{00000000-0005-0000-0000-00001C750000}"/>
    <cellStyle name="RISKrtandbEdge 2 2 2" xfId="20720" xr:uid="{00000000-0005-0000-0000-00001D750000}"/>
    <cellStyle name="RISKrtandbEdge 2 2 2 2" xfId="20721" xr:uid="{00000000-0005-0000-0000-00001E750000}"/>
    <cellStyle name="RISKrtandbEdge 2 2 2 2 2" xfId="20722" xr:uid="{00000000-0005-0000-0000-00001F750000}"/>
    <cellStyle name="RISKrtandbEdge 2 2 2 2 2 2" xfId="20723" xr:uid="{00000000-0005-0000-0000-000020750000}"/>
    <cellStyle name="RISKrtandbEdge 2 2 2 2 3" xfId="20724" xr:uid="{00000000-0005-0000-0000-000021750000}"/>
    <cellStyle name="RISKrtandbEdge 2 2 2 2 3 2" xfId="20725" xr:uid="{00000000-0005-0000-0000-000022750000}"/>
    <cellStyle name="RISKrtandbEdge 2 2 2 2 4" xfId="20726" xr:uid="{00000000-0005-0000-0000-000023750000}"/>
    <cellStyle name="RISKrtandbEdge 2 2 2 3" xfId="20727" xr:uid="{00000000-0005-0000-0000-000024750000}"/>
    <cellStyle name="RISKrtandbEdge 2 2 2 3 2" xfId="20728" xr:uid="{00000000-0005-0000-0000-000025750000}"/>
    <cellStyle name="RISKrtandbEdge 2 2 2 3 2 2" xfId="20729" xr:uid="{00000000-0005-0000-0000-000026750000}"/>
    <cellStyle name="RISKrtandbEdge 2 2 2 3 3" xfId="20730" xr:uid="{00000000-0005-0000-0000-000027750000}"/>
    <cellStyle name="RISKrtandbEdge 2 2 2 3 3 2" xfId="20731" xr:uid="{00000000-0005-0000-0000-000028750000}"/>
    <cellStyle name="RISKrtandbEdge 2 2 2 3 4" xfId="20732" xr:uid="{00000000-0005-0000-0000-000029750000}"/>
    <cellStyle name="RISKrtandbEdge 2 2 2 4" xfId="20733" xr:uid="{00000000-0005-0000-0000-00002A750000}"/>
    <cellStyle name="RISKrtandbEdge 2 2 2 4 2" xfId="20734" xr:uid="{00000000-0005-0000-0000-00002B750000}"/>
    <cellStyle name="RISKrtandbEdge 2 2 2 4 2 2" xfId="20735" xr:uid="{00000000-0005-0000-0000-00002C750000}"/>
    <cellStyle name="RISKrtandbEdge 2 2 2 4 3" xfId="20736" xr:uid="{00000000-0005-0000-0000-00002D750000}"/>
    <cellStyle name="RISKrtandbEdge 2 2 2 4 3 2" xfId="20737" xr:uid="{00000000-0005-0000-0000-00002E750000}"/>
    <cellStyle name="RISKrtandbEdge 2 2 2 4 4" xfId="20738" xr:uid="{00000000-0005-0000-0000-00002F750000}"/>
    <cellStyle name="RISKrtandbEdge 2 2 2 5" xfId="20739" xr:uid="{00000000-0005-0000-0000-000030750000}"/>
    <cellStyle name="RISKrtandbEdge 2 2 2 5 2" xfId="20740" xr:uid="{00000000-0005-0000-0000-000031750000}"/>
    <cellStyle name="RISKrtandbEdge 2 2 2 5 2 2" xfId="20741" xr:uid="{00000000-0005-0000-0000-000032750000}"/>
    <cellStyle name="RISKrtandbEdge 2 2 2 5 3" xfId="20742" xr:uid="{00000000-0005-0000-0000-000033750000}"/>
    <cellStyle name="RISKrtandbEdge 2 2 2 5 3 2" xfId="20743" xr:uid="{00000000-0005-0000-0000-000034750000}"/>
    <cellStyle name="RISKrtandbEdge 2 2 2 5 4" xfId="20744" xr:uid="{00000000-0005-0000-0000-000035750000}"/>
    <cellStyle name="RISKrtandbEdge 2 2 2 6" xfId="20745" xr:uid="{00000000-0005-0000-0000-000036750000}"/>
    <cellStyle name="RISKrtandbEdge 2 2 2 6 2" xfId="20746" xr:uid="{00000000-0005-0000-0000-000037750000}"/>
    <cellStyle name="RISKrtandbEdge 2 2 2 7" xfId="20747" xr:uid="{00000000-0005-0000-0000-000038750000}"/>
    <cellStyle name="RISKrtandbEdge 2 2 2 7 2" xfId="20748" xr:uid="{00000000-0005-0000-0000-000039750000}"/>
    <cellStyle name="RISKrtandbEdge 2 2 2 8" xfId="20749" xr:uid="{00000000-0005-0000-0000-00003A750000}"/>
    <cellStyle name="RISKrtandbEdge 2 2 3" xfId="20750" xr:uid="{00000000-0005-0000-0000-00003B750000}"/>
    <cellStyle name="RISKrtandbEdge 2 2 3 2" xfId="20751" xr:uid="{00000000-0005-0000-0000-00003C750000}"/>
    <cellStyle name="RISKrtandbEdge 2 2 3 2 2" xfId="20752" xr:uid="{00000000-0005-0000-0000-00003D750000}"/>
    <cellStyle name="RISKrtandbEdge 2 2 3 3" xfId="20753" xr:uid="{00000000-0005-0000-0000-00003E750000}"/>
    <cellStyle name="RISKrtandbEdge 2 2 3 3 2" xfId="20754" xr:uid="{00000000-0005-0000-0000-00003F750000}"/>
    <cellStyle name="RISKrtandbEdge 2 2 3 4" xfId="20755" xr:uid="{00000000-0005-0000-0000-000040750000}"/>
    <cellStyle name="RISKrtandbEdge 2 2 4" xfId="20756" xr:uid="{00000000-0005-0000-0000-000041750000}"/>
    <cellStyle name="RISKrtandbEdge 2 2 4 2" xfId="20757" xr:uid="{00000000-0005-0000-0000-000042750000}"/>
    <cellStyle name="RISKrtandbEdge 2 2 4 2 2" xfId="20758" xr:uid="{00000000-0005-0000-0000-000043750000}"/>
    <cellStyle name="RISKrtandbEdge 2 2 4 3" xfId="20759" xr:uid="{00000000-0005-0000-0000-000044750000}"/>
    <cellStyle name="RISKrtandbEdge 2 2 4 3 2" xfId="20760" xr:uid="{00000000-0005-0000-0000-000045750000}"/>
    <cellStyle name="RISKrtandbEdge 2 2 4 4" xfId="20761" xr:uid="{00000000-0005-0000-0000-000046750000}"/>
    <cellStyle name="RISKrtandbEdge 2 2 5" xfId="20762" xr:uid="{00000000-0005-0000-0000-000047750000}"/>
    <cellStyle name="RISKrtandbEdge 2 2 5 2" xfId="20763" xr:uid="{00000000-0005-0000-0000-000048750000}"/>
    <cellStyle name="RISKrtandbEdge 2 2 5 2 2" xfId="20764" xr:uid="{00000000-0005-0000-0000-000049750000}"/>
    <cellStyle name="RISKrtandbEdge 2 2 5 3" xfId="20765" xr:uid="{00000000-0005-0000-0000-00004A750000}"/>
    <cellStyle name="RISKrtandbEdge 2 2 5 3 2" xfId="20766" xr:uid="{00000000-0005-0000-0000-00004B750000}"/>
    <cellStyle name="RISKrtandbEdge 2 2 5 4" xfId="20767" xr:uid="{00000000-0005-0000-0000-00004C750000}"/>
    <cellStyle name="RISKrtandbEdge 2 2 6" xfId="20768" xr:uid="{00000000-0005-0000-0000-00004D750000}"/>
    <cellStyle name="RISKrtandbEdge 2 2 6 2" xfId="20769" xr:uid="{00000000-0005-0000-0000-00004E750000}"/>
    <cellStyle name="RISKrtandbEdge 2 2 6 2 2" xfId="20770" xr:uid="{00000000-0005-0000-0000-00004F750000}"/>
    <cellStyle name="RISKrtandbEdge 2 2 6 3" xfId="20771" xr:uid="{00000000-0005-0000-0000-000050750000}"/>
    <cellStyle name="RISKrtandbEdge 2 2 6 3 2" xfId="20772" xr:uid="{00000000-0005-0000-0000-000051750000}"/>
    <cellStyle name="RISKrtandbEdge 2 2 6 4" xfId="20773" xr:uid="{00000000-0005-0000-0000-000052750000}"/>
    <cellStyle name="RISKrtandbEdge 2 2 7" xfId="20774" xr:uid="{00000000-0005-0000-0000-000053750000}"/>
    <cellStyle name="RISKrtandbEdge 2 2 7 2" xfId="20775" xr:uid="{00000000-0005-0000-0000-000054750000}"/>
    <cellStyle name="RISKrtandbEdge 2 2 8" xfId="20776" xr:uid="{00000000-0005-0000-0000-000055750000}"/>
    <cellStyle name="RISKrtandbEdge 2 2 8 2" xfId="20777" xr:uid="{00000000-0005-0000-0000-000056750000}"/>
    <cellStyle name="RISKrtandbEdge 2 2 9" xfId="20778" xr:uid="{00000000-0005-0000-0000-000057750000}"/>
    <cellStyle name="RISKrtandbEdge 2 2_Balance" xfId="20779" xr:uid="{00000000-0005-0000-0000-000058750000}"/>
    <cellStyle name="RISKrtandbEdge 2 3" xfId="20780" xr:uid="{00000000-0005-0000-0000-000059750000}"/>
    <cellStyle name="RISKrtandbEdge 2 3 2" xfId="20781" xr:uid="{00000000-0005-0000-0000-00005A750000}"/>
    <cellStyle name="RISKrtandbEdge 2 3 2 2" xfId="20782" xr:uid="{00000000-0005-0000-0000-00005B750000}"/>
    <cellStyle name="RISKrtandbEdge 2 3 2 2 2" xfId="20783" xr:uid="{00000000-0005-0000-0000-00005C750000}"/>
    <cellStyle name="RISKrtandbEdge 2 3 2 2 2 2" xfId="20784" xr:uid="{00000000-0005-0000-0000-00005D750000}"/>
    <cellStyle name="RISKrtandbEdge 2 3 2 2 3" xfId="20785" xr:uid="{00000000-0005-0000-0000-00005E750000}"/>
    <cellStyle name="RISKrtandbEdge 2 3 2 2 3 2" xfId="20786" xr:uid="{00000000-0005-0000-0000-00005F750000}"/>
    <cellStyle name="RISKrtandbEdge 2 3 2 2 4" xfId="20787" xr:uid="{00000000-0005-0000-0000-000060750000}"/>
    <cellStyle name="RISKrtandbEdge 2 3 2 3" xfId="20788" xr:uid="{00000000-0005-0000-0000-000061750000}"/>
    <cellStyle name="RISKrtandbEdge 2 3 2 3 2" xfId="20789" xr:uid="{00000000-0005-0000-0000-000062750000}"/>
    <cellStyle name="RISKrtandbEdge 2 3 2 3 2 2" xfId="20790" xr:uid="{00000000-0005-0000-0000-000063750000}"/>
    <cellStyle name="RISKrtandbEdge 2 3 2 3 3" xfId="20791" xr:uid="{00000000-0005-0000-0000-000064750000}"/>
    <cellStyle name="RISKrtandbEdge 2 3 2 3 3 2" xfId="20792" xr:uid="{00000000-0005-0000-0000-000065750000}"/>
    <cellStyle name="RISKrtandbEdge 2 3 2 3 4" xfId="20793" xr:uid="{00000000-0005-0000-0000-000066750000}"/>
    <cellStyle name="RISKrtandbEdge 2 3 2 4" xfId="20794" xr:uid="{00000000-0005-0000-0000-000067750000}"/>
    <cellStyle name="RISKrtandbEdge 2 3 2 4 2" xfId="20795" xr:uid="{00000000-0005-0000-0000-000068750000}"/>
    <cellStyle name="RISKrtandbEdge 2 3 2 4 2 2" xfId="20796" xr:uid="{00000000-0005-0000-0000-000069750000}"/>
    <cellStyle name="RISKrtandbEdge 2 3 2 4 3" xfId="20797" xr:uid="{00000000-0005-0000-0000-00006A750000}"/>
    <cellStyle name="RISKrtandbEdge 2 3 2 4 3 2" xfId="20798" xr:uid="{00000000-0005-0000-0000-00006B750000}"/>
    <cellStyle name="RISKrtandbEdge 2 3 2 4 4" xfId="20799" xr:uid="{00000000-0005-0000-0000-00006C750000}"/>
    <cellStyle name="RISKrtandbEdge 2 3 2 5" xfId="20800" xr:uid="{00000000-0005-0000-0000-00006D750000}"/>
    <cellStyle name="RISKrtandbEdge 2 3 2 5 2" xfId="20801" xr:uid="{00000000-0005-0000-0000-00006E750000}"/>
    <cellStyle name="RISKrtandbEdge 2 3 2 5 2 2" xfId="20802" xr:uid="{00000000-0005-0000-0000-00006F750000}"/>
    <cellStyle name="RISKrtandbEdge 2 3 2 5 3" xfId="20803" xr:uid="{00000000-0005-0000-0000-000070750000}"/>
    <cellStyle name="RISKrtandbEdge 2 3 2 5 3 2" xfId="20804" xr:uid="{00000000-0005-0000-0000-000071750000}"/>
    <cellStyle name="RISKrtandbEdge 2 3 2 5 4" xfId="20805" xr:uid="{00000000-0005-0000-0000-000072750000}"/>
    <cellStyle name="RISKrtandbEdge 2 3 2 6" xfId="20806" xr:uid="{00000000-0005-0000-0000-000073750000}"/>
    <cellStyle name="RISKrtandbEdge 2 3 2 6 2" xfId="20807" xr:uid="{00000000-0005-0000-0000-000074750000}"/>
    <cellStyle name="RISKrtandbEdge 2 3 2 7" xfId="20808" xr:uid="{00000000-0005-0000-0000-000075750000}"/>
    <cellStyle name="RISKrtandbEdge 2 3 2 7 2" xfId="20809" xr:uid="{00000000-0005-0000-0000-000076750000}"/>
    <cellStyle name="RISKrtandbEdge 2 3 2 8" xfId="20810" xr:uid="{00000000-0005-0000-0000-000077750000}"/>
    <cellStyle name="RISKrtandbEdge 2 3 3" xfId="20811" xr:uid="{00000000-0005-0000-0000-000078750000}"/>
    <cellStyle name="RISKrtandbEdge 2 3 3 2" xfId="20812" xr:uid="{00000000-0005-0000-0000-000079750000}"/>
    <cellStyle name="RISKrtandbEdge 2 3 3 2 2" xfId="20813" xr:uid="{00000000-0005-0000-0000-00007A750000}"/>
    <cellStyle name="RISKrtandbEdge 2 3 3 3" xfId="20814" xr:uid="{00000000-0005-0000-0000-00007B750000}"/>
    <cellStyle name="RISKrtandbEdge 2 3 3 3 2" xfId="20815" xr:uid="{00000000-0005-0000-0000-00007C750000}"/>
    <cellStyle name="RISKrtandbEdge 2 3 3 4" xfId="20816" xr:uid="{00000000-0005-0000-0000-00007D750000}"/>
    <cellStyle name="RISKrtandbEdge 2 3 4" xfId="20817" xr:uid="{00000000-0005-0000-0000-00007E750000}"/>
    <cellStyle name="RISKrtandbEdge 2 3 4 2" xfId="20818" xr:uid="{00000000-0005-0000-0000-00007F750000}"/>
    <cellStyle name="RISKrtandbEdge 2 3 4 2 2" xfId="20819" xr:uid="{00000000-0005-0000-0000-000080750000}"/>
    <cellStyle name="RISKrtandbEdge 2 3 4 3" xfId="20820" xr:uid="{00000000-0005-0000-0000-000081750000}"/>
    <cellStyle name="RISKrtandbEdge 2 3 4 3 2" xfId="20821" xr:uid="{00000000-0005-0000-0000-000082750000}"/>
    <cellStyle name="RISKrtandbEdge 2 3 4 4" xfId="20822" xr:uid="{00000000-0005-0000-0000-000083750000}"/>
    <cellStyle name="RISKrtandbEdge 2 3 5" xfId="20823" xr:uid="{00000000-0005-0000-0000-000084750000}"/>
    <cellStyle name="RISKrtandbEdge 2 3 5 2" xfId="20824" xr:uid="{00000000-0005-0000-0000-000085750000}"/>
    <cellStyle name="RISKrtandbEdge 2 3 5 2 2" xfId="20825" xr:uid="{00000000-0005-0000-0000-000086750000}"/>
    <cellStyle name="RISKrtandbEdge 2 3 5 3" xfId="20826" xr:uid="{00000000-0005-0000-0000-000087750000}"/>
    <cellStyle name="RISKrtandbEdge 2 3 5 3 2" xfId="20827" xr:uid="{00000000-0005-0000-0000-000088750000}"/>
    <cellStyle name="RISKrtandbEdge 2 3 5 4" xfId="20828" xr:uid="{00000000-0005-0000-0000-000089750000}"/>
    <cellStyle name="RISKrtandbEdge 2 3 6" xfId="20829" xr:uid="{00000000-0005-0000-0000-00008A750000}"/>
    <cellStyle name="RISKrtandbEdge 2 3 6 2" xfId="20830" xr:uid="{00000000-0005-0000-0000-00008B750000}"/>
    <cellStyle name="RISKrtandbEdge 2 3 6 2 2" xfId="20831" xr:uid="{00000000-0005-0000-0000-00008C750000}"/>
    <cellStyle name="RISKrtandbEdge 2 3 6 3" xfId="20832" xr:uid="{00000000-0005-0000-0000-00008D750000}"/>
    <cellStyle name="RISKrtandbEdge 2 3 6 3 2" xfId="20833" xr:uid="{00000000-0005-0000-0000-00008E750000}"/>
    <cellStyle name="RISKrtandbEdge 2 3 6 4" xfId="20834" xr:uid="{00000000-0005-0000-0000-00008F750000}"/>
    <cellStyle name="RISKrtandbEdge 2 3 7" xfId="20835" xr:uid="{00000000-0005-0000-0000-000090750000}"/>
    <cellStyle name="RISKrtandbEdge 2 3 7 2" xfId="20836" xr:uid="{00000000-0005-0000-0000-000091750000}"/>
    <cellStyle name="RISKrtandbEdge 2 3 8" xfId="20837" xr:uid="{00000000-0005-0000-0000-000092750000}"/>
    <cellStyle name="RISKrtandbEdge 2 3 8 2" xfId="20838" xr:uid="{00000000-0005-0000-0000-000093750000}"/>
    <cellStyle name="RISKrtandbEdge 2 3 9" xfId="20839" xr:uid="{00000000-0005-0000-0000-000094750000}"/>
    <cellStyle name="RISKrtandbEdge 2 3_Balance" xfId="20840" xr:uid="{00000000-0005-0000-0000-000095750000}"/>
    <cellStyle name="RISKrtandbEdge 2 4" xfId="20841" xr:uid="{00000000-0005-0000-0000-000096750000}"/>
    <cellStyle name="RISKrtandbEdge 2 4 2" xfId="20842" xr:uid="{00000000-0005-0000-0000-000097750000}"/>
    <cellStyle name="RISKrtandbEdge 2 4 2 2" xfId="20843" xr:uid="{00000000-0005-0000-0000-000098750000}"/>
    <cellStyle name="RISKrtandbEdge 2 4 2 2 2" xfId="20844" xr:uid="{00000000-0005-0000-0000-000099750000}"/>
    <cellStyle name="RISKrtandbEdge 2 4 2 2 2 2" xfId="20845" xr:uid="{00000000-0005-0000-0000-00009A750000}"/>
    <cellStyle name="RISKrtandbEdge 2 4 2 2 3" xfId="20846" xr:uid="{00000000-0005-0000-0000-00009B750000}"/>
    <cellStyle name="RISKrtandbEdge 2 4 2 2 3 2" xfId="20847" xr:uid="{00000000-0005-0000-0000-00009C750000}"/>
    <cellStyle name="RISKrtandbEdge 2 4 2 2 4" xfId="20848" xr:uid="{00000000-0005-0000-0000-00009D750000}"/>
    <cellStyle name="RISKrtandbEdge 2 4 2 3" xfId="20849" xr:uid="{00000000-0005-0000-0000-00009E750000}"/>
    <cellStyle name="RISKrtandbEdge 2 4 2 3 2" xfId="20850" xr:uid="{00000000-0005-0000-0000-00009F750000}"/>
    <cellStyle name="RISKrtandbEdge 2 4 2 3 2 2" xfId="20851" xr:uid="{00000000-0005-0000-0000-0000A0750000}"/>
    <cellStyle name="RISKrtandbEdge 2 4 2 3 3" xfId="20852" xr:uid="{00000000-0005-0000-0000-0000A1750000}"/>
    <cellStyle name="RISKrtandbEdge 2 4 2 3 3 2" xfId="20853" xr:uid="{00000000-0005-0000-0000-0000A2750000}"/>
    <cellStyle name="RISKrtandbEdge 2 4 2 3 4" xfId="20854" xr:uid="{00000000-0005-0000-0000-0000A3750000}"/>
    <cellStyle name="RISKrtandbEdge 2 4 2 4" xfId="20855" xr:uid="{00000000-0005-0000-0000-0000A4750000}"/>
    <cellStyle name="RISKrtandbEdge 2 4 2 4 2" xfId="20856" xr:uid="{00000000-0005-0000-0000-0000A5750000}"/>
    <cellStyle name="RISKrtandbEdge 2 4 2 4 2 2" xfId="20857" xr:uid="{00000000-0005-0000-0000-0000A6750000}"/>
    <cellStyle name="RISKrtandbEdge 2 4 2 4 3" xfId="20858" xr:uid="{00000000-0005-0000-0000-0000A7750000}"/>
    <cellStyle name="RISKrtandbEdge 2 4 2 4 3 2" xfId="20859" xr:uid="{00000000-0005-0000-0000-0000A8750000}"/>
    <cellStyle name="RISKrtandbEdge 2 4 2 4 4" xfId="20860" xr:uid="{00000000-0005-0000-0000-0000A9750000}"/>
    <cellStyle name="RISKrtandbEdge 2 4 2 5" xfId="20861" xr:uid="{00000000-0005-0000-0000-0000AA750000}"/>
    <cellStyle name="RISKrtandbEdge 2 4 2 5 2" xfId="20862" xr:uid="{00000000-0005-0000-0000-0000AB750000}"/>
    <cellStyle name="RISKrtandbEdge 2 4 2 5 2 2" xfId="20863" xr:uid="{00000000-0005-0000-0000-0000AC750000}"/>
    <cellStyle name="RISKrtandbEdge 2 4 2 5 3" xfId="20864" xr:uid="{00000000-0005-0000-0000-0000AD750000}"/>
    <cellStyle name="RISKrtandbEdge 2 4 2 5 3 2" xfId="20865" xr:uid="{00000000-0005-0000-0000-0000AE750000}"/>
    <cellStyle name="RISKrtandbEdge 2 4 2 5 4" xfId="20866" xr:uid="{00000000-0005-0000-0000-0000AF750000}"/>
    <cellStyle name="RISKrtandbEdge 2 4 2 6" xfId="20867" xr:uid="{00000000-0005-0000-0000-0000B0750000}"/>
    <cellStyle name="RISKrtandbEdge 2 4 2 6 2" xfId="20868" xr:uid="{00000000-0005-0000-0000-0000B1750000}"/>
    <cellStyle name="RISKrtandbEdge 2 4 2 7" xfId="20869" xr:uid="{00000000-0005-0000-0000-0000B2750000}"/>
    <cellStyle name="RISKrtandbEdge 2 4 2 7 2" xfId="20870" xr:uid="{00000000-0005-0000-0000-0000B3750000}"/>
    <cellStyle name="RISKrtandbEdge 2 4 2 8" xfId="20871" xr:uid="{00000000-0005-0000-0000-0000B4750000}"/>
    <cellStyle name="RISKrtandbEdge 2 4 3" xfId="20872" xr:uid="{00000000-0005-0000-0000-0000B5750000}"/>
    <cellStyle name="RISKrtandbEdge 2 4 3 2" xfId="20873" xr:uid="{00000000-0005-0000-0000-0000B6750000}"/>
    <cellStyle name="RISKrtandbEdge 2 4 3 2 2" xfId="20874" xr:uid="{00000000-0005-0000-0000-0000B7750000}"/>
    <cellStyle name="RISKrtandbEdge 2 4 3 3" xfId="20875" xr:uid="{00000000-0005-0000-0000-0000B8750000}"/>
    <cellStyle name="RISKrtandbEdge 2 4 3 3 2" xfId="20876" xr:uid="{00000000-0005-0000-0000-0000B9750000}"/>
    <cellStyle name="RISKrtandbEdge 2 4 3 4" xfId="20877" xr:uid="{00000000-0005-0000-0000-0000BA750000}"/>
    <cellStyle name="RISKrtandbEdge 2 4 4" xfId="20878" xr:uid="{00000000-0005-0000-0000-0000BB750000}"/>
    <cellStyle name="RISKrtandbEdge 2 4 4 2" xfId="20879" xr:uid="{00000000-0005-0000-0000-0000BC750000}"/>
    <cellStyle name="RISKrtandbEdge 2 4 4 2 2" xfId="20880" xr:uid="{00000000-0005-0000-0000-0000BD750000}"/>
    <cellStyle name="RISKrtandbEdge 2 4 4 3" xfId="20881" xr:uid="{00000000-0005-0000-0000-0000BE750000}"/>
    <cellStyle name="RISKrtandbEdge 2 4 4 3 2" xfId="20882" xr:uid="{00000000-0005-0000-0000-0000BF750000}"/>
    <cellStyle name="RISKrtandbEdge 2 4 4 4" xfId="20883" xr:uid="{00000000-0005-0000-0000-0000C0750000}"/>
    <cellStyle name="RISKrtandbEdge 2 4 5" xfId="20884" xr:uid="{00000000-0005-0000-0000-0000C1750000}"/>
    <cellStyle name="RISKrtandbEdge 2 4 5 2" xfId="20885" xr:uid="{00000000-0005-0000-0000-0000C2750000}"/>
    <cellStyle name="RISKrtandbEdge 2 4 5 2 2" xfId="20886" xr:uid="{00000000-0005-0000-0000-0000C3750000}"/>
    <cellStyle name="RISKrtandbEdge 2 4 5 3" xfId="20887" xr:uid="{00000000-0005-0000-0000-0000C4750000}"/>
    <cellStyle name="RISKrtandbEdge 2 4 5 3 2" xfId="20888" xr:uid="{00000000-0005-0000-0000-0000C5750000}"/>
    <cellStyle name="RISKrtandbEdge 2 4 5 4" xfId="20889" xr:uid="{00000000-0005-0000-0000-0000C6750000}"/>
    <cellStyle name="RISKrtandbEdge 2 4 6" xfId="20890" xr:uid="{00000000-0005-0000-0000-0000C7750000}"/>
    <cellStyle name="RISKrtandbEdge 2 4 6 2" xfId="20891" xr:uid="{00000000-0005-0000-0000-0000C8750000}"/>
    <cellStyle name="RISKrtandbEdge 2 4 6 2 2" xfId="20892" xr:uid="{00000000-0005-0000-0000-0000C9750000}"/>
    <cellStyle name="RISKrtandbEdge 2 4 6 3" xfId="20893" xr:uid="{00000000-0005-0000-0000-0000CA750000}"/>
    <cellStyle name="RISKrtandbEdge 2 4 6 3 2" xfId="20894" xr:uid="{00000000-0005-0000-0000-0000CB750000}"/>
    <cellStyle name="RISKrtandbEdge 2 4 6 4" xfId="20895" xr:uid="{00000000-0005-0000-0000-0000CC750000}"/>
    <cellStyle name="RISKrtandbEdge 2 4 7" xfId="20896" xr:uid="{00000000-0005-0000-0000-0000CD750000}"/>
    <cellStyle name="RISKrtandbEdge 2 4 7 2" xfId="20897" xr:uid="{00000000-0005-0000-0000-0000CE750000}"/>
    <cellStyle name="RISKrtandbEdge 2 4 8" xfId="20898" xr:uid="{00000000-0005-0000-0000-0000CF750000}"/>
    <cellStyle name="RISKrtandbEdge 2 4 8 2" xfId="20899" xr:uid="{00000000-0005-0000-0000-0000D0750000}"/>
    <cellStyle name="RISKrtandbEdge 2 4 9" xfId="20900" xr:uid="{00000000-0005-0000-0000-0000D1750000}"/>
    <cellStyle name="RISKrtandbEdge 2 4_Balance" xfId="20901" xr:uid="{00000000-0005-0000-0000-0000D2750000}"/>
    <cellStyle name="RISKrtandbEdge 2 5" xfId="20902" xr:uid="{00000000-0005-0000-0000-0000D3750000}"/>
    <cellStyle name="RISKrtandbEdge 2 5 2" xfId="20903" xr:uid="{00000000-0005-0000-0000-0000D4750000}"/>
    <cellStyle name="RISKrtandbEdge 2 5 2 2" xfId="20904" xr:uid="{00000000-0005-0000-0000-0000D5750000}"/>
    <cellStyle name="RISKrtandbEdge 2 5 2 2 2" xfId="20905" xr:uid="{00000000-0005-0000-0000-0000D6750000}"/>
    <cellStyle name="RISKrtandbEdge 2 5 2 3" xfId="20906" xr:uid="{00000000-0005-0000-0000-0000D7750000}"/>
    <cellStyle name="RISKrtandbEdge 2 5 2 3 2" xfId="20907" xr:uid="{00000000-0005-0000-0000-0000D8750000}"/>
    <cellStyle name="RISKrtandbEdge 2 5 2 4" xfId="20908" xr:uid="{00000000-0005-0000-0000-0000D9750000}"/>
    <cellStyle name="RISKrtandbEdge 2 5 3" xfId="20909" xr:uid="{00000000-0005-0000-0000-0000DA750000}"/>
    <cellStyle name="RISKrtandbEdge 2 5 3 2" xfId="20910" xr:uid="{00000000-0005-0000-0000-0000DB750000}"/>
    <cellStyle name="RISKrtandbEdge 2 5 3 2 2" xfId="20911" xr:uid="{00000000-0005-0000-0000-0000DC750000}"/>
    <cellStyle name="RISKrtandbEdge 2 5 3 3" xfId="20912" xr:uid="{00000000-0005-0000-0000-0000DD750000}"/>
    <cellStyle name="RISKrtandbEdge 2 5 3 3 2" xfId="20913" xr:uid="{00000000-0005-0000-0000-0000DE750000}"/>
    <cellStyle name="RISKrtandbEdge 2 5 3 4" xfId="20914" xr:uid="{00000000-0005-0000-0000-0000DF750000}"/>
    <cellStyle name="RISKrtandbEdge 2 5 4" xfId="20915" xr:uid="{00000000-0005-0000-0000-0000E0750000}"/>
    <cellStyle name="RISKrtandbEdge 2 5 4 2" xfId="20916" xr:uid="{00000000-0005-0000-0000-0000E1750000}"/>
    <cellStyle name="RISKrtandbEdge 2 5 4 2 2" xfId="20917" xr:uid="{00000000-0005-0000-0000-0000E2750000}"/>
    <cellStyle name="RISKrtandbEdge 2 5 4 3" xfId="20918" xr:uid="{00000000-0005-0000-0000-0000E3750000}"/>
    <cellStyle name="RISKrtandbEdge 2 5 4 3 2" xfId="20919" xr:uid="{00000000-0005-0000-0000-0000E4750000}"/>
    <cellStyle name="RISKrtandbEdge 2 5 4 4" xfId="20920" xr:uid="{00000000-0005-0000-0000-0000E5750000}"/>
    <cellStyle name="RISKrtandbEdge 2 5 5" xfId="20921" xr:uid="{00000000-0005-0000-0000-0000E6750000}"/>
    <cellStyle name="RISKrtandbEdge 2 5 5 2" xfId="20922" xr:uid="{00000000-0005-0000-0000-0000E7750000}"/>
    <cellStyle name="RISKrtandbEdge 2 5 5 2 2" xfId="20923" xr:uid="{00000000-0005-0000-0000-0000E8750000}"/>
    <cellStyle name="RISKrtandbEdge 2 5 5 3" xfId="20924" xr:uid="{00000000-0005-0000-0000-0000E9750000}"/>
    <cellStyle name="RISKrtandbEdge 2 5 5 3 2" xfId="20925" xr:uid="{00000000-0005-0000-0000-0000EA750000}"/>
    <cellStyle name="RISKrtandbEdge 2 5 5 4" xfId="20926" xr:uid="{00000000-0005-0000-0000-0000EB750000}"/>
    <cellStyle name="RISKrtandbEdge 2 5 6" xfId="20927" xr:uid="{00000000-0005-0000-0000-0000EC750000}"/>
    <cellStyle name="RISKrtandbEdge 2 5 6 2" xfId="20928" xr:uid="{00000000-0005-0000-0000-0000ED750000}"/>
    <cellStyle name="RISKrtandbEdge 2 5 7" xfId="20929" xr:uid="{00000000-0005-0000-0000-0000EE750000}"/>
    <cellStyle name="RISKrtandbEdge 2 5 7 2" xfId="20930" xr:uid="{00000000-0005-0000-0000-0000EF750000}"/>
    <cellStyle name="RISKrtandbEdge 2 5 8" xfId="20931" xr:uid="{00000000-0005-0000-0000-0000F0750000}"/>
    <cellStyle name="RISKrtandbEdge 2 6" xfId="20932" xr:uid="{00000000-0005-0000-0000-0000F1750000}"/>
    <cellStyle name="RISKrtandbEdge 2 6 2" xfId="20933" xr:uid="{00000000-0005-0000-0000-0000F2750000}"/>
    <cellStyle name="RISKrtandbEdge 2 6 2 2" xfId="20934" xr:uid="{00000000-0005-0000-0000-0000F3750000}"/>
    <cellStyle name="RISKrtandbEdge 2 6 2 2 2" xfId="20935" xr:uid="{00000000-0005-0000-0000-0000F4750000}"/>
    <cellStyle name="RISKrtandbEdge 2 6 2 3" xfId="20936" xr:uid="{00000000-0005-0000-0000-0000F5750000}"/>
    <cellStyle name="RISKrtandbEdge 2 6 2 3 2" xfId="20937" xr:uid="{00000000-0005-0000-0000-0000F6750000}"/>
    <cellStyle name="RISKrtandbEdge 2 6 2 4" xfId="20938" xr:uid="{00000000-0005-0000-0000-0000F7750000}"/>
    <cellStyle name="RISKrtandbEdge 2 6 3" xfId="20939" xr:uid="{00000000-0005-0000-0000-0000F8750000}"/>
    <cellStyle name="RISKrtandbEdge 2 6 3 2" xfId="20940" xr:uid="{00000000-0005-0000-0000-0000F9750000}"/>
    <cellStyle name="RISKrtandbEdge 2 6 3 2 2" xfId="20941" xr:uid="{00000000-0005-0000-0000-0000FA750000}"/>
    <cellStyle name="RISKrtandbEdge 2 6 3 3" xfId="20942" xr:uid="{00000000-0005-0000-0000-0000FB750000}"/>
    <cellStyle name="RISKrtandbEdge 2 6 3 3 2" xfId="20943" xr:uid="{00000000-0005-0000-0000-0000FC750000}"/>
    <cellStyle name="RISKrtandbEdge 2 6 3 4" xfId="20944" xr:uid="{00000000-0005-0000-0000-0000FD750000}"/>
    <cellStyle name="RISKrtandbEdge 2 6 4" xfId="20945" xr:uid="{00000000-0005-0000-0000-0000FE750000}"/>
    <cellStyle name="RISKrtandbEdge 2 6 4 2" xfId="20946" xr:uid="{00000000-0005-0000-0000-0000FF750000}"/>
    <cellStyle name="RISKrtandbEdge 2 6 4 2 2" xfId="20947" xr:uid="{00000000-0005-0000-0000-000000760000}"/>
    <cellStyle name="RISKrtandbEdge 2 6 4 3" xfId="20948" xr:uid="{00000000-0005-0000-0000-000001760000}"/>
    <cellStyle name="RISKrtandbEdge 2 6 4 3 2" xfId="20949" xr:uid="{00000000-0005-0000-0000-000002760000}"/>
    <cellStyle name="RISKrtandbEdge 2 6 4 4" xfId="20950" xr:uid="{00000000-0005-0000-0000-000003760000}"/>
    <cellStyle name="RISKrtandbEdge 2 6 5" xfId="20951" xr:uid="{00000000-0005-0000-0000-000004760000}"/>
    <cellStyle name="RISKrtandbEdge 2 6 5 2" xfId="20952" xr:uid="{00000000-0005-0000-0000-000005760000}"/>
    <cellStyle name="RISKrtandbEdge 2 6 5 2 2" xfId="20953" xr:uid="{00000000-0005-0000-0000-000006760000}"/>
    <cellStyle name="RISKrtandbEdge 2 6 5 3" xfId="20954" xr:uid="{00000000-0005-0000-0000-000007760000}"/>
    <cellStyle name="RISKrtandbEdge 2 6 5 3 2" xfId="20955" xr:uid="{00000000-0005-0000-0000-000008760000}"/>
    <cellStyle name="RISKrtandbEdge 2 6 5 4" xfId="20956" xr:uid="{00000000-0005-0000-0000-000009760000}"/>
    <cellStyle name="RISKrtandbEdge 2 6 6" xfId="20957" xr:uid="{00000000-0005-0000-0000-00000A760000}"/>
    <cellStyle name="RISKrtandbEdge 2 6 6 2" xfId="20958" xr:uid="{00000000-0005-0000-0000-00000B760000}"/>
    <cellStyle name="RISKrtandbEdge 2 6 7" xfId="20959" xr:uid="{00000000-0005-0000-0000-00000C760000}"/>
    <cellStyle name="RISKrtandbEdge 2 6 7 2" xfId="20960" xr:uid="{00000000-0005-0000-0000-00000D760000}"/>
    <cellStyle name="RISKrtandbEdge 2 6 8" xfId="20961" xr:uid="{00000000-0005-0000-0000-00000E760000}"/>
    <cellStyle name="RISKrtandbEdge 2 7" xfId="20962" xr:uid="{00000000-0005-0000-0000-00000F760000}"/>
    <cellStyle name="RISKrtandbEdge 2 7 2" xfId="20963" xr:uid="{00000000-0005-0000-0000-000010760000}"/>
    <cellStyle name="RISKrtandbEdge 2 7 2 2" xfId="20964" xr:uid="{00000000-0005-0000-0000-000011760000}"/>
    <cellStyle name="RISKrtandbEdge 2 7 3" xfId="20965" xr:uid="{00000000-0005-0000-0000-000012760000}"/>
    <cellStyle name="RISKrtandbEdge 2 7 3 2" xfId="20966" xr:uid="{00000000-0005-0000-0000-000013760000}"/>
    <cellStyle name="RISKrtandbEdge 2 7 4" xfId="20967" xr:uid="{00000000-0005-0000-0000-000014760000}"/>
    <cellStyle name="RISKrtandbEdge 2 8" xfId="20968" xr:uid="{00000000-0005-0000-0000-000015760000}"/>
    <cellStyle name="RISKrtandbEdge 2 8 2" xfId="20969" xr:uid="{00000000-0005-0000-0000-000016760000}"/>
    <cellStyle name="RISKrtandbEdge 2 8 2 2" xfId="20970" xr:uid="{00000000-0005-0000-0000-000017760000}"/>
    <cellStyle name="RISKrtandbEdge 2 8 3" xfId="20971" xr:uid="{00000000-0005-0000-0000-000018760000}"/>
    <cellStyle name="RISKrtandbEdge 2 8 3 2" xfId="20972" xr:uid="{00000000-0005-0000-0000-000019760000}"/>
    <cellStyle name="RISKrtandbEdge 2 8 4" xfId="20973" xr:uid="{00000000-0005-0000-0000-00001A760000}"/>
    <cellStyle name="RISKrtandbEdge 2 9" xfId="20974" xr:uid="{00000000-0005-0000-0000-00001B760000}"/>
    <cellStyle name="RISKrtandbEdge 2 9 2" xfId="20975" xr:uid="{00000000-0005-0000-0000-00001C760000}"/>
    <cellStyle name="RISKrtandbEdge 2 9 2 2" xfId="20976" xr:uid="{00000000-0005-0000-0000-00001D760000}"/>
    <cellStyle name="RISKrtandbEdge 2 9 3" xfId="20977" xr:uid="{00000000-0005-0000-0000-00001E760000}"/>
    <cellStyle name="RISKrtandbEdge 2 9 3 2" xfId="20978" xr:uid="{00000000-0005-0000-0000-00001F760000}"/>
    <cellStyle name="RISKrtandbEdge 2 9 4" xfId="20979" xr:uid="{00000000-0005-0000-0000-000020760000}"/>
    <cellStyle name="RISKrtandbEdge 2_Balance" xfId="20980" xr:uid="{00000000-0005-0000-0000-000021760000}"/>
    <cellStyle name="RISKrtandbEdge 3" xfId="20981" xr:uid="{00000000-0005-0000-0000-000022760000}"/>
    <cellStyle name="RISKrtandbEdge 3 10" xfId="20982" xr:uid="{00000000-0005-0000-0000-000023760000}"/>
    <cellStyle name="RISKrtandbEdge 3 10 2" xfId="20983" xr:uid="{00000000-0005-0000-0000-000024760000}"/>
    <cellStyle name="RISKrtandbEdge 3 10 2 2" xfId="20984" xr:uid="{00000000-0005-0000-0000-000025760000}"/>
    <cellStyle name="RISKrtandbEdge 3 10 3" xfId="20985" xr:uid="{00000000-0005-0000-0000-000026760000}"/>
    <cellStyle name="RISKrtandbEdge 3 10 3 2" xfId="20986" xr:uid="{00000000-0005-0000-0000-000027760000}"/>
    <cellStyle name="RISKrtandbEdge 3 10 4" xfId="20987" xr:uid="{00000000-0005-0000-0000-000028760000}"/>
    <cellStyle name="RISKrtandbEdge 3 11" xfId="20988" xr:uid="{00000000-0005-0000-0000-000029760000}"/>
    <cellStyle name="RISKrtandbEdge 3 11 2" xfId="20989" xr:uid="{00000000-0005-0000-0000-00002A760000}"/>
    <cellStyle name="RISKrtandbEdge 3 12" xfId="20990" xr:uid="{00000000-0005-0000-0000-00002B760000}"/>
    <cellStyle name="RISKrtandbEdge 3 12 2" xfId="20991" xr:uid="{00000000-0005-0000-0000-00002C760000}"/>
    <cellStyle name="RISKrtandbEdge 3 13" xfId="20992" xr:uid="{00000000-0005-0000-0000-00002D760000}"/>
    <cellStyle name="RISKrtandbEdge 3 2" xfId="20993" xr:uid="{00000000-0005-0000-0000-00002E760000}"/>
    <cellStyle name="RISKrtandbEdge 3 2 2" xfId="20994" xr:uid="{00000000-0005-0000-0000-00002F760000}"/>
    <cellStyle name="RISKrtandbEdge 3 2 2 2" xfId="20995" xr:uid="{00000000-0005-0000-0000-000030760000}"/>
    <cellStyle name="RISKrtandbEdge 3 2 2 2 2" xfId="20996" xr:uid="{00000000-0005-0000-0000-000031760000}"/>
    <cellStyle name="RISKrtandbEdge 3 2 2 2 2 2" xfId="20997" xr:uid="{00000000-0005-0000-0000-000032760000}"/>
    <cellStyle name="RISKrtandbEdge 3 2 2 2 3" xfId="20998" xr:uid="{00000000-0005-0000-0000-000033760000}"/>
    <cellStyle name="RISKrtandbEdge 3 2 2 2 3 2" xfId="20999" xr:uid="{00000000-0005-0000-0000-000034760000}"/>
    <cellStyle name="RISKrtandbEdge 3 2 2 2 4" xfId="21000" xr:uid="{00000000-0005-0000-0000-000035760000}"/>
    <cellStyle name="RISKrtandbEdge 3 2 2 3" xfId="21001" xr:uid="{00000000-0005-0000-0000-000036760000}"/>
    <cellStyle name="RISKrtandbEdge 3 2 2 3 2" xfId="21002" xr:uid="{00000000-0005-0000-0000-000037760000}"/>
    <cellStyle name="RISKrtandbEdge 3 2 2 3 2 2" xfId="21003" xr:uid="{00000000-0005-0000-0000-000038760000}"/>
    <cellStyle name="RISKrtandbEdge 3 2 2 3 3" xfId="21004" xr:uid="{00000000-0005-0000-0000-000039760000}"/>
    <cellStyle name="RISKrtandbEdge 3 2 2 3 3 2" xfId="21005" xr:uid="{00000000-0005-0000-0000-00003A760000}"/>
    <cellStyle name="RISKrtandbEdge 3 2 2 3 4" xfId="21006" xr:uid="{00000000-0005-0000-0000-00003B760000}"/>
    <cellStyle name="RISKrtandbEdge 3 2 2 4" xfId="21007" xr:uid="{00000000-0005-0000-0000-00003C760000}"/>
    <cellStyle name="RISKrtandbEdge 3 2 2 4 2" xfId="21008" xr:uid="{00000000-0005-0000-0000-00003D760000}"/>
    <cellStyle name="RISKrtandbEdge 3 2 2 4 2 2" xfId="21009" xr:uid="{00000000-0005-0000-0000-00003E760000}"/>
    <cellStyle name="RISKrtandbEdge 3 2 2 4 3" xfId="21010" xr:uid="{00000000-0005-0000-0000-00003F760000}"/>
    <cellStyle name="RISKrtandbEdge 3 2 2 4 3 2" xfId="21011" xr:uid="{00000000-0005-0000-0000-000040760000}"/>
    <cellStyle name="RISKrtandbEdge 3 2 2 4 4" xfId="21012" xr:uid="{00000000-0005-0000-0000-000041760000}"/>
    <cellStyle name="RISKrtandbEdge 3 2 2 5" xfId="21013" xr:uid="{00000000-0005-0000-0000-000042760000}"/>
    <cellStyle name="RISKrtandbEdge 3 2 2 5 2" xfId="21014" xr:uid="{00000000-0005-0000-0000-000043760000}"/>
    <cellStyle name="RISKrtandbEdge 3 2 2 5 2 2" xfId="21015" xr:uid="{00000000-0005-0000-0000-000044760000}"/>
    <cellStyle name="RISKrtandbEdge 3 2 2 5 3" xfId="21016" xr:uid="{00000000-0005-0000-0000-000045760000}"/>
    <cellStyle name="RISKrtandbEdge 3 2 2 5 3 2" xfId="21017" xr:uid="{00000000-0005-0000-0000-000046760000}"/>
    <cellStyle name="RISKrtandbEdge 3 2 2 5 4" xfId="21018" xr:uid="{00000000-0005-0000-0000-000047760000}"/>
    <cellStyle name="RISKrtandbEdge 3 2 2 6" xfId="21019" xr:uid="{00000000-0005-0000-0000-000048760000}"/>
    <cellStyle name="RISKrtandbEdge 3 2 2 6 2" xfId="21020" xr:uid="{00000000-0005-0000-0000-000049760000}"/>
    <cellStyle name="RISKrtandbEdge 3 2 2 7" xfId="21021" xr:uid="{00000000-0005-0000-0000-00004A760000}"/>
    <cellStyle name="RISKrtandbEdge 3 2 2 7 2" xfId="21022" xr:uid="{00000000-0005-0000-0000-00004B760000}"/>
    <cellStyle name="RISKrtandbEdge 3 2 2 8" xfId="21023" xr:uid="{00000000-0005-0000-0000-00004C760000}"/>
    <cellStyle name="RISKrtandbEdge 3 2 3" xfId="21024" xr:uid="{00000000-0005-0000-0000-00004D760000}"/>
    <cellStyle name="RISKrtandbEdge 3 2 3 2" xfId="21025" xr:uid="{00000000-0005-0000-0000-00004E760000}"/>
    <cellStyle name="RISKrtandbEdge 3 2 3 2 2" xfId="21026" xr:uid="{00000000-0005-0000-0000-00004F760000}"/>
    <cellStyle name="RISKrtandbEdge 3 2 3 3" xfId="21027" xr:uid="{00000000-0005-0000-0000-000050760000}"/>
    <cellStyle name="RISKrtandbEdge 3 2 3 3 2" xfId="21028" xr:uid="{00000000-0005-0000-0000-000051760000}"/>
    <cellStyle name="RISKrtandbEdge 3 2 3 4" xfId="21029" xr:uid="{00000000-0005-0000-0000-000052760000}"/>
    <cellStyle name="RISKrtandbEdge 3 2 4" xfId="21030" xr:uid="{00000000-0005-0000-0000-000053760000}"/>
    <cellStyle name="RISKrtandbEdge 3 2 4 2" xfId="21031" xr:uid="{00000000-0005-0000-0000-000054760000}"/>
    <cellStyle name="RISKrtandbEdge 3 2 4 2 2" xfId="21032" xr:uid="{00000000-0005-0000-0000-000055760000}"/>
    <cellStyle name="RISKrtandbEdge 3 2 4 3" xfId="21033" xr:uid="{00000000-0005-0000-0000-000056760000}"/>
    <cellStyle name="RISKrtandbEdge 3 2 4 3 2" xfId="21034" xr:uid="{00000000-0005-0000-0000-000057760000}"/>
    <cellStyle name="RISKrtandbEdge 3 2 4 4" xfId="21035" xr:uid="{00000000-0005-0000-0000-000058760000}"/>
    <cellStyle name="RISKrtandbEdge 3 2 5" xfId="21036" xr:uid="{00000000-0005-0000-0000-000059760000}"/>
    <cellStyle name="RISKrtandbEdge 3 2 5 2" xfId="21037" xr:uid="{00000000-0005-0000-0000-00005A760000}"/>
    <cellStyle name="RISKrtandbEdge 3 2 5 2 2" xfId="21038" xr:uid="{00000000-0005-0000-0000-00005B760000}"/>
    <cellStyle name="RISKrtandbEdge 3 2 5 3" xfId="21039" xr:uid="{00000000-0005-0000-0000-00005C760000}"/>
    <cellStyle name="RISKrtandbEdge 3 2 5 3 2" xfId="21040" xr:uid="{00000000-0005-0000-0000-00005D760000}"/>
    <cellStyle name="RISKrtandbEdge 3 2 5 4" xfId="21041" xr:uid="{00000000-0005-0000-0000-00005E760000}"/>
    <cellStyle name="RISKrtandbEdge 3 2 6" xfId="21042" xr:uid="{00000000-0005-0000-0000-00005F760000}"/>
    <cellStyle name="RISKrtandbEdge 3 2 6 2" xfId="21043" xr:uid="{00000000-0005-0000-0000-000060760000}"/>
    <cellStyle name="RISKrtandbEdge 3 2 6 2 2" xfId="21044" xr:uid="{00000000-0005-0000-0000-000061760000}"/>
    <cellStyle name="RISKrtandbEdge 3 2 6 3" xfId="21045" xr:uid="{00000000-0005-0000-0000-000062760000}"/>
    <cellStyle name="RISKrtandbEdge 3 2 6 3 2" xfId="21046" xr:uid="{00000000-0005-0000-0000-000063760000}"/>
    <cellStyle name="RISKrtandbEdge 3 2 6 4" xfId="21047" xr:uid="{00000000-0005-0000-0000-000064760000}"/>
    <cellStyle name="RISKrtandbEdge 3 2 7" xfId="21048" xr:uid="{00000000-0005-0000-0000-000065760000}"/>
    <cellStyle name="RISKrtandbEdge 3 2 7 2" xfId="21049" xr:uid="{00000000-0005-0000-0000-000066760000}"/>
    <cellStyle name="RISKrtandbEdge 3 2 8" xfId="21050" xr:uid="{00000000-0005-0000-0000-000067760000}"/>
    <cellStyle name="RISKrtandbEdge 3 2 8 2" xfId="21051" xr:uid="{00000000-0005-0000-0000-000068760000}"/>
    <cellStyle name="RISKrtandbEdge 3 2 9" xfId="21052" xr:uid="{00000000-0005-0000-0000-000069760000}"/>
    <cellStyle name="RISKrtandbEdge 3 2_Balance" xfId="21053" xr:uid="{00000000-0005-0000-0000-00006A760000}"/>
    <cellStyle name="RISKrtandbEdge 3 3" xfId="21054" xr:uid="{00000000-0005-0000-0000-00006B760000}"/>
    <cellStyle name="RISKrtandbEdge 3 3 2" xfId="21055" xr:uid="{00000000-0005-0000-0000-00006C760000}"/>
    <cellStyle name="RISKrtandbEdge 3 3 2 2" xfId="21056" xr:uid="{00000000-0005-0000-0000-00006D760000}"/>
    <cellStyle name="RISKrtandbEdge 3 3 2 2 2" xfId="21057" xr:uid="{00000000-0005-0000-0000-00006E760000}"/>
    <cellStyle name="RISKrtandbEdge 3 3 2 2 2 2" xfId="21058" xr:uid="{00000000-0005-0000-0000-00006F760000}"/>
    <cellStyle name="RISKrtandbEdge 3 3 2 2 3" xfId="21059" xr:uid="{00000000-0005-0000-0000-000070760000}"/>
    <cellStyle name="RISKrtandbEdge 3 3 2 2 3 2" xfId="21060" xr:uid="{00000000-0005-0000-0000-000071760000}"/>
    <cellStyle name="RISKrtandbEdge 3 3 2 2 4" xfId="21061" xr:uid="{00000000-0005-0000-0000-000072760000}"/>
    <cellStyle name="RISKrtandbEdge 3 3 2 3" xfId="21062" xr:uid="{00000000-0005-0000-0000-000073760000}"/>
    <cellStyle name="RISKrtandbEdge 3 3 2 3 2" xfId="21063" xr:uid="{00000000-0005-0000-0000-000074760000}"/>
    <cellStyle name="RISKrtandbEdge 3 3 2 3 2 2" xfId="21064" xr:uid="{00000000-0005-0000-0000-000075760000}"/>
    <cellStyle name="RISKrtandbEdge 3 3 2 3 3" xfId="21065" xr:uid="{00000000-0005-0000-0000-000076760000}"/>
    <cellStyle name="RISKrtandbEdge 3 3 2 3 3 2" xfId="21066" xr:uid="{00000000-0005-0000-0000-000077760000}"/>
    <cellStyle name="RISKrtandbEdge 3 3 2 3 4" xfId="21067" xr:uid="{00000000-0005-0000-0000-000078760000}"/>
    <cellStyle name="RISKrtandbEdge 3 3 2 4" xfId="21068" xr:uid="{00000000-0005-0000-0000-000079760000}"/>
    <cellStyle name="RISKrtandbEdge 3 3 2 4 2" xfId="21069" xr:uid="{00000000-0005-0000-0000-00007A760000}"/>
    <cellStyle name="RISKrtandbEdge 3 3 2 4 2 2" xfId="21070" xr:uid="{00000000-0005-0000-0000-00007B760000}"/>
    <cellStyle name="RISKrtandbEdge 3 3 2 4 3" xfId="21071" xr:uid="{00000000-0005-0000-0000-00007C760000}"/>
    <cellStyle name="RISKrtandbEdge 3 3 2 4 3 2" xfId="21072" xr:uid="{00000000-0005-0000-0000-00007D760000}"/>
    <cellStyle name="RISKrtandbEdge 3 3 2 4 4" xfId="21073" xr:uid="{00000000-0005-0000-0000-00007E760000}"/>
    <cellStyle name="RISKrtandbEdge 3 3 2 5" xfId="21074" xr:uid="{00000000-0005-0000-0000-00007F760000}"/>
    <cellStyle name="RISKrtandbEdge 3 3 2 5 2" xfId="21075" xr:uid="{00000000-0005-0000-0000-000080760000}"/>
    <cellStyle name="RISKrtandbEdge 3 3 2 5 2 2" xfId="21076" xr:uid="{00000000-0005-0000-0000-000081760000}"/>
    <cellStyle name="RISKrtandbEdge 3 3 2 5 3" xfId="21077" xr:uid="{00000000-0005-0000-0000-000082760000}"/>
    <cellStyle name="RISKrtandbEdge 3 3 2 5 3 2" xfId="21078" xr:uid="{00000000-0005-0000-0000-000083760000}"/>
    <cellStyle name="RISKrtandbEdge 3 3 2 5 4" xfId="21079" xr:uid="{00000000-0005-0000-0000-000084760000}"/>
    <cellStyle name="RISKrtandbEdge 3 3 2 6" xfId="21080" xr:uid="{00000000-0005-0000-0000-000085760000}"/>
    <cellStyle name="RISKrtandbEdge 3 3 2 6 2" xfId="21081" xr:uid="{00000000-0005-0000-0000-000086760000}"/>
    <cellStyle name="RISKrtandbEdge 3 3 2 7" xfId="21082" xr:uid="{00000000-0005-0000-0000-000087760000}"/>
    <cellStyle name="RISKrtandbEdge 3 3 2 7 2" xfId="21083" xr:uid="{00000000-0005-0000-0000-000088760000}"/>
    <cellStyle name="RISKrtandbEdge 3 3 2 8" xfId="21084" xr:uid="{00000000-0005-0000-0000-000089760000}"/>
    <cellStyle name="RISKrtandbEdge 3 3 3" xfId="21085" xr:uid="{00000000-0005-0000-0000-00008A760000}"/>
    <cellStyle name="RISKrtandbEdge 3 3 3 2" xfId="21086" xr:uid="{00000000-0005-0000-0000-00008B760000}"/>
    <cellStyle name="RISKrtandbEdge 3 3 3 2 2" xfId="21087" xr:uid="{00000000-0005-0000-0000-00008C760000}"/>
    <cellStyle name="RISKrtandbEdge 3 3 3 3" xfId="21088" xr:uid="{00000000-0005-0000-0000-00008D760000}"/>
    <cellStyle name="RISKrtandbEdge 3 3 3 3 2" xfId="21089" xr:uid="{00000000-0005-0000-0000-00008E760000}"/>
    <cellStyle name="RISKrtandbEdge 3 3 3 4" xfId="21090" xr:uid="{00000000-0005-0000-0000-00008F760000}"/>
    <cellStyle name="RISKrtandbEdge 3 3 4" xfId="21091" xr:uid="{00000000-0005-0000-0000-000090760000}"/>
    <cellStyle name="RISKrtandbEdge 3 3 4 2" xfId="21092" xr:uid="{00000000-0005-0000-0000-000091760000}"/>
    <cellStyle name="RISKrtandbEdge 3 3 4 2 2" xfId="21093" xr:uid="{00000000-0005-0000-0000-000092760000}"/>
    <cellStyle name="RISKrtandbEdge 3 3 4 3" xfId="21094" xr:uid="{00000000-0005-0000-0000-000093760000}"/>
    <cellStyle name="RISKrtandbEdge 3 3 4 3 2" xfId="21095" xr:uid="{00000000-0005-0000-0000-000094760000}"/>
    <cellStyle name="RISKrtandbEdge 3 3 4 4" xfId="21096" xr:uid="{00000000-0005-0000-0000-000095760000}"/>
    <cellStyle name="RISKrtandbEdge 3 3 5" xfId="21097" xr:uid="{00000000-0005-0000-0000-000096760000}"/>
    <cellStyle name="RISKrtandbEdge 3 3 5 2" xfId="21098" xr:uid="{00000000-0005-0000-0000-000097760000}"/>
    <cellStyle name="RISKrtandbEdge 3 3 5 2 2" xfId="21099" xr:uid="{00000000-0005-0000-0000-000098760000}"/>
    <cellStyle name="RISKrtandbEdge 3 3 5 3" xfId="21100" xr:uid="{00000000-0005-0000-0000-000099760000}"/>
    <cellStyle name="RISKrtandbEdge 3 3 5 3 2" xfId="21101" xr:uid="{00000000-0005-0000-0000-00009A760000}"/>
    <cellStyle name="RISKrtandbEdge 3 3 5 4" xfId="21102" xr:uid="{00000000-0005-0000-0000-00009B760000}"/>
    <cellStyle name="RISKrtandbEdge 3 3 6" xfId="21103" xr:uid="{00000000-0005-0000-0000-00009C760000}"/>
    <cellStyle name="RISKrtandbEdge 3 3 6 2" xfId="21104" xr:uid="{00000000-0005-0000-0000-00009D760000}"/>
    <cellStyle name="RISKrtandbEdge 3 3 6 2 2" xfId="21105" xr:uid="{00000000-0005-0000-0000-00009E760000}"/>
    <cellStyle name="RISKrtandbEdge 3 3 6 3" xfId="21106" xr:uid="{00000000-0005-0000-0000-00009F760000}"/>
    <cellStyle name="RISKrtandbEdge 3 3 6 3 2" xfId="21107" xr:uid="{00000000-0005-0000-0000-0000A0760000}"/>
    <cellStyle name="RISKrtandbEdge 3 3 6 4" xfId="21108" xr:uid="{00000000-0005-0000-0000-0000A1760000}"/>
    <cellStyle name="RISKrtandbEdge 3 3 7" xfId="21109" xr:uid="{00000000-0005-0000-0000-0000A2760000}"/>
    <cellStyle name="RISKrtandbEdge 3 3 7 2" xfId="21110" xr:uid="{00000000-0005-0000-0000-0000A3760000}"/>
    <cellStyle name="RISKrtandbEdge 3 3 8" xfId="21111" xr:uid="{00000000-0005-0000-0000-0000A4760000}"/>
    <cellStyle name="RISKrtandbEdge 3 3 8 2" xfId="21112" xr:uid="{00000000-0005-0000-0000-0000A5760000}"/>
    <cellStyle name="RISKrtandbEdge 3 3 9" xfId="21113" xr:uid="{00000000-0005-0000-0000-0000A6760000}"/>
    <cellStyle name="RISKrtandbEdge 3 3_Balance" xfId="21114" xr:uid="{00000000-0005-0000-0000-0000A7760000}"/>
    <cellStyle name="RISKrtandbEdge 3 4" xfId="21115" xr:uid="{00000000-0005-0000-0000-0000A8760000}"/>
    <cellStyle name="RISKrtandbEdge 3 4 2" xfId="21116" xr:uid="{00000000-0005-0000-0000-0000A9760000}"/>
    <cellStyle name="RISKrtandbEdge 3 4 2 2" xfId="21117" xr:uid="{00000000-0005-0000-0000-0000AA760000}"/>
    <cellStyle name="RISKrtandbEdge 3 4 2 2 2" xfId="21118" xr:uid="{00000000-0005-0000-0000-0000AB760000}"/>
    <cellStyle name="RISKrtandbEdge 3 4 2 2 2 2" xfId="21119" xr:uid="{00000000-0005-0000-0000-0000AC760000}"/>
    <cellStyle name="RISKrtandbEdge 3 4 2 2 3" xfId="21120" xr:uid="{00000000-0005-0000-0000-0000AD760000}"/>
    <cellStyle name="RISKrtandbEdge 3 4 2 2 3 2" xfId="21121" xr:uid="{00000000-0005-0000-0000-0000AE760000}"/>
    <cellStyle name="RISKrtandbEdge 3 4 2 2 4" xfId="21122" xr:uid="{00000000-0005-0000-0000-0000AF760000}"/>
    <cellStyle name="RISKrtandbEdge 3 4 2 3" xfId="21123" xr:uid="{00000000-0005-0000-0000-0000B0760000}"/>
    <cellStyle name="RISKrtandbEdge 3 4 2 3 2" xfId="21124" xr:uid="{00000000-0005-0000-0000-0000B1760000}"/>
    <cellStyle name="RISKrtandbEdge 3 4 2 3 2 2" xfId="21125" xr:uid="{00000000-0005-0000-0000-0000B2760000}"/>
    <cellStyle name="RISKrtandbEdge 3 4 2 3 3" xfId="21126" xr:uid="{00000000-0005-0000-0000-0000B3760000}"/>
    <cellStyle name="RISKrtandbEdge 3 4 2 3 3 2" xfId="21127" xr:uid="{00000000-0005-0000-0000-0000B4760000}"/>
    <cellStyle name="RISKrtandbEdge 3 4 2 3 4" xfId="21128" xr:uid="{00000000-0005-0000-0000-0000B5760000}"/>
    <cellStyle name="RISKrtandbEdge 3 4 2 4" xfId="21129" xr:uid="{00000000-0005-0000-0000-0000B6760000}"/>
    <cellStyle name="RISKrtandbEdge 3 4 2 4 2" xfId="21130" xr:uid="{00000000-0005-0000-0000-0000B7760000}"/>
    <cellStyle name="RISKrtandbEdge 3 4 2 4 2 2" xfId="21131" xr:uid="{00000000-0005-0000-0000-0000B8760000}"/>
    <cellStyle name="RISKrtandbEdge 3 4 2 4 3" xfId="21132" xr:uid="{00000000-0005-0000-0000-0000B9760000}"/>
    <cellStyle name="RISKrtandbEdge 3 4 2 4 3 2" xfId="21133" xr:uid="{00000000-0005-0000-0000-0000BA760000}"/>
    <cellStyle name="RISKrtandbEdge 3 4 2 4 4" xfId="21134" xr:uid="{00000000-0005-0000-0000-0000BB760000}"/>
    <cellStyle name="RISKrtandbEdge 3 4 2 5" xfId="21135" xr:uid="{00000000-0005-0000-0000-0000BC760000}"/>
    <cellStyle name="RISKrtandbEdge 3 4 2 5 2" xfId="21136" xr:uid="{00000000-0005-0000-0000-0000BD760000}"/>
    <cellStyle name="RISKrtandbEdge 3 4 2 5 2 2" xfId="21137" xr:uid="{00000000-0005-0000-0000-0000BE760000}"/>
    <cellStyle name="RISKrtandbEdge 3 4 2 5 3" xfId="21138" xr:uid="{00000000-0005-0000-0000-0000BF760000}"/>
    <cellStyle name="RISKrtandbEdge 3 4 2 5 3 2" xfId="21139" xr:uid="{00000000-0005-0000-0000-0000C0760000}"/>
    <cellStyle name="RISKrtandbEdge 3 4 2 5 4" xfId="21140" xr:uid="{00000000-0005-0000-0000-0000C1760000}"/>
    <cellStyle name="RISKrtandbEdge 3 4 2 6" xfId="21141" xr:uid="{00000000-0005-0000-0000-0000C2760000}"/>
    <cellStyle name="RISKrtandbEdge 3 4 2 6 2" xfId="21142" xr:uid="{00000000-0005-0000-0000-0000C3760000}"/>
    <cellStyle name="RISKrtandbEdge 3 4 2 7" xfId="21143" xr:uid="{00000000-0005-0000-0000-0000C4760000}"/>
    <cellStyle name="RISKrtandbEdge 3 4 2 7 2" xfId="21144" xr:uid="{00000000-0005-0000-0000-0000C5760000}"/>
    <cellStyle name="RISKrtandbEdge 3 4 2 8" xfId="21145" xr:uid="{00000000-0005-0000-0000-0000C6760000}"/>
    <cellStyle name="RISKrtandbEdge 3 4 3" xfId="21146" xr:uid="{00000000-0005-0000-0000-0000C7760000}"/>
    <cellStyle name="RISKrtandbEdge 3 4 3 2" xfId="21147" xr:uid="{00000000-0005-0000-0000-0000C8760000}"/>
    <cellStyle name="RISKrtandbEdge 3 4 3 2 2" xfId="21148" xr:uid="{00000000-0005-0000-0000-0000C9760000}"/>
    <cellStyle name="RISKrtandbEdge 3 4 3 3" xfId="21149" xr:uid="{00000000-0005-0000-0000-0000CA760000}"/>
    <cellStyle name="RISKrtandbEdge 3 4 3 3 2" xfId="21150" xr:uid="{00000000-0005-0000-0000-0000CB760000}"/>
    <cellStyle name="RISKrtandbEdge 3 4 3 4" xfId="21151" xr:uid="{00000000-0005-0000-0000-0000CC760000}"/>
    <cellStyle name="RISKrtandbEdge 3 4 4" xfId="21152" xr:uid="{00000000-0005-0000-0000-0000CD760000}"/>
    <cellStyle name="RISKrtandbEdge 3 4 4 2" xfId="21153" xr:uid="{00000000-0005-0000-0000-0000CE760000}"/>
    <cellStyle name="RISKrtandbEdge 3 4 4 2 2" xfId="21154" xr:uid="{00000000-0005-0000-0000-0000CF760000}"/>
    <cellStyle name="RISKrtandbEdge 3 4 4 3" xfId="21155" xr:uid="{00000000-0005-0000-0000-0000D0760000}"/>
    <cellStyle name="RISKrtandbEdge 3 4 4 3 2" xfId="21156" xr:uid="{00000000-0005-0000-0000-0000D1760000}"/>
    <cellStyle name="RISKrtandbEdge 3 4 4 4" xfId="21157" xr:uid="{00000000-0005-0000-0000-0000D2760000}"/>
    <cellStyle name="RISKrtandbEdge 3 4 5" xfId="21158" xr:uid="{00000000-0005-0000-0000-0000D3760000}"/>
    <cellStyle name="RISKrtandbEdge 3 4 5 2" xfId="21159" xr:uid="{00000000-0005-0000-0000-0000D4760000}"/>
    <cellStyle name="RISKrtandbEdge 3 4 5 2 2" xfId="21160" xr:uid="{00000000-0005-0000-0000-0000D5760000}"/>
    <cellStyle name="RISKrtandbEdge 3 4 5 3" xfId="21161" xr:uid="{00000000-0005-0000-0000-0000D6760000}"/>
    <cellStyle name="RISKrtandbEdge 3 4 5 3 2" xfId="21162" xr:uid="{00000000-0005-0000-0000-0000D7760000}"/>
    <cellStyle name="RISKrtandbEdge 3 4 5 4" xfId="21163" xr:uid="{00000000-0005-0000-0000-0000D8760000}"/>
    <cellStyle name="RISKrtandbEdge 3 4 6" xfId="21164" xr:uid="{00000000-0005-0000-0000-0000D9760000}"/>
    <cellStyle name="RISKrtandbEdge 3 4 6 2" xfId="21165" xr:uid="{00000000-0005-0000-0000-0000DA760000}"/>
    <cellStyle name="RISKrtandbEdge 3 4 6 2 2" xfId="21166" xr:uid="{00000000-0005-0000-0000-0000DB760000}"/>
    <cellStyle name="RISKrtandbEdge 3 4 6 3" xfId="21167" xr:uid="{00000000-0005-0000-0000-0000DC760000}"/>
    <cellStyle name="RISKrtandbEdge 3 4 6 3 2" xfId="21168" xr:uid="{00000000-0005-0000-0000-0000DD760000}"/>
    <cellStyle name="RISKrtandbEdge 3 4 6 4" xfId="21169" xr:uid="{00000000-0005-0000-0000-0000DE760000}"/>
    <cellStyle name="RISKrtandbEdge 3 4 7" xfId="21170" xr:uid="{00000000-0005-0000-0000-0000DF760000}"/>
    <cellStyle name="RISKrtandbEdge 3 4 7 2" xfId="21171" xr:uid="{00000000-0005-0000-0000-0000E0760000}"/>
    <cellStyle name="RISKrtandbEdge 3 4 8" xfId="21172" xr:uid="{00000000-0005-0000-0000-0000E1760000}"/>
    <cellStyle name="RISKrtandbEdge 3 4 8 2" xfId="21173" xr:uid="{00000000-0005-0000-0000-0000E2760000}"/>
    <cellStyle name="RISKrtandbEdge 3 4 9" xfId="21174" xr:uid="{00000000-0005-0000-0000-0000E3760000}"/>
    <cellStyle name="RISKrtandbEdge 3 4_Balance" xfId="21175" xr:uid="{00000000-0005-0000-0000-0000E4760000}"/>
    <cellStyle name="RISKrtandbEdge 3 5" xfId="21176" xr:uid="{00000000-0005-0000-0000-0000E5760000}"/>
    <cellStyle name="RISKrtandbEdge 3 5 2" xfId="21177" xr:uid="{00000000-0005-0000-0000-0000E6760000}"/>
    <cellStyle name="RISKrtandbEdge 3 5 2 2" xfId="21178" xr:uid="{00000000-0005-0000-0000-0000E7760000}"/>
    <cellStyle name="RISKrtandbEdge 3 5 2 2 2" xfId="21179" xr:uid="{00000000-0005-0000-0000-0000E8760000}"/>
    <cellStyle name="RISKrtandbEdge 3 5 2 3" xfId="21180" xr:uid="{00000000-0005-0000-0000-0000E9760000}"/>
    <cellStyle name="RISKrtandbEdge 3 5 2 3 2" xfId="21181" xr:uid="{00000000-0005-0000-0000-0000EA760000}"/>
    <cellStyle name="RISKrtandbEdge 3 5 2 4" xfId="21182" xr:uid="{00000000-0005-0000-0000-0000EB760000}"/>
    <cellStyle name="RISKrtandbEdge 3 5 3" xfId="21183" xr:uid="{00000000-0005-0000-0000-0000EC760000}"/>
    <cellStyle name="RISKrtandbEdge 3 5 3 2" xfId="21184" xr:uid="{00000000-0005-0000-0000-0000ED760000}"/>
    <cellStyle name="RISKrtandbEdge 3 5 3 2 2" xfId="21185" xr:uid="{00000000-0005-0000-0000-0000EE760000}"/>
    <cellStyle name="RISKrtandbEdge 3 5 3 3" xfId="21186" xr:uid="{00000000-0005-0000-0000-0000EF760000}"/>
    <cellStyle name="RISKrtandbEdge 3 5 3 3 2" xfId="21187" xr:uid="{00000000-0005-0000-0000-0000F0760000}"/>
    <cellStyle name="RISKrtandbEdge 3 5 3 4" xfId="21188" xr:uid="{00000000-0005-0000-0000-0000F1760000}"/>
    <cellStyle name="RISKrtandbEdge 3 5 4" xfId="21189" xr:uid="{00000000-0005-0000-0000-0000F2760000}"/>
    <cellStyle name="RISKrtandbEdge 3 5 4 2" xfId="21190" xr:uid="{00000000-0005-0000-0000-0000F3760000}"/>
    <cellStyle name="RISKrtandbEdge 3 5 4 2 2" xfId="21191" xr:uid="{00000000-0005-0000-0000-0000F4760000}"/>
    <cellStyle name="RISKrtandbEdge 3 5 4 3" xfId="21192" xr:uid="{00000000-0005-0000-0000-0000F5760000}"/>
    <cellStyle name="RISKrtandbEdge 3 5 4 3 2" xfId="21193" xr:uid="{00000000-0005-0000-0000-0000F6760000}"/>
    <cellStyle name="RISKrtandbEdge 3 5 4 4" xfId="21194" xr:uid="{00000000-0005-0000-0000-0000F7760000}"/>
    <cellStyle name="RISKrtandbEdge 3 5 5" xfId="21195" xr:uid="{00000000-0005-0000-0000-0000F8760000}"/>
    <cellStyle name="RISKrtandbEdge 3 5 5 2" xfId="21196" xr:uid="{00000000-0005-0000-0000-0000F9760000}"/>
    <cellStyle name="RISKrtandbEdge 3 5 5 2 2" xfId="21197" xr:uid="{00000000-0005-0000-0000-0000FA760000}"/>
    <cellStyle name="RISKrtandbEdge 3 5 5 3" xfId="21198" xr:uid="{00000000-0005-0000-0000-0000FB760000}"/>
    <cellStyle name="RISKrtandbEdge 3 5 5 3 2" xfId="21199" xr:uid="{00000000-0005-0000-0000-0000FC760000}"/>
    <cellStyle name="RISKrtandbEdge 3 5 5 4" xfId="21200" xr:uid="{00000000-0005-0000-0000-0000FD760000}"/>
    <cellStyle name="RISKrtandbEdge 3 5 6" xfId="21201" xr:uid="{00000000-0005-0000-0000-0000FE760000}"/>
    <cellStyle name="RISKrtandbEdge 3 5 6 2" xfId="21202" xr:uid="{00000000-0005-0000-0000-0000FF760000}"/>
    <cellStyle name="RISKrtandbEdge 3 5 7" xfId="21203" xr:uid="{00000000-0005-0000-0000-000000770000}"/>
    <cellStyle name="RISKrtandbEdge 3 5 7 2" xfId="21204" xr:uid="{00000000-0005-0000-0000-000001770000}"/>
    <cellStyle name="RISKrtandbEdge 3 5 8" xfId="21205" xr:uid="{00000000-0005-0000-0000-000002770000}"/>
    <cellStyle name="RISKrtandbEdge 3 6" xfId="21206" xr:uid="{00000000-0005-0000-0000-000003770000}"/>
    <cellStyle name="RISKrtandbEdge 3 6 2" xfId="21207" xr:uid="{00000000-0005-0000-0000-000004770000}"/>
    <cellStyle name="RISKrtandbEdge 3 6 2 2" xfId="21208" xr:uid="{00000000-0005-0000-0000-000005770000}"/>
    <cellStyle name="RISKrtandbEdge 3 6 2 2 2" xfId="21209" xr:uid="{00000000-0005-0000-0000-000006770000}"/>
    <cellStyle name="RISKrtandbEdge 3 6 2 3" xfId="21210" xr:uid="{00000000-0005-0000-0000-000007770000}"/>
    <cellStyle name="RISKrtandbEdge 3 6 2 3 2" xfId="21211" xr:uid="{00000000-0005-0000-0000-000008770000}"/>
    <cellStyle name="RISKrtandbEdge 3 6 2 4" xfId="21212" xr:uid="{00000000-0005-0000-0000-000009770000}"/>
    <cellStyle name="RISKrtandbEdge 3 6 3" xfId="21213" xr:uid="{00000000-0005-0000-0000-00000A770000}"/>
    <cellStyle name="RISKrtandbEdge 3 6 3 2" xfId="21214" xr:uid="{00000000-0005-0000-0000-00000B770000}"/>
    <cellStyle name="RISKrtandbEdge 3 6 3 2 2" xfId="21215" xr:uid="{00000000-0005-0000-0000-00000C770000}"/>
    <cellStyle name="RISKrtandbEdge 3 6 3 3" xfId="21216" xr:uid="{00000000-0005-0000-0000-00000D770000}"/>
    <cellStyle name="RISKrtandbEdge 3 6 3 3 2" xfId="21217" xr:uid="{00000000-0005-0000-0000-00000E770000}"/>
    <cellStyle name="RISKrtandbEdge 3 6 3 4" xfId="21218" xr:uid="{00000000-0005-0000-0000-00000F770000}"/>
    <cellStyle name="RISKrtandbEdge 3 6 4" xfId="21219" xr:uid="{00000000-0005-0000-0000-000010770000}"/>
    <cellStyle name="RISKrtandbEdge 3 6 4 2" xfId="21220" xr:uid="{00000000-0005-0000-0000-000011770000}"/>
    <cellStyle name="RISKrtandbEdge 3 6 4 2 2" xfId="21221" xr:uid="{00000000-0005-0000-0000-000012770000}"/>
    <cellStyle name="RISKrtandbEdge 3 6 4 3" xfId="21222" xr:uid="{00000000-0005-0000-0000-000013770000}"/>
    <cellStyle name="RISKrtandbEdge 3 6 4 3 2" xfId="21223" xr:uid="{00000000-0005-0000-0000-000014770000}"/>
    <cellStyle name="RISKrtandbEdge 3 6 4 4" xfId="21224" xr:uid="{00000000-0005-0000-0000-000015770000}"/>
    <cellStyle name="RISKrtandbEdge 3 6 5" xfId="21225" xr:uid="{00000000-0005-0000-0000-000016770000}"/>
    <cellStyle name="RISKrtandbEdge 3 6 5 2" xfId="21226" xr:uid="{00000000-0005-0000-0000-000017770000}"/>
    <cellStyle name="RISKrtandbEdge 3 6 5 2 2" xfId="21227" xr:uid="{00000000-0005-0000-0000-000018770000}"/>
    <cellStyle name="RISKrtandbEdge 3 6 5 3" xfId="21228" xr:uid="{00000000-0005-0000-0000-000019770000}"/>
    <cellStyle name="RISKrtandbEdge 3 6 5 3 2" xfId="21229" xr:uid="{00000000-0005-0000-0000-00001A770000}"/>
    <cellStyle name="RISKrtandbEdge 3 6 5 4" xfId="21230" xr:uid="{00000000-0005-0000-0000-00001B770000}"/>
    <cellStyle name="RISKrtandbEdge 3 6 6" xfId="21231" xr:uid="{00000000-0005-0000-0000-00001C770000}"/>
    <cellStyle name="RISKrtandbEdge 3 6 6 2" xfId="21232" xr:uid="{00000000-0005-0000-0000-00001D770000}"/>
    <cellStyle name="RISKrtandbEdge 3 6 7" xfId="21233" xr:uid="{00000000-0005-0000-0000-00001E770000}"/>
    <cellStyle name="RISKrtandbEdge 3 6 7 2" xfId="21234" xr:uid="{00000000-0005-0000-0000-00001F770000}"/>
    <cellStyle name="RISKrtandbEdge 3 6 8" xfId="21235" xr:uid="{00000000-0005-0000-0000-000020770000}"/>
    <cellStyle name="RISKrtandbEdge 3 7" xfId="21236" xr:uid="{00000000-0005-0000-0000-000021770000}"/>
    <cellStyle name="RISKrtandbEdge 3 7 2" xfId="21237" xr:uid="{00000000-0005-0000-0000-000022770000}"/>
    <cellStyle name="RISKrtandbEdge 3 7 2 2" xfId="21238" xr:uid="{00000000-0005-0000-0000-000023770000}"/>
    <cellStyle name="RISKrtandbEdge 3 7 3" xfId="21239" xr:uid="{00000000-0005-0000-0000-000024770000}"/>
    <cellStyle name="RISKrtandbEdge 3 7 3 2" xfId="21240" xr:uid="{00000000-0005-0000-0000-000025770000}"/>
    <cellStyle name="RISKrtandbEdge 3 7 4" xfId="21241" xr:uid="{00000000-0005-0000-0000-000026770000}"/>
    <cellStyle name="RISKrtandbEdge 3 8" xfId="21242" xr:uid="{00000000-0005-0000-0000-000027770000}"/>
    <cellStyle name="RISKrtandbEdge 3 8 2" xfId="21243" xr:uid="{00000000-0005-0000-0000-000028770000}"/>
    <cellStyle name="RISKrtandbEdge 3 8 2 2" xfId="21244" xr:uid="{00000000-0005-0000-0000-000029770000}"/>
    <cellStyle name="RISKrtandbEdge 3 8 3" xfId="21245" xr:uid="{00000000-0005-0000-0000-00002A770000}"/>
    <cellStyle name="RISKrtandbEdge 3 8 3 2" xfId="21246" xr:uid="{00000000-0005-0000-0000-00002B770000}"/>
    <cellStyle name="RISKrtandbEdge 3 8 4" xfId="21247" xr:uid="{00000000-0005-0000-0000-00002C770000}"/>
    <cellStyle name="RISKrtandbEdge 3 9" xfId="21248" xr:uid="{00000000-0005-0000-0000-00002D770000}"/>
    <cellStyle name="RISKrtandbEdge 3 9 2" xfId="21249" xr:uid="{00000000-0005-0000-0000-00002E770000}"/>
    <cellStyle name="RISKrtandbEdge 3 9 2 2" xfId="21250" xr:uid="{00000000-0005-0000-0000-00002F770000}"/>
    <cellStyle name="RISKrtandbEdge 3 9 3" xfId="21251" xr:uid="{00000000-0005-0000-0000-000030770000}"/>
    <cellStyle name="RISKrtandbEdge 3 9 3 2" xfId="21252" xr:uid="{00000000-0005-0000-0000-000031770000}"/>
    <cellStyle name="RISKrtandbEdge 3 9 4" xfId="21253" xr:uid="{00000000-0005-0000-0000-000032770000}"/>
    <cellStyle name="RISKrtandbEdge 3_Balance" xfId="21254" xr:uid="{00000000-0005-0000-0000-000033770000}"/>
    <cellStyle name="RISKrtandbEdge 4" xfId="21255" xr:uid="{00000000-0005-0000-0000-000034770000}"/>
    <cellStyle name="RISKrtandbEdge 4 10" xfId="21256" xr:uid="{00000000-0005-0000-0000-000035770000}"/>
    <cellStyle name="RISKrtandbEdge 4 10 2" xfId="21257" xr:uid="{00000000-0005-0000-0000-000036770000}"/>
    <cellStyle name="RISKrtandbEdge 4 10 2 2" xfId="21258" xr:uid="{00000000-0005-0000-0000-000037770000}"/>
    <cellStyle name="RISKrtandbEdge 4 10 3" xfId="21259" xr:uid="{00000000-0005-0000-0000-000038770000}"/>
    <cellStyle name="RISKrtandbEdge 4 10 3 2" xfId="21260" xr:uid="{00000000-0005-0000-0000-000039770000}"/>
    <cellStyle name="RISKrtandbEdge 4 10 4" xfId="21261" xr:uid="{00000000-0005-0000-0000-00003A770000}"/>
    <cellStyle name="RISKrtandbEdge 4 11" xfId="21262" xr:uid="{00000000-0005-0000-0000-00003B770000}"/>
    <cellStyle name="RISKrtandbEdge 4 11 2" xfId="21263" xr:uid="{00000000-0005-0000-0000-00003C770000}"/>
    <cellStyle name="RISKrtandbEdge 4 12" xfId="21264" xr:uid="{00000000-0005-0000-0000-00003D770000}"/>
    <cellStyle name="RISKrtandbEdge 4 12 2" xfId="21265" xr:uid="{00000000-0005-0000-0000-00003E770000}"/>
    <cellStyle name="RISKrtandbEdge 4 13" xfId="21266" xr:uid="{00000000-0005-0000-0000-00003F770000}"/>
    <cellStyle name="RISKrtandbEdge 4 2" xfId="21267" xr:uid="{00000000-0005-0000-0000-000040770000}"/>
    <cellStyle name="RISKrtandbEdge 4 2 2" xfId="21268" xr:uid="{00000000-0005-0000-0000-000041770000}"/>
    <cellStyle name="RISKrtandbEdge 4 2 2 2" xfId="21269" xr:uid="{00000000-0005-0000-0000-000042770000}"/>
    <cellStyle name="RISKrtandbEdge 4 2 2 2 2" xfId="21270" xr:uid="{00000000-0005-0000-0000-000043770000}"/>
    <cellStyle name="RISKrtandbEdge 4 2 2 2 2 2" xfId="21271" xr:uid="{00000000-0005-0000-0000-000044770000}"/>
    <cellStyle name="RISKrtandbEdge 4 2 2 2 3" xfId="21272" xr:uid="{00000000-0005-0000-0000-000045770000}"/>
    <cellStyle name="RISKrtandbEdge 4 2 2 2 3 2" xfId="21273" xr:uid="{00000000-0005-0000-0000-000046770000}"/>
    <cellStyle name="RISKrtandbEdge 4 2 2 2 4" xfId="21274" xr:uid="{00000000-0005-0000-0000-000047770000}"/>
    <cellStyle name="RISKrtandbEdge 4 2 2 3" xfId="21275" xr:uid="{00000000-0005-0000-0000-000048770000}"/>
    <cellStyle name="RISKrtandbEdge 4 2 2 3 2" xfId="21276" xr:uid="{00000000-0005-0000-0000-000049770000}"/>
    <cellStyle name="RISKrtandbEdge 4 2 2 3 2 2" xfId="21277" xr:uid="{00000000-0005-0000-0000-00004A770000}"/>
    <cellStyle name="RISKrtandbEdge 4 2 2 3 3" xfId="21278" xr:uid="{00000000-0005-0000-0000-00004B770000}"/>
    <cellStyle name="RISKrtandbEdge 4 2 2 3 3 2" xfId="21279" xr:uid="{00000000-0005-0000-0000-00004C770000}"/>
    <cellStyle name="RISKrtandbEdge 4 2 2 3 4" xfId="21280" xr:uid="{00000000-0005-0000-0000-00004D770000}"/>
    <cellStyle name="RISKrtandbEdge 4 2 2 4" xfId="21281" xr:uid="{00000000-0005-0000-0000-00004E770000}"/>
    <cellStyle name="RISKrtandbEdge 4 2 2 4 2" xfId="21282" xr:uid="{00000000-0005-0000-0000-00004F770000}"/>
    <cellStyle name="RISKrtandbEdge 4 2 2 4 2 2" xfId="21283" xr:uid="{00000000-0005-0000-0000-000050770000}"/>
    <cellStyle name="RISKrtandbEdge 4 2 2 4 3" xfId="21284" xr:uid="{00000000-0005-0000-0000-000051770000}"/>
    <cellStyle name="RISKrtandbEdge 4 2 2 4 3 2" xfId="21285" xr:uid="{00000000-0005-0000-0000-000052770000}"/>
    <cellStyle name="RISKrtandbEdge 4 2 2 4 4" xfId="21286" xr:uid="{00000000-0005-0000-0000-000053770000}"/>
    <cellStyle name="RISKrtandbEdge 4 2 2 5" xfId="21287" xr:uid="{00000000-0005-0000-0000-000054770000}"/>
    <cellStyle name="RISKrtandbEdge 4 2 2 5 2" xfId="21288" xr:uid="{00000000-0005-0000-0000-000055770000}"/>
    <cellStyle name="RISKrtandbEdge 4 2 2 5 2 2" xfId="21289" xr:uid="{00000000-0005-0000-0000-000056770000}"/>
    <cellStyle name="RISKrtandbEdge 4 2 2 5 3" xfId="21290" xr:uid="{00000000-0005-0000-0000-000057770000}"/>
    <cellStyle name="RISKrtandbEdge 4 2 2 5 3 2" xfId="21291" xr:uid="{00000000-0005-0000-0000-000058770000}"/>
    <cellStyle name="RISKrtandbEdge 4 2 2 5 4" xfId="21292" xr:uid="{00000000-0005-0000-0000-000059770000}"/>
    <cellStyle name="RISKrtandbEdge 4 2 2 6" xfId="21293" xr:uid="{00000000-0005-0000-0000-00005A770000}"/>
    <cellStyle name="RISKrtandbEdge 4 2 2 6 2" xfId="21294" xr:uid="{00000000-0005-0000-0000-00005B770000}"/>
    <cellStyle name="RISKrtandbEdge 4 2 2 7" xfId="21295" xr:uid="{00000000-0005-0000-0000-00005C770000}"/>
    <cellStyle name="RISKrtandbEdge 4 2 2 7 2" xfId="21296" xr:uid="{00000000-0005-0000-0000-00005D770000}"/>
    <cellStyle name="RISKrtandbEdge 4 2 2 8" xfId="21297" xr:uid="{00000000-0005-0000-0000-00005E770000}"/>
    <cellStyle name="RISKrtandbEdge 4 2 3" xfId="21298" xr:uid="{00000000-0005-0000-0000-00005F770000}"/>
    <cellStyle name="RISKrtandbEdge 4 2 3 2" xfId="21299" xr:uid="{00000000-0005-0000-0000-000060770000}"/>
    <cellStyle name="RISKrtandbEdge 4 2 3 2 2" xfId="21300" xr:uid="{00000000-0005-0000-0000-000061770000}"/>
    <cellStyle name="RISKrtandbEdge 4 2 3 3" xfId="21301" xr:uid="{00000000-0005-0000-0000-000062770000}"/>
    <cellStyle name="RISKrtandbEdge 4 2 3 3 2" xfId="21302" xr:uid="{00000000-0005-0000-0000-000063770000}"/>
    <cellStyle name="RISKrtandbEdge 4 2 3 4" xfId="21303" xr:uid="{00000000-0005-0000-0000-000064770000}"/>
    <cellStyle name="RISKrtandbEdge 4 2 4" xfId="21304" xr:uid="{00000000-0005-0000-0000-000065770000}"/>
    <cellStyle name="RISKrtandbEdge 4 2 4 2" xfId="21305" xr:uid="{00000000-0005-0000-0000-000066770000}"/>
    <cellStyle name="RISKrtandbEdge 4 2 4 2 2" xfId="21306" xr:uid="{00000000-0005-0000-0000-000067770000}"/>
    <cellStyle name="RISKrtandbEdge 4 2 4 3" xfId="21307" xr:uid="{00000000-0005-0000-0000-000068770000}"/>
    <cellStyle name="RISKrtandbEdge 4 2 4 3 2" xfId="21308" xr:uid="{00000000-0005-0000-0000-000069770000}"/>
    <cellStyle name="RISKrtandbEdge 4 2 4 4" xfId="21309" xr:uid="{00000000-0005-0000-0000-00006A770000}"/>
    <cellStyle name="RISKrtandbEdge 4 2 5" xfId="21310" xr:uid="{00000000-0005-0000-0000-00006B770000}"/>
    <cellStyle name="RISKrtandbEdge 4 2 5 2" xfId="21311" xr:uid="{00000000-0005-0000-0000-00006C770000}"/>
    <cellStyle name="RISKrtandbEdge 4 2 5 2 2" xfId="21312" xr:uid="{00000000-0005-0000-0000-00006D770000}"/>
    <cellStyle name="RISKrtandbEdge 4 2 5 3" xfId="21313" xr:uid="{00000000-0005-0000-0000-00006E770000}"/>
    <cellStyle name="RISKrtandbEdge 4 2 5 3 2" xfId="21314" xr:uid="{00000000-0005-0000-0000-00006F770000}"/>
    <cellStyle name="RISKrtandbEdge 4 2 5 4" xfId="21315" xr:uid="{00000000-0005-0000-0000-000070770000}"/>
    <cellStyle name="RISKrtandbEdge 4 2 6" xfId="21316" xr:uid="{00000000-0005-0000-0000-000071770000}"/>
    <cellStyle name="RISKrtandbEdge 4 2 6 2" xfId="21317" xr:uid="{00000000-0005-0000-0000-000072770000}"/>
    <cellStyle name="RISKrtandbEdge 4 2 6 2 2" xfId="21318" xr:uid="{00000000-0005-0000-0000-000073770000}"/>
    <cellStyle name="RISKrtandbEdge 4 2 6 3" xfId="21319" xr:uid="{00000000-0005-0000-0000-000074770000}"/>
    <cellStyle name="RISKrtandbEdge 4 2 6 3 2" xfId="21320" xr:uid="{00000000-0005-0000-0000-000075770000}"/>
    <cellStyle name="RISKrtandbEdge 4 2 6 4" xfId="21321" xr:uid="{00000000-0005-0000-0000-000076770000}"/>
    <cellStyle name="RISKrtandbEdge 4 2 7" xfId="21322" xr:uid="{00000000-0005-0000-0000-000077770000}"/>
    <cellStyle name="RISKrtandbEdge 4 2 7 2" xfId="21323" xr:uid="{00000000-0005-0000-0000-000078770000}"/>
    <cellStyle name="RISKrtandbEdge 4 2 8" xfId="21324" xr:uid="{00000000-0005-0000-0000-000079770000}"/>
    <cellStyle name="RISKrtandbEdge 4 2 8 2" xfId="21325" xr:uid="{00000000-0005-0000-0000-00007A770000}"/>
    <cellStyle name="RISKrtandbEdge 4 2 9" xfId="21326" xr:uid="{00000000-0005-0000-0000-00007B770000}"/>
    <cellStyle name="RISKrtandbEdge 4 2_Balance" xfId="21327" xr:uid="{00000000-0005-0000-0000-00007C770000}"/>
    <cellStyle name="RISKrtandbEdge 4 3" xfId="21328" xr:uid="{00000000-0005-0000-0000-00007D770000}"/>
    <cellStyle name="RISKrtandbEdge 4 3 2" xfId="21329" xr:uid="{00000000-0005-0000-0000-00007E770000}"/>
    <cellStyle name="RISKrtandbEdge 4 3 2 2" xfId="21330" xr:uid="{00000000-0005-0000-0000-00007F770000}"/>
    <cellStyle name="RISKrtandbEdge 4 3 2 2 2" xfId="21331" xr:uid="{00000000-0005-0000-0000-000080770000}"/>
    <cellStyle name="RISKrtandbEdge 4 3 2 2 2 2" xfId="21332" xr:uid="{00000000-0005-0000-0000-000081770000}"/>
    <cellStyle name="RISKrtandbEdge 4 3 2 2 3" xfId="21333" xr:uid="{00000000-0005-0000-0000-000082770000}"/>
    <cellStyle name="RISKrtandbEdge 4 3 2 2 3 2" xfId="21334" xr:uid="{00000000-0005-0000-0000-000083770000}"/>
    <cellStyle name="RISKrtandbEdge 4 3 2 2 4" xfId="21335" xr:uid="{00000000-0005-0000-0000-000084770000}"/>
    <cellStyle name="RISKrtandbEdge 4 3 2 3" xfId="21336" xr:uid="{00000000-0005-0000-0000-000085770000}"/>
    <cellStyle name="RISKrtandbEdge 4 3 2 3 2" xfId="21337" xr:uid="{00000000-0005-0000-0000-000086770000}"/>
    <cellStyle name="RISKrtandbEdge 4 3 2 3 2 2" xfId="21338" xr:uid="{00000000-0005-0000-0000-000087770000}"/>
    <cellStyle name="RISKrtandbEdge 4 3 2 3 3" xfId="21339" xr:uid="{00000000-0005-0000-0000-000088770000}"/>
    <cellStyle name="RISKrtandbEdge 4 3 2 3 3 2" xfId="21340" xr:uid="{00000000-0005-0000-0000-000089770000}"/>
    <cellStyle name="RISKrtandbEdge 4 3 2 3 4" xfId="21341" xr:uid="{00000000-0005-0000-0000-00008A770000}"/>
    <cellStyle name="RISKrtandbEdge 4 3 2 4" xfId="21342" xr:uid="{00000000-0005-0000-0000-00008B770000}"/>
    <cellStyle name="RISKrtandbEdge 4 3 2 4 2" xfId="21343" xr:uid="{00000000-0005-0000-0000-00008C770000}"/>
    <cellStyle name="RISKrtandbEdge 4 3 2 4 2 2" xfId="21344" xr:uid="{00000000-0005-0000-0000-00008D770000}"/>
    <cellStyle name="RISKrtandbEdge 4 3 2 4 3" xfId="21345" xr:uid="{00000000-0005-0000-0000-00008E770000}"/>
    <cellStyle name="RISKrtandbEdge 4 3 2 4 3 2" xfId="21346" xr:uid="{00000000-0005-0000-0000-00008F770000}"/>
    <cellStyle name="RISKrtandbEdge 4 3 2 4 4" xfId="21347" xr:uid="{00000000-0005-0000-0000-000090770000}"/>
    <cellStyle name="RISKrtandbEdge 4 3 2 5" xfId="21348" xr:uid="{00000000-0005-0000-0000-000091770000}"/>
    <cellStyle name="RISKrtandbEdge 4 3 2 5 2" xfId="21349" xr:uid="{00000000-0005-0000-0000-000092770000}"/>
    <cellStyle name="RISKrtandbEdge 4 3 2 5 2 2" xfId="21350" xr:uid="{00000000-0005-0000-0000-000093770000}"/>
    <cellStyle name="RISKrtandbEdge 4 3 2 5 3" xfId="21351" xr:uid="{00000000-0005-0000-0000-000094770000}"/>
    <cellStyle name="RISKrtandbEdge 4 3 2 5 3 2" xfId="21352" xr:uid="{00000000-0005-0000-0000-000095770000}"/>
    <cellStyle name="RISKrtandbEdge 4 3 2 5 4" xfId="21353" xr:uid="{00000000-0005-0000-0000-000096770000}"/>
    <cellStyle name="RISKrtandbEdge 4 3 2 6" xfId="21354" xr:uid="{00000000-0005-0000-0000-000097770000}"/>
    <cellStyle name="RISKrtandbEdge 4 3 2 6 2" xfId="21355" xr:uid="{00000000-0005-0000-0000-000098770000}"/>
    <cellStyle name="RISKrtandbEdge 4 3 2 7" xfId="21356" xr:uid="{00000000-0005-0000-0000-000099770000}"/>
    <cellStyle name="RISKrtandbEdge 4 3 2 7 2" xfId="21357" xr:uid="{00000000-0005-0000-0000-00009A770000}"/>
    <cellStyle name="RISKrtandbEdge 4 3 2 8" xfId="21358" xr:uid="{00000000-0005-0000-0000-00009B770000}"/>
    <cellStyle name="RISKrtandbEdge 4 3 3" xfId="21359" xr:uid="{00000000-0005-0000-0000-00009C770000}"/>
    <cellStyle name="RISKrtandbEdge 4 3 3 2" xfId="21360" xr:uid="{00000000-0005-0000-0000-00009D770000}"/>
    <cellStyle name="RISKrtandbEdge 4 3 3 2 2" xfId="21361" xr:uid="{00000000-0005-0000-0000-00009E770000}"/>
    <cellStyle name="RISKrtandbEdge 4 3 3 3" xfId="21362" xr:uid="{00000000-0005-0000-0000-00009F770000}"/>
    <cellStyle name="RISKrtandbEdge 4 3 3 3 2" xfId="21363" xr:uid="{00000000-0005-0000-0000-0000A0770000}"/>
    <cellStyle name="RISKrtandbEdge 4 3 3 4" xfId="21364" xr:uid="{00000000-0005-0000-0000-0000A1770000}"/>
    <cellStyle name="RISKrtandbEdge 4 3 4" xfId="21365" xr:uid="{00000000-0005-0000-0000-0000A2770000}"/>
    <cellStyle name="RISKrtandbEdge 4 3 4 2" xfId="21366" xr:uid="{00000000-0005-0000-0000-0000A3770000}"/>
    <cellStyle name="RISKrtandbEdge 4 3 4 2 2" xfId="21367" xr:uid="{00000000-0005-0000-0000-0000A4770000}"/>
    <cellStyle name="RISKrtandbEdge 4 3 4 3" xfId="21368" xr:uid="{00000000-0005-0000-0000-0000A5770000}"/>
    <cellStyle name="RISKrtandbEdge 4 3 4 3 2" xfId="21369" xr:uid="{00000000-0005-0000-0000-0000A6770000}"/>
    <cellStyle name="RISKrtandbEdge 4 3 4 4" xfId="21370" xr:uid="{00000000-0005-0000-0000-0000A7770000}"/>
    <cellStyle name="RISKrtandbEdge 4 3 5" xfId="21371" xr:uid="{00000000-0005-0000-0000-0000A8770000}"/>
    <cellStyle name="RISKrtandbEdge 4 3 5 2" xfId="21372" xr:uid="{00000000-0005-0000-0000-0000A9770000}"/>
    <cellStyle name="RISKrtandbEdge 4 3 5 2 2" xfId="21373" xr:uid="{00000000-0005-0000-0000-0000AA770000}"/>
    <cellStyle name="RISKrtandbEdge 4 3 5 3" xfId="21374" xr:uid="{00000000-0005-0000-0000-0000AB770000}"/>
    <cellStyle name="RISKrtandbEdge 4 3 5 3 2" xfId="21375" xr:uid="{00000000-0005-0000-0000-0000AC770000}"/>
    <cellStyle name="RISKrtandbEdge 4 3 5 4" xfId="21376" xr:uid="{00000000-0005-0000-0000-0000AD770000}"/>
    <cellStyle name="RISKrtandbEdge 4 3 6" xfId="21377" xr:uid="{00000000-0005-0000-0000-0000AE770000}"/>
    <cellStyle name="RISKrtandbEdge 4 3 6 2" xfId="21378" xr:uid="{00000000-0005-0000-0000-0000AF770000}"/>
    <cellStyle name="RISKrtandbEdge 4 3 6 2 2" xfId="21379" xr:uid="{00000000-0005-0000-0000-0000B0770000}"/>
    <cellStyle name="RISKrtandbEdge 4 3 6 3" xfId="21380" xr:uid="{00000000-0005-0000-0000-0000B1770000}"/>
    <cellStyle name="RISKrtandbEdge 4 3 6 3 2" xfId="21381" xr:uid="{00000000-0005-0000-0000-0000B2770000}"/>
    <cellStyle name="RISKrtandbEdge 4 3 6 4" xfId="21382" xr:uid="{00000000-0005-0000-0000-0000B3770000}"/>
    <cellStyle name="RISKrtandbEdge 4 3 7" xfId="21383" xr:uid="{00000000-0005-0000-0000-0000B4770000}"/>
    <cellStyle name="RISKrtandbEdge 4 3 7 2" xfId="21384" xr:uid="{00000000-0005-0000-0000-0000B5770000}"/>
    <cellStyle name="RISKrtandbEdge 4 3 8" xfId="21385" xr:uid="{00000000-0005-0000-0000-0000B6770000}"/>
    <cellStyle name="RISKrtandbEdge 4 3 8 2" xfId="21386" xr:uid="{00000000-0005-0000-0000-0000B7770000}"/>
    <cellStyle name="RISKrtandbEdge 4 3 9" xfId="21387" xr:uid="{00000000-0005-0000-0000-0000B8770000}"/>
    <cellStyle name="RISKrtandbEdge 4 3_Balance" xfId="21388" xr:uid="{00000000-0005-0000-0000-0000B9770000}"/>
    <cellStyle name="RISKrtandbEdge 4 4" xfId="21389" xr:uid="{00000000-0005-0000-0000-0000BA770000}"/>
    <cellStyle name="RISKrtandbEdge 4 4 2" xfId="21390" xr:uid="{00000000-0005-0000-0000-0000BB770000}"/>
    <cellStyle name="RISKrtandbEdge 4 4 2 2" xfId="21391" xr:uid="{00000000-0005-0000-0000-0000BC770000}"/>
    <cellStyle name="RISKrtandbEdge 4 4 2 2 2" xfId="21392" xr:uid="{00000000-0005-0000-0000-0000BD770000}"/>
    <cellStyle name="RISKrtandbEdge 4 4 2 2 2 2" xfId="21393" xr:uid="{00000000-0005-0000-0000-0000BE770000}"/>
    <cellStyle name="RISKrtandbEdge 4 4 2 2 3" xfId="21394" xr:uid="{00000000-0005-0000-0000-0000BF770000}"/>
    <cellStyle name="RISKrtandbEdge 4 4 2 2 3 2" xfId="21395" xr:uid="{00000000-0005-0000-0000-0000C0770000}"/>
    <cellStyle name="RISKrtandbEdge 4 4 2 2 4" xfId="21396" xr:uid="{00000000-0005-0000-0000-0000C1770000}"/>
    <cellStyle name="RISKrtandbEdge 4 4 2 3" xfId="21397" xr:uid="{00000000-0005-0000-0000-0000C2770000}"/>
    <cellStyle name="RISKrtandbEdge 4 4 2 3 2" xfId="21398" xr:uid="{00000000-0005-0000-0000-0000C3770000}"/>
    <cellStyle name="RISKrtandbEdge 4 4 2 3 2 2" xfId="21399" xr:uid="{00000000-0005-0000-0000-0000C4770000}"/>
    <cellStyle name="RISKrtandbEdge 4 4 2 3 3" xfId="21400" xr:uid="{00000000-0005-0000-0000-0000C5770000}"/>
    <cellStyle name="RISKrtandbEdge 4 4 2 3 3 2" xfId="21401" xr:uid="{00000000-0005-0000-0000-0000C6770000}"/>
    <cellStyle name="RISKrtandbEdge 4 4 2 3 4" xfId="21402" xr:uid="{00000000-0005-0000-0000-0000C7770000}"/>
    <cellStyle name="RISKrtandbEdge 4 4 2 4" xfId="21403" xr:uid="{00000000-0005-0000-0000-0000C8770000}"/>
    <cellStyle name="RISKrtandbEdge 4 4 2 4 2" xfId="21404" xr:uid="{00000000-0005-0000-0000-0000C9770000}"/>
    <cellStyle name="RISKrtandbEdge 4 4 2 4 2 2" xfId="21405" xr:uid="{00000000-0005-0000-0000-0000CA770000}"/>
    <cellStyle name="RISKrtandbEdge 4 4 2 4 3" xfId="21406" xr:uid="{00000000-0005-0000-0000-0000CB770000}"/>
    <cellStyle name="RISKrtandbEdge 4 4 2 4 3 2" xfId="21407" xr:uid="{00000000-0005-0000-0000-0000CC770000}"/>
    <cellStyle name="RISKrtandbEdge 4 4 2 4 4" xfId="21408" xr:uid="{00000000-0005-0000-0000-0000CD770000}"/>
    <cellStyle name="RISKrtandbEdge 4 4 2 5" xfId="21409" xr:uid="{00000000-0005-0000-0000-0000CE770000}"/>
    <cellStyle name="RISKrtandbEdge 4 4 2 5 2" xfId="21410" xr:uid="{00000000-0005-0000-0000-0000CF770000}"/>
    <cellStyle name="RISKrtandbEdge 4 4 2 5 2 2" xfId="21411" xr:uid="{00000000-0005-0000-0000-0000D0770000}"/>
    <cellStyle name="RISKrtandbEdge 4 4 2 5 3" xfId="21412" xr:uid="{00000000-0005-0000-0000-0000D1770000}"/>
    <cellStyle name="RISKrtandbEdge 4 4 2 5 3 2" xfId="21413" xr:uid="{00000000-0005-0000-0000-0000D2770000}"/>
    <cellStyle name="RISKrtandbEdge 4 4 2 5 4" xfId="21414" xr:uid="{00000000-0005-0000-0000-0000D3770000}"/>
    <cellStyle name="RISKrtandbEdge 4 4 2 6" xfId="21415" xr:uid="{00000000-0005-0000-0000-0000D4770000}"/>
    <cellStyle name="RISKrtandbEdge 4 4 2 6 2" xfId="21416" xr:uid="{00000000-0005-0000-0000-0000D5770000}"/>
    <cellStyle name="RISKrtandbEdge 4 4 2 7" xfId="21417" xr:uid="{00000000-0005-0000-0000-0000D6770000}"/>
    <cellStyle name="RISKrtandbEdge 4 4 2 7 2" xfId="21418" xr:uid="{00000000-0005-0000-0000-0000D7770000}"/>
    <cellStyle name="RISKrtandbEdge 4 4 2 8" xfId="21419" xr:uid="{00000000-0005-0000-0000-0000D8770000}"/>
    <cellStyle name="RISKrtandbEdge 4 4 3" xfId="21420" xr:uid="{00000000-0005-0000-0000-0000D9770000}"/>
    <cellStyle name="RISKrtandbEdge 4 4 3 2" xfId="21421" xr:uid="{00000000-0005-0000-0000-0000DA770000}"/>
    <cellStyle name="RISKrtandbEdge 4 4 3 2 2" xfId="21422" xr:uid="{00000000-0005-0000-0000-0000DB770000}"/>
    <cellStyle name="RISKrtandbEdge 4 4 3 3" xfId="21423" xr:uid="{00000000-0005-0000-0000-0000DC770000}"/>
    <cellStyle name="RISKrtandbEdge 4 4 3 3 2" xfId="21424" xr:uid="{00000000-0005-0000-0000-0000DD770000}"/>
    <cellStyle name="RISKrtandbEdge 4 4 3 4" xfId="21425" xr:uid="{00000000-0005-0000-0000-0000DE770000}"/>
    <cellStyle name="RISKrtandbEdge 4 4 4" xfId="21426" xr:uid="{00000000-0005-0000-0000-0000DF770000}"/>
    <cellStyle name="RISKrtandbEdge 4 4 4 2" xfId="21427" xr:uid="{00000000-0005-0000-0000-0000E0770000}"/>
    <cellStyle name="RISKrtandbEdge 4 4 4 2 2" xfId="21428" xr:uid="{00000000-0005-0000-0000-0000E1770000}"/>
    <cellStyle name="RISKrtandbEdge 4 4 4 3" xfId="21429" xr:uid="{00000000-0005-0000-0000-0000E2770000}"/>
    <cellStyle name="RISKrtandbEdge 4 4 4 3 2" xfId="21430" xr:uid="{00000000-0005-0000-0000-0000E3770000}"/>
    <cellStyle name="RISKrtandbEdge 4 4 4 4" xfId="21431" xr:uid="{00000000-0005-0000-0000-0000E4770000}"/>
    <cellStyle name="RISKrtandbEdge 4 4 5" xfId="21432" xr:uid="{00000000-0005-0000-0000-0000E5770000}"/>
    <cellStyle name="RISKrtandbEdge 4 4 5 2" xfId="21433" xr:uid="{00000000-0005-0000-0000-0000E6770000}"/>
    <cellStyle name="RISKrtandbEdge 4 4 5 2 2" xfId="21434" xr:uid="{00000000-0005-0000-0000-0000E7770000}"/>
    <cellStyle name="RISKrtandbEdge 4 4 5 3" xfId="21435" xr:uid="{00000000-0005-0000-0000-0000E8770000}"/>
    <cellStyle name="RISKrtandbEdge 4 4 5 3 2" xfId="21436" xr:uid="{00000000-0005-0000-0000-0000E9770000}"/>
    <cellStyle name="RISKrtandbEdge 4 4 5 4" xfId="21437" xr:uid="{00000000-0005-0000-0000-0000EA770000}"/>
    <cellStyle name="RISKrtandbEdge 4 4 6" xfId="21438" xr:uid="{00000000-0005-0000-0000-0000EB770000}"/>
    <cellStyle name="RISKrtandbEdge 4 4 6 2" xfId="21439" xr:uid="{00000000-0005-0000-0000-0000EC770000}"/>
    <cellStyle name="RISKrtandbEdge 4 4 6 2 2" xfId="21440" xr:uid="{00000000-0005-0000-0000-0000ED770000}"/>
    <cellStyle name="RISKrtandbEdge 4 4 6 3" xfId="21441" xr:uid="{00000000-0005-0000-0000-0000EE770000}"/>
    <cellStyle name="RISKrtandbEdge 4 4 6 3 2" xfId="21442" xr:uid="{00000000-0005-0000-0000-0000EF770000}"/>
    <cellStyle name="RISKrtandbEdge 4 4 6 4" xfId="21443" xr:uid="{00000000-0005-0000-0000-0000F0770000}"/>
    <cellStyle name="RISKrtandbEdge 4 4 7" xfId="21444" xr:uid="{00000000-0005-0000-0000-0000F1770000}"/>
    <cellStyle name="RISKrtandbEdge 4 4 7 2" xfId="21445" xr:uid="{00000000-0005-0000-0000-0000F2770000}"/>
    <cellStyle name="RISKrtandbEdge 4 4 8" xfId="21446" xr:uid="{00000000-0005-0000-0000-0000F3770000}"/>
    <cellStyle name="RISKrtandbEdge 4 4 8 2" xfId="21447" xr:uid="{00000000-0005-0000-0000-0000F4770000}"/>
    <cellStyle name="RISKrtandbEdge 4 4 9" xfId="21448" xr:uid="{00000000-0005-0000-0000-0000F5770000}"/>
    <cellStyle name="RISKrtandbEdge 4 4_Balance" xfId="21449" xr:uid="{00000000-0005-0000-0000-0000F6770000}"/>
    <cellStyle name="RISKrtandbEdge 4 5" xfId="21450" xr:uid="{00000000-0005-0000-0000-0000F7770000}"/>
    <cellStyle name="RISKrtandbEdge 4 5 2" xfId="21451" xr:uid="{00000000-0005-0000-0000-0000F8770000}"/>
    <cellStyle name="RISKrtandbEdge 4 5 2 2" xfId="21452" xr:uid="{00000000-0005-0000-0000-0000F9770000}"/>
    <cellStyle name="RISKrtandbEdge 4 5 2 2 2" xfId="21453" xr:uid="{00000000-0005-0000-0000-0000FA770000}"/>
    <cellStyle name="RISKrtandbEdge 4 5 2 3" xfId="21454" xr:uid="{00000000-0005-0000-0000-0000FB770000}"/>
    <cellStyle name="RISKrtandbEdge 4 5 2 3 2" xfId="21455" xr:uid="{00000000-0005-0000-0000-0000FC770000}"/>
    <cellStyle name="RISKrtandbEdge 4 5 2 4" xfId="21456" xr:uid="{00000000-0005-0000-0000-0000FD770000}"/>
    <cellStyle name="RISKrtandbEdge 4 5 3" xfId="21457" xr:uid="{00000000-0005-0000-0000-0000FE770000}"/>
    <cellStyle name="RISKrtandbEdge 4 5 3 2" xfId="21458" xr:uid="{00000000-0005-0000-0000-0000FF770000}"/>
    <cellStyle name="RISKrtandbEdge 4 5 3 2 2" xfId="21459" xr:uid="{00000000-0005-0000-0000-000000780000}"/>
    <cellStyle name="RISKrtandbEdge 4 5 3 3" xfId="21460" xr:uid="{00000000-0005-0000-0000-000001780000}"/>
    <cellStyle name="RISKrtandbEdge 4 5 3 3 2" xfId="21461" xr:uid="{00000000-0005-0000-0000-000002780000}"/>
    <cellStyle name="RISKrtandbEdge 4 5 3 4" xfId="21462" xr:uid="{00000000-0005-0000-0000-000003780000}"/>
    <cellStyle name="RISKrtandbEdge 4 5 4" xfId="21463" xr:uid="{00000000-0005-0000-0000-000004780000}"/>
    <cellStyle name="RISKrtandbEdge 4 5 4 2" xfId="21464" xr:uid="{00000000-0005-0000-0000-000005780000}"/>
    <cellStyle name="RISKrtandbEdge 4 5 4 2 2" xfId="21465" xr:uid="{00000000-0005-0000-0000-000006780000}"/>
    <cellStyle name="RISKrtandbEdge 4 5 4 3" xfId="21466" xr:uid="{00000000-0005-0000-0000-000007780000}"/>
    <cellStyle name="RISKrtandbEdge 4 5 4 3 2" xfId="21467" xr:uid="{00000000-0005-0000-0000-000008780000}"/>
    <cellStyle name="RISKrtandbEdge 4 5 4 4" xfId="21468" xr:uid="{00000000-0005-0000-0000-000009780000}"/>
    <cellStyle name="RISKrtandbEdge 4 5 5" xfId="21469" xr:uid="{00000000-0005-0000-0000-00000A780000}"/>
    <cellStyle name="RISKrtandbEdge 4 5 5 2" xfId="21470" xr:uid="{00000000-0005-0000-0000-00000B780000}"/>
    <cellStyle name="RISKrtandbEdge 4 5 5 2 2" xfId="21471" xr:uid="{00000000-0005-0000-0000-00000C780000}"/>
    <cellStyle name="RISKrtandbEdge 4 5 5 3" xfId="21472" xr:uid="{00000000-0005-0000-0000-00000D780000}"/>
    <cellStyle name="RISKrtandbEdge 4 5 5 3 2" xfId="21473" xr:uid="{00000000-0005-0000-0000-00000E780000}"/>
    <cellStyle name="RISKrtandbEdge 4 5 5 4" xfId="21474" xr:uid="{00000000-0005-0000-0000-00000F780000}"/>
    <cellStyle name="RISKrtandbEdge 4 5 6" xfId="21475" xr:uid="{00000000-0005-0000-0000-000010780000}"/>
    <cellStyle name="RISKrtandbEdge 4 5 6 2" xfId="21476" xr:uid="{00000000-0005-0000-0000-000011780000}"/>
    <cellStyle name="RISKrtandbEdge 4 5 7" xfId="21477" xr:uid="{00000000-0005-0000-0000-000012780000}"/>
    <cellStyle name="RISKrtandbEdge 4 5 7 2" xfId="21478" xr:uid="{00000000-0005-0000-0000-000013780000}"/>
    <cellStyle name="RISKrtandbEdge 4 5 8" xfId="21479" xr:uid="{00000000-0005-0000-0000-000014780000}"/>
    <cellStyle name="RISKrtandbEdge 4 6" xfId="21480" xr:uid="{00000000-0005-0000-0000-000015780000}"/>
    <cellStyle name="RISKrtandbEdge 4 6 2" xfId="21481" xr:uid="{00000000-0005-0000-0000-000016780000}"/>
    <cellStyle name="RISKrtandbEdge 4 6 2 2" xfId="21482" xr:uid="{00000000-0005-0000-0000-000017780000}"/>
    <cellStyle name="RISKrtandbEdge 4 6 2 2 2" xfId="21483" xr:uid="{00000000-0005-0000-0000-000018780000}"/>
    <cellStyle name="RISKrtandbEdge 4 6 2 3" xfId="21484" xr:uid="{00000000-0005-0000-0000-000019780000}"/>
    <cellStyle name="RISKrtandbEdge 4 6 2 3 2" xfId="21485" xr:uid="{00000000-0005-0000-0000-00001A780000}"/>
    <cellStyle name="RISKrtandbEdge 4 6 2 4" xfId="21486" xr:uid="{00000000-0005-0000-0000-00001B780000}"/>
    <cellStyle name="RISKrtandbEdge 4 6 3" xfId="21487" xr:uid="{00000000-0005-0000-0000-00001C780000}"/>
    <cellStyle name="RISKrtandbEdge 4 6 3 2" xfId="21488" xr:uid="{00000000-0005-0000-0000-00001D780000}"/>
    <cellStyle name="RISKrtandbEdge 4 6 3 2 2" xfId="21489" xr:uid="{00000000-0005-0000-0000-00001E780000}"/>
    <cellStyle name="RISKrtandbEdge 4 6 3 3" xfId="21490" xr:uid="{00000000-0005-0000-0000-00001F780000}"/>
    <cellStyle name="RISKrtandbEdge 4 6 3 3 2" xfId="21491" xr:uid="{00000000-0005-0000-0000-000020780000}"/>
    <cellStyle name="RISKrtandbEdge 4 6 3 4" xfId="21492" xr:uid="{00000000-0005-0000-0000-000021780000}"/>
    <cellStyle name="RISKrtandbEdge 4 6 4" xfId="21493" xr:uid="{00000000-0005-0000-0000-000022780000}"/>
    <cellStyle name="RISKrtandbEdge 4 6 4 2" xfId="21494" xr:uid="{00000000-0005-0000-0000-000023780000}"/>
    <cellStyle name="RISKrtandbEdge 4 6 4 2 2" xfId="21495" xr:uid="{00000000-0005-0000-0000-000024780000}"/>
    <cellStyle name="RISKrtandbEdge 4 6 4 3" xfId="21496" xr:uid="{00000000-0005-0000-0000-000025780000}"/>
    <cellStyle name="RISKrtandbEdge 4 6 4 3 2" xfId="21497" xr:uid="{00000000-0005-0000-0000-000026780000}"/>
    <cellStyle name="RISKrtandbEdge 4 6 4 4" xfId="21498" xr:uid="{00000000-0005-0000-0000-000027780000}"/>
    <cellStyle name="RISKrtandbEdge 4 6 5" xfId="21499" xr:uid="{00000000-0005-0000-0000-000028780000}"/>
    <cellStyle name="RISKrtandbEdge 4 6 5 2" xfId="21500" xr:uid="{00000000-0005-0000-0000-000029780000}"/>
    <cellStyle name="RISKrtandbEdge 4 6 5 2 2" xfId="21501" xr:uid="{00000000-0005-0000-0000-00002A780000}"/>
    <cellStyle name="RISKrtandbEdge 4 6 5 3" xfId="21502" xr:uid="{00000000-0005-0000-0000-00002B780000}"/>
    <cellStyle name="RISKrtandbEdge 4 6 5 3 2" xfId="21503" xr:uid="{00000000-0005-0000-0000-00002C780000}"/>
    <cellStyle name="RISKrtandbEdge 4 6 5 4" xfId="21504" xr:uid="{00000000-0005-0000-0000-00002D780000}"/>
    <cellStyle name="RISKrtandbEdge 4 6 6" xfId="21505" xr:uid="{00000000-0005-0000-0000-00002E780000}"/>
    <cellStyle name="RISKrtandbEdge 4 6 6 2" xfId="21506" xr:uid="{00000000-0005-0000-0000-00002F780000}"/>
    <cellStyle name="RISKrtandbEdge 4 6 7" xfId="21507" xr:uid="{00000000-0005-0000-0000-000030780000}"/>
    <cellStyle name="RISKrtandbEdge 4 6 7 2" xfId="21508" xr:uid="{00000000-0005-0000-0000-000031780000}"/>
    <cellStyle name="RISKrtandbEdge 4 6 8" xfId="21509" xr:uid="{00000000-0005-0000-0000-000032780000}"/>
    <cellStyle name="RISKrtandbEdge 4 7" xfId="21510" xr:uid="{00000000-0005-0000-0000-000033780000}"/>
    <cellStyle name="RISKrtandbEdge 4 7 2" xfId="21511" xr:uid="{00000000-0005-0000-0000-000034780000}"/>
    <cellStyle name="RISKrtandbEdge 4 7 2 2" xfId="21512" xr:uid="{00000000-0005-0000-0000-000035780000}"/>
    <cellStyle name="RISKrtandbEdge 4 7 3" xfId="21513" xr:uid="{00000000-0005-0000-0000-000036780000}"/>
    <cellStyle name="RISKrtandbEdge 4 7 3 2" xfId="21514" xr:uid="{00000000-0005-0000-0000-000037780000}"/>
    <cellStyle name="RISKrtandbEdge 4 7 4" xfId="21515" xr:uid="{00000000-0005-0000-0000-000038780000}"/>
    <cellStyle name="RISKrtandbEdge 4 8" xfId="21516" xr:uid="{00000000-0005-0000-0000-000039780000}"/>
    <cellStyle name="RISKrtandbEdge 4 8 2" xfId="21517" xr:uid="{00000000-0005-0000-0000-00003A780000}"/>
    <cellStyle name="RISKrtandbEdge 4 8 2 2" xfId="21518" xr:uid="{00000000-0005-0000-0000-00003B780000}"/>
    <cellStyle name="RISKrtandbEdge 4 8 3" xfId="21519" xr:uid="{00000000-0005-0000-0000-00003C780000}"/>
    <cellStyle name="RISKrtandbEdge 4 8 3 2" xfId="21520" xr:uid="{00000000-0005-0000-0000-00003D780000}"/>
    <cellStyle name="RISKrtandbEdge 4 8 4" xfId="21521" xr:uid="{00000000-0005-0000-0000-00003E780000}"/>
    <cellStyle name="RISKrtandbEdge 4 9" xfId="21522" xr:uid="{00000000-0005-0000-0000-00003F780000}"/>
    <cellStyle name="RISKrtandbEdge 4 9 2" xfId="21523" xr:uid="{00000000-0005-0000-0000-000040780000}"/>
    <cellStyle name="RISKrtandbEdge 4 9 2 2" xfId="21524" xr:uid="{00000000-0005-0000-0000-000041780000}"/>
    <cellStyle name="RISKrtandbEdge 4 9 3" xfId="21525" xr:uid="{00000000-0005-0000-0000-000042780000}"/>
    <cellStyle name="RISKrtandbEdge 4 9 3 2" xfId="21526" xr:uid="{00000000-0005-0000-0000-000043780000}"/>
    <cellStyle name="RISKrtandbEdge 4 9 4" xfId="21527" xr:uid="{00000000-0005-0000-0000-000044780000}"/>
    <cellStyle name="RISKrtandbEdge 4_Balance" xfId="21528" xr:uid="{00000000-0005-0000-0000-000045780000}"/>
    <cellStyle name="RISKrtandbEdge 5" xfId="21529" xr:uid="{00000000-0005-0000-0000-000046780000}"/>
    <cellStyle name="RISKrtandbEdge 5 2" xfId="21530" xr:uid="{00000000-0005-0000-0000-000047780000}"/>
    <cellStyle name="RISKrtandbEdge 5 2 2" xfId="21531" xr:uid="{00000000-0005-0000-0000-000048780000}"/>
    <cellStyle name="RISKrtandbEdge 5 2 2 2" xfId="21532" xr:uid="{00000000-0005-0000-0000-000049780000}"/>
    <cellStyle name="RISKrtandbEdge 5 2 3" xfId="21533" xr:uid="{00000000-0005-0000-0000-00004A780000}"/>
    <cellStyle name="RISKrtandbEdge 5 2 3 2" xfId="21534" xr:uid="{00000000-0005-0000-0000-00004B780000}"/>
    <cellStyle name="RISKrtandbEdge 5 2 4" xfId="21535" xr:uid="{00000000-0005-0000-0000-00004C780000}"/>
    <cellStyle name="RISKrtandbEdge 5 3" xfId="21536" xr:uid="{00000000-0005-0000-0000-00004D780000}"/>
    <cellStyle name="RISKrtandbEdge 5 3 2" xfId="21537" xr:uid="{00000000-0005-0000-0000-00004E780000}"/>
    <cellStyle name="RISKrtandbEdge 5 3 2 2" xfId="21538" xr:uid="{00000000-0005-0000-0000-00004F780000}"/>
    <cellStyle name="RISKrtandbEdge 5 3 3" xfId="21539" xr:uid="{00000000-0005-0000-0000-000050780000}"/>
    <cellStyle name="RISKrtandbEdge 5 3 3 2" xfId="21540" xr:uid="{00000000-0005-0000-0000-000051780000}"/>
    <cellStyle name="RISKrtandbEdge 5 3 4" xfId="21541" xr:uid="{00000000-0005-0000-0000-000052780000}"/>
    <cellStyle name="RISKrtandbEdge 5 4" xfId="21542" xr:uid="{00000000-0005-0000-0000-000053780000}"/>
    <cellStyle name="RISKrtandbEdge 5 4 2" xfId="21543" xr:uid="{00000000-0005-0000-0000-000054780000}"/>
    <cellStyle name="RISKrtandbEdge 5 4 2 2" xfId="21544" xr:uid="{00000000-0005-0000-0000-000055780000}"/>
    <cellStyle name="RISKrtandbEdge 5 4 3" xfId="21545" xr:uid="{00000000-0005-0000-0000-000056780000}"/>
    <cellStyle name="RISKrtandbEdge 5 4 3 2" xfId="21546" xr:uid="{00000000-0005-0000-0000-000057780000}"/>
    <cellStyle name="RISKrtandbEdge 5 4 4" xfId="21547" xr:uid="{00000000-0005-0000-0000-000058780000}"/>
    <cellStyle name="RISKrtandbEdge 5 5" xfId="21548" xr:uid="{00000000-0005-0000-0000-000059780000}"/>
    <cellStyle name="RISKrtandbEdge 5 5 2" xfId="21549" xr:uid="{00000000-0005-0000-0000-00005A780000}"/>
    <cellStyle name="RISKrtandbEdge 5 5 2 2" xfId="21550" xr:uid="{00000000-0005-0000-0000-00005B780000}"/>
    <cellStyle name="RISKrtandbEdge 5 5 3" xfId="21551" xr:uid="{00000000-0005-0000-0000-00005C780000}"/>
    <cellStyle name="RISKrtandbEdge 5 5 3 2" xfId="21552" xr:uid="{00000000-0005-0000-0000-00005D780000}"/>
    <cellStyle name="RISKrtandbEdge 5 5 4" xfId="21553" xr:uid="{00000000-0005-0000-0000-00005E780000}"/>
    <cellStyle name="RISKrtandbEdge 5 6" xfId="21554" xr:uid="{00000000-0005-0000-0000-00005F780000}"/>
    <cellStyle name="RISKrtandbEdge 5 6 2" xfId="21555" xr:uid="{00000000-0005-0000-0000-000060780000}"/>
    <cellStyle name="RISKrtandbEdge 5 7" xfId="21556" xr:uid="{00000000-0005-0000-0000-000061780000}"/>
    <cellStyle name="RISKrtandbEdge 5 7 2" xfId="21557" xr:uid="{00000000-0005-0000-0000-000062780000}"/>
    <cellStyle name="RISKrtandbEdge 5 8" xfId="21558" xr:uid="{00000000-0005-0000-0000-000063780000}"/>
    <cellStyle name="RISKrtandbEdge 6" xfId="21559" xr:uid="{00000000-0005-0000-0000-000064780000}"/>
    <cellStyle name="RISKrtandbEdge 6 2" xfId="21560" xr:uid="{00000000-0005-0000-0000-000065780000}"/>
    <cellStyle name="RISKrtandbEdge 6 2 2" xfId="21561" xr:uid="{00000000-0005-0000-0000-000066780000}"/>
    <cellStyle name="RISKrtandbEdge 6 3" xfId="21562" xr:uid="{00000000-0005-0000-0000-000067780000}"/>
    <cellStyle name="RISKrtandbEdge 6 3 2" xfId="21563" xr:uid="{00000000-0005-0000-0000-000068780000}"/>
    <cellStyle name="RISKrtandbEdge 6 4" xfId="21564" xr:uid="{00000000-0005-0000-0000-000069780000}"/>
    <cellStyle name="RISKrtandbEdge 7" xfId="21565" xr:uid="{00000000-0005-0000-0000-00006A780000}"/>
    <cellStyle name="RISKrtandbEdge 7 2" xfId="21566" xr:uid="{00000000-0005-0000-0000-00006B780000}"/>
    <cellStyle name="RISKrtandbEdge 7 2 2" xfId="21567" xr:uid="{00000000-0005-0000-0000-00006C780000}"/>
    <cellStyle name="RISKrtandbEdge 7 3" xfId="21568" xr:uid="{00000000-0005-0000-0000-00006D780000}"/>
    <cellStyle name="RISKrtandbEdge 7 3 2" xfId="21569" xr:uid="{00000000-0005-0000-0000-00006E780000}"/>
    <cellStyle name="RISKrtandbEdge 7 4" xfId="21570" xr:uid="{00000000-0005-0000-0000-00006F780000}"/>
    <cellStyle name="RISKrtandbEdge 8" xfId="21571" xr:uid="{00000000-0005-0000-0000-000070780000}"/>
    <cellStyle name="RISKrtandbEdge 8 2" xfId="21572" xr:uid="{00000000-0005-0000-0000-000071780000}"/>
    <cellStyle name="RISKrtandbEdge 8 2 2" xfId="21573" xr:uid="{00000000-0005-0000-0000-000072780000}"/>
    <cellStyle name="RISKrtandbEdge 8 3" xfId="21574" xr:uid="{00000000-0005-0000-0000-000073780000}"/>
    <cellStyle name="RISKrtandbEdge 8 3 2" xfId="21575" xr:uid="{00000000-0005-0000-0000-000074780000}"/>
    <cellStyle name="RISKrtandbEdge 8 4" xfId="21576" xr:uid="{00000000-0005-0000-0000-000075780000}"/>
    <cellStyle name="RISKrtandbEdge 9" xfId="21577" xr:uid="{00000000-0005-0000-0000-000076780000}"/>
    <cellStyle name="RISKrtandbEdge 9 2" xfId="21578" xr:uid="{00000000-0005-0000-0000-000077780000}"/>
    <cellStyle name="RISKrtandbEdge 9 2 2" xfId="21579" xr:uid="{00000000-0005-0000-0000-000078780000}"/>
    <cellStyle name="RISKrtandbEdge 9 3" xfId="21580" xr:uid="{00000000-0005-0000-0000-000079780000}"/>
    <cellStyle name="RISKrtandbEdge 9 3 2" xfId="21581" xr:uid="{00000000-0005-0000-0000-00007A780000}"/>
    <cellStyle name="RISKrtandbEdge 9 4" xfId="21582" xr:uid="{00000000-0005-0000-0000-00007B780000}"/>
    <cellStyle name="RISKrtandbEdge_Balance" xfId="21583" xr:uid="{00000000-0005-0000-0000-00007C780000}"/>
    <cellStyle name="RISKssTime" xfId="21584" xr:uid="{00000000-0005-0000-0000-00007D780000}"/>
    <cellStyle name="RISKssTime 2" xfId="21585" xr:uid="{00000000-0005-0000-0000-00007E780000}"/>
    <cellStyle name="RISKssTime 2 10" xfId="21586" xr:uid="{00000000-0005-0000-0000-00007F780000}"/>
    <cellStyle name="RISKssTime 2 10 2" xfId="21587" xr:uid="{00000000-0005-0000-0000-000080780000}"/>
    <cellStyle name="RISKssTime 2 11" xfId="21588" xr:uid="{00000000-0005-0000-0000-000081780000}"/>
    <cellStyle name="RISKssTime 2 11 2" xfId="21589" xr:uid="{00000000-0005-0000-0000-000082780000}"/>
    <cellStyle name="RISKssTime 2 12" xfId="21590" xr:uid="{00000000-0005-0000-0000-000083780000}"/>
    <cellStyle name="RISKssTime 2 12 2" xfId="21591" xr:uid="{00000000-0005-0000-0000-000084780000}"/>
    <cellStyle name="RISKssTime 2 13" xfId="21592" xr:uid="{00000000-0005-0000-0000-000085780000}"/>
    <cellStyle name="RISKssTime 2 2" xfId="21593" xr:uid="{00000000-0005-0000-0000-000086780000}"/>
    <cellStyle name="RISKssTime 2 2 2" xfId="21594" xr:uid="{00000000-0005-0000-0000-000087780000}"/>
    <cellStyle name="RISKssTime 2 3" xfId="21595" xr:uid="{00000000-0005-0000-0000-000088780000}"/>
    <cellStyle name="RISKssTime 2 3 2" xfId="21596" xr:uid="{00000000-0005-0000-0000-000089780000}"/>
    <cellStyle name="RISKssTime 2 4" xfId="21597" xr:uid="{00000000-0005-0000-0000-00008A780000}"/>
    <cellStyle name="RISKssTime 2 4 2" xfId="21598" xr:uid="{00000000-0005-0000-0000-00008B780000}"/>
    <cellStyle name="RISKssTime 2 5" xfId="21599" xr:uid="{00000000-0005-0000-0000-00008C780000}"/>
    <cellStyle name="RISKssTime 2 5 2" xfId="21600" xr:uid="{00000000-0005-0000-0000-00008D780000}"/>
    <cellStyle name="RISKssTime 2 6" xfId="21601" xr:uid="{00000000-0005-0000-0000-00008E780000}"/>
    <cellStyle name="RISKssTime 2 6 2" xfId="21602" xr:uid="{00000000-0005-0000-0000-00008F780000}"/>
    <cellStyle name="RISKssTime 2 7" xfId="21603" xr:uid="{00000000-0005-0000-0000-000090780000}"/>
    <cellStyle name="RISKssTime 2 7 2" xfId="21604" xr:uid="{00000000-0005-0000-0000-000091780000}"/>
    <cellStyle name="RISKssTime 2 8" xfId="21605" xr:uid="{00000000-0005-0000-0000-000092780000}"/>
    <cellStyle name="RISKssTime 2 8 2" xfId="21606" xr:uid="{00000000-0005-0000-0000-000093780000}"/>
    <cellStyle name="RISKssTime 2 9" xfId="21607" xr:uid="{00000000-0005-0000-0000-000094780000}"/>
    <cellStyle name="RISKssTime 2 9 2" xfId="21608" xr:uid="{00000000-0005-0000-0000-000095780000}"/>
    <cellStyle name="RISKssTime 3" xfId="21609" xr:uid="{00000000-0005-0000-0000-000096780000}"/>
    <cellStyle name="RISKssTime 3 10" xfId="21610" xr:uid="{00000000-0005-0000-0000-000097780000}"/>
    <cellStyle name="RISKssTime 3 10 2" xfId="21611" xr:uid="{00000000-0005-0000-0000-000098780000}"/>
    <cellStyle name="RISKssTime 3 11" xfId="21612" xr:uid="{00000000-0005-0000-0000-000099780000}"/>
    <cellStyle name="RISKssTime 3 11 2" xfId="21613" xr:uid="{00000000-0005-0000-0000-00009A780000}"/>
    <cellStyle name="RISKssTime 3 12" xfId="21614" xr:uid="{00000000-0005-0000-0000-00009B780000}"/>
    <cellStyle name="RISKssTime 3 12 2" xfId="21615" xr:uid="{00000000-0005-0000-0000-00009C780000}"/>
    <cellStyle name="RISKssTime 3 13" xfId="21616" xr:uid="{00000000-0005-0000-0000-00009D780000}"/>
    <cellStyle name="RISKssTime 3 2" xfId="21617" xr:uid="{00000000-0005-0000-0000-00009E780000}"/>
    <cellStyle name="RISKssTime 3 2 2" xfId="21618" xr:uid="{00000000-0005-0000-0000-00009F780000}"/>
    <cellStyle name="RISKssTime 3 3" xfId="21619" xr:uid="{00000000-0005-0000-0000-0000A0780000}"/>
    <cellStyle name="RISKssTime 3 3 2" xfId="21620" xr:uid="{00000000-0005-0000-0000-0000A1780000}"/>
    <cellStyle name="RISKssTime 3 4" xfId="21621" xr:uid="{00000000-0005-0000-0000-0000A2780000}"/>
    <cellStyle name="RISKssTime 3 4 2" xfId="21622" xr:uid="{00000000-0005-0000-0000-0000A3780000}"/>
    <cellStyle name="RISKssTime 3 5" xfId="21623" xr:uid="{00000000-0005-0000-0000-0000A4780000}"/>
    <cellStyle name="RISKssTime 3 5 2" xfId="21624" xr:uid="{00000000-0005-0000-0000-0000A5780000}"/>
    <cellStyle name="RISKssTime 3 6" xfId="21625" xr:uid="{00000000-0005-0000-0000-0000A6780000}"/>
    <cellStyle name="RISKssTime 3 6 2" xfId="21626" xr:uid="{00000000-0005-0000-0000-0000A7780000}"/>
    <cellStyle name="RISKssTime 3 7" xfId="21627" xr:uid="{00000000-0005-0000-0000-0000A8780000}"/>
    <cellStyle name="RISKssTime 3 7 2" xfId="21628" xr:uid="{00000000-0005-0000-0000-0000A9780000}"/>
    <cellStyle name="RISKssTime 3 8" xfId="21629" xr:uid="{00000000-0005-0000-0000-0000AA780000}"/>
    <cellStyle name="RISKssTime 3 8 2" xfId="21630" xr:uid="{00000000-0005-0000-0000-0000AB780000}"/>
    <cellStyle name="RISKssTime 3 9" xfId="21631" xr:uid="{00000000-0005-0000-0000-0000AC780000}"/>
    <cellStyle name="RISKssTime 3 9 2" xfId="21632" xr:uid="{00000000-0005-0000-0000-0000AD780000}"/>
    <cellStyle name="RISKssTime 4" xfId="21633" xr:uid="{00000000-0005-0000-0000-0000AE780000}"/>
    <cellStyle name="RISKssTime 4 10" xfId="21634" xr:uid="{00000000-0005-0000-0000-0000AF780000}"/>
    <cellStyle name="RISKssTime 4 10 2" xfId="21635" xr:uid="{00000000-0005-0000-0000-0000B0780000}"/>
    <cellStyle name="RISKssTime 4 11" xfId="21636" xr:uid="{00000000-0005-0000-0000-0000B1780000}"/>
    <cellStyle name="RISKssTime 4 11 2" xfId="21637" xr:uid="{00000000-0005-0000-0000-0000B2780000}"/>
    <cellStyle name="RISKssTime 4 12" xfId="21638" xr:uid="{00000000-0005-0000-0000-0000B3780000}"/>
    <cellStyle name="RISKssTime 4 12 2" xfId="21639" xr:uid="{00000000-0005-0000-0000-0000B4780000}"/>
    <cellStyle name="RISKssTime 4 13" xfId="21640" xr:uid="{00000000-0005-0000-0000-0000B5780000}"/>
    <cellStyle name="RISKssTime 4 2" xfId="21641" xr:uid="{00000000-0005-0000-0000-0000B6780000}"/>
    <cellStyle name="RISKssTime 4 2 2" xfId="21642" xr:uid="{00000000-0005-0000-0000-0000B7780000}"/>
    <cellStyle name="RISKssTime 4 3" xfId="21643" xr:uid="{00000000-0005-0000-0000-0000B8780000}"/>
    <cellStyle name="RISKssTime 4 3 2" xfId="21644" xr:uid="{00000000-0005-0000-0000-0000B9780000}"/>
    <cellStyle name="RISKssTime 4 4" xfId="21645" xr:uid="{00000000-0005-0000-0000-0000BA780000}"/>
    <cellStyle name="RISKssTime 4 4 2" xfId="21646" xr:uid="{00000000-0005-0000-0000-0000BB780000}"/>
    <cellStyle name="RISKssTime 4 5" xfId="21647" xr:uid="{00000000-0005-0000-0000-0000BC780000}"/>
    <cellStyle name="RISKssTime 4 5 2" xfId="21648" xr:uid="{00000000-0005-0000-0000-0000BD780000}"/>
    <cellStyle name="RISKssTime 4 6" xfId="21649" xr:uid="{00000000-0005-0000-0000-0000BE780000}"/>
    <cellStyle name="RISKssTime 4 6 2" xfId="21650" xr:uid="{00000000-0005-0000-0000-0000BF780000}"/>
    <cellStyle name="RISKssTime 4 7" xfId="21651" xr:uid="{00000000-0005-0000-0000-0000C0780000}"/>
    <cellStyle name="RISKssTime 4 7 2" xfId="21652" xr:uid="{00000000-0005-0000-0000-0000C1780000}"/>
    <cellStyle name="RISKssTime 4 8" xfId="21653" xr:uid="{00000000-0005-0000-0000-0000C2780000}"/>
    <cellStyle name="RISKssTime 4 8 2" xfId="21654" xr:uid="{00000000-0005-0000-0000-0000C3780000}"/>
    <cellStyle name="RISKssTime 4 9" xfId="21655" xr:uid="{00000000-0005-0000-0000-0000C4780000}"/>
    <cellStyle name="RISKssTime 4 9 2" xfId="21656" xr:uid="{00000000-0005-0000-0000-0000C5780000}"/>
    <cellStyle name="RISKssTime 5" xfId="21657" xr:uid="{00000000-0005-0000-0000-0000C6780000}"/>
    <cellStyle name="RISKtandbEdge" xfId="21658" xr:uid="{00000000-0005-0000-0000-0000C7780000}"/>
    <cellStyle name="RISKtandbEdge 10" xfId="21659" xr:uid="{00000000-0005-0000-0000-0000C8780000}"/>
    <cellStyle name="RISKtandbEdge 10 2" xfId="21660" xr:uid="{00000000-0005-0000-0000-0000C9780000}"/>
    <cellStyle name="RISKtandbEdge 11" xfId="21661" xr:uid="{00000000-0005-0000-0000-0000CA780000}"/>
    <cellStyle name="RISKtandbEdge 11 2" xfId="21662" xr:uid="{00000000-0005-0000-0000-0000CB780000}"/>
    <cellStyle name="RISKtandbEdge 12" xfId="21663" xr:uid="{00000000-0005-0000-0000-0000CC780000}"/>
    <cellStyle name="RISKtandbEdge 2" xfId="21664" xr:uid="{00000000-0005-0000-0000-0000CD780000}"/>
    <cellStyle name="RISKtandbEdge 2 10" xfId="21665" xr:uid="{00000000-0005-0000-0000-0000CE780000}"/>
    <cellStyle name="RISKtandbEdge 2 10 2" xfId="21666" xr:uid="{00000000-0005-0000-0000-0000CF780000}"/>
    <cellStyle name="RISKtandbEdge 2 10 2 2" xfId="21667" xr:uid="{00000000-0005-0000-0000-0000D0780000}"/>
    <cellStyle name="RISKtandbEdge 2 10 3" xfId="21668" xr:uid="{00000000-0005-0000-0000-0000D1780000}"/>
    <cellStyle name="RISKtandbEdge 2 10 3 2" xfId="21669" xr:uid="{00000000-0005-0000-0000-0000D2780000}"/>
    <cellStyle name="RISKtandbEdge 2 10 4" xfId="21670" xr:uid="{00000000-0005-0000-0000-0000D3780000}"/>
    <cellStyle name="RISKtandbEdge 2 11" xfId="21671" xr:uid="{00000000-0005-0000-0000-0000D4780000}"/>
    <cellStyle name="RISKtandbEdge 2 11 2" xfId="21672" xr:uid="{00000000-0005-0000-0000-0000D5780000}"/>
    <cellStyle name="RISKtandbEdge 2 12" xfId="21673" xr:uid="{00000000-0005-0000-0000-0000D6780000}"/>
    <cellStyle name="RISKtandbEdge 2 12 2" xfId="21674" xr:uid="{00000000-0005-0000-0000-0000D7780000}"/>
    <cellStyle name="RISKtandbEdge 2 13" xfId="21675" xr:uid="{00000000-0005-0000-0000-0000D8780000}"/>
    <cellStyle name="RISKtandbEdge 2 2" xfId="21676" xr:uid="{00000000-0005-0000-0000-0000D9780000}"/>
    <cellStyle name="RISKtandbEdge 2 2 2" xfId="21677" xr:uid="{00000000-0005-0000-0000-0000DA780000}"/>
    <cellStyle name="RISKtandbEdge 2 2 2 2" xfId="21678" xr:uid="{00000000-0005-0000-0000-0000DB780000}"/>
    <cellStyle name="RISKtandbEdge 2 2 2 2 2" xfId="21679" xr:uid="{00000000-0005-0000-0000-0000DC780000}"/>
    <cellStyle name="RISKtandbEdge 2 2 2 2 2 2" xfId="21680" xr:uid="{00000000-0005-0000-0000-0000DD780000}"/>
    <cellStyle name="RISKtandbEdge 2 2 2 2 3" xfId="21681" xr:uid="{00000000-0005-0000-0000-0000DE780000}"/>
    <cellStyle name="RISKtandbEdge 2 2 2 2 3 2" xfId="21682" xr:uid="{00000000-0005-0000-0000-0000DF780000}"/>
    <cellStyle name="RISKtandbEdge 2 2 2 2 4" xfId="21683" xr:uid="{00000000-0005-0000-0000-0000E0780000}"/>
    <cellStyle name="RISKtandbEdge 2 2 2 3" xfId="21684" xr:uid="{00000000-0005-0000-0000-0000E1780000}"/>
    <cellStyle name="RISKtandbEdge 2 2 2 3 2" xfId="21685" xr:uid="{00000000-0005-0000-0000-0000E2780000}"/>
    <cellStyle name="RISKtandbEdge 2 2 2 3 2 2" xfId="21686" xr:uid="{00000000-0005-0000-0000-0000E3780000}"/>
    <cellStyle name="RISKtandbEdge 2 2 2 3 3" xfId="21687" xr:uid="{00000000-0005-0000-0000-0000E4780000}"/>
    <cellStyle name="RISKtandbEdge 2 2 2 3 3 2" xfId="21688" xr:uid="{00000000-0005-0000-0000-0000E5780000}"/>
    <cellStyle name="RISKtandbEdge 2 2 2 3 4" xfId="21689" xr:uid="{00000000-0005-0000-0000-0000E6780000}"/>
    <cellStyle name="RISKtandbEdge 2 2 2 4" xfId="21690" xr:uid="{00000000-0005-0000-0000-0000E7780000}"/>
    <cellStyle name="RISKtandbEdge 2 2 2 4 2" xfId="21691" xr:uid="{00000000-0005-0000-0000-0000E8780000}"/>
    <cellStyle name="RISKtandbEdge 2 2 2 4 2 2" xfId="21692" xr:uid="{00000000-0005-0000-0000-0000E9780000}"/>
    <cellStyle name="RISKtandbEdge 2 2 2 4 3" xfId="21693" xr:uid="{00000000-0005-0000-0000-0000EA780000}"/>
    <cellStyle name="RISKtandbEdge 2 2 2 4 3 2" xfId="21694" xr:uid="{00000000-0005-0000-0000-0000EB780000}"/>
    <cellStyle name="RISKtandbEdge 2 2 2 4 4" xfId="21695" xr:uid="{00000000-0005-0000-0000-0000EC780000}"/>
    <cellStyle name="RISKtandbEdge 2 2 2 5" xfId="21696" xr:uid="{00000000-0005-0000-0000-0000ED780000}"/>
    <cellStyle name="RISKtandbEdge 2 2 2 5 2" xfId="21697" xr:uid="{00000000-0005-0000-0000-0000EE780000}"/>
    <cellStyle name="RISKtandbEdge 2 2 2 5 2 2" xfId="21698" xr:uid="{00000000-0005-0000-0000-0000EF780000}"/>
    <cellStyle name="RISKtandbEdge 2 2 2 5 3" xfId="21699" xr:uid="{00000000-0005-0000-0000-0000F0780000}"/>
    <cellStyle name="RISKtandbEdge 2 2 2 5 3 2" xfId="21700" xr:uid="{00000000-0005-0000-0000-0000F1780000}"/>
    <cellStyle name="RISKtandbEdge 2 2 2 5 4" xfId="21701" xr:uid="{00000000-0005-0000-0000-0000F2780000}"/>
    <cellStyle name="RISKtandbEdge 2 2 2 6" xfId="21702" xr:uid="{00000000-0005-0000-0000-0000F3780000}"/>
    <cellStyle name="RISKtandbEdge 2 2 2 6 2" xfId="21703" xr:uid="{00000000-0005-0000-0000-0000F4780000}"/>
    <cellStyle name="RISKtandbEdge 2 2 2 7" xfId="21704" xr:uid="{00000000-0005-0000-0000-0000F5780000}"/>
    <cellStyle name="RISKtandbEdge 2 2 2 7 2" xfId="21705" xr:uid="{00000000-0005-0000-0000-0000F6780000}"/>
    <cellStyle name="RISKtandbEdge 2 2 2 8" xfId="21706" xr:uid="{00000000-0005-0000-0000-0000F7780000}"/>
    <cellStyle name="RISKtandbEdge 2 2 3" xfId="21707" xr:uid="{00000000-0005-0000-0000-0000F8780000}"/>
    <cellStyle name="RISKtandbEdge 2 2 3 2" xfId="21708" xr:uid="{00000000-0005-0000-0000-0000F9780000}"/>
    <cellStyle name="RISKtandbEdge 2 2 3 2 2" xfId="21709" xr:uid="{00000000-0005-0000-0000-0000FA780000}"/>
    <cellStyle name="RISKtandbEdge 2 2 3 3" xfId="21710" xr:uid="{00000000-0005-0000-0000-0000FB780000}"/>
    <cellStyle name="RISKtandbEdge 2 2 3 3 2" xfId="21711" xr:uid="{00000000-0005-0000-0000-0000FC780000}"/>
    <cellStyle name="RISKtandbEdge 2 2 3 4" xfId="21712" xr:uid="{00000000-0005-0000-0000-0000FD780000}"/>
    <cellStyle name="RISKtandbEdge 2 2 4" xfId="21713" xr:uid="{00000000-0005-0000-0000-0000FE780000}"/>
    <cellStyle name="RISKtandbEdge 2 2 4 2" xfId="21714" xr:uid="{00000000-0005-0000-0000-0000FF780000}"/>
    <cellStyle name="RISKtandbEdge 2 2 4 2 2" xfId="21715" xr:uid="{00000000-0005-0000-0000-000000790000}"/>
    <cellStyle name="RISKtandbEdge 2 2 4 3" xfId="21716" xr:uid="{00000000-0005-0000-0000-000001790000}"/>
    <cellStyle name="RISKtandbEdge 2 2 4 3 2" xfId="21717" xr:uid="{00000000-0005-0000-0000-000002790000}"/>
    <cellStyle name="RISKtandbEdge 2 2 4 4" xfId="21718" xr:uid="{00000000-0005-0000-0000-000003790000}"/>
    <cellStyle name="RISKtandbEdge 2 2 5" xfId="21719" xr:uid="{00000000-0005-0000-0000-000004790000}"/>
    <cellStyle name="RISKtandbEdge 2 2 5 2" xfId="21720" xr:uid="{00000000-0005-0000-0000-000005790000}"/>
    <cellStyle name="RISKtandbEdge 2 2 5 2 2" xfId="21721" xr:uid="{00000000-0005-0000-0000-000006790000}"/>
    <cellStyle name="RISKtandbEdge 2 2 5 3" xfId="21722" xr:uid="{00000000-0005-0000-0000-000007790000}"/>
    <cellStyle name="RISKtandbEdge 2 2 5 3 2" xfId="21723" xr:uid="{00000000-0005-0000-0000-000008790000}"/>
    <cellStyle name="RISKtandbEdge 2 2 5 4" xfId="21724" xr:uid="{00000000-0005-0000-0000-000009790000}"/>
    <cellStyle name="RISKtandbEdge 2 2 6" xfId="21725" xr:uid="{00000000-0005-0000-0000-00000A790000}"/>
    <cellStyle name="RISKtandbEdge 2 2 6 2" xfId="21726" xr:uid="{00000000-0005-0000-0000-00000B790000}"/>
    <cellStyle name="RISKtandbEdge 2 2 6 2 2" xfId="21727" xr:uid="{00000000-0005-0000-0000-00000C790000}"/>
    <cellStyle name="RISKtandbEdge 2 2 6 3" xfId="21728" xr:uid="{00000000-0005-0000-0000-00000D790000}"/>
    <cellStyle name="RISKtandbEdge 2 2 6 3 2" xfId="21729" xr:uid="{00000000-0005-0000-0000-00000E790000}"/>
    <cellStyle name="RISKtandbEdge 2 2 6 4" xfId="21730" xr:uid="{00000000-0005-0000-0000-00000F790000}"/>
    <cellStyle name="RISKtandbEdge 2 2 7" xfId="21731" xr:uid="{00000000-0005-0000-0000-000010790000}"/>
    <cellStyle name="RISKtandbEdge 2 2 7 2" xfId="21732" xr:uid="{00000000-0005-0000-0000-000011790000}"/>
    <cellStyle name="RISKtandbEdge 2 2 8" xfId="21733" xr:uid="{00000000-0005-0000-0000-000012790000}"/>
    <cellStyle name="RISKtandbEdge 2 2 8 2" xfId="21734" xr:uid="{00000000-0005-0000-0000-000013790000}"/>
    <cellStyle name="RISKtandbEdge 2 2 9" xfId="21735" xr:uid="{00000000-0005-0000-0000-000014790000}"/>
    <cellStyle name="RISKtandbEdge 2 2_Balance" xfId="21736" xr:uid="{00000000-0005-0000-0000-000015790000}"/>
    <cellStyle name="RISKtandbEdge 2 3" xfId="21737" xr:uid="{00000000-0005-0000-0000-000016790000}"/>
    <cellStyle name="RISKtandbEdge 2 3 2" xfId="21738" xr:uid="{00000000-0005-0000-0000-000017790000}"/>
    <cellStyle name="RISKtandbEdge 2 3 2 2" xfId="21739" xr:uid="{00000000-0005-0000-0000-000018790000}"/>
    <cellStyle name="RISKtandbEdge 2 3 2 2 2" xfId="21740" xr:uid="{00000000-0005-0000-0000-000019790000}"/>
    <cellStyle name="RISKtandbEdge 2 3 2 2 2 2" xfId="21741" xr:uid="{00000000-0005-0000-0000-00001A790000}"/>
    <cellStyle name="RISKtandbEdge 2 3 2 2 3" xfId="21742" xr:uid="{00000000-0005-0000-0000-00001B790000}"/>
    <cellStyle name="RISKtandbEdge 2 3 2 2 3 2" xfId="21743" xr:uid="{00000000-0005-0000-0000-00001C790000}"/>
    <cellStyle name="RISKtandbEdge 2 3 2 2 4" xfId="21744" xr:uid="{00000000-0005-0000-0000-00001D790000}"/>
    <cellStyle name="RISKtandbEdge 2 3 2 3" xfId="21745" xr:uid="{00000000-0005-0000-0000-00001E790000}"/>
    <cellStyle name="RISKtandbEdge 2 3 2 3 2" xfId="21746" xr:uid="{00000000-0005-0000-0000-00001F790000}"/>
    <cellStyle name="RISKtandbEdge 2 3 2 3 2 2" xfId="21747" xr:uid="{00000000-0005-0000-0000-000020790000}"/>
    <cellStyle name="RISKtandbEdge 2 3 2 3 3" xfId="21748" xr:uid="{00000000-0005-0000-0000-000021790000}"/>
    <cellStyle name="RISKtandbEdge 2 3 2 3 3 2" xfId="21749" xr:uid="{00000000-0005-0000-0000-000022790000}"/>
    <cellStyle name="RISKtandbEdge 2 3 2 3 4" xfId="21750" xr:uid="{00000000-0005-0000-0000-000023790000}"/>
    <cellStyle name="RISKtandbEdge 2 3 2 4" xfId="21751" xr:uid="{00000000-0005-0000-0000-000024790000}"/>
    <cellStyle name="RISKtandbEdge 2 3 2 4 2" xfId="21752" xr:uid="{00000000-0005-0000-0000-000025790000}"/>
    <cellStyle name="RISKtandbEdge 2 3 2 4 2 2" xfId="21753" xr:uid="{00000000-0005-0000-0000-000026790000}"/>
    <cellStyle name="RISKtandbEdge 2 3 2 4 3" xfId="21754" xr:uid="{00000000-0005-0000-0000-000027790000}"/>
    <cellStyle name="RISKtandbEdge 2 3 2 4 3 2" xfId="21755" xr:uid="{00000000-0005-0000-0000-000028790000}"/>
    <cellStyle name="RISKtandbEdge 2 3 2 4 4" xfId="21756" xr:uid="{00000000-0005-0000-0000-000029790000}"/>
    <cellStyle name="RISKtandbEdge 2 3 2 5" xfId="21757" xr:uid="{00000000-0005-0000-0000-00002A790000}"/>
    <cellStyle name="RISKtandbEdge 2 3 2 5 2" xfId="21758" xr:uid="{00000000-0005-0000-0000-00002B790000}"/>
    <cellStyle name="RISKtandbEdge 2 3 2 5 2 2" xfId="21759" xr:uid="{00000000-0005-0000-0000-00002C790000}"/>
    <cellStyle name="RISKtandbEdge 2 3 2 5 3" xfId="21760" xr:uid="{00000000-0005-0000-0000-00002D790000}"/>
    <cellStyle name="RISKtandbEdge 2 3 2 5 3 2" xfId="21761" xr:uid="{00000000-0005-0000-0000-00002E790000}"/>
    <cellStyle name="RISKtandbEdge 2 3 2 5 4" xfId="21762" xr:uid="{00000000-0005-0000-0000-00002F790000}"/>
    <cellStyle name="RISKtandbEdge 2 3 2 6" xfId="21763" xr:uid="{00000000-0005-0000-0000-000030790000}"/>
    <cellStyle name="RISKtandbEdge 2 3 2 6 2" xfId="21764" xr:uid="{00000000-0005-0000-0000-000031790000}"/>
    <cellStyle name="RISKtandbEdge 2 3 2 7" xfId="21765" xr:uid="{00000000-0005-0000-0000-000032790000}"/>
    <cellStyle name="RISKtandbEdge 2 3 2 7 2" xfId="21766" xr:uid="{00000000-0005-0000-0000-000033790000}"/>
    <cellStyle name="RISKtandbEdge 2 3 2 8" xfId="21767" xr:uid="{00000000-0005-0000-0000-000034790000}"/>
    <cellStyle name="RISKtandbEdge 2 3 3" xfId="21768" xr:uid="{00000000-0005-0000-0000-000035790000}"/>
    <cellStyle name="RISKtandbEdge 2 3 3 2" xfId="21769" xr:uid="{00000000-0005-0000-0000-000036790000}"/>
    <cellStyle name="RISKtandbEdge 2 3 3 2 2" xfId="21770" xr:uid="{00000000-0005-0000-0000-000037790000}"/>
    <cellStyle name="RISKtandbEdge 2 3 3 3" xfId="21771" xr:uid="{00000000-0005-0000-0000-000038790000}"/>
    <cellStyle name="RISKtandbEdge 2 3 3 3 2" xfId="21772" xr:uid="{00000000-0005-0000-0000-000039790000}"/>
    <cellStyle name="RISKtandbEdge 2 3 3 4" xfId="21773" xr:uid="{00000000-0005-0000-0000-00003A790000}"/>
    <cellStyle name="RISKtandbEdge 2 3 4" xfId="21774" xr:uid="{00000000-0005-0000-0000-00003B790000}"/>
    <cellStyle name="RISKtandbEdge 2 3 4 2" xfId="21775" xr:uid="{00000000-0005-0000-0000-00003C790000}"/>
    <cellStyle name="RISKtandbEdge 2 3 4 2 2" xfId="21776" xr:uid="{00000000-0005-0000-0000-00003D790000}"/>
    <cellStyle name="RISKtandbEdge 2 3 4 3" xfId="21777" xr:uid="{00000000-0005-0000-0000-00003E790000}"/>
    <cellStyle name="RISKtandbEdge 2 3 4 3 2" xfId="21778" xr:uid="{00000000-0005-0000-0000-00003F790000}"/>
    <cellStyle name="RISKtandbEdge 2 3 4 4" xfId="21779" xr:uid="{00000000-0005-0000-0000-000040790000}"/>
    <cellStyle name="RISKtandbEdge 2 3 5" xfId="21780" xr:uid="{00000000-0005-0000-0000-000041790000}"/>
    <cellStyle name="RISKtandbEdge 2 3 5 2" xfId="21781" xr:uid="{00000000-0005-0000-0000-000042790000}"/>
    <cellStyle name="RISKtandbEdge 2 3 5 2 2" xfId="21782" xr:uid="{00000000-0005-0000-0000-000043790000}"/>
    <cellStyle name="RISKtandbEdge 2 3 5 3" xfId="21783" xr:uid="{00000000-0005-0000-0000-000044790000}"/>
    <cellStyle name="RISKtandbEdge 2 3 5 3 2" xfId="21784" xr:uid="{00000000-0005-0000-0000-000045790000}"/>
    <cellStyle name="RISKtandbEdge 2 3 5 4" xfId="21785" xr:uid="{00000000-0005-0000-0000-000046790000}"/>
    <cellStyle name="RISKtandbEdge 2 3 6" xfId="21786" xr:uid="{00000000-0005-0000-0000-000047790000}"/>
    <cellStyle name="RISKtandbEdge 2 3 6 2" xfId="21787" xr:uid="{00000000-0005-0000-0000-000048790000}"/>
    <cellStyle name="RISKtandbEdge 2 3 6 2 2" xfId="21788" xr:uid="{00000000-0005-0000-0000-000049790000}"/>
    <cellStyle name="RISKtandbEdge 2 3 6 3" xfId="21789" xr:uid="{00000000-0005-0000-0000-00004A790000}"/>
    <cellStyle name="RISKtandbEdge 2 3 6 3 2" xfId="21790" xr:uid="{00000000-0005-0000-0000-00004B790000}"/>
    <cellStyle name="RISKtandbEdge 2 3 6 4" xfId="21791" xr:uid="{00000000-0005-0000-0000-00004C790000}"/>
    <cellStyle name="RISKtandbEdge 2 3 7" xfId="21792" xr:uid="{00000000-0005-0000-0000-00004D790000}"/>
    <cellStyle name="RISKtandbEdge 2 3 7 2" xfId="21793" xr:uid="{00000000-0005-0000-0000-00004E790000}"/>
    <cellStyle name="RISKtandbEdge 2 3 8" xfId="21794" xr:uid="{00000000-0005-0000-0000-00004F790000}"/>
    <cellStyle name="RISKtandbEdge 2 3 8 2" xfId="21795" xr:uid="{00000000-0005-0000-0000-000050790000}"/>
    <cellStyle name="RISKtandbEdge 2 3 9" xfId="21796" xr:uid="{00000000-0005-0000-0000-000051790000}"/>
    <cellStyle name="RISKtandbEdge 2 3_Balance" xfId="21797" xr:uid="{00000000-0005-0000-0000-000052790000}"/>
    <cellStyle name="RISKtandbEdge 2 4" xfId="21798" xr:uid="{00000000-0005-0000-0000-000053790000}"/>
    <cellStyle name="RISKtandbEdge 2 4 2" xfId="21799" xr:uid="{00000000-0005-0000-0000-000054790000}"/>
    <cellStyle name="RISKtandbEdge 2 4 2 2" xfId="21800" xr:uid="{00000000-0005-0000-0000-000055790000}"/>
    <cellStyle name="RISKtandbEdge 2 4 2 2 2" xfId="21801" xr:uid="{00000000-0005-0000-0000-000056790000}"/>
    <cellStyle name="RISKtandbEdge 2 4 2 2 2 2" xfId="21802" xr:uid="{00000000-0005-0000-0000-000057790000}"/>
    <cellStyle name="RISKtandbEdge 2 4 2 2 3" xfId="21803" xr:uid="{00000000-0005-0000-0000-000058790000}"/>
    <cellStyle name="RISKtandbEdge 2 4 2 2 3 2" xfId="21804" xr:uid="{00000000-0005-0000-0000-000059790000}"/>
    <cellStyle name="RISKtandbEdge 2 4 2 2 4" xfId="21805" xr:uid="{00000000-0005-0000-0000-00005A790000}"/>
    <cellStyle name="RISKtandbEdge 2 4 2 3" xfId="21806" xr:uid="{00000000-0005-0000-0000-00005B790000}"/>
    <cellStyle name="RISKtandbEdge 2 4 2 3 2" xfId="21807" xr:uid="{00000000-0005-0000-0000-00005C790000}"/>
    <cellStyle name="RISKtandbEdge 2 4 2 3 2 2" xfId="21808" xr:uid="{00000000-0005-0000-0000-00005D790000}"/>
    <cellStyle name="RISKtandbEdge 2 4 2 3 3" xfId="21809" xr:uid="{00000000-0005-0000-0000-00005E790000}"/>
    <cellStyle name="RISKtandbEdge 2 4 2 3 3 2" xfId="21810" xr:uid="{00000000-0005-0000-0000-00005F790000}"/>
    <cellStyle name="RISKtandbEdge 2 4 2 3 4" xfId="21811" xr:uid="{00000000-0005-0000-0000-000060790000}"/>
    <cellStyle name="RISKtandbEdge 2 4 2 4" xfId="21812" xr:uid="{00000000-0005-0000-0000-000061790000}"/>
    <cellStyle name="RISKtandbEdge 2 4 2 4 2" xfId="21813" xr:uid="{00000000-0005-0000-0000-000062790000}"/>
    <cellStyle name="RISKtandbEdge 2 4 2 4 2 2" xfId="21814" xr:uid="{00000000-0005-0000-0000-000063790000}"/>
    <cellStyle name="RISKtandbEdge 2 4 2 4 3" xfId="21815" xr:uid="{00000000-0005-0000-0000-000064790000}"/>
    <cellStyle name="RISKtandbEdge 2 4 2 4 3 2" xfId="21816" xr:uid="{00000000-0005-0000-0000-000065790000}"/>
    <cellStyle name="RISKtandbEdge 2 4 2 4 4" xfId="21817" xr:uid="{00000000-0005-0000-0000-000066790000}"/>
    <cellStyle name="RISKtandbEdge 2 4 2 5" xfId="21818" xr:uid="{00000000-0005-0000-0000-000067790000}"/>
    <cellStyle name="RISKtandbEdge 2 4 2 5 2" xfId="21819" xr:uid="{00000000-0005-0000-0000-000068790000}"/>
    <cellStyle name="RISKtandbEdge 2 4 2 5 2 2" xfId="21820" xr:uid="{00000000-0005-0000-0000-000069790000}"/>
    <cellStyle name="RISKtandbEdge 2 4 2 5 3" xfId="21821" xr:uid="{00000000-0005-0000-0000-00006A790000}"/>
    <cellStyle name="RISKtandbEdge 2 4 2 5 3 2" xfId="21822" xr:uid="{00000000-0005-0000-0000-00006B790000}"/>
    <cellStyle name="RISKtandbEdge 2 4 2 5 4" xfId="21823" xr:uid="{00000000-0005-0000-0000-00006C790000}"/>
    <cellStyle name="RISKtandbEdge 2 4 2 6" xfId="21824" xr:uid="{00000000-0005-0000-0000-00006D790000}"/>
    <cellStyle name="RISKtandbEdge 2 4 2 6 2" xfId="21825" xr:uid="{00000000-0005-0000-0000-00006E790000}"/>
    <cellStyle name="RISKtandbEdge 2 4 2 7" xfId="21826" xr:uid="{00000000-0005-0000-0000-00006F790000}"/>
    <cellStyle name="RISKtandbEdge 2 4 2 7 2" xfId="21827" xr:uid="{00000000-0005-0000-0000-000070790000}"/>
    <cellStyle name="RISKtandbEdge 2 4 2 8" xfId="21828" xr:uid="{00000000-0005-0000-0000-000071790000}"/>
    <cellStyle name="RISKtandbEdge 2 4 3" xfId="21829" xr:uid="{00000000-0005-0000-0000-000072790000}"/>
    <cellStyle name="RISKtandbEdge 2 4 3 2" xfId="21830" xr:uid="{00000000-0005-0000-0000-000073790000}"/>
    <cellStyle name="RISKtandbEdge 2 4 3 2 2" xfId="21831" xr:uid="{00000000-0005-0000-0000-000074790000}"/>
    <cellStyle name="RISKtandbEdge 2 4 3 3" xfId="21832" xr:uid="{00000000-0005-0000-0000-000075790000}"/>
    <cellStyle name="RISKtandbEdge 2 4 3 3 2" xfId="21833" xr:uid="{00000000-0005-0000-0000-000076790000}"/>
    <cellStyle name="RISKtandbEdge 2 4 3 4" xfId="21834" xr:uid="{00000000-0005-0000-0000-000077790000}"/>
    <cellStyle name="RISKtandbEdge 2 4 4" xfId="21835" xr:uid="{00000000-0005-0000-0000-000078790000}"/>
    <cellStyle name="RISKtandbEdge 2 4 4 2" xfId="21836" xr:uid="{00000000-0005-0000-0000-000079790000}"/>
    <cellStyle name="RISKtandbEdge 2 4 4 2 2" xfId="21837" xr:uid="{00000000-0005-0000-0000-00007A790000}"/>
    <cellStyle name="RISKtandbEdge 2 4 4 3" xfId="21838" xr:uid="{00000000-0005-0000-0000-00007B790000}"/>
    <cellStyle name="RISKtandbEdge 2 4 4 3 2" xfId="21839" xr:uid="{00000000-0005-0000-0000-00007C790000}"/>
    <cellStyle name="RISKtandbEdge 2 4 4 4" xfId="21840" xr:uid="{00000000-0005-0000-0000-00007D790000}"/>
    <cellStyle name="RISKtandbEdge 2 4 5" xfId="21841" xr:uid="{00000000-0005-0000-0000-00007E790000}"/>
    <cellStyle name="RISKtandbEdge 2 4 5 2" xfId="21842" xr:uid="{00000000-0005-0000-0000-00007F790000}"/>
    <cellStyle name="RISKtandbEdge 2 4 5 2 2" xfId="21843" xr:uid="{00000000-0005-0000-0000-000080790000}"/>
    <cellStyle name="RISKtandbEdge 2 4 5 3" xfId="21844" xr:uid="{00000000-0005-0000-0000-000081790000}"/>
    <cellStyle name="RISKtandbEdge 2 4 5 3 2" xfId="21845" xr:uid="{00000000-0005-0000-0000-000082790000}"/>
    <cellStyle name="RISKtandbEdge 2 4 5 4" xfId="21846" xr:uid="{00000000-0005-0000-0000-000083790000}"/>
    <cellStyle name="RISKtandbEdge 2 4 6" xfId="21847" xr:uid="{00000000-0005-0000-0000-000084790000}"/>
    <cellStyle name="RISKtandbEdge 2 4 6 2" xfId="21848" xr:uid="{00000000-0005-0000-0000-000085790000}"/>
    <cellStyle name="RISKtandbEdge 2 4 6 2 2" xfId="21849" xr:uid="{00000000-0005-0000-0000-000086790000}"/>
    <cellStyle name="RISKtandbEdge 2 4 6 3" xfId="21850" xr:uid="{00000000-0005-0000-0000-000087790000}"/>
    <cellStyle name="RISKtandbEdge 2 4 6 3 2" xfId="21851" xr:uid="{00000000-0005-0000-0000-000088790000}"/>
    <cellStyle name="RISKtandbEdge 2 4 6 4" xfId="21852" xr:uid="{00000000-0005-0000-0000-000089790000}"/>
    <cellStyle name="RISKtandbEdge 2 4 7" xfId="21853" xr:uid="{00000000-0005-0000-0000-00008A790000}"/>
    <cellStyle name="RISKtandbEdge 2 4 7 2" xfId="21854" xr:uid="{00000000-0005-0000-0000-00008B790000}"/>
    <cellStyle name="RISKtandbEdge 2 4 8" xfId="21855" xr:uid="{00000000-0005-0000-0000-00008C790000}"/>
    <cellStyle name="RISKtandbEdge 2 4 8 2" xfId="21856" xr:uid="{00000000-0005-0000-0000-00008D790000}"/>
    <cellStyle name="RISKtandbEdge 2 4 9" xfId="21857" xr:uid="{00000000-0005-0000-0000-00008E790000}"/>
    <cellStyle name="RISKtandbEdge 2 4_Balance" xfId="21858" xr:uid="{00000000-0005-0000-0000-00008F790000}"/>
    <cellStyle name="RISKtandbEdge 2 5" xfId="21859" xr:uid="{00000000-0005-0000-0000-000090790000}"/>
    <cellStyle name="RISKtandbEdge 2 5 2" xfId="21860" xr:uid="{00000000-0005-0000-0000-000091790000}"/>
    <cellStyle name="RISKtandbEdge 2 5 2 2" xfId="21861" xr:uid="{00000000-0005-0000-0000-000092790000}"/>
    <cellStyle name="RISKtandbEdge 2 5 2 2 2" xfId="21862" xr:uid="{00000000-0005-0000-0000-000093790000}"/>
    <cellStyle name="RISKtandbEdge 2 5 2 3" xfId="21863" xr:uid="{00000000-0005-0000-0000-000094790000}"/>
    <cellStyle name="RISKtandbEdge 2 5 2 3 2" xfId="21864" xr:uid="{00000000-0005-0000-0000-000095790000}"/>
    <cellStyle name="RISKtandbEdge 2 5 2 4" xfId="21865" xr:uid="{00000000-0005-0000-0000-000096790000}"/>
    <cellStyle name="RISKtandbEdge 2 5 3" xfId="21866" xr:uid="{00000000-0005-0000-0000-000097790000}"/>
    <cellStyle name="RISKtandbEdge 2 5 3 2" xfId="21867" xr:uid="{00000000-0005-0000-0000-000098790000}"/>
    <cellStyle name="RISKtandbEdge 2 5 3 2 2" xfId="21868" xr:uid="{00000000-0005-0000-0000-000099790000}"/>
    <cellStyle name="RISKtandbEdge 2 5 3 3" xfId="21869" xr:uid="{00000000-0005-0000-0000-00009A790000}"/>
    <cellStyle name="RISKtandbEdge 2 5 3 3 2" xfId="21870" xr:uid="{00000000-0005-0000-0000-00009B790000}"/>
    <cellStyle name="RISKtandbEdge 2 5 3 4" xfId="21871" xr:uid="{00000000-0005-0000-0000-00009C790000}"/>
    <cellStyle name="RISKtandbEdge 2 5 4" xfId="21872" xr:uid="{00000000-0005-0000-0000-00009D790000}"/>
    <cellStyle name="RISKtandbEdge 2 5 4 2" xfId="21873" xr:uid="{00000000-0005-0000-0000-00009E790000}"/>
    <cellStyle name="RISKtandbEdge 2 5 4 2 2" xfId="21874" xr:uid="{00000000-0005-0000-0000-00009F790000}"/>
    <cellStyle name="RISKtandbEdge 2 5 4 3" xfId="21875" xr:uid="{00000000-0005-0000-0000-0000A0790000}"/>
    <cellStyle name="RISKtandbEdge 2 5 4 3 2" xfId="21876" xr:uid="{00000000-0005-0000-0000-0000A1790000}"/>
    <cellStyle name="RISKtandbEdge 2 5 4 4" xfId="21877" xr:uid="{00000000-0005-0000-0000-0000A2790000}"/>
    <cellStyle name="RISKtandbEdge 2 5 5" xfId="21878" xr:uid="{00000000-0005-0000-0000-0000A3790000}"/>
    <cellStyle name="RISKtandbEdge 2 5 5 2" xfId="21879" xr:uid="{00000000-0005-0000-0000-0000A4790000}"/>
    <cellStyle name="RISKtandbEdge 2 5 5 2 2" xfId="21880" xr:uid="{00000000-0005-0000-0000-0000A5790000}"/>
    <cellStyle name="RISKtandbEdge 2 5 5 3" xfId="21881" xr:uid="{00000000-0005-0000-0000-0000A6790000}"/>
    <cellStyle name="RISKtandbEdge 2 5 5 3 2" xfId="21882" xr:uid="{00000000-0005-0000-0000-0000A7790000}"/>
    <cellStyle name="RISKtandbEdge 2 5 5 4" xfId="21883" xr:uid="{00000000-0005-0000-0000-0000A8790000}"/>
    <cellStyle name="RISKtandbEdge 2 5 6" xfId="21884" xr:uid="{00000000-0005-0000-0000-0000A9790000}"/>
    <cellStyle name="RISKtandbEdge 2 5 6 2" xfId="21885" xr:uid="{00000000-0005-0000-0000-0000AA790000}"/>
    <cellStyle name="RISKtandbEdge 2 5 7" xfId="21886" xr:uid="{00000000-0005-0000-0000-0000AB790000}"/>
    <cellStyle name="RISKtandbEdge 2 5 7 2" xfId="21887" xr:uid="{00000000-0005-0000-0000-0000AC790000}"/>
    <cellStyle name="RISKtandbEdge 2 5 8" xfId="21888" xr:uid="{00000000-0005-0000-0000-0000AD790000}"/>
    <cellStyle name="RISKtandbEdge 2 6" xfId="21889" xr:uid="{00000000-0005-0000-0000-0000AE790000}"/>
    <cellStyle name="RISKtandbEdge 2 6 2" xfId="21890" xr:uid="{00000000-0005-0000-0000-0000AF790000}"/>
    <cellStyle name="RISKtandbEdge 2 6 2 2" xfId="21891" xr:uid="{00000000-0005-0000-0000-0000B0790000}"/>
    <cellStyle name="RISKtandbEdge 2 6 2 2 2" xfId="21892" xr:uid="{00000000-0005-0000-0000-0000B1790000}"/>
    <cellStyle name="RISKtandbEdge 2 6 2 3" xfId="21893" xr:uid="{00000000-0005-0000-0000-0000B2790000}"/>
    <cellStyle name="RISKtandbEdge 2 6 2 3 2" xfId="21894" xr:uid="{00000000-0005-0000-0000-0000B3790000}"/>
    <cellStyle name="RISKtandbEdge 2 6 2 4" xfId="21895" xr:uid="{00000000-0005-0000-0000-0000B4790000}"/>
    <cellStyle name="RISKtandbEdge 2 6 3" xfId="21896" xr:uid="{00000000-0005-0000-0000-0000B5790000}"/>
    <cellStyle name="RISKtandbEdge 2 6 3 2" xfId="21897" xr:uid="{00000000-0005-0000-0000-0000B6790000}"/>
    <cellStyle name="RISKtandbEdge 2 6 3 2 2" xfId="21898" xr:uid="{00000000-0005-0000-0000-0000B7790000}"/>
    <cellStyle name="RISKtandbEdge 2 6 3 3" xfId="21899" xr:uid="{00000000-0005-0000-0000-0000B8790000}"/>
    <cellStyle name="RISKtandbEdge 2 6 3 3 2" xfId="21900" xr:uid="{00000000-0005-0000-0000-0000B9790000}"/>
    <cellStyle name="RISKtandbEdge 2 6 3 4" xfId="21901" xr:uid="{00000000-0005-0000-0000-0000BA790000}"/>
    <cellStyle name="RISKtandbEdge 2 6 4" xfId="21902" xr:uid="{00000000-0005-0000-0000-0000BB790000}"/>
    <cellStyle name="RISKtandbEdge 2 6 4 2" xfId="21903" xr:uid="{00000000-0005-0000-0000-0000BC790000}"/>
    <cellStyle name="RISKtandbEdge 2 6 4 2 2" xfId="21904" xr:uid="{00000000-0005-0000-0000-0000BD790000}"/>
    <cellStyle name="RISKtandbEdge 2 6 4 3" xfId="21905" xr:uid="{00000000-0005-0000-0000-0000BE790000}"/>
    <cellStyle name="RISKtandbEdge 2 6 4 3 2" xfId="21906" xr:uid="{00000000-0005-0000-0000-0000BF790000}"/>
    <cellStyle name="RISKtandbEdge 2 6 4 4" xfId="21907" xr:uid="{00000000-0005-0000-0000-0000C0790000}"/>
    <cellStyle name="RISKtandbEdge 2 6 5" xfId="21908" xr:uid="{00000000-0005-0000-0000-0000C1790000}"/>
    <cellStyle name="RISKtandbEdge 2 6 5 2" xfId="21909" xr:uid="{00000000-0005-0000-0000-0000C2790000}"/>
    <cellStyle name="RISKtandbEdge 2 6 5 2 2" xfId="21910" xr:uid="{00000000-0005-0000-0000-0000C3790000}"/>
    <cellStyle name="RISKtandbEdge 2 6 5 3" xfId="21911" xr:uid="{00000000-0005-0000-0000-0000C4790000}"/>
    <cellStyle name="RISKtandbEdge 2 6 5 3 2" xfId="21912" xr:uid="{00000000-0005-0000-0000-0000C5790000}"/>
    <cellStyle name="RISKtandbEdge 2 6 5 4" xfId="21913" xr:uid="{00000000-0005-0000-0000-0000C6790000}"/>
    <cellStyle name="RISKtandbEdge 2 6 6" xfId="21914" xr:uid="{00000000-0005-0000-0000-0000C7790000}"/>
    <cellStyle name="RISKtandbEdge 2 6 6 2" xfId="21915" xr:uid="{00000000-0005-0000-0000-0000C8790000}"/>
    <cellStyle name="RISKtandbEdge 2 6 7" xfId="21916" xr:uid="{00000000-0005-0000-0000-0000C9790000}"/>
    <cellStyle name="RISKtandbEdge 2 6 7 2" xfId="21917" xr:uid="{00000000-0005-0000-0000-0000CA790000}"/>
    <cellStyle name="RISKtandbEdge 2 6 8" xfId="21918" xr:uid="{00000000-0005-0000-0000-0000CB790000}"/>
    <cellStyle name="RISKtandbEdge 2 7" xfId="21919" xr:uid="{00000000-0005-0000-0000-0000CC790000}"/>
    <cellStyle name="RISKtandbEdge 2 7 2" xfId="21920" xr:uid="{00000000-0005-0000-0000-0000CD790000}"/>
    <cellStyle name="RISKtandbEdge 2 7 2 2" xfId="21921" xr:uid="{00000000-0005-0000-0000-0000CE790000}"/>
    <cellStyle name="RISKtandbEdge 2 7 3" xfId="21922" xr:uid="{00000000-0005-0000-0000-0000CF790000}"/>
    <cellStyle name="RISKtandbEdge 2 7 3 2" xfId="21923" xr:uid="{00000000-0005-0000-0000-0000D0790000}"/>
    <cellStyle name="RISKtandbEdge 2 7 4" xfId="21924" xr:uid="{00000000-0005-0000-0000-0000D1790000}"/>
    <cellStyle name="RISKtandbEdge 2 8" xfId="21925" xr:uid="{00000000-0005-0000-0000-0000D2790000}"/>
    <cellStyle name="RISKtandbEdge 2 8 2" xfId="21926" xr:uid="{00000000-0005-0000-0000-0000D3790000}"/>
    <cellStyle name="RISKtandbEdge 2 8 2 2" xfId="21927" xr:uid="{00000000-0005-0000-0000-0000D4790000}"/>
    <cellStyle name="RISKtandbEdge 2 8 3" xfId="21928" xr:uid="{00000000-0005-0000-0000-0000D5790000}"/>
    <cellStyle name="RISKtandbEdge 2 8 3 2" xfId="21929" xr:uid="{00000000-0005-0000-0000-0000D6790000}"/>
    <cellStyle name="RISKtandbEdge 2 8 4" xfId="21930" xr:uid="{00000000-0005-0000-0000-0000D7790000}"/>
    <cellStyle name="RISKtandbEdge 2 9" xfId="21931" xr:uid="{00000000-0005-0000-0000-0000D8790000}"/>
    <cellStyle name="RISKtandbEdge 2 9 2" xfId="21932" xr:uid="{00000000-0005-0000-0000-0000D9790000}"/>
    <cellStyle name="RISKtandbEdge 2 9 2 2" xfId="21933" xr:uid="{00000000-0005-0000-0000-0000DA790000}"/>
    <cellStyle name="RISKtandbEdge 2 9 3" xfId="21934" xr:uid="{00000000-0005-0000-0000-0000DB790000}"/>
    <cellStyle name="RISKtandbEdge 2 9 3 2" xfId="21935" xr:uid="{00000000-0005-0000-0000-0000DC790000}"/>
    <cellStyle name="RISKtandbEdge 2 9 4" xfId="21936" xr:uid="{00000000-0005-0000-0000-0000DD790000}"/>
    <cellStyle name="RISKtandbEdge 2_Balance" xfId="21937" xr:uid="{00000000-0005-0000-0000-0000DE790000}"/>
    <cellStyle name="RISKtandbEdge 3" xfId="21938" xr:uid="{00000000-0005-0000-0000-0000DF790000}"/>
    <cellStyle name="RISKtandbEdge 3 10" xfId="21939" xr:uid="{00000000-0005-0000-0000-0000E0790000}"/>
    <cellStyle name="RISKtandbEdge 3 10 2" xfId="21940" xr:uid="{00000000-0005-0000-0000-0000E1790000}"/>
    <cellStyle name="RISKtandbEdge 3 10 2 2" xfId="21941" xr:uid="{00000000-0005-0000-0000-0000E2790000}"/>
    <cellStyle name="RISKtandbEdge 3 10 3" xfId="21942" xr:uid="{00000000-0005-0000-0000-0000E3790000}"/>
    <cellStyle name="RISKtandbEdge 3 10 3 2" xfId="21943" xr:uid="{00000000-0005-0000-0000-0000E4790000}"/>
    <cellStyle name="RISKtandbEdge 3 10 4" xfId="21944" xr:uid="{00000000-0005-0000-0000-0000E5790000}"/>
    <cellStyle name="RISKtandbEdge 3 11" xfId="21945" xr:uid="{00000000-0005-0000-0000-0000E6790000}"/>
    <cellStyle name="RISKtandbEdge 3 11 2" xfId="21946" xr:uid="{00000000-0005-0000-0000-0000E7790000}"/>
    <cellStyle name="RISKtandbEdge 3 12" xfId="21947" xr:uid="{00000000-0005-0000-0000-0000E8790000}"/>
    <cellStyle name="RISKtandbEdge 3 12 2" xfId="21948" xr:uid="{00000000-0005-0000-0000-0000E9790000}"/>
    <cellStyle name="RISKtandbEdge 3 13" xfId="21949" xr:uid="{00000000-0005-0000-0000-0000EA790000}"/>
    <cellStyle name="RISKtandbEdge 3 2" xfId="21950" xr:uid="{00000000-0005-0000-0000-0000EB790000}"/>
    <cellStyle name="RISKtandbEdge 3 2 2" xfId="21951" xr:uid="{00000000-0005-0000-0000-0000EC790000}"/>
    <cellStyle name="RISKtandbEdge 3 2 2 2" xfId="21952" xr:uid="{00000000-0005-0000-0000-0000ED790000}"/>
    <cellStyle name="RISKtandbEdge 3 2 2 2 2" xfId="21953" xr:uid="{00000000-0005-0000-0000-0000EE790000}"/>
    <cellStyle name="RISKtandbEdge 3 2 2 2 2 2" xfId="21954" xr:uid="{00000000-0005-0000-0000-0000EF790000}"/>
    <cellStyle name="RISKtandbEdge 3 2 2 2 3" xfId="21955" xr:uid="{00000000-0005-0000-0000-0000F0790000}"/>
    <cellStyle name="RISKtandbEdge 3 2 2 2 3 2" xfId="21956" xr:uid="{00000000-0005-0000-0000-0000F1790000}"/>
    <cellStyle name="RISKtandbEdge 3 2 2 2 4" xfId="21957" xr:uid="{00000000-0005-0000-0000-0000F2790000}"/>
    <cellStyle name="RISKtandbEdge 3 2 2 3" xfId="21958" xr:uid="{00000000-0005-0000-0000-0000F3790000}"/>
    <cellStyle name="RISKtandbEdge 3 2 2 3 2" xfId="21959" xr:uid="{00000000-0005-0000-0000-0000F4790000}"/>
    <cellStyle name="RISKtandbEdge 3 2 2 3 2 2" xfId="21960" xr:uid="{00000000-0005-0000-0000-0000F5790000}"/>
    <cellStyle name="RISKtandbEdge 3 2 2 3 3" xfId="21961" xr:uid="{00000000-0005-0000-0000-0000F6790000}"/>
    <cellStyle name="RISKtandbEdge 3 2 2 3 3 2" xfId="21962" xr:uid="{00000000-0005-0000-0000-0000F7790000}"/>
    <cellStyle name="RISKtandbEdge 3 2 2 3 4" xfId="21963" xr:uid="{00000000-0005-0000-0000-0000F8790000}"/>
    <cellStyle name="RISKtandbEdge 3 2 2 4" xfId="21964" xr:uid="{00000000-0005-0000-0000-0000F9790000}"/>
    <cellStyle name="RISKtandbEdge 3 2 2 4 2" xfId="21965" xr:uid="{00000000-0005-0000-0000-0000FA790000}"/>
    <cellStyle name="RISKtandbEdge 3 2 2 4 2 2" xfId="21966" xr:uid="{00000000-0005-0000-0000-0000FB790000}"/>
    <cellStyle name="RISKtandbEdge 3 2 2 4 3" xfId="21967" xr:uid="{00000000-0005-0000-0000-0000FC790000}"/>
    <cellStyle name="RISKtandbEdge 3 2 2 4 3 2" xfId="21968" xr:uid="{00000000-0005-0000-0000-0000FD790000}"/>
    <cellStyle name="RISKtandbEdge 3 2 2 4 4" xfId="21969" xr:uid="{00000000-0005-0000-0000-0000FE790000}"/>
    <cellStyle name="RISKtandbEdge 3 2 2 5" xfId="21970" xr:uid="{00000000-0005-0000-0000-0000FF790000}"/>
    <cellStyle name="RISKtandbEdge 3 2 2 5 2" xfId="21971" xr:uid="{00000000-0005-0000-0000-0000007A0000}"/>
    <cellStyle name="RISKtandbEdge 3 2 2 5 2 2" xfId="21972" xr:uid="{00000000-0005-0000-0000-0000017A0000}"/>
    <cellStyle name="RISKtandbEdge 3 2 2 5 3" xfId="21973" xr:uid="{00000000-0005-0000-0000-0000027A0000}"/>
    <cellStyle name="RISKtandbEdge 3 2 2 5 3 2" xfId="21974" xr:uid="{00000000-0005-0000-0000-0000037A0000}"/>
    <cellStyle name="RISKtandbEdge 3 2 2 5 4" xfId="21975" xr:uid="{00000000-0005-0000-0000-0000047A0000}"/>
    <cellStyle name="RISKtandbEdge 3 2 2 6" xfId="21976" xr:uid="{00000000-0005-0000-0000-0000057A0000}"/>
    <cellStyle name="RISKtandbEdge 3 2 2 6 2" xfId="21977" xr:uid="{00000000-0005-0000-0000-0000067A0000}"/>
    <cellStyle name="RISKtandbEdge 3 2 2 7" xfId="21978" xr:uid="{00000000-0005-0000-0000-0000077A0000}"/>
    <cellStyle name="RISKtandbEdge 3 2 2 7 2" xfId="21979" xr:uid="{00000000-0005-0000-0000-0000087A0000}"/>
    <cellStyle name="RISKtandbEdge 3 2 2 8" xfId="21980" xr:uid="{00000000-0005-0000-0000-0000097A0000}"/>
    <cellStyle name="RISKtandbEdge 3 2 3" xfId="21981" xr:uid="{00000000-0005-0000-0000-00000A7A0000}"/>
    <cellStyle name="RISKtandbEdge 3 2 3 2" xfId="21982" xr:uid="{00000000-0005-0000-0000-00000B7A0000}"/>
    <cellStyle name="RISKtandbEdge 3 2 3 2 2" xfId="21983" xr:uid="{00000000-0005-0000-0000-00000C7A0000}"/>
    <cellStyle name="RISKtandbEdge 3 2 3 3" xfId="21984" xr:uid="{00000000-0005-0000-0000-00000D7A0000}"/>
    <cellStyle name="RISKtandbEdge 3 2 3 3 2" xfId="21985" xr:uid="{00000000-0005-0000-0000-00000E7A0000}"/>
    <cellStyle name="RISKtandbEdge 3 2 3 4" xfId="21986" xr:uid="{00000000-0005-0000-0000-00000F7A0000}"/>
    <cellStyle name="RISKtandbEdge 3 2 4" xfId="21987" xr:uid="{00000000-0005-0000-0000-0000107A0000}"/>
    <cellStyle name="RISKtandbEdge 3 2 4 2" xfId="21988" xr:uid="{00000000-0005-0000-0000-0000117A0000}"/>
    <cellStyle name="RISKtandbEdge 3 2 4 2 2" xfId="21989" xr:uid="{00000000-0005-0000-0000-0000127A0000}"/>
    <cellStyle name="RISKtandbEdge 3 2 4 3" xfId="21990" xr:uid="{00000000-0005-0000-0000-0000137A0000}"/>
    <cellStyle name="RISKtandbEdge 3 2 4 3 2" xfId="21991" xr:uid="{00000000-0005-0000-0000-0000147A0000}"/>
    <cellStyle name="RISKtandbEdge 3 2 4 4" xfId="21992" xr:uid="{00000000-0005-0000-0000-0000157A0000}"/>
    <cellStyle name="RISKtandbEdge 3 2 5" xfId="21993" xr:uid="{00000000-0005-0000-0000-0000167A0000}"/>
    <cellStyle name="RISKtandbEdge 3 2 5 2" xfId="21994" xr:uid="{00000000-0005-0000-0000-0000177A0000}"/>
    <cellStyle name="RISKtandbEdge 3 2 5 2 2" xfId="21995" xr:uid="{00000000-0005-0000-0000-0000187A0000}"/>
    <cellStyle name="RISKtandbEdge 3 2 5 3" xfId="21996" xr:uid="{00000000-0005-0000-0000-0000197A0000}"/>
    <cellStyle name="RISKtandbEdge 3 2 5 3 2" xfId="21997" xr:uid="{00000000-0005-0000-0000-00001A7A0000}"/>
    <cellStyle name="RISKtandbEdge 3 2 5 4" xfId="21998" xr:uid="{00000000-0005-0000-0000-00001B7A0000}"/>
    <cellStyle name="RISKtandbEdge 3 2 6" xfId="21999" xr:uid="{00000000-0005-0000-0000-00001C7A0000}"/>
    <cellStyle name="RISKtandbEdge 3 2 6 2" xfId="22000" xr:uid="{00000000-0005-0000-0000-00001D7A0000}"/>
    <cellStyle name="RISKtandbEdge 3 2 6 2 2" xfId="22001" xr:uid="{00000000-0005-0000-0000-00001E7A0000}"/>
    <cellStyle name="RISKtandbEdge 3 2 6 3" xfId="22002" xr:uid="{00000000-0005-0000-0000-00001F7A0000}"/>
    <cellStyle name="RISKtandbEdge 3 2 6 3 2" xfId="22003" xr:uid="{00000000-0005-0000-0000-0000207A0000}"/>
    <cellStyle name="RISKtandbEdge 3 2 6 4" xfId="22004" xr:uid="{00000000-0005-0000-0000-0000217A0000}"/>
    <cellStyle name="RISKtandbEdge 3 2 7" xfId="22005" xr:uid="{00000000-0005-0000-0000-0000227A0000}"/>
    <cellStyle name="RISKtandbEdge 3 2 7 2" xfId="22006" xr:uid="{00000000-0005-0000-0000-0000237A0000}"/>
    <cellStyle name="RISKtandbEdge 3 2 8" xfId="22007" xr:uid="{00000000-0005-0000-0000-0000247A0000}"/>
    <cellStyle name="RISKtandbEdge 3 2 8 2" xfId="22008" xr:uid="{00000000-0005-0000-0000-0000257A0000}"/>
    <cellStyle name="RISKtandbEdge 3 2 9" xfId="22009" xr:uid="{00000000-0005-0000-0000-0000267A0000}"/>
    <cellStyle name="RISKtandbEdge 3 2_Balance" xfId="22010" xr:uid="{00000000-0005-0000-0000-0000277A0000}"/>
    <cellStyle name="RISKtandbEdge 3 3" xfId="22011" xr:uid="{00000000-0005-0000-0000-0000287A0000}"/>
    <cellStyle name="RISKtandbEdge 3 3 2" xfId="22012" xr:uid="{00000000-0005-0000-0000-0000297A0000}"/>
    <cellStyle name="RISKtandbEdge 3 3 2 2" xfId="22013" xr:uid="{00000000-0005-0000-0000-00002A7A0000}"/>
    <cellStyle name="RISKtandbEdge 3 3 2 2 2" xfId="22014" xr:uid="{00000000-0005-0000-0000-00002B7A0000}"/>
    <cellStyle name="RISKtandbEdge 3 3 2 2 2 2" xfId="22015" xr:uid="{00000000-0005-0000-0000-00002C7A0000}"/>
    <cellStyle name="RISKtandbEdge 3 3 2 2 3" xfId="22016" xr:uid="{00000000-0005-0000-0000-00002D7A0000}"/>
    <cellStyle name="RISKtandbEdge 3 3 2 2 3 2" xfId="22017" xr:uid="{00000000-0005-0000-0000-00002E7A0000}"/>
    <cellStyle name="RISKtandbEdge 3 3 2 2 4" xfId="22018" xr:uid="{00000000-0005-0000-0000-00002F7A0000}"/>
    <cellStyle name="RISKtandbEdge 3 3 2 3" xfId="22019" xr:uid="{00000000-0005-0000-0000-0000307A0000}"/>
    <cellStyle name="RISKtandbEdge 3 3 2 3 2" xfId="22020" xr:uid="{00000000-0005-0000-0000-0000317A0000}"/>
    <cellStyle name="RISKtandbEdge 3 3 2 3 2 2" xfId="22021" xr:uid="{00000000-0005-0000-0000-0000327A0000}"/>
    <cellStyle name="RISKtandbEdge 3 3 2 3 3" xfId="22022" xr:uid="{00000000-0005-0000-0000-0000337A0000}"/>
    <cellStyle name="RISKtandbEdge 3 3 2 3 3 2" xfId="22023" xr:uid="{00000000-0005-0000-0000-0000347A0000}"/>
    <cellStyle name="RISKtandbEdge 3 3 2 3 4" xfId="22024" xr:uid="{00000000-0005-0000-0000-0000357A0000}"/>
    <cellStyle name="RISKtandbEdge 3 3 2 4" xfId="22025" xr:uid="{00000000-0005-0000-0000-0000367A0000}"/>
    <cellStyle name="RISKtandbEdge 3 3 2 4 2" xfId="22026" xr:uid="{00000000-0005-0000-0000-0000377A0000}"/>
    <cellStyle name="RISKtandbEdge 3 3 2 4 2 2" xfId="22027" xr:uid="{00000000-0005-0000-0000-0000387A0000}"/>
    <cellStyle name="RISKtandbEdge 3 3 2 4 3" xfId="22028" xr:uid="{00000000-0005-0000-0000-0000397A0000}"/>
    <cellStyle name="RISKtandbEdge 3 3 2 4 3 2" xfId="22029" xr:uid="{00000000-0005-0000-0000-00003A7A0000}"/>
    <cellStyle name="RISKtandbEdge 3 3 2 4 4" xfId="22030" xr:uid="{00000000-0005-0000-0000-00003B7A0000}"/>
    <cellStyle name="RISKtandbEdge 3 3 2 5" xfId="22031" xr:uid="{00000000-0005-0000-0000-00003C7A0000}"/>
    <cellStyle name="RISKtandbEdge 3 3 2 5 2" xfId="22032" xr:uid="{00000000-0005-0000-0000-00003D7A0000}"/>
    <cellStyle name="RISKtandbEdge 3 3 2 5 2 2" xfId="22033" xr:uid="{00000000-0005-0000-0000-00003E7A0000}"/>
    <cellStyle name="RISKtandbEdge 3 3 2 5 3" xfId="22034" xr:uid="{00000000-0005-0000-0000-00003F7A0000}"/>
    <cellStyle name="RISKtandbEdge 3 3 2 5 3 2" xfId="22035" xr:uid="{00000000-0005-0000-0000-0000407A0000}"/>
    <cellStyle name="RISKtandbEdge 3 3 2 5 4" xfId="22036" xr:uid="{00000000-0005-0000-0000-0000417A0000}"/>
    <cellStyle name="RISKtandbEdge 3 3 2 6" xfId="22037" xr:uid="{00000000-0005-0000-0000-0000427A0000}"/>
    <cellStyle name="RISKtandbEdge 3 3 2 6 2" xfId="22038" xr:uid="{00000000-0005-0000-0000-0000437A0000}"/>
    <cellStyle name="RISKtandbEdge 3 3 2 7" xfId="22039" xr:uid="{00000000-0005-0000-0000-0000447A0000}"/>
    <cellStyle name="RISKtandbEdge 3 3 2 7 2" xfId="22040" xr:uid="{00000000-0005-0000-0000-0000457A0000}"/>
    <cellStyle name="RISKtandbEdge 3 3 2 8" xfId="22041" xr:uid="{00000000-0005-0000-0000-0000467A0000}"/>
    <cellStyle name="RISKtandbEdge 3 3 3" xfId="22042" xr:uid="{00000000-0005-0000-0000-0000477A0000}"/>
    <cellStyle name="RISKtandbEdge 3 3 3 2" xfId="22043" xr:uid="{00000000-0005-0000-0000-0000487A0000}"/>
    <cellStyle name="RISKtandbEdge 3 3 3 2 2" xfId="22044" xr:uid="{00000000-0005-0000-0000-0000497A0000}"/>
    <cellStyle name="RISKtandbEdge 3 3 3 3" xfId="22045" xr:uid="{00000000-0005-0000-0000-00004A7A0000}"/>
    <cellStyle name="RISKtandbEdge 3 3 3 3 2" xfId="22046" xr:uid="{00000000-0005-0000-0000-00004B7A0000}"/>
    <cellStyle name="RISKtandbEdge 3 3 3 4" xfId="22047" xr:uid="{00000000-0005-0000-0000-00004C7A0000}"/>
    <cellStyle name="RISKtandbEdge 3 3 4" xfId="22048" xr:uid="{00000000-0005-0000-0000-00004D7A0000}"/>
    <cellStyle name="RISKtandbEdge 3 3 4 2" xfId="22049" xr:uid="{00000000-0005-0000-0000-00004E7A0000}"/>
    <cellStyle name="RISKtandbEdge 3 3 4 2 2" xfId="22050" xr:uid="{00000000-0005-0000-0000-00004F7A0000}"/>
    <cellStyle name="RISKtandbEdge 3 3 4 3" xfId="22051" xr:uid="{00000000-0005-0000-0000-0000507A0000}"/>
    <cellStyle name="RISKtandbEdge 3 3 4 3 2" xfId="22052" xr:uid="{00000000-0005-0000-0000-0000517A0000}"/>
    <cellStyle name="RISKtandbEdge 3 3 4 4" xfId="22053" xr:uid="{00000000-0005-0000-0000-0000527A0000}"/>
    <cellStyle name="RISKtandbEdge 3 3 5" xfId="22054" xr:uid="{00000000-0005-0000-0000-0000537A0000}"/>
    <cellStyle name="RISKtandbEdge 3 3 5 2" xfId="22055" xr:uid="{00000000-0005-0000-0000-0000547A0000}"/>
    <cellStyle name="RISKtandbEdge 3 3 5 2 2" xfId="22056" xr:uid="{00000000-0005-0000-0000-0000557A0000}"/>
    <cellStyle name="RISKtandbEdge 3 3 5 3" xfId="22057" xr:uid="{00000000-0005-0000-0000-0000567A0000}"/>
    <cellStyle name="RISKtandbEdge 3 3 5 3 2" xfId="22058" xr:uid="{00000000-0005-0000-0000-0000577A0000}"/>
    <cellStyle name="RISKtandbEdge 3 3 5 4" xfId="22059" xr:uid="{00000000-0005-0000-0000-0000587A0000}"/>
    <cellStyle name="RISKtandbEdge 3 3 6" xfId="22060" xr:uid="{00000000-0005-0000-0000-0000597A0000}"/>
    <cellStyle name="RISKtandbEdge 3 3 6 2" xfId="22061" xr:uid="{00000000-0005-0000-0000-00005A7A0000}"/>
    <cellStyle name="RISKtandbEdge 3 3 6 2 2" xfId="22062" xr:uid="{00000000-0005-0000-0000-00005B7A0000}"/>
    <cellStyle name="RISKtandbEdge 3 3 6 3" xfId="22063" xr:uid="{00000000-0005-0000-0000-00005C7A0000}"/>
    <cellStyle name="RISKtandbEdge 3 3 6 3 2" xfId="22064" xr:uid="{00000000-0005-0000-0000-00005D7A0000}"/>
    <cellStyle name="RISKtandbEdge 3 3 6 4" xfId="22065" xr:uid="{00000000-0005-0000-0000-00005E7A0000}"/>
    <cellStyle name="RISKtandbEdge 3 3 7" xfId="22066" xr:uid="{00000000-0005-0000-0000-00005F7A0000}"/>
    <cellStyle name="RISKtandbEdge 3 3 7 2" xfId="22067" xr:uid="{00000000-0005-0000-0000-0000607A0000}"/>
    <cellStyle name="RISKtandbEdge 3 3 8" xfId="22068" xr:uid="{00000000-0005-0000-0000-0000617A0000}"/>
    <cellStyle name="RISKtandbEdge 3 3 8 2" xfId="22069" xr:uid="{00000000-0005-0000-0000-0000627A0000}"/>
    <cellStyle name="RISKtandbEdge 3 3 9" xfId="22070" xr:uid="{00000000-0005-0000-0000-0000637A0000}"/>
    <cellStyle name="RISKtandbEdge 3 3_Balance" xfId="22071" xr:uid="{00000000-0005-0000-0000-0000647A0000}"/>
    <cellStyle name="RISKtandbEdge 3 4" xfId="22072" xr:uid="{00000000-0005-0000-0000-0000657A0000}"/>
    <cellStyle name="RISKtandbEdge 3 4 2" xfId="22073" xr:uid="{00000000-0005-0000-0000-0000667A0000}"/>
    <cellStyle name="RISKtandbEdge 3 4 2 2" xfId="22074" xr:uid="{00000000-0005-0000-0000-0000677A0000}"/>
    <cellStyle name="RISKtandbEdge 3 4 2 2 2" xfId="22075" xr:uid="{00000000-0005-0000-0000-0000687A0000}"/>
    <cellStyle name="RISKtandbEdge 3 4 2 2 2 2" xfId="22076" xr:uid="{00000000-0005-0000-0000-0000697A0000}"/>
    <cellStyle name="RISKtandbEdge 3 4 2 2 3" xfId="22077" xr:uid="{00000000-0005-0000-0000-00006A7A0000}"/>
    <cellStyle name="RISKtandbEdge 3 4 2 2 3 2" xfId="22078" xr:uid="{00000000-0005-0000-0000-00006B7A0000}"/>
    <cellStyle name="RISKtandbEdge 3 4 2 2 4" xfId="22079" xr:uid="{00000000-0005-0000-0000-00006C7A0000}"/>
    <cellStyle name="RISKtandbEdge 3 4 2 3" xfId="22080" xr:uid="{00000000-0005-0000-0000-00006D7A0000}"/>
    <cellStyle name="RISKtandbEdge 3 4 2 3 2" xfId="22081" xr:uid="{00000000-0005-0000-0000-00006E7A0000}"/>
    <cellStyle name="RISKtandbEdge 3 4 2 3 2 2" xfId="22082" xr:uid="{00000000-0005-0000-0000-00006F7A0000}"/>
    <cellStyle name="RISKtandbEdge 3 4 2 3 3" xfId="22083" xr:uid="{00000000-0005-0000-0000-0000707A0000}"/>
    <cellStyle name="RISKtandbEdge 3 4 2 3 3 2" xfId="22084" xr:uid="{00000000-0005-0000-0000-0000717A0000}"/>
    <cellStyle name="RISKtandbEdge 3 4 2 3 4" xfId="22085" xr:uid="{00000000-0005-0000-0000-0000727A0000}"/>
    <cellStyle name="RISKtandbEdge 3 4 2 4" xfId="22086" xr:uid="{00000000-0005-0000-0000-0000737A0000}"/>
    <cellStyle name="RISKtandbEdge 3 4 2 4 2" xfId="22087" xr:uid="{00000000-0005-0000-0000-0000747A0000}"/>
    <cellStyle name="RISKtandbEdge 3 4 2 4 2 2" xfId="22088" xr:uid="{00000000-0005-0000-0000-0000757A0000}"/>
    <cellStyle name="RISKtandbEdge 3 4 2 4 3" xfId="22089" xr:uid="{00000000-0005-0000-0000-0000767A0000}"/>
    <cellStyle name="RISKtandbEdge 3 4 2 4 3 2" xfId="22090" xr:uid="{00000000-0005-0000-0000-0000777A0000}"/>
    <cellStyle name="RISKtandbEdge 3 4 2 4 4" xfId="22091" xr:uid="{00000000-0005-0000-0000-0000787A0000}"/>
    <cellStyle name="RISKtandbEdge 3 4 2 5" xfId="22092" xr:uid="{00000000-0005-0000-0000-0000797A0000}"/>
    <cellStyle name="RISKtandbEdge 3 4 2 5 2" xfId="22093" xr:uid="{00000000-0005-0000-0000-00007A7A0000}"/>
    <cellStyle name="RISKtandbEdge 3 4 2 5 2 2" xfId="22094" xr:uid="{00000000-0005-0000-0000-00007B7A0000}"/>
    <cellStyle name="RISKtandbEdge 3 4 2 5 3" xfId="22095" xr:uid="{00000000-0005-0000-0000-00007C7A0000}"/>
    <cellStyle name="RISKtandbEdge 3 4 2 5 3 2" xfId="22096" xr:uid="{00000000-0005-0000-0000-00007D7A0000}"/>
    <cellStyle name="RISKtandbEdge 3 4 2 5 4" xfId="22097" xr:uid="{00000000-0005-0000-0000-00007E7A0000}"/>
    <cellStyle name="RISKtandbEdge 3 4 2 6" xfId="22098" xr:uid="{00000000-0005-0000-0000-00007F7A0000}"/>
    <cellStyle name="RISKtandbEdge 3 4 2 6 2" xfId="22099" xr:uid="{00000000-0005-0000-0000-0000807A0000}"/>
    <cellStyle name="RISKtandbEdge 3 4 2 7" xfId="22100" xr:uid="{00000000-0005-0000-0000-0000817A0000}"/>
    <cellStyle name="RISKtandbEdge 3 4 2 7 2" xfId="22101" xr:uid="{00000000-0005-0000-0000-0000827A0000}"/>
    <cellStyle name="RISKtandbEdge 3 4 2 8" xfId="22102" xr:uid="{00000000-0005-0000-0000-0000837A0000}"/>
    <cellStyle name="RISKtandbEdge 3 4 3" xfId="22103" xr:uid="{00000000-0005-0000-0000-0000847A0000}"/>
    <cellStyle name="RISKtandbEdge 3 4 3 2" xfId="22104" xr:uid="{00000000-0005-0000-0000-0000857A0000}"/>
    <cellStyle name="RISKtandbEdge 3 4 3 2 2" xfId="22105" xr:uid="{00000000-0005-0000-0000-0000867A0000}"/>
    <cellStyle name="RISKtandbEdge 3 4 3 3" xfId="22106" xr:uid="{00000000-0005-0000-0000-0000877A0000}"/>
    <cellStyle name="RISKtandbEdge 3 4 3 3 2" xfId="22107" xr:uid="{00000000-0005-0000-0000-0000887A0000}"/>
    <cellStyle name="RISKtandbEdge 3 4 3 4" xfId="22108" xr:uid="{00000000-0005-0000-0000-0000897A0000}"/>
    <cellStyle name="RISKtandbEdge 3 4 4" xfId="22109" xr:uid="{00000000-0005-0000-0000-00008A7A0000}"/>
    <cellStyle name="RISKtandbEdge 3 4 4 2" xfId="22110" xr:uid="{00000000-0005-0000-0000-00008B7A0000}"/>
    <cellStyle name="RISKtandbEdge 3 4 4 2 2" xfId="22111" xr:uid="{00000000-0005-0000-0000-00008C7A0000}"/>
    <cellStyle name="RISKtandbEdge 3 4 4 3" xfId="22112" xr:uid="{00000000-0005-0000-0000-00008D7A0000}"/>
    <cellStyle name="RISKtandbEdge 3 4 4 3 2" xfId="22113" xr:uid="{00000000-0005-0000-0000-00008E7A0000}"/>
    <cellStyle name="RISKtandbEdge 3 4 4 4" xfId="22114" xr:uid="{00000000-0005-0000-0000-00008F7A0000}"/>
    <cellStyle name="RISKtandbEdge 3 4 5" xfId="22115" xr:uid="{00000000-0005-0000-0000-0000907A0000}"/>
    <cellStyle name="RISKtandbEdge 3 4 5 2" xfId="22116" xr:uid="{00000000-0005-0000-0000-0000917A0000}"/>
    <cellStyle name="RISKtandbEdge 3 4 5 2 2" xfId="22117" xr:uid="{00000000-0005-0000-0000-0000927A0000}"/>
    <cellStyle name="RISKtandbEdge 3 4 5 3" xfId="22118" xr:uid="{00000000-0005-0000-0000-0000937A0000}"/>
    <cellStyle name="RISKtandbEdge 3 4 5 3 2" xfId="22119" xr:uid="{00000000-0005-0000-0000-0000947A0000}"/>
    <cellStyle name="RISKtandbEdge 3 4 5 4" xfId="22120" xr:uid="{00000000-0005-0000-0000-0000957A0000}"/>
    <cellStyle name="RISKtandbEdge 3 4 6" xfId="22121" xr:uid="{00000000-0005-0000-0000-0000967A0000}"/>
    <cellStyle name="RISKtandbEdge 3 4 6 2" xfId="22122" xr:uid="{00000000-0005-0000-0000-0000977A0000}"/>
    <cellStyle name="RISKtandbEdge 3 4 6 2 2" xfId="22123" xr:uid="{00000000-0005-0000-0000-0000987A0000}"/>
    <cellStyle name="RISKtandbEdge 3 4 6 3" xfId="22124" xr:uid="{00000000-0005-0000-0000-0000997A0000}"/>
    <cellStyle name="RISKtandbEdge 3 4 6 3 2" xfId="22125" xr:uid="{00000000-0005-0000-0000-00009A7A0000}"/>
    <cellStyle name="RISKtandbEdge 3 4 6 4" xfId="22126" xr:uid="{00000000-0005-0000-0000-00009B7A0000}"/>
    <cellStyle name="RISKtandbEdge 3 4 7" xfId="22127" xr:uid="{00000000-0005-0000-0000-00009C7A0000}"/>
    <cellStyle name="RISKtandbEdge 3 4 7 2" xfId="22128" xr:uid="{00000000-0005-0000-0000-00009D7A0000}"/>
    <cellStyle name="RISKtandbEdge 3 4 8" xfId="22129" xr:uid="{00000000-0005-0000-0000-00009E7A0000}"/>
    <cellStyle name="RISKtandbEdge 3 4 8 2" xfId="22130" xr:uid="{00000000-0005-0000-0000-00009F7A0000}"/>
    <cellStyle name="RISKtandbEdge 3 4 9" xfId="22131" xr:uid="{00000000-0005-0000-0000-0000A07A0000}"/>
    <cellStyle name="RISKtandbEdge 3 4_Balance" xfId="22132" xr:uid="{00000000-0005-0000-0000-0000A17A0000}"/>
    <cellStyle name="RISKtandbEdge 3 5" xfId="22133" xr:uid="{00000000-0005-0000-0000-0000A27A0000}"/>
    <cellStyle name="RISKtandbEdge 3 5 2" xfId="22134" xr:uid="{00000000-0005-0000-0000-0000A37A0000}"/>
    <cellStyle name="RISKtandbEdge 3 5 2 2" xfId="22135" xr:uid="{00000000-0005-0000-0000-0000A47A0000}"/>
    <cellStyle name="RISKtandbEdge 3 5 2 2 2" xfId="22136" xr:uid="{00000000-0005-0000-0000-0000A57A0000}"/>
    <cellStyle name="RISKtandbEdge 3 5 2 3" xfId="22137" xr:uid="{00000000-0005-0000-0000-0000A67A0000}"/>
    <cellStyle name="RISKtandbEdge 3 5 2 3 2" xfId="22138" xr:uid="{00000000-0005-0000-0000-0000A77A0000}"/>
    <cellStyle name="RISKtandbEdge 3 5 2 4" xfId="22139" xr:uid="{00000000-0005-0000-0000-0000A87A0000}"/>
    <cellStyle name="RISKtandbEdge 3 5 3" xfId="22140" xr:uid="{00000000-0005-0000-0000-0000A97A0000}"/>
    <cellStyle name="RISKtandbEdge 3 5 3 2" xfId="22141" xr:uid="{00000000-0005-0000-0000-0000AA7A0000}"/>
    <cellStyle name="RISKtandbEdge 3 5 3 2 2" xfId="22142" xr:uid="{00000000-0005-0000-0000-0000AB7A0000}"/>
    <cellStyle name="RISKtandbEdge 3 5 3 3" xfId="22143" xr:uid="{00000000-0005-0000-0000-0000AC7A0000}"/>
    <cellStyle name="RISKtandbEdge 3 5 3 3 2" xfId="22144" xr:uid="{00000000-0005-0000-0000-0000AD7A0000}"/>
    <cellStyle name="RISKtandbEdge 3 5 3 4" xfId="22145" xr:uid="{00000000-0005-0000-0000-0000AE7A0000}"/>
    <cellStyle name="RISKtandbEdge 3 5 4" xfId="22146" xr:uid="{00000000-0005-0000-0000-0000AF7A0000}"/>
    <cellStyle name="RISKtandbEdge 3 5 4 2" xfId="22147" xr:uid="{00000000-0005-0000-0000-0000B07A0000}"/>
    <cellStyle name="RISKtandbEdge 3 5 4 2 2" xfId="22148" xr:uid="{00000000-0005-0000-0000-0000B17A0000}"/>
    <cellStyle name="RISKtandbEdge 3 5 4 3" xfId="22149" xr:uid="{00000000-0005-0000-0000-0000B27A0000}"/>
    <cellStyle name="RISKtandbEdge 3 5 4 3 2" xfId="22150" xr:uid="{00000000-0005-0000-0000-0000B37A0000}"/>
    <cellStyle name="RISKtandbEdge 3 5 4 4" xfId="22151" xr:uid="{00000000-0005-0000-0000-0000B47A0000}"/>
    <cellStyle name="RISKtandbEdge 3 5 5" xfId="22152" xr:uid="{00000000-0005-0000-0000-0000B57A0000}"/>
    <cellStyle name="RISKtandbEdge 3 5 5 2" xfId="22153" xr:uid="{00000000-0005-0000-0000-0000B67A0000}"/>
    <cellStyle name="RISKtandbEdge 3 5 5 2 2" xfId="22154" xr:uid="{00000000-0005-0000-0000-0000B77A0000}"/>
    <cellStyle name="RISKtandbEdge 3 5 5 3" xfId="22155" xr:uid="{00000000-0005-0000-0000-0000B87A0000}"/>
    <cellStyle name="RISKtandbEdge 3 5 5 3 2" xfId="22156" xr:uid="{00000000-0005-0000-0000-0000B97A0000}"/>
    <cellStyle name="RISKtandbEdge 3 5 5 4" xfId="22157" xr:uid="{00000000-0005-0000-0000-0000BA7A0000}"/>
    <cellStyle name="RISKtandbEdge 3 5 6" xfId="22158" xr:uid="{00000000-0005-0000-0000-0000BB7A0000}"/>
    <cellStyle name="RISKtandbEdge 3 5 6 2" xfId="22159" xr:uid="{00000000-0005-0000-0000-0000BC7A0000}"/>
    <cellStyle name="RISKtandbEdge 3 5 7" xfId="22160" xr:uid="{00000000-0005-0000-0000-0000BD7A0000}"/>
    <cellStyle name="RISKtandbEdge 3 5 7 2" xfId="22161" xr:uid="{00000000-0005-0000-0000-0000BE7A0000}"/>
    <cellStyle name="RISKtandbEdge 3 5 8" xfId="22162" xr:uid="{00000000-0005-0000-0000-0000BF7A0000}"/>
    <cellStyle name="RISKtandbEdge 3 6" xfId="22163" xr:uid="{00000000-0005-0000-0000-0000C07A0000}"/>
    <cellStyle name="RISKtandbEdge 3 6 2" xfId="22164" xr:uid="{00000000-0005-0000-0000-0000C17A0000}"/>
    <cellStyle name="RISKtandbEdge 3 6 2 2" xfId="22165" xr:uid="{00000000-0005-0000-0000-0000C27A0000}"/>
    <cellStyle name="RISKtandbEdge 3 6 2 2 2" xfId="22166" xr:uid="{00000000-0005-0000-0000-0000C37A0000}"/>
    <cellStyle name="RISKtandbEdge 3 6 2 3" xfId="22167" xr:uid="{00000000-0005-0000-0000-0000C47A0000}"/>
    <cellStyle name="RISKtandbEdge 3 6 2 3 2" xfId="22168" xr:uid="{00000000-0005-0000-0000-0000C57A0000}"/>
    <cellStyle name="RISKtandbEdge 3 6 2 4" xfId="22169" xr:uid="{00000000-0005-0000-0000-0000C67A0000}"/>
    <cellStyle name="RISKtandbEdge 3 6 3" xfId="22170" xr:uid="{00000000-0005-0000-0000-0000C77A0000}"/>
    <cellStyle name="RISKtandbEdge 3 6 3 2" xfId="22171" xr:uid="{00000000-0005-0000-0000-0000C87A0000}"/>
    <cellStyle name="RISKtandbEdge 3 6 3 2 2" xfId="22172" xr:uid="{00000000-0005-0000-0000-0000C97A0000}"/>
    <cellStyle name="RISKtandbEdge 3 6 3 3" xfId="22173" xr:uid="{00000000-0005-0000-0000-0000CA7A0000}"/>
    <cellStyle name="RISKtandbEdge 3 6 3 3 2" xfId="22174" xr:uid="{00000000-0005-0000-0000-0000CB7A0000}"/>
    <cellStyle name="RISKtandbEdge 3 6 3 4" xfId="22175" xr:uid="{00000000-0005-0000-0000-0000CC7A0000}"/>
    <cellStyle name="RISKtandbEdge 3 6 4" xfId="22176" xr:uid="{00000000-0005-0000-0000-0000CD7A0000}"/>
    <cellStyle name="RISKtandbEdge 3 6 4 2" xfId="22177" xr:uid="{00000000-0005-0000-0000-0000CE7A0000}"/>
    <cellStyle name="RISKtandbEdge 3 6 4 2 2" xfId="22178" xr:uid="{00000000-0005-0000-0000-0000CF7A0000}"/>
    <cellStyle name="RISKtandbEdge 3 6 4 3" xfId="22179" xr:uid="{00000000-0005-0000-0000-0000D07A0000}"/>
    <cellStyle name="RISKtandbEdge 3 6 4 3 2" xfId="22180" xr:uid="{00000000-0005-0000-0000-0000D17A0000}"/>
    <cellStyle name="RISKtandbEdge 3 6 4 4" xfId="22181" xr:uid="{00000000-0005-0000-0000-0000D27A0000}"/>
    <cellStyle name="RISKtandbEdge 3 6 5" xfId="22182" xr:uid="{00000000-0005-0000-0000-0000D37A0000}"/>
    <cellStyle name="RISKtandbEdge 3 6 5 2" xfId="22183" xr:uid="{00000000-0005-0000-0000-0000D47A0000}"/>
    <cellStyle name="RISKtandbEdge 3 6 5 2 2" xfId="22184" xr:uid="{00000000-0005-0000-0000-0000D57A0000}"/>
    <cellStyle name="RISKtandbEdge 3 6 5 3" xfId="22185" xr:uid="{00000000-0005-0000-0000-0000D67A0000}"/>
    <cellStyle name="RISKtandbEdge 3 6 5 3 2" xfId="22186" xr:uid="{00000000-0005-0000-0000-0000D77A0000}"/>
    <cellStyle name="RISKtandbEdge 3 6 5 4" xfId="22187" xr:uid="{00000000-0005-0000-0000-0000D87A0000}"/>
    <cellStyle name="RISKtandbEdge 3 6 6" xfId="22188" xr:uid="{00000000-0005-0000-0000-0000D97A0000}"/>
    <cellStyle name="RISKtandbEdge 3 6 6 2" xfId="22189" xr:uid="{00000000-0005-0000-0000-0000DA7A0000}"/>
    <cellStyle name="RISKtandbEdge 3 6 7" xfId="22190" xr:uid="{00000000-0005-0000-0000-0000DB7A0000}"/>
    <cellStyle name="RISKtandbEdge 3 6 7 2" xfId="22191" xr:uid="{00000000-0005-0000-0000-0000DC7A0000}"/>
    <cellStyle name="RISKtandbEdge 3 6 8" xfId="22192" xr:uid="{00000000-0005-0000-0000-0000DD7A0000}"/>
    <cellStyle name="RISKtandbEdge 3 7" xfId="22193" xr:uid="{00000000-0005-0000-0000-0000DE7A0000}"/>
    <cellStyle name="RISKtandbEdge 3 7 2" xfId="22194" xr:uid="{00000000-0005-0000-0000-0000DF7A0000}"/>
    <cellStyle name="RISKtandbEdge 3 7 2 2" xfId="22195" xr:uid="{00000000-0005-0000-0000-0000E07A0000}"/>
    <cellStyle name="RISKtandbEdge 3 7 3" xfId="22196" xr:uid="{00000000-0005-0000-0000-0000E17A0000}"/>
    <cellStyle name="RISKtandbEdge 3 7 3 2" xfId="22197" xr:uid="{00000000-0005-0000-0000-0000E27A0000}"/>
    <cellStyle name="RISKtandbEdge 3 7 4" xfId="22198" xr:uid="{00000000-0005-0000-0000-0000E37A0000}"/>
    <cellStyle name="RISKtandbEdge 3 8" xfId="22199" xr:uid="{00000000-0005-0000-0000-0000E47A0000}"/>
    <cellStyle name="RISKtandbEdge 3 8 2" xfId="22200" xr:uid="{00000000-0005-0000-0000-0000E57A0000}"/>
    <cellStyle name="RISKtandbEdge 3 8 2 2" xfId="22201" xr:uid="{00000000-0005-0000-0000-0000E67A0000}"/>
    <cellStyle name="RISKtandbEdge 3 8 3" xfId="22202" xr:uid="{00000000-0005-0000-0000-0000E77A0000}"/>
    <cellStyle name="RISKtandbEdge 3 8 3 2" xfId="22203" xr:uid="{00000000-0005-0000-0000-0000E87A0000}"/>
    <cellStyle name="RISKtandbEdge 3 8 4" xfId="22204" xr:uid="{00000000-0005-0000-0000-0000E97A0000}"/>
    <cellStyle name="RISKtandbEdge 3 9" xfId="22205" xr:uid="{00000000-0005-0000-0000-0000EA7A0000}"/>
    <cellStyle name="RISKtandbEdge 3 9 2" xfId="22206" xr:uid="{00000000-0005-0000-0000-0000EB7A0000}"/>
    <cellStyle name="RISKtandbEdge 3 9 2 2" xfId="22207" xr:uid="{00000000-0005-0000-0000-0000EC7A0000}"/>
    <cellStyle name="RISKtandbEdge 3 9 3" xfId="22208" xr:uid="{00000000-0005-0000-0000-0000ED7A0000}"/>
    <cellStyle name="RISKtandbEdge 3 9 3 2" xfId="22209" xr:uid="{00000000-0005-0000-0000-0000EE7A0000}"/>
    <cellStyle name="RISKtandbEdge 3 9 4" xfId="22210" xr:uid="{00000000-0005-0000-0000-0000EF7A0000}"/>
    <cellStyle name="RISKtandbEdge 3_Balance" xfId="22211" xr:uid="{00000000-0005-0000-0000-0000F07A0000}"/>
    <cellStyle name="RISKtandbEdge 4" xfId="22212" xr:uid="{00000000-0005-0000-0000-0000F17A0000}"/>
    <cellStyle name="RISKtandbEdge 4 10" xfId="22213" xr:uid="{00000000-0005-0000-0000-0000F27A0000}"/>
    <cellStyle name="RISKtandbEdge 4 10 2" xfId="22214" xr:uid="{00000000-0005-0000-0000-0000F37A0000}"/>
    <cellStyle name="RISKtandbEdge 4 10 2 2" xfId="22215" xr:uid="{00000000-0005-0000-0000-0000F47A0000}"/>
    <cellStyle name="RISKtandbEdge 4 10 3" xfId="22216" xr:uid="{00000000-0005-0000-0000-0000F57A0000}"/>
    <cellStyle name="RISKtandbEdge 4 10 3 2" xfId="22217" xr:uid="{00000000-0005-0000-0000-0000F67A0000}"/>
    <cellStyle name="RISKtandbEdge 4 10 4" xfId="22218" xr:uid="{00000000-0005-0000-0000-0000F77A0000}"/>
    <cellStyle name="RISKtandbEdge 4 11" xfId="22219" xr:uid="{00000000-0005-0000-0000-0000F87A0000}"/>
    <cellStyle name="RISKtandbEdge 4 11 2" xfId="22220" xr:uid="{00000000-0005-0000-0000-0000F97A0000}"/>
    <cellStyle name="RISKtandbEdge 4 12" xfId="22221" xr:uid="{00000000-0005-0000-0000-0000FA7A0000}"/>
    <cellStyle name="RISKtandbEdge 4 12 2" xfId="22222" xr:uid="{00000000-0005-0000-0000-0000FB7A0000}"/>
    <cellStyle name="RISKtandbEdge 4 13" xfId="22223" xr:uid="{00000000-0005-0000-0000-0000FC7A0000}"/>
    <cellStyle name="RISKtandbEdge 4 2" xfId="22224" xr:uid="{00000000-0005-0000-0000-0000FD7A0000}"/>
    <cellStyle name="RISKtandbEdge 4 2 2" xfId="22225" xr:uid="{00000000-0005-0000-0000-0000FE7A0000}"/>
    <cellStyle name="RISKtandbEdge 4 2 2 2" xfId="22226" xr:uid="{00000000-0005-0000-0000-0000FF7A0000}"/>
    <cellStyle name="RISKtandbEdge 4 2 2 2 2" xfId="22227" xr:uid="{00000000-0005-0000-0000-0000007B0000}"/>
    <cellStyle name="RISKtandbEdge 4 2 2 2 2 2" xfId="22228" xr:uid="{00000000-0005-0000-0000-0000017B0000}"/>
    <cellStyle name="RISKtandbEdge 4 2 2 2 3" xfId="22229" xr:uid="{00000000-0005-0000-0000-0000027B0000}"/>
    <cellStyle name="RISKtandbEdge 4 2 2 2 3 2" xfId="22230" xr:uid="{00000000-0005-0000-0000-0000037B0000}"/>
    <cellStyle name="RISKtandbEdge 4 2 2 2 4" xfId="22231" xr:uid="{00000000-0005-0000-0000-0000047B0000}"/>
    <cellStyle name="RISKtandbEdge 4 2 2 3" xfId="22232" xr:uid="{00000000-0005-0000-0000-0000057B0000}"/>
    <cellStyle name="RISKtandbEdge 4 2 2 3 2" xfId="22233" xr:uid="{00000000-0005-0000-0000-0000067B0000}"/>
    <cellStyle name="RISKtandbEdge 4 2 2 3 2 2" xfId="22234" xr:uid="{00000000-0005-0000-0000-0000077B0000}"/>
    <cellStyle name="RISKtandbEdge 4 2 2 3 3" xfId="22235" xr:uid="{00000000-0005-0000-0000-0000087B0000}"/>
    <cellStyle name="RISKtandbEdge 4 2 2 3 3 2" xfId="22236" xr:uid="{00000000-0005-0000-0000-0000097B0000}"/>
    <cellStyle name="RISKtandbEdge 4 2 2 3 4" xfId="22237" xr:uid="{00000000-0005-0000-0000-00000A7B0000}"/>
    <cellStyle name="RISKtandbEdge 4 2 2 4" xfId="22238" xr:uid="{00000000-0005-0000-0000-00000B7B0000}"/>
    <cellStyle name="RISKtandbEdge 4 2 2 4 2" xfId="22239" xr:uid="{00000000-0005-0000-0000-00000C7B0000}"/>
    <cellStyle name="RISKtandbEdge 4 2 2 4 2 2" xfId="22240" xr:uid="{00000000-0005-0000-0000-00000D7B0000}"/>
    <cellStyle name="RISKtandbEdge 4 2 2 4 3" xfId="22241" xr:uid="{00000000-0005-0000-0000-00000E7B0000}"/>
    <cellStyle name="RISKtandbEdge 4 2 2 4 3 2" xfId="22242" xr:uid="{00000000-0005-0000-0000-00000F7B0000}"/>
    <cellStyle name="RISKtandbEdge 4 2 2 4 4" xfId="22243" xr:uid="{00000000-0005-0000-0000-0000107B0000}"/>
    <cellStyle name="RISKtandbEdge 4 2 2 5" xfId="22244" xr:uid="{00000000-0005-0000-0000-0000117B0000}"/>
    <cellStyle name="RISKtandbEdge 4 2 2 5 2" xfId="22245" xr:uid="{00000000-0005-0000-0000-0000127B0000}"/>
    <cellStyle name="RISKtandbEdge 4 2 2 5 2 2" xfId="22246" xr:uid="{00000000-0005-0000-0000-0000137B0000}"/>
    <cellStyle name="RISKtandbEdge 4 2 2 5 3" xfId="22247" xr:uid="{00000000-0005-0000-0000-0000147B0000}"/>
    <cellStyle name="RISKtandbEdge 4 2 2 5 3 2" xfId="22248" xr:uid="{00000000-0005-0000-0000-0000157B0000}"/>
    <cellStyle name="RISKtandbEdge 4 2 2 5 4" xfId="22249" xr:uid="{00000000-0005-0000-0000-0000167B0000}"/>
    <cellStyle name="RISKtandbEdge 4 2 2 6" xfId="22250" xr:uid="{00000000-0005-0000-0000-0000177B0000}"/>
    <cellStyle name="RISKtandbEdge 4 2 2 6 2" xfId="22251" xr:uid="{00000000-0005-0000-0000-0000187B0000}"/>
    <cellStyle name="RISKtandbEdge 4 2 2 7" xfId="22252" xr:uid="{00000000-0005-0000-0000-0000197B0000}"/>
    <cellStyle name="RISKtandbEdge 4 2 2 7 2" xfId="22253" xr:uid="{00000000-0005-0000-0000-00001A7B0000}"/>
    <cellStyle name="RISKtandbEdge 4 2 2 8" xfId="22254" xr:uid="{00000000-0005-0000-0000-00001B7B0000}"/>
    <cellStyle name="RISKtandbEdge 4 2 3" xfId="22255" xr:uid="{00000000-0005-0000-0000-00001C7B0000}"/>
    <cellStyle name="RISKtandbEdge 4 2 3 2" xfId="22256" xr:uid="{00000000-0005-0000-0000-00001D7B0000}"/>
    <cellStyle name="RISKtandbEdge 4 2 3 2 2" xfId="22257" xr:uid="{00000000-0005-0000-0000-00001E7B0000}"/>
    <cellStyle name="RISKtandbEdge 4 2 3 3" xfId="22258" xr:uid="{00000000-0005-0000-0000-00001F7B0000}"/>
    <cellStyle name="RISKtandbEdge 4 2 3 3 2" xfId="22259" xr:uid="{00000000-0005-0000-0000-0000207B0000}"/>
    <cellStyle name="RISKtandbEdge 4 2 3 4" xfId="22260" xr:uid="{00000000-0005-0000-0000-0000217B0000}"/>
    <cellStyle name="RISKtandbEdge 4 2 4" xfId="22261" xr:uid="{00000000-0005-0000-0000-0000227B0000}"/>
    <cellStyle name="RISKtandbEdge 4 2 4 2" xfId="22262" xr:uid="{00000000-0005-0000-0000-0000237B0000}"/>
    <cellStyle name="RISKtandbEdge 4 2 4 2 2" xfId="22263" xr:uid="{00000000-0005-0000-0000-0000247B0000}"/>
    <cellStyle name="RISKtandbEdge 4 2 4 3" xfId="22264" xr:uid="{00000000-0005-0000-0000-0000257B0000}"/>
    <cellStyle name="RISKtandbEdge 4 2 4 3 2" xfId="22265" xr:uid="{00000000-0005-0000-0000-0000267B0000}"/>
    <cellStyle name="RISKtandbEdge 4 2 4 4" xfId="22266" xr:uid="{00000000-0005-0000-0000-0000277B0000}"/>
    <cellStyle name="RISKtandbEdge 4 2 5" xfId="22267" xr:uid="{00000000-0005-0000-0000-0000287B0000}"/>
    <cellStyle name="RISKtandbEdge 4 2 5 2" xfId="22268" xr:uid="{00000000-0005-0000-0000-0000297B0000}"/>
    <cellStyle name="RISKtandbEdge 4 2 5 2 2" xfId="22269" xr:uid="{00000000-0005-0000-0000-00002A7B0000}"/>
    <cellStyle name="RISKtandbEdge 4 2 5 3" xfId="22270" xr:uid="{00000000-0005-0000-0000-00002B7B0000}"/>
    <cellStyle name="RISKtandbEdge 4 2 5 3 2" xfId="22271" xr:uid="{00000000-0005-0000-0000-00002C7B0000}"/>
    <cellStyle name="RISKtandbEdge 4 2 5 4" xfId="22272" xr:uid="{00000000-0005-0000-0000-00002D7B0000}"/>
    <cellStyle name="RISKtandbEdge 4 2 6" xfId="22273" xr:uid="{00000000-0005-0000-0000-00002E7B0000}"/>
    <cellStyle name="RISKtandbEdge 4 2 6 2" xfId="22274" xr:uid="{00000000-0005-0000-0000-00002F7B0000}"/>
    <cellStyle name="RISKtandbEdge 4 2 6 2 2" xfId="22275" xr:uid="{00000000-0005-0000-0000-0000307B0000}"/>
    <cellStyle name="RISKtandbEdge 4 2 6 3" xfId="22276" xr:uid="{00000000-0005-0000-0000-0000317B0000}"/>
    <cellStyle name="RISKtandbEdge 4 2 6 3 2" xfId="22277" xr:uid="{00000000-0005-0000-0000-0000327B0000}"/>
    <cellStyle name="RISKtandbEdge 4 2 6 4" xfId="22278" xr:uid="{00000000-0005-0000-0000-0000337B0000}"/>
    <cellStyle name="RISKtandbEdge 4 2 7" xfId="22279" xr:uid="{00000000-0005-0000-0000-0000347B0000}"/>
    <cellStyle name="RISKtandbEdge 4 2 7 2" xfId="22280" xr:uid="{00000000-0005-0000-0000-0000357B0000}"/>
    <cellStyle name="RISKtandbEdge 4 2 8" xfId="22281" xr:uid="{00000000-0005-0000-0000-0000367B0000}"/>
    <cellStyle name="RISKtandbEdge 4 2 8 2" xfId="22282" xr:uid="{00000000-0005-0000-0000-0000377B0000}"/>
    <cellStyle name="RISKtandbEdge 4 2 9" xfId="22283" xr:uid="{00000000-0005-0000-0000-0000387B0000}"/>
    <cellStyle name="RISKtandbEdge 4 2_Balance" xfId="22284" xr:uid="{00000000-0005-0000-0000-0000397B0000}"/>
    <cellStyle name="RISKtandbEdge 4 3" xfId="22285" xr:uid="{00000000-0005-0000-0000-00003A7B0000}"/>
    <cellStyle name="RISKtandbEdge 4 3 2" xfId="22286" xr:uid="{00000000-0005-0000-0000-00003B7B0000}"/>
    <cellStyle name="RISKtandbEdge 4 3 2 2" xfId="22287" xr:uid="{00000000-0005-0000-0000-00003C7B0000}"/>
    <cellStyle name="RISKtandbEdge 4 3 2 2 2" xfId="22288" xr:uid="{00000000-0005-0000-0000-00003D7B0000}"/>
    <cellStyle name="RISKtandbEdge 4 3 2 2 2 2" xfId="22289" xr:uid="{00000000-0005-0000-0000-00003E7B0000}"/>
    <cellStyle name="RISKtandbEdge 4 3 2 2 3" xfId="22290" xr:uid="{00000000-0005-0000-0000-00003F7B0000}"/>
    <cellStyle name="RISKtandbEdge 4 3 2 2 3 2" xfId="22291" xr:uid="{00000000-0005-0000-0000-0000407B0000}"/>
    <cellStyle name="RISKtandbEdge 4 3 2 2 4" xfId="22292" xr:uid="{00000000-0005-0000-0000-0000417B0000}"/>
    <cellStyle name="RISKtandbEdge 4 3 2 3" xfId="22293" xr:uid="{00000000-0005-0000-0000-0000427B0000}"/>
    <cellStyle name="RISKtandbEdge 4 3 2 3 2" xfId="22294" xr:uid="{00000000-0005-0000-0000-0000437B0000}"/>
    <cellStyle name="RISKtandbEdge 4 3 2 3 2 2" xfId="22295" xr:uid="{00000000-0005-0000-0000-0000447B0000}"/>
    <cellStyle name="RISKtandbEdge 4 3 2 3 3" xfId="22296" xr:uid="{00000000-0005-0000-0000-0000457B0000}"/>
    <cellStyle name="RISKtandbEdge 4 3 2 3 3 2" xfId="22297" xr:uid="{00000000-0005-0000-0000-0000467B0000}"/>
    <cellStyle name="RISKtandbEdge 4 3 2 3 4" xfId="22298" xr:uid="{00000000-0005-0000-0000-0000477B0000}"/>
    <cellStyle name="RISKtandbEdge 4 3 2 4" xfId="22299" xr:uid="{00000000-0005-0000-0000-0000487B0000}"/>
    <cellStyle name="RISKtandbEdge 4 3 2 4 2" xfId="22300" xr:uid="{00000000-0005-0000-0000-0000497B0000}"/>
    <cellStyle name="RISKtandbEdge 4 3 2 4 2 2" xfId="22301" xr:uid="{00000000-0005-0000-0000-00004A7B0000}"/>
    <cellStyle name="RISKtandbEdge 4 3 2 4 3" xfId="22302" xr:uid="{00000000-0005-0000-0000-00004B7B0000}"/>
    <cellStyle name="RISKtandbEdge 4 3 2 4 3 2" xfId="22303" xr:uid="{00000000-0005-0000-0000-00004C7B0000}"/>
    <cellStyle name="RISKtandbEdge 4 3 2 4 4" xfId="22304" xr:uid="{00000000-0005-0000-0000-00004D7B0000}"/>
    <cellStyle name="RISKtandbEdge 4 3 2 5" xfId="22305" xr:uid="{00000000-0005-0000-0000-00004E7B0000}"/>
    <cellStyle name="RISKtandbEdge 4 3 2 5 2" xfId="22306" xr:uid="{00000000-0005-0000-0000-00004F7B0000}"/>
    <cellStyle name="RISKtandbEdge 4 3 2 5 2 2" xfId="22307" xr:uid="{00000000-0005-0000-0000-0000507B0000}"/>
    <cellStyle name="RISKtandbEdge 4 3 2 5 3" xfId="22308" xr:uid="{00000000-0005-0000-0000-0000517B0000}"/>
    <cellStyle name="RISKtandbEdge 4 3 2 5 3 2" xfId="22309" xr:uid="{00000000-0005-0000-0000-0000527B0000}"/>
    <cellStyle name="RISKtandbEdge 4 3 2 5 4" xfId="22310" xr:uid="{00000000-0005-0000-0000-0000537B0000}"/>
    <cellStyle name="RISKtandbEdge 4 3 2 6" xfId="22311" xr:uid="{00000000-0005-0000-0000-0000547B0000}"/>
    <cellStyle name="RISKtandbEdge 4 3 2 6 2" xfId="22312" xr:uid="{00000000-0005-0000-0000-0000557B0000}"/>
    <cellStyle name="RISKtandbEdge 4 3 2 7" xfId="22313" xr:uid="{00000000-0005-0000-0000-0000567B0000}"/>
    <cellStyle name="RISKtandbEdge 4 3 2 7 2" xfId="22314" xr:uid="{00000000-0005-0000-0000-0000577B0000}"/>
    <cellStyle name="RISKtandbEdge 4 3 2 8" xfId="22315" xr:uid="{00000000-0005-0000-0000-0000587B0000}"/>
    <cellStyle name="RISKtandbEdge 4 3 3" xfId="22316" xr:uid="{00000000-0005-0000-0000-0000597B0000}"/>
    <cellStyle name="RISKtandbEdge 4 3 3 2" xfId="22317" xr:uid="{00000000-0005-0000-0000-00005A7B0000}"/>
    <cellStyle name="RISKtandbEdge 4 3 3 2 2" xfId="22318" xr:uid="{00000000-0005-0000-0000-00005B7B0000}"/>
    <cellStyle name="RISKtandbEdge 4 3 3 3" xfId="22319" xr:uid="{00000000-0005-0000-0000-00005C7B0000}"/>
    <cellStyle name="RISKtandbEdge 4 3 3 3 2" xfId="22320" xr:uid="{00000000-0005-0000-0000-00005D7B0000}"/>
    <cellStyle name="RISKtandbEdge 4 3 3 4" xfId="22321" xr:uid="{00000000-0005-0000-0000-00005E7B0000}"/>
    <cellStyle name="RISKtandbEdge 4 3 4" xfId="22322" xr:uid="{00000000-0005-0000-0000-00005F7B0000}"/>
    <cellStyle name="RISKtandbEdge 4 3 4 2" xfId="22323" xr:uid="{00000000-0005-0000-0000-0000607B0000}"/>
    <cellStyle name="RISKtandbEdge 4 3 4 2 2" xfId="22324" xr:uid="{00000000-0005-0000-0000-0000617B0000}"/>
    <cellStyle name="RISKtandbEdge 4 3 4 3" xfId="22325" xr:uid="{00000000-0005-0000-0000-0000627B0000}"/>
    <cellStyle name="RISKtandbEdge 4 3 4 3 2" xfId="22326" xr:uid="{00000000-0005-0000-0000-0000637B0000}"/>
    <cellStyle name="RISKtandbEdge 4 3 4 4" xfId="22327" xr:uid="{00000000-0005-0000-0000-0000647B0000}"/>
    <cellStyle name="RISKtandbEdge 4 3 5" xfId="22328" xr:uid="{00000000-0005-0000-0000-0000657B0000}"/>
    <cellStyle name="RISKtandbEdge 4 3 5 2" xfId="22329" xr:uid="{00000000-0005-0000-0000-0000667B0000}"/>
    <cellStyle name="RISKtandbEdge 4 3 5 2 2" xfId="22330" xr:uid="{00000000-0005-0000-0000-0000677B0000}"/>
    <cellStyle name="RISKtandbEdge 4 3 5 3" xfId="22331" xr:uid="{00000000-0005-0000-0000-0000687B0000}"/>
    <cellStyle name="RISKtandbEdge 4 3 5 3 2" xfId="22332" xr:uid="{00000000-0005-0000-0000-0000697B0000}"/>
    <cellStyle name="RISKtandbEdge 4 3 5 4" xfId="22333" xr:uid="{00000000-0005-0000-0000-00006A7B0000}"/>
    <cellStyle name="RISKtandbEdge 4 3 6" xfId="22334" xr:uid="{00000000-0005-0000-0000-00006B7B0000}"/>
    <cellStyle name="RISKtandbEdge 4 3 6 2" xfId="22335" xr:uid="{00000000-0005-0000-0000-00006C7B0000}"/>
    <cellStyle name="RISKtandbEdge 4 3 6 2 2" xfId="22336" xr:uid="{00000000-0005-0000-0000-00006D7B0000}"/>
    <cellStyle name="RISKtandbEdge 4 3 6 3" xfId="22337" xr:uid="{00000000-0005-0000-0000-00006E7B0000}"/>
    <cellStyle name="RISKtandbEdge 4 3 6 3 2" xfId="22338" xr:uid="{00000000-0005-0000-0000-00006F7B0000}"/>
    <cellStyle name="RISKtandbEdge 4 3 6 4" xfId="22339" xr:uid="{00000000-0005-0000-0000-0000707B0000}"/>
    <cellStyle name="RISKtandbEdge 4 3 7" xfId="22340" xr:uid="{00000000-0005-0000-0000-0000717B0000}"/>
    <cellStyle name="RISKtandbEdge 4 3 7 2" xfId="22341" xr:uid="{00000000-0005-0000-0000-0000727B0000}"/>
    <cellStyle name="RISKtandbEdge 4 3 8" xfId="22342" xr:uid="{00000000-0005-0000-0000-0000737B0000}"/>
    <cellStyle name="RISKtandbEdge 4 3 8 2" xfId="22343" xr:uid="{00000000-0005-0000-0000-0000747B0000}"/>
    <cellStyle name="RISKtandbEdge 4 3 9" xfId="22344" xr:uid="{00000000-0005-0000-0000-0000757B0000}"/>
    <cellStyle name="RISKtandbEdge 4 3_Balance" xfId="22345" xr:uid="{00000000-0005-0000-0000-0000767B0000}"/>
    <cellStyle name="RISKtandbEdge 4 4" xfId="22346" xr:uid="{00000000-0005-0000-0000-0000777B0000}"/>
    <cellStyle name="RISKtandbEdge 4 4 2" xfId="22347" xr:uid="{00000000-0005-0000-0000-0000787B0000}"/>
    <cellStyle name="RISKtandbEdge 4 4 2 2" xfId="22348" xr:uid="{00000000-0005-0000-0000-0000797B0000}"/>
    <cellStyle name="RISKtandbEdge 4 4 2 2 2" xfId="22349" xr:uid="{00000000-0005-0000-0000-00007A7B0000}"/>
    <cellStyle name="RISKtandbEdge 4 4 2 2 2 2" xfId="22350" xr:uid="{00000000-0005-0000-0000-00007B7B0000}"/>
    <cellStyle name="RISKtandbEdge 4 4 2 2 3" xfId="22351" xr:uid="{00000000-0005-0000-0000-00007C7B0000}"/>
    <cellStyle name="RISKtandbEdge 4 4 2 2 3 2" xfId="22352" xr:uid="{00000000-0005-0000-0000-00007D7B0000}"/>
    <cellStyle name="RISKtandbEdge 4 4 2 2 4" xfId="22353" xr:uid="{00000000-0005-0000-0000-00007E7B0000}"/>
    <cellStyle name="RISKtandbEdge 4 4 2 3" xfId="22354" xr:uid="{00000000-0005-0000-0000-00007F7B0000}"/>
    <cellStyle name="RISKtandbEdge 4 4 2 3 2" xfId="22355" xr:uid="{00000000-0005-0000-0000-0000807B0000}"/>
    <cellStyle name="RISKtandbEdge 4 4 2 3 2 2" xfId="22356" xr:uid="{00000000-0005-0000-0000-0000817B0000}"/>
    <cellStyle name="RISKtandbEdge 4 4 2 3 3" xfId="22357" xr:uid="{00000000-0005-0000-0000-0000827B0000}"/>
    <cellStyle name="RISKtandbEdge 4 4 2 3 3 2" xfId="22358" xr:uid="{00000000-0005-0000-0000-0000837B0000}"/>
    <cellStyle name="RISKtandbEdge 4 4 2 3 4" xfId="22359" xr:uid="{00000000-0005-0000-0000-0000847B0000}"/>
    <cellStyle name="RISKtandbEdge 4 4 2 4" xfId="22360" xr:uid="{00000000-0005-0000-0000-0000857B0000}"/>
    <cellStyle name="RISKtandbEdge 4 4 2 4 2" xfId="22361" xr:uid="{00000000-0005-0000-0000-0000867B0000}"/>
    <cellStyle name="RISKtandbEdge 4 4 2 4 2 2" xfId="22362" xr:uid="{00000000-0005-0000-0000-0000877B0000}"/>
    <cellStyle name="RISKtandbEdge 4 4 2 4 3" xfId="22363" xr:uid="{00000000-0005-0000-0000-0000887B0000}"/>
    <cellStyle name="RISKtandbEdge 4 4 2 4 3 2" xfId="22364" xr:uid="{00000000-0005-0000-0000-0000897B0000}"/>
    <cellStyle name="RISKtandbEdge 4 4 2 4 4" xfId="22365" xr:uid="{00000000-0005-0000-0000-00008A7B0000}"/>
    <cellStyle name="RISKtandbEdge 4 4 2 5" xfId="22366" xr:uid="{00000000-0005-0000-0000-00008B7B0000}"/>
    <cellStyle name="RISKtandbEdge 4 4 2 5 2" xfId="22367" xr:uid="{00000000-0005-0000-0000-00008C7B0000}"/>
    <cellStyle name="RISKtandbEdge 4 4 2 5 2 2" xfId="22368" xr:uid="{00000000-0005-0000-0000-00008D7B0000}"/>
    <cellStyle name="RISKtandbEdge 4 4 2 5 3" xfId="22369" xr:uid="{00000000-0005-0000-0000-00008E7B0000}"/>
    <cellStyle name="RISKtandbEdge 4 4 2 5 3 2" xfId="22370" xr:uid="{00000000-0005-0000-0000-00008F7B0000}"/>
    <cellStyle name="RISKtandbEdge 4 4 2 5 4" xfId="22371" xr:uid="{00000000-0005-0000-0000-0000907B0000}"/>
    <cellStyle name="RISKtandbEdge 4 4 2 6" xfId="22372" xr:uid="{00000000-0005-0000-0000-0000917B0000}"/>
    <cellStyle name="RISKtandbEdge 4 4 2 6 2" xfId="22373" xr:uid="{00000000-0005-0000-0000-0000927B0000}"/>
    <cellStyle name="RISKtandbEdge 4 4 2 7" xfId="22374" xr:uid="{00000000-0005-0000-0000-0000937B0000}"/>
    <cellStyle name="RISKtandbEdge 4 4 2 7 2" xfId="22375" xr:uid="{00000000-0005-0000-0000-0000947B0000}"/>
    <cellStyle name="RISKtandbEdge 4 4 2 8" xfId="22376" xr:uid="{00000000-0005-0000-0000-0000957B0000}"/>
    <cellStyle name="RISKtandbEdge 4 4 3" xfId="22377" xr:uid="{00000000-0005-0000-0000-0000967B0000}"/>
    <cellStyle name="RISKtandbEdge 4 4 3 2" xfId="22378" xr:uid="{00000000-0005-0000-0000-0000977B0000}"/>
    <cellStyle name="RISKtandbEdge 4 4 3 2 2" xfId="22379" xr:uid="{00000000-0005-0000-0000-0000987B0000}"/>
    <cellStyle name="RISKtandbEdge 4 4 3 3" xfId="22380" xr:uid="{00000000-0005-0000-0000-0000997B0000}"/>
    <cellStyle name="RISKtandbEdge 4 4 3 3 2" xfId="22381" xr:uid="{00000000-0005-0000-0000-00009A7B0000}"/>
    <cellStyle name="RISKtandbEdge 4 4 3 4" xfId="22382" xr:uid="{00000000-0005-0000-0000-00009B7B0000}"/>
    <cellStyle name="RISKtandbEdge 4 4 4" xfId="22383" xr:uid="{00000000-0005-0000-0000-00009C7B0000}"/>
    <cellStyle name="RISKtandbEdge 4 4 4 2" xfId="22384" xr:uid="{00000000-0005-0000-0000-00009D7B0000}"/>
    <cellStyle name="RISKtandbEdge 4 4 4 2 2" xfId="22385" xr:uid="{00000000-0005-0000-0000-00009E7B0000}"/>
    <cellStyle name="RISKtandbEdge 4 4 4 3" xfId="22386" xr:uid="{00000000-0005-0000-0000-00009F7B0000}"/>
    <cellStyle name="RISKtandbEdge 4 4 4 3 2" xfId="22387" xr:uid="{00000000-0005-0000-0000-0000A07B0000}"/>
    <cellStyle name="RISKtandbEdge 4 4 4 4" xfId="22388" xr:uid="{00000000-0005-0000-0000-0000A17B0000}"/>
    <cellStyle name="RISKtandbEdge 4 4 5" xfId="22389" xr:uid="{00000000-0005-0000-0000-0000A27B0000}"/>
    <cellStyle name="RISKtandbEdge 4 4 5 2" xfId="22390" xr:uid="{00000000-0005-0000-0000-0000A37B0000}"/>
    <cellStyle name="RISKtandbEdge 4 4 5 2 2" xfId="22391" xr:uid="{00000000-0005-0000-0000-0000A47B0000}"/>
    <cellStyle name="RISKtandbEdge 4 4 5 3" xfId="22392" xr:uid="{00000000-0005-0000-0000-0000A57B0000}"/>
    <cellStyle name="RISKtandbEdge 4 4 5 3 2" xfId="22393" xr:uid="{00000000-0005-0000-0000-0000A67B0000}"/>
    <cellStyle name="RISKtandbEdge 4 4 5 4" xfId="22394" xr:uid="{00000000-0005-0000-0000-0000A77B0000}"/>
    <cellStyle name="RISKtandbEdge 4 4 6" xfId="22395" xr:uid="{00000000-0005-0000-0000-0000A87B0000}"/>
    <cellStyle name="RISKtandbEdge 4 4 6 2" xfId="22396" xr:uid="{00000000-0005-0000-0000-0000A97B0000}"/>
    <cellStyle name="RISKtandbEdge 4 4 6 2 2" xfId="22397" xr:uid="{00000000-0005-0000-0000-0000AA7B0000}"/>
    <cellStyle name="RISKtandbEdge 4 4 6 3" xfId="22398" xr:uid="{00000000-0005-0000-0000-0000AB7B0000}"/>
    <cellStyle name="RISKtandbEdge 4 4 6 3 2" xfId="22399" xr:uid="{00000000-0005-0000-0000-0000AC7B0000}"/>
    <cellStyle name="RISKtandbEdge 4 4 6 4" xfId="22400" xr:uid="{00000000-0005-0000-0000-0000AD7B0000}"/>
    <cellStyle name="RISKtandbEdge 4 4 7" xfId="22401" xr:uid="{00000000-0005-0000-0000-0000AE7B0000}"/>
    <cellStyle name="RISKtandbEdge 4 4 7 2" xfId="22402" xr:uid="{00000000-0005-0000-0000-0000AF7B0000}"/>
    <cellStyle name="RISKtandbEdge 4 4 8" xfId="22403" xr:uid="{00000000-0005-0000-0000-0000B07B0000}"/>
    <cellStyle name="RISKtandbEdge 4 4 8 2" xfId="22404" xr:uid="{00000000-0005-0000-0000-0000B17B0000}"/>
    <cellStyle name="RISKtandbEdge 4 4 9" xfId="22405" xr:uid="{00000000-0005-0000-0000-0000B27B0000}"/>
    <cellStyle name="RISKtandbEdge 4 4_Balance" xfId="22406" xr:uid="{00000000-0005-0000-0000-0000B37B0000}"/>
    <cellStyle name="RISKtandbEdge 4 5" xfId="22407" xr:uid="{00000000-0005-0000-0000-0000B47B0000}"/>
    <cellStyle name="RISKtandbEdge 4 5 2" xfId="22408" xr:uid="{00000000-0005-0000-0000-0000B57B0000}"/>
    <cellStyle name="RISKtandbEdge 4 5 2 2" xfId="22409" xr:uid="{00000000-0005-0000-0000-0000B67B0000}"/>
    <cellStyle name="RISKtandbEdge 4 5 2 2 2" xfId="22410" xr:uid="{00000000-0005-0000-0000-0000B77B0000}"/>
    <cellStyle name="RISKtandbEdge 4 5 2 3" xfId="22411" xr:uid="{00000000-0005-0000-0000-0000B87B0000}"/>
    <cellStyle name="RISKtandbEdge 4 5 2 3 2" xfId="22412" xr:uid="{00000000-0005-0000-0000-0000B97B0000}"/>
    <cellStyle name="RISKtandbEdge 4 5 2 4" xfId="22413" xr:uid="{00000000-0005-0000-0000-0000BA7B0000}"/>
    <cellStyle name="RISKtandbEdge 4 5 3" xfId="22414" xr:uid="{00000000-0005-0000-0000-0000BB7B0000}"/>
    <cellStyle name="RISKtandbEdge 4 5 3 2" xfId="22415" xr:uid="{00000000-0005-0000-0000-0000BC7B0000}"/>
    <cellStyle name="RISKtandbEdge 4 5 3 2 2" xfId="22416" xr:uid="{00000000-0005-0000-0000-0000BD7B0000}"/>
    <cellStyle name="RISKtandbEdge 4 5 3 3" xfId="22417" xr:uid="{00000000-0005-0000-0000-0000BE7B0000}"/>
    <cellStyle name="RISKtandbEdge 4 5 3 3 2" xfId="22418" xr:uid="{00000000-0005-0000-0000-0000BF7B0000}"/>
    <cellStyle name="RISKtandbEdge 4 5 3 4" xfId="22419" xr:uid="{00000000-0005-0000-0000-0000C07B0000}"/>
    <cellStyle name="RISKtandbEdge 4 5 4" xfId="22420" xr:uid="{00000000-0005-0000-0000-0000C17B0000}"/>
    <cellStyle name="RISKtandbEdge 4 5 4 2" xfId="22421" xr:uid="{00000000-0005-0000-0000-0000C27B0000}"/>
    <cellStyle name="RISKtandbEdge 4 5 4 2 2" xfId="22422" xr:uid="{00000000-0005-0000-0000-0000C37B0000}"/>
    <cellStyle name="RISKtandbEdge 4 5 4 3" xfId="22423" xr:uid="{00000000-0005-0000-0000-0000C47B0000}"/>
    <cellStyle name="RISKtandbEdge 4 5 4 3 2" xfId="22424" xr:uid="{00000000-0005-0000-0000-0000C57B0000}"/>
    <cellStyle name="RISKtandbEdge 4 5 4 4" xfId="22425" xr:uid="{00000000-0005-0000-0000-0000C67B0000}"/>
    <cellStyle name="RISKtandbEdge 4 5 5" xfId="22426" xr:uid="{00000000-0005-0000-0000-0000C77B0000}"/>
    <cellStyle name="RISKtandbEdge 4 5 5 2" xfId="22427" xr:uid="{00000000-0005-0000-0000-0000C87B0000}"/>
    <cellStyle name="RISKtandbEdge 4 5 5 2 2" xfId="22428" xr:uid="{00000000-0005-0000-0000-0000C97B0000}"/>
    <cellStyle name="RISKtandbEdge 4 5 5 3" xfId="22429" xr:uid="{00000000-0005-0000-0000-0000CA7B0000}"/>
    <cellStyle name="RISKtandbEdge 4 5 5 3 2" xfId="22430" xr:uid="{00000000-0005-0000-0000-0000CB7B0000}"/>
    <cellStyle name="RISKtandbEdge 4 5 5 4" xfId="22431" xr:uid="{00000000-0005-0000-0000-0000CC7B0000}"/>
    <cellStyle name="RISKtandbEdge 4 5 6" xfId="22432" xr:uid="{00000000-0005-0000-0000-0000CD7B0000}"/>
    <cellStyle name="RISKtandbEdge 4 5 6 2" xfId="22433" xr:uid="{00000000-0005-0000-0000-0000CE7B0000}"/>
    <cellStyle name="RISKtandbEdge 4 5 7" xfId="22434" xr:uid="{00000000-0005-0000-0000-0000CF7B0000}"/>
    <cellStyle name="RISKtandbEdge 4 5 7 2" xfId="22435" xr:uid="{00000000-0005-0000-0000-0000D07B0000}"/>
    <cellStyle name="RISKtandbEdge 4 5 8" xfId="22436" xr:uid="{00000000-0005-0000-0000-0000D17B0000}"/>
    <cellStyle name="RISKtandbEdge 4 6" xfId="22437" xr:uid="{00000000-0005-0000-0000-0000D27B0000}"/>
    <cellStyle name="RISKtandbEdge 4 6 2" xfId="22438" xr:uid="{00000000-0005-0000-0000-0000D37B0000}"/>
    <cellStyle name="RISKtandbEdge 4 6 2 2" xfId="22439" xr:uid="{00000000-0005-0000-0000-0000D47B0000}"/>
    <cellStyle name="RISKtandbEdge 4 6 2 2 2" xfId="22440" xr:uid="{00000000-0005-0000-0000-0000D57B0000}"/>
    <cellStyle name="RISKtandbEdge 4 6 2 3" xfId="22441" xr:uid="{00000000-0005-0000-0000-0000D67B0000}"/>
    <cellStyle name="RISKtandbEdge 4 6 2 3 2" xfId="22442" xr:uid="{00000000-0005-0000-0000-0000D77B0000}"/>
    <cellStyle name="RISKtandbEdge 4 6 2 4" xfId="22443" xr:uid="{00000000-0005-0000-0000-0000D87B0000}"/>
    <cellStyle name="RISKtandbEdge 4 6 3" xfId="22444" xr:uid="{00000000-0005-0000-0000-0000D97B0000}"/>
    <cellStyle name="RISKtandbEdge 4 6 3 2" xfId="22445" xr:uid="{00000000-0005-0000-0000-0000DA7B0000}"/>
    <cellStyle name="RISKtandbEdge 4 6 3 2 2" xfId="22446" xr:uid="{00000000-0005-0000-0000-0000DB7B0000}"/>
    <cellStyle name="RISKtandbEdge 4 6 3 3" xfId="22447" xr:uid="{00000000-0005-0000-0000-0000DC7B0000}"/>
    <cellStyle name="RISKtandbEdge 4 6 3 3 2" xfId="22448" xr:uid="{00000000-0005-0000-0000-0000DD7B0000}"/>
    <cellStyle name="RISKtandbEdge 4 6 3 4" xfId="22449" xr:uid="{00000000-0005-0000-0000-0000DE7B0000}"/>
    <cellStyle name="RISKtandbEdge 4 6 4" xfId="22450" xr:uid="{00000000-0005-0000-0000-0000DF7B0000}"/>
    <cellStyle name="RISKtandbEdge 4 6 4 2" xfId="22451" xr:uid="{00000000-0005-0000-0000-0000E07B0000}"/>
    <cellStyle name="RISKtandbEdge 4 6 4 2 2" xfId="22452" xr:uid="{00000000-0005-0000-0000-0000E17B0000}"/>
    <cellStyle name="RISKtandbEdge 4 6 4 3" xfId="22453" xr:uid="{00000000-0005-0000-0000-0000E27B0000}"/>
    <cellStyle name="RISKtandbEdge 4 6 4 3 2" xfId="22454" xr:uid="{00000000-0005-0000-0000-0000E37B0000}"/>
    <cellStyle name="RISKtandbEdge 4 6 4 4" xfId="22455" xr:uid="{00000000-0005-0000-0000-0000E47B0000}"/>
    <cellStyle name="RISKtandbEdge 4 6 5" xfId="22456" xr:uid="{00000000-0005-0000-0000-0000E57B0000}"/>
    <cellStyle name="RISKtandbEdge 4 6 5 2" xfId="22457" xr:uid="{00000000-0005-0000-0000-0000E67B0000}"/>
    <cellStyle name="RISKtandbEdge 4 6 5 2 2" xfId="22458" xr:uid="{00000000-0005-0000-0000-0000E77B0000}"/>
    <cellStyle name="RISKtandbEdge 4 6 5 3" xfId="22459" xr:uid="{00000000-0005-0000-0000-0000E87B0000}"/>
    <cellStyle name="RISKtandbEdge 4 6 5 3 2" xfId="22460" xr:uid="{00000000-0005-0000-0000-0000E97B0000}"/>
    <cellStyle name="RISKtandbEdge 4 6 5 4" xfId="22461" xr:uid="{00000000-0005-0000-0000-0000EA7B0000}"/>
    <cellStyle name="RISKtandbEdge 4 6 6" xfId="22462" xr:uid="{00000000-0005-0000-0000-0000EB7B0000}"/>
    <cellStyle name="RISKtandbEdge 4 6 6 2" xfId="22463" xr:uid="{00000000-0005-0000-0000-0000EC7B0000}"/>
    <cellStyle name="RISKtandbEdge 4 6 7" xfId="22464" xr:uid="{00000000-0005-0000-0000-0000ED7B0000}"/>
    <cellStyle name="RISKtandbEdge 4 6 7 2" xfId="22465" xr:uid="{00000000-0005-0000-0000-0000EE7B0000}"/>
    <cellStyle name="RISKtandbEdge 4 6 8" xfId="22466" xr:uid="{00000000-0005-0000-0000-0000EF7B0000}"/>
    <cellStyle name="RISKtandbEdge 4 7" xfId="22467" xr:uid="{00000000-0005-0000-0000-0000F07B0000}"/>
    <cellStyle name="RISKtandbEdge 4 7 2" xfId="22468" xr:uid="{00000000-0005-0000-0000-0000F17B0000}"/>
    <cellStyle name="RISKtandbEdge 4 7 2 2" xfId="22469" xr:uid="{00000000-0005-0000-0000-0000F27B0000}"/>
    <cellStyle name="RISKtandbEdge 4 7 3" xfId="22470" xr:uid="{00000000-0005-0000-0000-0000F37B0000}"/>
    <cellStyle name="RISKtandbEdge 4 7 3 2" xfId="22471" xr:uid="{00000000-0005-0000-0000-0000F47B0000}"/>
    <cellStyle name="RISKtandbEdge 4 7 4" xfId="22472" xr:uid="{00000000-0005-0000-0000-0000F57B0000}"/>
    <cellStyle name="RISKtandbEdge 4 8" xfId="22473" xr:uid="{00000000-0005-0000-0000-0000F67B0000}"/>
    <cellStyle name="RISKtandbEdge 4 8 2" xfId="22474" xr:uid="{00000000-0005-0000-0000-0000F77B0000}"/>
    <cellStyle name="RISKtandbEdge 4 8 2 2" xfId="22475" xr:uid="{00000000-0005-0000-0000-0000F87B0000}"/>
    <cellStyle name="RISKtandbEdge 4 8 3" xfId="22476" xr:uid="{00000000-0005-0000-0000-0000F97B0000}"/>
    <cellStyle name="RISKtandbEdge 4 8 3 2" xfId="22477" xr:uid="{00000000-0005-0000-0000-0000FA7B0000}"/>
    <cellStyle name="RISKtandbEdge 4 8 4" xfId="22478" xr:uid="{00000000-0005-0000-0000-0000FB7B0000}"/>
    <cellStyle name="RISKtandbEdge 4 9" xfId="22479" xr:uid="{00000000-0005-0000-0000-0000FC7B0000}"/>
    <cellStyle name="RISKtandbEdge 4 9 2" xfId="22480" xr:uid="{00000000-0005-0000-0000-0000FD7B0000}"/>
    <cellStyle name="RISKtandbEdge 4 9 2 2" xfId="22481" xr:uid="{00000000-0005-0000-0000-0000FE7B0000}"/>
    <cellStyle name="RISKtandbEdge 4 9 3" xfId="22482" xr:uid="{00000000-0005-0000-0000-0000FF7B0000}"/>
    <cellStyle name="RISKtandbEdge 4 9 3 2" xfId="22483" xr:uid="{00000000-0005-0000-0000-0000007C0000}"/>
    <cellStyle name="RISKtandbEdge 4 9 4" xfId="22484" xr:uid="{00000000-0005-0000-0000-0000017C0000}"/>
    <cellStyle name="RISKtandbEdge 4_Balance" xfId="22485" xr:uid="{00000000-0005-0000-0000-0000027C0000}"/>
    <cellStyle name="RISKtandbEdge 5" xfId="22486" xr:uid="{00000000-0005-0000-0000-0000037C0000}"/>
    <cellStyle name="RISKtandbEdge 5 2" xfId="22487" xr:uid="{00000000-0005-0000-0000-0000047C0000}"/>
    <cellStyle name="RISKtandbEdge 5 2 2" xfId="22488" xr:uid="{00000000-0005-0000-0000-0000057C0000}"/>
    <cellStyle name="RISKtandbEdge 5 2 2 2" xfId="22489" xr:uid="{00000000-0005-0000-0000-0000067C0000}"/>
    <cellStyle name="RISKtandbEdge 5 2 3" xfId="22490" xr:uid="{00000000-0005-0000-0000-0000077C0000}"/>
    <cellStyle name="RISKtandbEdge 5 2 3 2" xfId="22491" xr:uid="{00000000-0005-0000-0000-0000087C0000}"/>
    <cellStyle name="RISKtandbEdge 5 2 4" xfId="22492" xr:uid="{00000000-0005-0000-0000-0000097C0000}"/>
    <cellStyle name="RISKtandbEdge 5 3" xfId="22493" xr:uid="{00000000-0005-0000-0000-00000A7C0000}"/>
    <cellStyle name="RISKtandbEdge 5 3 2" xfId="22494" xr:uid="{00000000-0005-0000-0000-00000B7C0000}"/>
    <cellStyle name="RISKtandbEdge 5 3 2 2" xfId="22495" xr:uid="{00000000-0005-0000-0000-00000C7C0000}"/>
    <cellStyle name="RISKtandbEdge 5 3 3" xfId="22496" xr:uid="{00000000-0005-0000-0000-00000D7C0000}"/>
    <cellStyle name="RISKtandbEdge 5 3 3 2" xfId="22497" xr:uid="{00000000-0005-0000-0000-00000E7C0000}"/>
    <cellStyle name="RISKtandbEdge 5 3 4" xfId="22498" xr:uid="{00000000-0005-0000-0000-00000F7C0000}"/>
    <cellStyle name="RISKtandbEdge 5 4" xfId="22499" xr:uid="{00000000-0005-0000-0000-0000107C0000}"/>
    <cellStyle name="RISKtandbEdge 5 4 2" xfId="22500" xr:uid="{00000000-0005-0000-0000-0000117C0000}"/>
    <cellStyle name="RISKtandbEdge 5 4 2 2" xfId="22501" xr:uid="{00000000-0005-0000-0000-0000127C0000}"/>
    <cellStyle name="RISKtandbEdge 5 4 3" xfId="22502" xr:uid="{00000000-0005-0000-0000-0000137C0000}"/>
    <cellStyle name="RISKtandbEdge 5 4 3 2" xfId="22503" xr:uid="{00000000-0005-0000-0000-0000147C0000}"/>
    <cellStyle name="RISKtandbEdge 5 4 4" xfId="22504" xr:uid="{00000000-0005-0000-0000-0000157C0000}"/>
    <cellStyle name="RISKtandbEdge 5 5" xfId="22505" xr:uid="{00000000-0005-0000-0000-0000167C0000}"/>
    <cellStyle name="RISKtandbEdge 5 5 2" xfId="22506" xr:uid="{00000000-0005-0000-0000-0000177C0000}"/>
    <cellStyle name="RISKtandbEdge 5 5 2 2" xfId="22507" xr:uid="{00000000-0005-0000-0000-0000187C0000}"/>
    <cellStyle name="RISKtandbEdge 5 5 3" xfId="22508" xr:uid="{00000000-0005-0000-0000-0000197C0000}"/>
    <cellStyle name="RISKtandbEdge 5 5 3 2" xfId="22509" xr:uid="{00000000-0005-0000-0000-00001A7C0000}"/>
    <cellStyle name="RISKtandbEdge 5 5 4" xfId="22510" xr:uid="{00000000-0005-0000-0000-00001B7C0000}"/>
    <cellStyle name="RISKtandbEdge 5 6" xfId="22511" xr:uid="{00000000-0005-0000-0000-00001C7C0000}"/>
    <cellStyle name="RISKtandbEdge 5 6 2" xfId="22512" xr:uid="{00000000-0005-0000-0000-00001D7C0000}"/>
    <cellStyle name="RISKtandbEdge 5 7" xfId="22513" xr:uid="{00000000-0005-0000-0000-00001E7C0000}"/>
    <cellStyle name="RISKtandbEdge 5 7 2" xfId="22514" xr:uid="{00000000-0005-0000-0000-00001F7C0000}"/>
    <cellStyle name="RISKtandbEdge 5 8" xfId="22515" xr:uid="{00000000-0005-0000-0000-0000207C0000}"/>
    <cellStyle name="RISKtandbEdge 6" xfId="22516" xr:uid="{00000000-0005-0000-0000-0000217C0000}"/>
    <cellStyle name="RISKtandbEdge 6 2" xfId="22517" xr:uid="{00000000-0005-0000-0000-0000227C0000}"/>
    <cellStyle name="RISKtandbEdge 6 2 2" xfId="22518" xr:uid="{00000000-0005-0000-0000-0000237C0000}"/>
    <cellStyle name="RISKtandbEdge 6 3" xfId="22519" xr:uid="{00000000-0005-0000-0000-0000247C0000}"/>
    <cellStyle name="RISKtandbEdge 6 3 2" xfId="22520" xr:uid="{00000000-0005-0000-0000-0000257C0000}"/>
    <cellStyle name="RISKtandbEdge 6 4" xfId="22521" xr:uid="{00000000-0005-0000-0000-0000267C0000}"/>
    <cellStyle name="RISKtandbEdge 7" xfId="22522" xr:uid="{00000000-0005-0000-0000-0000277C0000}"/>
    <cellStyle name="RISKtandbEdge 7 2" xfId="22523" xr:uid="{00000000-0005-0000-0000-0000287C0000}"/>
    <cellStyle name="RISKtandbEdge 7 2 2" xfId="22524" xr:uid="{00000000-0005-0000-0000-0000297C0000}"/>
    <cellStyle name="RISKtandbEdge 7 3" xfId="22525" xr:uid="{00000000-0005-0000-0000-00002A7C0000}"/>
    <cellStyle name="RISKtandbEdge 7 3 2" xfId="22526" xr:uid="{00000000-0005-0000-0000-00002B7C0000}"/>
    <cellStyle name="RISKtandbEdge 7 4" xfId="22527" xr:uid="{00000000-0005-0000-0000-00002C7C0000}"/>
    <cellStyle name="RISKtandbEdge 8" xfId="22528" xr:uid="{00000000-0005-0000-0000-00002D7C0000}"/>
    <cellStyle name="RISKtandbEdge 8 2" xfId="22529" xr:uid="{00000000-0005-0000-0000-00002E7C0000}"/>
    <cellStyle name="RISKtandbEdge 8 2 2" xfId="22530" xr:uid="{00000000-0005-0000-0000-00002F7C0000}"/>
    <cellStyle name="RISKtandbEdge 8 3" xfId="22531" xr:uid="{00000000-0005-0000-0000-0000307C0000}"/>
    <cellStyle name="RISKtandbEdge 8 3 2" xfId="22532" xr:uid="{00000000-0005-0000-0000-0000317C0000}"/>
    <cellStyle name="RISKtandbEdge 8 4" xfId="22533" xr:uid="{00000000-0005-0000-0000-0000327C0000}"/>
    <cellStyle name="RISKtandbEdge 9" xfId="22534" xr:uid="{00000000-0005-0000-0000-0000337C0000}"/>
    <cellStyle name="RISKtandbEdge 9 2" xfId="22535" xr:uid="{00000000-0005-0000-0000-0000347C0000}"/>
    <cellStyle name="RISKtandbEdge 9 2 2" xfId="22536" xr:uid="{00000000-0005-0000-0000-0000357C0000}"/>
    <cellStyle name="RISKtandbEdge 9 3" xfId="22537" xr:uid="{00000000-0005-0000-0000-0000367C0000}"/>
    <cellStyle name="RISKtandbEdge 9 3 2" xfId="22538" xr:uid="{00000000-0005-0000-0000-0000377C0000}"/>
    <cellStyle name="RISKtandbEdge 9 4" xfId="22539" xr:uid="{00000000-0005-0000-0000-0000387C0000}"/>
    <cellStyle name="RISKtandbEdge_Balance" xfId="22540" xr:uid="{00000000-0005-0000-0000-0000397C0000}"/>
    <cellStyle name="RISKtlandrEdge" xfId="22541" xr:uid="{00000000-0005-0000-0000-00003A7C0000}"/>
    <cellStyle name="RISKtlandrEdge 10" xfId="22542" xr:uid="{00000000-0005-0000-0000-00003B7C0000}"/>
    <cellStyle name="RISKtlandrEdge 10 2" xfId="22543" xr:uid="{00000000-0005-0000-0000-00003C7C0000}"/>
    <cellStyle name="RISKtlandrEdge 11" xfId="22544" xr:uid="{00000000-0005-0000-0000-00003D7C0000}"/>
    <cellStyle name="RISKtlandrEdge 11 2" xfId="22545" xr:uid="{00000000-0005-0000-0000-00003E7C0000}"/>
    <cellStyle name="RISKtlandrEdge 12" xfId="22546" xr:uid="{00000000-0005-0000-0000-00003F7C0000}"/>
    <cellStyle name="RISKtlandrEdge 2" xfId="22547" xr:uid="{00000000-0005-0000-0000-0000407C0000}"/>
    <cellStyle name="RISKtlandrEdge 2 10" xfId="22548" xr:uid="{00000000-0005-0000-0000-0000417C0000}"/>
    <cellStyle name="RISKtlandrEdge 2 10 2" xfId="22549" xr:uid="{00000000-0005-0000-0000-0000427C0000}"/>
    <cellStyle name="RISKtlandrEdge 2 10 2 2" xfId="22550" xr:uid="{00000000-0005-0000-0000-0000437C0000}"/>
    <cellStyle name="RISKtlandrEdge 2 10 3" xfId="22551" xr:uid="{00000000-0005-0000-0000-0000447C0000}"/>
    <cellStyle name="RISKtlandrEdge 2 10 3 2" xfId="22552" xr:uid="{00000000-0005-0000-0000-0000457C0000}"/>
    <cellStyle name="RISKtlandrEdge 2 10 4" xfId="22553" xr:uid="{00000000-0005-0000-0000-0000467C0000}"/>
    <cellStyle name="RISKtlandrEdge 2 11" xfId="22554" xr:uid="{00000000-0005-0000-0000-0000477C0000}"/>
    <cellStyle name="RISKtlandrEdge 2 11 2" xfId="22555" xr:uid="{00000000-0005-0000-0000-0000487C0000}"/>
    <cellStyle name="RISKtlandrEdge 2 12" xfId="22556" xr:uid="{00000000-0005-0000-0000-0000497C0000}"/>
    <cellStyle name="RISKtlandrEdge 2 12 2" xfId="22557" xr:uid="{00000000-0005-0000-0000-00004A7C0000}"/>
    <cellStyle name="RISKtlandrEdge 2 13" xfId="22558" xr:uid="{00000000-0005-0000-0000-00004B7C0000}"/>
    <cellStyle name="RISKtlandrEdge 2 2" xfId="22559" xr:uid="{00000000-0005-0000-0000-00004C7C0000}"/>
    <cellStyle name="RISKtlandrEdge 2 2 2" xfId="22560" xr:uid="{00000000-0005-0000-0000-00004D7C0000}"/>
    <cellStyle name="RISKtlandrEdge 2 2 2 2" xfId="22561" xr:uid="{00000000-0005-0000-0000-00004E7C0000}"/>
    <cellStyle name="RISKtlandrEdge 2 2 2 2 2" xfId="22562" xr:uid="{00000000-0005-0000-0000-00004F7C0000}"/>
    <cellStyle name="RISKtlandrEdge 2 2 2 2 2 2" xfId="22563" xr:uid="{00000000-0005-0000-0000-0000507C0000}"/>
    <cellStyle name="RISKtlandrEdge 2 2 2 2 3" xfId="22564" xr:uid="{00000000-0005-0000-0000-0000517C0000}"/>
    <cellStyle name="RISKtlandrEdge 2 2 2 2 3 2" xfId="22565" xr:uid="{00000000-0005-0000-0000-0000527C0000}"/>
    <cellStyle name="RISKtlandrEdge 2 2 2 2 4" xfId="22566" xr:uid="{00000000-0005-0000-0000-0000537C0000}"/>
    <cellStyle name="RISKtlandrEdge 2 2 2 3" xfId="22567" xr:uid="{00000000-0005-0000-0000-0000547C0000}"/>
    <cellStyle name="RISKtlandrEdge 2 2 2 3 2" xfId="22568" xr:uid="{00000000-0005-0000-0000-0000557C0000}"/>
    <cellStyle name="RISKtlandrEdge 2 2 2 3 2 2" xfId="22569" xr:uid="{00000000-0005-0000-0000-0000567C0000}"/>
    <cellStyle name="RISKtlandrEdge 2 2 2 3 3" xfId="22570" xr:uid="{00000000-0005-0000-0000-0000577C0000}"/>
    <cellStyle name="RISKtlandrEdge 2 2 2 3 3 2" xfId="22571" xr:uid="{00000000-0005-0000-0000-0000587C0000}"/>
    <cellStyle name="RISKtlandrEdge 2 2 2 3 4" xfId="22572" xr:uid="{00000000-0005-0000-0000-0000597C0000}"/>
    <cellStyle name="RISKtlandrEdge 2 2 2 4" xfId="22573" xr:uid="{00000000-0005-0000-0000-00005A7C0000}"/>
    <cellStyle name="RISKtlandrEdge 2 2 2 4 2" xfId="22574" xr:uid="{00000000-0005-0000-0000-00005B7C0000}"/>
    <cellStyle name="RISKtlandrEdge 2 2 2 4 2 2" xfId="22575" xr:uid="{00000000-0005-0000-0000-00005C7C0000}"/>
    <cellStyle name="RISKtlandrEdge 2 2 2 4 3" xfId="22576" xr:uid="{00000000-0005-0000-0000-00005D7C0000}"/>
    <cellStyle name="RISKtlandrEdge 2 2 2 4 3 2" xfId="22577" xr:uid="{00000000-0005-0000-0000-00005E7C0000}"/>
    <cellStyle name="RISKtlandrEdge 2 2 2 4 4" xfId="22578" xr:uid="{00000000-0005-0000-0000-00005F7C0000}"/>
    <cellStyle name="RISKtlandrEdge 2 2 2 5" xfId="22579" xr:uid="{00000000-0005-0000-0000-0000607C0000}"/>
    <cellStyle name="RISKtlandrEdge 2 2 2 5 2" xfId="22580" xr:uid="{00000000-0005-0000-0000-0000617C0000}"/>
    <cellStyle name="RISKtlandrEdge 2 2 2 5 2 2" xfId="22581" xr:uid="{00000000-0005-0000-0000-0000627C0000}"/>
    <cellStyle name="RISKtlandrEdge 2 2 2 5 3" xfId="22582" xr:uid="{00000000-0005-0000-0000-0000637C0000}"/>
    <cellStyle name="RISKtlandrEdge 2 2 2 5 3 2" xfId="22583" xr:uid="{00000000-0005-0000-0000-0000647C0000}"/>
    <cellStyle name="RISKtlandrEdge 2 2 2 5 4" xfId="22584" xr:uid="{00000000-0005-0000-0000-0000657C0000}"/>
    <cellStyle name="RISKtlandrEdge 2 2 2 6" xfId="22585" xr:uid="{00000000-0005-0000-0000-0000667C0000}"/>
    <cellStyle name="RISKtlandrEdge 2 2 2 6 2" xfId="22586" xr:uid="{00000000-0005-0000-0000-0000677C0000}"/>
    <cellStyle name="RISKtlandrEdge 2 2 2 7" xfId="22587" xr:uid="{00000000-0005-0000-0000-0000687C0000}"/>
    <cellStyle name="RISKtlandrEdge 2 2 2 7 2" xfId="22588" xr:uid="{00000000-0005-0000-0000-0000697C0000}"/>
    <cellStyle name="RISKtlandrEdge 2 2 2 8" xfId="22589" xr:uid="{00000000-0005-0000-0000-00006A7C0000}"/>
    <cellStyle name="RISKtlandrEdge 2 2 3" xfId="22590" xr:uid="{00000000-0005-0000-0000-00006B7C0000}"/>
    <cellStyle name="RISKtlandrEdge 2 2 3 2" xfId="22591" xr:uid="{00000000-0005-0000-0000-00006C7C0000}"/>
    <cellStyle name="RISKtlandrEdge 2 2 3 2 2" xfId="22592" xr:uid="{00000000-0005-0000-0000-00006D7C0000}"/>
    <cellStyle name="RISKtlandrEdge 2 2 3 3" xfId="22593" xr:uid="{00000000-0005-0000-0000-00006E7C0000}"/>
    <cellStyle name="RISKtlandrEdge 2 2 3 3 2" xfId="22594" xr:uid="{00000000-0005-0000-0000-00006F7C0000}"/>
    <cellStyle name="RISKtlandrEdge 2 2 3 4" xfId="22595" xr:uid="{00000000-0005-0000-0000-0000707C0000}"/>
    <cellStyle name="RISKtlandrEdge 2 2 4" xfId="22596" xr:uid="{00000000-0005-0000-0000-0000717C0000}"/>
    <cellStyle name="RISKtlandrEdge 2 2 4 2" xfId="22597" xr:uid="{00000000-0005-0000-0000-0000727C0000}"/>
    <cellStyle name="RISKtlandrEdge 2 2 4 2 2" xfId="22598" xr:uid="{00000000-0005-0000-0000-0000737C0000}"/>
    <cellStyle name="RISKtlandrEdge 2 2 4 3" xfId="22599" xr:uid="{00000000-0005-0000-0000-0000747C0000}"/>
    <cellStyle name="RISKtlandrEdge 2 2 4 3 2" xfId="22600" xr:uid="{00000000-0005-0000-0000-0000757C0000}"/>
    <cellStyle name="RISKtlandrEdge 2 2 4 4" xfId="22601" xr:uid="{00000000-0005-0000-0000-0000767C0000}"/>
    <cellStyle name="RISKtlandrEdge 2 2 5" xfId="22602" xr:uid="{00000000-0005-0000-0000-0000777C0000}"/>
    <cellStyle name="RISKtlandrEdge 2 2 5 2" xfId="22603" xr:uid="{00000000-0005-0000-0000-0000787C0000}"/>
    <cellStyle name="RISKtlandrEdge 2 2 5 2 2" xfId="22604" xr:uid="{00000000-0005-0000-0000-0000797C0000}"/>
    <cellStyle name="RISKtlandrEdge 2 2 5 3" xfId="22605" xr:uid="{00000000-0005-0000-0000-00007A7C0000}"/>
    <cellStyle name="RISKtlandrEdge 2 2 5 3 2" xfId="22606" xr:uid="{00000000-0005-0000-0000-00007B7C0000}"/>
    <cellStyle name="RISKtlandrEdge 2 2 5 4" xfId="22607" xr:uid="{00000000-0005-0000-0000-00007C7C0000}"/>
    <cellStyle name="RISKtlandrEdge 2 2 6" xfId="22608" xr:uid="{00000000-0005-0000-0000-00007D7C0000}"/>
    <cellStyle name="RISKtlandrEdge 2 2 6 2" xfId="22609" xr:uid="{00000000-0005-0000-0000-00007E7C0000}"/>
    <cellStyle name="RISKtlandrEdge 2 2 6 2 2" xfId="22610" xr:uid="{00000000-0005-0000-0000-00007F7C0000}"/>
    <cellStyle name="RISKtlandrEdge 2 2 6 3" xfId="22611" xr:uid="{00000000-0005-0000-0000-0000807C0000}"/>
    <cellStyle name="RISKtlandrEdge 2 2 6 3 2" xfId="22612" xr:uid="{00000000-0005-0000-0000-0000817C0000}"/>
    <cellStyle name="RISKtlandrEdge 2 2 6 4" xfId="22613" xr:uid="{00000000-0005-0000-0000-0000827C0000}"/>
    <cellStyle name="RISKtlandrEdge 2 2 7" xfId="22614" xr:uid="{00000000-0005-0000-0000-0000837C0000}"/>
    <cellStyle name="RISKtlandrEdge 2 2 7 2" xfId="22615" xr:uid="{00000000-0005-0000-0000-0000847C0000}"/>
    <cellStyle name="RISKtlandrEdge 2 2 8" xfId="22616" xr:uid="{00000000-0005-0000-0000-0000857C0000}"/>
    <cellStyle name="RISKtlandrEdge 2 2 8 2" xfId="22617" xr:uid="{00000000-0005-0000-0000-0000867C0000}"/>
    <cellStyle name="RISKtlandrEdge 2 2 9" xfId="22618" xr:uid="{00000000-0005-0000-0000-0000877C0000}"/>
    <cellStyle name="RISKtlandrEdge 2 2_Balance" xfId="22619" xr:uid="{00000000-0005-0000-0000-0000887C0000}"/>
    <cellStyle name="RISKtlandrEdge 2 3" xfId="22620" xr:uid="{00000000-0005-0000-0000-0000897C0000}"/>
    <cellStyle name="RISKtlandrEdge 2 3 2" xfId="22621" xr:uid="{00000000-0005-0000-0000-00008A7C0000}"/>
    <cellStyle name="RISKtlandrEdge 2 3 2 2" xfId="22622" xr:uid="{00000000-0005-0000-0000-00008B7C0000}"/>
    <cellStyle name="RISKtlandrEdge 2 3 2 2 2" xfId="22623" xr:uid="{00000000-0005-0000-0000-00008C7C0000}"/>
    <cellStyle name="RISKtlandrEdge 2 3 2 2 2 2" xfId="22624" xr:uid="{00000000-0005-0000-0000-00008D7C0000}"/>
    <cellStyle name="RISKtlandrEdge 2 3 2 2 3" xfId="22625" xr:uid="{00000000-0005-0000-0000-00008E7C0000}"/>
    <cellStyle name="RISKtlandrEdge 2 3 2 2 3 2" xfId="22626" xr:uid="{00000000-0005-0000-0000-00008F7C0000}"/>
    <cellStyle name="RISKtlandrEdge 2 3 2 2 4" xfId="22627" xr:uid="{00000000-0005-0000-0000-0000907C0000}"/>
    <cellStyle name="RISKtlandrEdge 2 3 2 3" xfId="22628" xr:uid="{00000000-0005-0000-0000-0000917C0000}"/>
    <cellStyle name="RISKtlandrEdge 2 3 2 3 2" xfId="22629" xr:uid="{00000000-0005-0000-0000-0000927C0000}"/>
    <cellStyle name="RISKtlandrEdge 2 3 2 3 2 2" xfId="22630" xr:uid="{00000000-0005-0000-0000-0000937C0000}"/>
    <cellStyle name="RISKtlandrEdge 2 3 2 3 3" xfId="22631" xr:uid="{00000000-0005-0000-0000-0000947C0000}"/>
    <cellStyle name="RISKtlandrEdge 2 3 2 3 3 2" xfId="22632" xr:uid="{00000000-0005-0000-0000-0000957C0000}"/>
    <cellStyle name="RISKtlandrEdge 2 3 2 3 4" xfId="22633" xr:uid="{00000000-0005-0000-0000-0000967C0000}"/>
    <cellStyle name="RISKtlandrEdge 2 3 2 4" xfId="22634" xr:uid="{00000000-0005-0000-0000-0000977C0000}"/>
    <cellStyle name="RISKtlandrEdge 2 3 2 4 2" xfId="22635" xr:uid="{00000000-0005-0000-0000-0000987C0000}"/>
    <cellStyle name="RISKtlandrEdge 2 3 2 4 2 2" xfId="22636" xr:uid="{00000000-0005-0000-0000-0000997C0000}"/>
    <cellStyle name="RISKtlandrEdge 2 3 2 4 3" xfId="22637" xr:uid="{00000000-0005-0000-0000-00009A7C0000}"/>
    <cellStyle name="RISKtlandrEdge 2 3 2 4 3 2" xfId="22638" xr:uid="{00000000-0005-0000-0000-00009B7C0000}"/>
    <cellStyle name="RISKtlandrEdge 2 3 2 4 4" xfId="22639" xr:uid="{00000000-0005-0000-0000-00009C7C0000}"/>
    <cellStyle name="RISKtlandrEdge 2 3 2 5" xfId="22640" xr:uid="{00000000-0005-0000-0000-00009D7C0000}"/>
    <cellStyle name="RISKtlandrEdge 2 3 2 5 2" xfId="22641" xr:uid="{00000000-0005-0000-0000-00009E7C0000}"/>
    <cellStyle name="RISKtlandrEdge 2 3 2 5 2 2" xfId="22642" xr:uid="{00000000-0005-0000-0000-00009F7C0000}"/>
    <cellStyle name="RISKtlandrEdge 2 3 2 5 3" xfId="22643" xr:uid="{00000000-0005-0000-0000-0000A07C0000}"/>
    <cellStyle name="RISKtlandrEdge 2 3 2 5 3 2" xfId="22644" xr:uid="{00000000-0005-0000-0000-0000A17C0000}"/>
    <cellStyle name="RISKtlandrEdge 2 3 2 5 4" xfId="22645" xr:uid="{00000000-0005-0000-0000-0000A27C0000}"/>
    <cellStyle name="RISKtlandrEdge 2 3 2 6" xfId="22646" xr:uid="{00000000-0005-0000-0000-0000A37C0000}"/>
    <cellStyle name="RISKtlandrEdge 2 3 2 6 2" xfId="22647" xr:uid="{00000000-0005-0000-0000-0000A47C0000}"/>
    <cellStyle name="RISKtlandrEdge 2 3 2 7" xfId="22648" xr:uid="{00000000-0005-0000-0000-0000A57C0000}"/>
    <cellStyle name="RISKtlandrEdge 2 3 2 7 2" xfId="22649" xr:uid="{00000000-0005-0000-0000-0000A67C0000}"/>
    <cellStyle name="RISKtlandrEdge 2 3 2 8" xfId="22650" xr:uid="{00000000-0005-0000-0000-0000A77C0000}"/>
    <cellStyle name="RISKtlandrEdge 2 3 3" xfId="22651" xr:uid="{00000000-0005-0000-0000-0000A87C0000}"/>
    <cellStyle name="RISKtlandrEdge 2 3 3 2" xfId="22652" xr:uid="{00000000-0005-0000-0000-0000A97C0000}"/>
    <cellStyle name="RISKtlandrEdge 2 3 3 2 2" xfId="22653" xr:uid="{00000000-0005-0000-0000-0000AA7C0000}"/>
    <cellStyle name="RISKtlandrEdge 2 3 3 3" xfId="22654" xr:uid="{00000000-0005-0000-0000-0000AB7C0000}"/>
    <cellStyle name="RISKtlandrEdge 2 3 3 3 2" xfId="22655" xr:uid="{00000000-0005-0000-0000-0000AC7C0000}"/>
    <cellStyle name="RISKtlandrEdge 2 3 3 4" xfId="22656" xr:uid="{00000000-0005-0000-0000-0000AD7C0000}"/>
    <cellStyle name="RISKtlandrEdge 2 3 4" xfId="22657" xr:uid="{00000000-0005-0000-0000-0000AE7C0000}"/>
    <cellStyle name="RISKtlandrEdge 2 3 4 2" xfId="22658" xr:uid="{00000000-0005-0000-0000-0000AF7C0000}"/>
    <cellStyle name="RISKtlandrEdge 2 3 4 2 2" xfId="22659" xr:uid="{00000000-0005-0000-0000-0000B07C0000}"/>
    <cellStyle name="RISKtlandrEdge 2 3 4 3" xfId="22660" xr:uid="{00000000-0005-0000-0000-0000B17C0000}"/>
    <cellStyle name="RISKtlandrEdge 2 3 4 3 2" xfId="22661" xr:uid="{00000000-0005-0000-0000-0000B27C0000}"/>
    <cellStyle name="RISKtlandrEdge 2 3 4 4" xfId="22662" xr:uid="{00000000-0005-0000-0000-0000B37C0000}"/>
    <cellStyle name="RISKtlandrEdge 2 3 5" xfId="22663" xr:uid="{00000000-0005-0000-0000-0000B47C0000}"/>
    <cellStyle name="RISKtlandrEdge 2 3 5 2" xfId="22664" xr:uid="{00000000-0005-0000-0000-0000B57C0000}"/>
    <cellStyle name="RISKtlandrEdge 2 3 5 2 2" xfId="22665" xr:uid="{00000000-0005-0000-0000-0000B67C0000}"/>
    <cellStyle name="RISKtlandrEdge 2 3 5 3" xfId="22666" xr:uid="{00000000-0005-0000-0000-0000B77C0000}"/>
    <cellStyle name="RISKtlandrEdge 2 3 5 3 2" xfId="22667" xr:uid="{00000000-0005-0000-0000-0000B87C0000}"/>
    <cellStyle name="RISKtlandrEdge 2 3 5 4" xfId="22668" xr:uid="{00000000-0005-0000-0000-0000B97C0000}"/>
    <cellStyle name="RISKtlandrEdge 2 3 6" xfId="22669" xr:uid="{00000000-0005-0000-0000-0000BA7C0000}"/>
    <cellStyle name="RISKtlandrEdge 2 3 6 2" xfId="22670" xr:uid="{00000000-0005-0000-0000-0000BB7C0000}"/>
    <cellStyle name="RISKtlandrEdge 2 3 6 2 2" xfId="22671" xr:uid="{00000000-0005-0000-0000-0000BC7C0000}"/>
    <cellStyle name="RISKtlandrEdge 2 3 6 3" xfId="22672" xr:uid="{00000000-0005-0000-0000-0000BD7C0000}"/>
    <cellStyle name="RISKtlandrEdge 2 3 6 3 2" xfId="22673" xr:uid="{00000000-0005-0000-0000-0000BE7C0000}"/>
    <cellStyle name="RISKtlandrEdge 2 3 6 4" xfId="22674" xr:uid="{00000000-0005-0000-0000-0000BF7C0000}"/>
    <cellStyle name="RISKtlandrEdge 2 3 7" xfId="22675" xr:uid="{00000000-0005-0000-0000-0000C07C0000}"/>
    <cellStyle name="RISKtlandrEdge 2 3 7 2" xfId="22676" xr:uid="{00000000-0005-0000-0000-0000C17C0000}"/>
    <cellStyle name="RISKtlandrEdge 2 3 8" xfId="22677" xr:uid="{00000000-0005-0000-0000-0000C27C0000}"/>
    <cellStyle name="RISKtlandrEdge 2 3 8 2" xfId="22678" xr:uid="{00000000-0005-0000-0000-0000C37C0000}"/>
    <cellStyle name="RISKtlandrEdge 2 3 9" xfId="22679" xr:uid="{00000000-0005-0000-0000-0000C47C0000}"/>
    <cellStyle name="RISKtlandrEdge 2 3_Balance" xfId="22680" xr:uid="{00000000-0005-0000-0000-0000C57C0000}"/>
    <cellStyle name="RISKtlandrEdge 2 4" xfId="22681" xr:uid="{00000000-0005-0000-0000-0000C67C0000}"/>
    <cellStyle name="RISKtlandrEdge 2 4 2" xfId="22682" xr:uid="{00000000-0005-0000-0000-0000C77C0000}"/>
    <cellStyle name="RISKtlandrEdge 2 4 2 2" xfId="22683" xr:uid="{00000000-0005-0000-0000-0000C87C0000}"/>
    <cellStyle name="RISKtlandrEdge 2 4 2 2 2" xfId="22684" xr:uid="{00000000-0005-0000-0000-0000C97C0000}"/>
    <cellStyle name="RISKtlandrEdge 2 4 2 2 2 2" xfId="22685" xr:uid="{00000000-0005-0000-0000-0000CA7C0000}"/>
    <cellStyle name="RISKtlandrEdge 2 4 2 2 3" xfId="22686" xr:uid="{00000000-0005-0000-0000-0000CB7C0000}"/>
    <cellStyle name="RISKtlandrEdge 2 4 2 2 3 2" xfId="22687" xr:uid="{00000000-0005-0000-0000-0000CC7C0000}"/>
    <cellStyle name="RISKtlandrEdge 2 4 2 2 4" xfId="22688" xr:uid="{00000000-0005-0000-0000-0000CD7C0000}"/>
    <cellStyle name="RISKtlandrEdge 2 4 2 3" xfId="22689" xr:uid="{00000000-0005-0000-0000-0000CE7C0000}"/>
    <cellStyle name="RISKtlandrEdge 2 4 2 3 2" xfId="22690" xr:uid="{00000000-0005-0000-0000-0000CF7C0000}"/>
    <cellStyle name="RISKtlandrEdge 2 4 2 3 2 2" xfId="22691" xr:uid="{00000000-0005-0000-0000-0000D07C0000}"/>
    <cellStyle name="RISKtlandrEdge 2 4 2 3 3" xfId="22692" xr:uid="{00000000-0005-0000-0000-0000D17C0000}"/>
    <cellStyle name="RISKtlandrEdge 2 4 2 3 3 2" xfId="22693" xr:uid="{00000000-0005-0000-0000-0000D27C0000}"/>
    <cellStyle name="RISKtlandrEdge 2 4 2 3 4" xfId="22694" xr:uid="{00000000-0005-0000-0000-0000D37C0000}"/>
    <cellStyle name="RISKtlandrEdge 2 4 2 4" xfId="22695" xr:uid="{00000000-0005-0000-0000-0000D47C0000}"/>
    <cellStyle name="RISKtlandrEdge 2 4 2 4 2" xfId="22696" xr:uid="{00000000-0005-0000-0000-0000D57C0000}"/>
    <cellStyle name="RISKtlandrEdge 2 4 2 4 2 2" xfId="22697" xr:uid="{00000000-0005-0000-0000-0000D67C0000}"/>
    <cellStyle name="RISKtlandrEdge 2 4 2 4 3" xfId="22698" xr:uid="{00000000-0005-0000-0000-0000D77C0000}"/>
    <cellStyle name="RISKtlandrEdge 2 4 2 4 3 2" xfId="22699" xr:uid="{00000000-0005-0000-0000-0000D87C0000}"/>
    <cellStyle name="RISKtlandrEdge 2 4 2 4 4" xfId="22700" xr:uid="{00000000-0005-0000-0000-0000D97C0000}"/>
    <cellStyle name="RISKtlandrEdge 2 4 2 5" xfId="22701" xr:uid="{00000000-0005-0000-0000-0000DA7C0000}"/>
    <cellStyle name="RISKtlandrEdge 2 4 2 5 2" xfId="22702" xr:uid="{00000000-0005-0000-0000-0000DB7C0000}"/>
    <cellStyle name="RISKtlandrEdge 2 4 2 5 2 2" xfId="22703" xr:uid="{00000000-0005-0000-0000-0000DC7C0000}"/>
    <cellStyle name="RISKtlandrEdge 2 4 2 5 3" xfId="22704" xr:uid="{00000000-0005-0000-0000-0000DD7C0000}"/>
    <cellStyle name="RISKtlandrEdge 2 4 2 5 3 2" xfId="22705" xr:uid="{00000000-0005-0000-0000-0000DE7C0000}"/>
    <cellStyle name="RISKtlandrEdge 2 4 2 5 4" xfId="22706" xr:uid="{00000000-0005-0000-0000-0000DF7C0000}"/>
    <cellStyle name="RISKtlandrEdge 2 4 2 6" xfId="22707" xr:uid="{00000000-0005-0000-0000-0000E07C0000}"/>
    <cellStyle name="RISKtlandrEdge 2 4 2 6 2" xfId="22708" xr:uid="{00000000-0005-0000-0000-0000E17C0000}"/>
    <cellStyle name="RISKtlandrEdge 2 4 2 7" xfId="22709" xr:uid="{00000000-0005-0000-0000-0000E27C0000}"/>
    <cellStyle name="RISKtlandrEdge 2 4 2 7 2" xfId="22710" xr:uid="{00000000-0005-0000-0000-0000E37C0000}"/>
    <cellStyle name="RISKtlandrEdge 2 4 2 8" xfId="22711" xr:uid="{00000000-0005-0000-0000-0000E47C0000}"/>
    <cellStyle name="RISKtlandrEdge 2 4 3" xfId="22712" xr:uid="{00000000-0005-0000-0000-0000E57C0000}"/>
    <cellStyle name="RISKtlandrEdge 2 4 3 2" xfId="22713" xr:uid="{00000000-0005-0000-0000-0000E67C0000}"/>
    <cellStyle name="RISKtlandrEdge 2 4 3 2 2" xfId="22714" xr:uid="{00000000-0005-0000-0000-0000E77C0000}"/>
    <cellStyle name="RISKtlandrEdge 2 4 3 3" xfId="22715" xr:uid="{00000000-0005-0000-0000-0000E87C0000}"/>
    <cellStyle name="RISKtlandrEdge 2 4 3 3 2" xfId="22716" xr:uid="{00000000-0005-0000-0000-0000E97C0000}"/>
    <cellStyle name="RISKtlandrEdge 2 4 3 4" xfId="22717" xr:uid="{00000000-0005-0000-0000-0000EA7C0000}"/>
    <cellStyle name="RISKtlandrEdge 2 4 4" xfId="22718" xr:uid="{00000000-0005-0000-0000-0000EB7C0000}"/>
    <cellStyle name="RISKtlandrEdge 2 4 4 2" xfId="22719" xr:uid="{00000000-0005-0000-0000-0000EC7C0000}"/>
    <cellStyle name="RISKtlandrEdge 2 4 4 2 2" xfId="22720" xr:uid="{00000000-0005-0000-0000-0000ED7C0000}"/>
    <cellStyle name="RISKtlandrEdge 2 4 4 3" xfId="22721" xr:uid="{00000000-0005-0000-0000-0000EE7C0000}"/>
    <cellStyle name="RISKtlandrEdge 2 4 4 3 2" xfId="22722" xr:uid="{00000000-0005-0000-0000-0000EF7C0000}"/>
    <cellStyle name="RISKtlandrEdge 2 4 4 4" xfId="22723" xr:uid="{00000000-0005-0000-0000-0000F07C0000}"/>
    <cellStyle name="RISKtlandrEdge 2 4 5" xfId="22724" xr:uid="{00000000-0005-0000-0000-0000F17C0000}"/>
    <cellStyle name="RISKtlandrEdge 2 4 5 2" xfId="22725" xr:uid="{00000000-0005-0000-0000-0000F27C0000}"/>
    <cellStyle name="RISKtlandrEdge 2 4 5 2 2" xfId="22726" xr:uid="{00000000-0005-0000-0000-0000F37C0000}"/>
    <cellStyle name="RISKtlandrEdge 2 4 5 3" xfId="22727" xr:uid="{00000000-0005-0000-0000-0000F47C0000}"/>
    <cellStyle name="RISKtlandrEdge 2 4 5 3 2" xfId="22728" xr:uid="{00000000-0005-0000-0000-0000F57C0000}"/>
    <cellStyle name="RISKtlandrEdge 2 4 5 4" xfId="22729" xr:uid="{00000000-0005-0000-0000-0000F67C0000}"/>
    <cellStyle name="RISKtlandrEdge 2 4 6" xfId="22730" xr:uid="{00000000-0005-0000-0000-0000F77C0000}"/>
    <cellStyle name="RISKtlandrEdge 2 4 6 2" xfId="22731" xr:uid="{00000000-0005-0000-0000-0000F87C0000}"/>
    <cellStyle name="RISKtlandrEdge 2 4 6 2 2" xfId="22732" xr:uid="{00000000-0005-0000-0000-0000F97C0000}"/>
    <cellStyle name="RISKtlandrEdge 2 4 6 3" xfId="22733" xr:uid="{00000000-0005-0000-0000-0000FA7C0000}"/>
    <cellStyle name="RISKtlandrEdge 2 4 6 3 2" xfId="22734" xr:uid="{00000000-0005-0000-0000-0000FB7C0000}"/>
    <cellStyle name="RISKtlandrEdge 2 4 6 4" xfId="22735" xr:uid="{00000000-0005-0000-0000-0000FC7C0000}"/>
    <cellStyle name="RISKtlandrEdge 2 4 7" xfId="22736" xr:uid="{00000000-0005-0000-0000-0000FD7C0000}"/>
    <cellStyle name="RISKtlandrEdge 2 4 7 2" xfId="22737" xr:uid="{00000000-0005-0000-0000-0000FE7C0000}"/>
    <cellStyle name="RISKtlandrEdge 2 4 8" xfId="22738" xr:uid="{00000000-0005-0000-0000-0000FF7C0000}"/>
    <cellStyle name="RISKtlandrEdge 2 4 8 2" xfId="22739" xr:uid="{00000000-0005-0000-0000-0000007D0000}"/>
    <cellStyle name="RISKtlandrEdge 2 4 9" xfId="22740" xr:uid="{00000000-0005-0000-0000-0000017D0000}"/>
    <cellStyle name="RISKtlandrEdge 2 4_Balance" xfId="22741" xr:uid="{00000000-0005-0000-0000-0000027D0000}"/>
    <cellStyle name="RISKtlandrEdge 2 5" xfId="22742" xr:uid="{00000000-0005-0000-0000-0000037D0000}"/>
    <cellStyle name="RISKtlandrEdge 2 5 2" xfId="22743" xr:uid="{00000000-0005-0000-0000-0000047D0000}"/>
    <cellStyle name="RISKtlandrEdge 2 5 2 2" xfId="22744" xr:uid="{00000000-0005-0000-0000-0000057D0000}"/>
    <cellStyle name="RISKtlandrEdge 2 5 2 2 2" xfId="22745" xr:uid="{00000000-0005-0000-0000-0000067D0000}"/>
    <cellStyle name="RISKtlandrEdge 2 5 2 3" xfId="22746" xr:uid="{00000000-0005-0000-0000-0000077D0000}"/>
    <cellStyle name="RISKtlandrEdge 2 5 2 3 2" xfId="22747" xr:uid="{00000000-0005-0000-0000-0000087D0000}"/>
    <cellStyle name="RISKtlandrEdge 2 5 2 4" xfId="22748" xr:uid="{00000000-0005-0000-0000-0000097D0000}"/>
    <cellStyle name="RISKtlandrEdge 2 5 3" xfId="22749" xr:uid="{00000000-0005-0000-0000-00000A7D0000}"/>
    <cellStyle name="RISKtlandrEdge 2 5 3 2" xfId="22750" xr:uid="{00000000-0005-0000-0000-00000B7D0000}"/>
    <cellStyle name="RISKtlandrEdge 2 5 3 2 2" xfId="22751" xr:uid="{00000000-0005-0000-0000-00000C7D0000}"/>
    <cellStyle name="RISKtlandrEdge 2 5 3 3" xfId="22752" xr:uid="{00000000-0005-0000-0000-00000D7D0000}"/>
    <cellStyle name="RISKtlandrEdge 2 5 3 3 2" xfId="22753" xr:uid="{00000000-0005-0000-0000-00000E7D0000}"/>
    <cellStyle name="RISKtlandrEdge 2 5 3 4" xfId="22754" xr:uid="{00000000-0005-0000-0000-00000F7D0000}"/>
    <cellStyle name="RISKtlandrEdge 2 5 4" xfId="22755" xr:uid="{00000000-0005-0000-0000-0000107D0000}"/>
    <cellStyle name="RISKtlandrEdge 2 5 4 2" xfId="22756" xr:uid="{00000000-0005-0000-0000-0000117D0000}"/>
    <cellStyle name="RISKtlandrEdge 2 5 4 2 2" xfId="22757" xr:uid="{00000000-0005-0000-0000-0000127D0000}"/>
    <cellStyle name="RISKtlandrEdge 2 5 4 3" xfId="22758" xr:uid="{00000000-0005-0000-0000-0000137D0000}"/>
    <cellStyle name="RISKtlandrEdge 2 5 4 3 2" xfId="22759" xr:uid="{00000000-0005-0000-0000-0000147D0000}"/>
    <cellStyle name="RISKtlandrEdge 2 5 4 4" xfId="22760" xr:uid="{00000000-0005-0000-0000-0000157D0000}"/>
    <cellStyle name="RISKtlandrEdge 2 5 5" xfId="22761" xr:uid="{00000000-0005-0000-0000-0000167D0000}"/>
    <cellStyle name="RISKtlandrEdge 2 5 5 2" xfId="22762" xr:uid="{00000000-0005-0000-0000-0000177D0000}"/>
    <cellStyle name="RISKtlandrEdge 2 5 5 2 2" xfId="22763" xr:uid="{00000000-0005-0000-0000-0000187D0000}"/>
    <cellStyle name="RISKtlandrEdge 2 5 5 3" xfId="22764" xr:uid="{00000000-0005-0000-0000-0000197D0000}"/>
    <cellStyle name="RISKtlandrEdge 2 5 5 3 2" xfId="22765" xr:uid="{00000000-0005-0000-0000-00001A7D0000}"/>
    <cellStyle name="RISKtlandrEdge 2 5 5 4" xfId="22766" xr:uid="{00000000-0005-0000-0000-00001B7D0000}"/>
    <cellStyle name="RISKtlandrEdge 2 5 6" xfId="22767" xr:uid="{00000000-0005-0000-0000-00001C7D0000}"/>
    <cellStyle name="RISKtlandrEdge 2 5 6 2" xfId="22768" xr:uid="{00000000-0005-0000-0000-00001D7D0000}"/>
    <cellStyle name="RISKtlandrEdge 2 5 7" xfId="22769" xr:uid="{00000000-0005-0000-0000-00001E7D0000}"/>
    <cellStyle name="RISKtlandrEdge 2 5 7 2" xfId="22770" xr:uid="{00000000-0005-0000-0000-00001F7D0000}"/>
    <cellStyle name="RISKtlandrEdge 2 5 8" xfId="22771" xr:uid="{00000000-0005-0000-0000-0000207D0000}"/>
    <cellStyle name="RISKtlandrEdge 2 6" xfId="22772" xr:uid="{00000000-0005-0000-0000-0000217D0000}"/>
    <cellStyle name="RISKtlandrEdge 2 6 2" xfId="22773" xr:uid="{00000000-0005-0000-0000-0000227D0000}"/>
    <cellStyle name="RISKtlandrEdge 2 6 2 2" xfId="22774" xr:uid="{00000000-0005-0000-0000-0000237D0000}"/>
    <cellStyle name="RISKtlandrEdge 2 6 2 2 2" xfId="22775" xr:uid="{00000000-0005-0000-0000-0000247D0000}"/>
    <cellStyle name="RISKtlandrEdge 2 6 2 3" xfId="22776" xr:uid="{00000000-0005-0000-0000-0000257D0000}"/>
    <cellStyle name="RISKtlandrEdge 2 6 2 3 2" xfId="22777" xr:uid="{00000000-0005-0000-0000-0000267D0000}"/>
    <cellStyle name="RISKtlandrEdge 2 6 2 4" xfId="22778" xr:uid="{00000000-0005-0000-0000-0000277D0000}"/>
    <cellStyle name="RISKtlandrEdge 2 6 3" xfId="22779" xr:uid="{00000000-0005-0000-0000-0000287D0000}"/>
    <cellStyle name="RISKtlandrEdge 2 6 3 2" xfId="22780" xr:uid="{00000000-0005-0000-0000-0000297D0000}"/>
    <cellStyle name="RISKtlandrEdge 2 6 3 2 2" xfId="22781" xr:uid="{00000000-0005-0000-0000-00002A7D0000}"/>
    <cellStyle name="RISKtlandrEdge 2 6 3 3" xfId="22782" xr:uid="{00000000-0005-0000-0000-00002B7D0000}"/>
    <cellStyle name="RISKtlandrEdge 2 6 3 3 2" xfId="22783" xr:uid="{00000000-0005-0000-0000-00002C7D0000}"/>
    <cellStyle name="RISKtlandrEdge 2 6 3 4" xfId="22784" xr:uid="{00000000-0005-0000-0000-00002D7D0000}"/>
    <cellStyle name="RISKtlandrEdge 2 6 4" xfId="22785" xr:uid="{00000000-0005-0000-0000-00002E7D0000}"/>
    <cellStyle name="RISKtlandrEdge 2 6 4 2" xfId="22786" xr:uid="{00000000-0005-0000-0000-00002F7D0000}"/>
    <cellStyle name="RISKtlandrEdge 2 6 4 2 2" xfId="22787" xr:uid="{00000000-0005-0000-0000-0000307D0000}"/>
    <cellStyle name="RISKtlandrEdge 2 6 4 3" xfId="22788" xr:uid="{00000000-0005-0000-0000-0000317D0000}"/>
    <cellStyle name="RISKtlandrEdge 2 6 4 3 2" xfId="22789" xr:uid="{00000000-0005-0000-0000-0000327D0000}"/>
    <cellStyle name="RISKtlandrEdge 2 6 4 4" xfId="22790" xr:uid="{00000000-0005-0000-0000-0000337D0000}"/>
    <cellStyle name="RISKtlandrEdge 2 6 5" xfId="22791" xr:uid="{00000000-0005-0000-0000-0000347D0000}"/>
    <cellStyle name="RISKtlandrEdge 2 6 5 2" xfId="22792" xr:uid="{00000000-0005-0000-0000-0000357D0000}"/>
    <cellStyle name="RISKtlandrEdge 2 6 5 2 2" xfId="22793" xr:uid="{00000000-0005-0000-0000-0000367D0000}"/>
    <cellStyle name="RISKtlandrEdge 2 6 5 3" xfId="22794" xr:uid="{00000000-0005-0000-0000-0000377D0000}"/>
    <cellStyle name="RISKtlandrEdge 2 6 5 3 2" xfId="22795" xr:uid="{00000000-0005-0000-0000-0000387D0000}"/>
    <cellStyle name="RISKtlandrEdge 2 6 5 4" xfId="22796" xr:uid="{00000000-0005-0000-0000-0000397D0000}"/>
    <cellStyle name="RISKtlandrEdge 2 6 6" xfId="22797" xr:uid="{00000000-0005-0000-0000-00003A7D0000}"/>
    <cellStyle name="RISKtlandrEdge 2 6 6 2" xfId="22798" xr:uid="{00000000-0005-0000-0000-00003B7D0000}"/>
    <cellStyle name="RISKtlandrEdge 2 6 7" xfId="22799" xr:uid="{00000000-0005-0000-0000-00003C7D0000}"/>
    <cellStyle name="RISKtlandrEdge 2 6 7 2" xfId="22800" xr:uid="{00000000-0005-0000-0000-00003D7D0000}"/>
    <cellStyle name="RISKtlandrEdge 2 6 8" xfId="22801" xr:uid="{00000000-0005-0000-0000-00003E7D0000}"/>
    <cellStyle name="RISKtlandrEdge 2 7" xfId="22802" xr:uid="{00000000-0005-0000-0000-00003F7D0000}"/>
    <cellStyle name="RISKtlandrEdge 2 7 2" xfId="22803" xr:uid="{00000000-0005-0000-0000-0000407D0000}"/>
    <cellStyle name="RISKtlandrEdge 2 7 2 2" xfId="22804" xr:uid="{00000000-0005-0000-0000-0000417D0000}"/>
    <cellStyle name="RISKtlandrEdge 2 7 3" xfId="22805" xr:uid="{00000000-0005-0000-0000-0000427D0000}"/>
    <cellStyle name="RISKtlandrEdge 2 7 3 2" xfId="22806" xr:uid="{00000000-0005-0000-0000-0000437D0000}"/>
    <cellStyle name="RISKtlandrEdge 2 7 4" xfId="22807" xr:uid="{00000000-0005-0000-0000-0000447D0000}"/>
    <cellStyle name="RISKtlandrEdge 2 8" xfId="22808" xr:uid="{00000000-0005-0000-0000-0000457D0000}"/>
    <cellStyle name="RISKtlandrEdge 2 8 2" xfId="22809" xr:uid="{00000000-0005-0000-0000-0000467D0000}"/>
    <cellStyle name="RISKtlandrEdge 2 8 2 2" xfId="22810" xr:uid="{00000000-0005-0000-0000-0000477D0000}"/>
    <cellStyle name="RISKtlandrEdge 2 8 3" xfId="22811" xr:uid="{00000000-0005-0000-0000-0000487D0000}"/>
    <cellStyle name="RISKtlandrEdge 2 8 3 2" xfId="22812" xr:uid="{00000000-0005-0000-0000-0000497D0000}"/>
    <cellStyle name="RISKtlandrEdge 2 8 4" xfId="22813" xr:uid="{00000000-0005-0000-0000-00004A7D0000}"/>
    <cellStyle name="RISKtlandrEdge 2 9" xfId="22814" xr:uid="{00000000-0005-0000-0000-00004B7D0000}"/>
    <cellStyle name="RISKtlandrEdge 2 9 2" xfId="22815" xr:uid="{00000000-0005-0000-0000-00004C7D0000}"/>
    <cellStyle name="RISKtlandrEdge 2 9 2 2" xfId="22816" xr:uid="{00000000-0005-0000-0000-00004D7D0000}"/>
    <cellStyle name="RISKtlandrEdge 2 9 3" xfId="22817" xr:uid="{00000000-0005-0000-0000-00004E7D0000}"/>
    <cellStyle name="RISKtlandrEdge 2 9 3 2" xfId="22818" xr:uid="{00000000-0005-0000-0000-00004F7D0000}"/>
    <cellStyle name="RISKtlandrEdge 2 9 4" xfId="22819" xr:uid="{00000000-0005-0000-0000-0000507D0000}"/>
    <cellStyle name="RISKtlandrEdge 2_Balance" xfId="22820" xr:uid="{00000000-0005-0000-0000-0000517D0000}"/>
    <cellStyle name="RISKtlandrEdge 3" xfId="22821" xr:uid="{00000000-0005-0000-0000-0000527D0000}"/>
    <cellStyle name="RISKtlandrEdge 3 10" xfId="22822" xr:uid="{00000000-0005-0000-0000-0000537D0000}"/>
    <cellStyle name="RISKtlandrEdge 3 10 2" xfId="22823" xr:uid="{00000000-0005-0000-0000-0000547D0000}"/>
    <cellStyle name="RISKtlandrEdge 3 10 2 2" xfId="22824" xr:uid="{00000000-0005-0000-0000-0000557D0000}"/>
    <cellStyle name="RISKtlandrEdge 3 10 3" xfId="22825" xr:uid="{00000000-0005-0000-0000-0000567D0000}"/>
    <cellStyle name="RISKtlandrEdge 3 10 3 2" xfId="22826" xr:uid="{00000000-0005-0000-0000-0000577D0000}"/>
    <cellStyle name="RISKtlandrEdge 3 10 4" xfId="22827" xr:uid="{00000000-0005-0000-0000-0000587D0000}"/>
    <cellStyle name="RISKtlandrEdge 3 11" xfId="22828" xr:uid="{00000000-0005-0000-0000-0000597D0000}"/>
    <cellStyle name="RISKtlandrEdge 3 11 2" xfId="22829" xr:uid="{00000000-0005-0000-0000-00005A7D0000}"/>
    <cellStyle name="RISKtlandrEdge 3 12" xfId="22830" xr:uid="{00000000-0005-0000-0000-00005B7D0000}"/>
    <cellStyle name="RISKtlandrEdge 3 12 2" xfId="22831" xr:uid="{00000000-0005-0000-0000-00005C7D0000}"/>
    <cellStyle name="RISKtlandrEdge 3 13" xfId="22832" xr:uid="{00000000-0005-0000-0000-00005D7D0000}"/>
    <cellStyle name="RISKtlandrEdge 3 2" xfId="22833" xr:uid="{00000000-0005-0000-0000-00005E7D0000}"/>
    <cellStyle name="RISKtlandrEdge 3 2 2" xfId="22834" xr:uid="{00000000-0005-0000-0000-00005F7D0000}"/>
    <cellStyle name="RISKtlandrEdge 3 2 2 2" xfId="22835" xr:uid="{00000000-0005-0000-0000-0000607D0000}"/>
    <cellStyle name="RISKtlandrEdge 3 2 2 2 2" xfId="22836" xr:uid="{00000000-0005-0000-0000-0000617D0000}"/>
    <cellStyle name="RISKtlandrEdge 3 2 2 2 2 2" xfId="22837" xr:uid="{00000000-0005-0000-0000-0000627D0000}"/>
    <cellStyle name="RISKtlandrEdge 3 2 2 2 3" xfId="22838" xr:uid="{00000000-0005-0000-0000-0000637D0000}"/>
    <cellStyle name="RISKtlandrEdge 3 2 2 2 3 2" xfId="22839" xr:uid="{00000000-0005-0000-0000-0000647D0000}"/>
    <cellStyle name="RISKtlandrEdge 3 2 2 2 4" xfId="22840" xr:uid="{00000000-0005-0000-0000-0000657D0000}"/>
    <cellStyle name="RISKtlandrEdge 3 2 2 3" xfId="22841" xr:uid="{00000000-0005-0000-0000-0000667D0000}"/>
    <cellStyle name="RISKtlandrEdge 3 2 2 3 2" xfId="22842" xr:uid="{00000000-0005-0000-0000-0000677D0000}"/>
    <cellStyle name="RISKtlandrEdge 3 2 2 3 2 2" xfId="22843" xr:uid="{00000000-0005-0000-0000-0000687D0000}"/>
    <cellStyle name="RISKtlandrEdge 3 2 2 3 3" xfId="22844" xr:uid="{00000000-0005-0000-0000-0000697D0000}"/>
    <cellStyle name="RISKtlandrEdge 3 2 2 3 3 2" xfId="22845" xr:uid="{00000000-0005-0000-0000-00006A7D0000}"/>
    <cellStyle name="RISKtlandrEdge 3 2 2 3 4" xfId="22846" xr:uid="{00000000-0005-0000-0000-00006B7D0000}"/>
    <cellStyle name="RISKtlandrEdge 3 2 2 4" xfId="22847" xr:uid="{00000000-0005-0000-0000-00006C7D0000}"/>
    <cellStyle name="RISKtlandrEdge 3 2 2 4 2" xfId="22848" xr:uid="{00000000-0005-0000-0000-00006D7D0000}"/>
    <cellStyle name="RISKtlandrEdge 3 2 2 4 2 2" xfId="22849" xr:uid="{00000000-0005-0000-0000-00006E7D0000}"/>
    <cellStyle name="RISKtlandrEdge 3 2 2 4 3" xfId="22850" xr:uid="{00000000-0005-0000-0000-00006F7D0000}"/>
    <cellStyle name="RISKtlandrEdge 3 2 2 4 3 2" xfId="22851" xr:uid="{00000000-0005-0000-0000-0000707D0000}"/>
    <cellStyle name="RISKtlandrEdge 3 2 2 4 4" xfId="22852" xr:uid="{00000000-0005-0000-0000-0000717D0000}"/>
    <cellStyle name="RISKtlandrEdge 3 2 2 5" xfId="22853" xr:uid="{00000000-0005-0000-0000-0000727D0000}"/>
    <cellStyle name="RISKtlandrEdge 3 2 2 5 2" xfId="22854" xr:uid="{00000000-0005-0000-0000-0000737D0000}"/>
    <cellStyle name="RISKtlandrEdge 3 2 2 5 2 2" xfId="22855" xr:uid="{00000000-0005-0000-0000-0000747D0000}"/>
    <cellStyle name="RISKtlandrEdge 3 2 2 5 3" xfId="22856" xr:uid="{00000000-0005-0000-0000-0000757D0000}"/>
    <cellStyle name="RISKtlandrEdge 3 2 2 5 3 2" xfId="22857" xr:uid="{00000000-0005-0000-0000-0000767D0000}"/>
    <cellStyle name="RISKtlandrEdge 3 2 2 5 4" xfId="22858" xr:uid="{00000000-0005-0000-0000-0000777D0000}"/>
    <cellStyle name="RISKtlandrEdge 3 2 2 6" xfId="22859" xr:uid="{00000000-0005-0000-0000-0000787D0000}"/>
    <cellStyle name="RISKtlandrEdge 3 2 2 6 2" xfId="22860" xr:uid="{00000000-0005-0000-0000-0000797D0000}"/>
    <cellStyle name="RISKtlandrEdge 3 2 2 7" xfId="22861" xr:uid="{00000000-0005-0000-0000-00007A7D0000}"/>
    <cellStyle name="RISKtlandrEdge 3 2 2 7 2" xfId="22862" xr:uid="{00000000-0005-0000-0000-00007B7D0000}"/>
    <cellStyle name="RISKtlandrEdge 3 2 2 8" xfId="22863" xr:uid="{00000000-0005-0000-0000-00007C7D0000}"/>
    <cellStyle name="RISKtlandrEdge 3 2 3" xfId="22864" xr:uid="{00000000-0005-0000-0000-00007D7D0000}"/>
    <cellStyle name="RISKtlandrEdge 3 2 3 2" xfId="22865" xr:uid="{00000000-0005-0000-0000-00007E7D0000}"/>
    <cellStyle name="RISKtlandrEdge 3 2 3 2 2" xfId="22866" xr:uid="{00000000-0005-0000-0000-00007F7D0000}"/>
    <cellStyle name="RISKtlandrEdge 3 2 3 3" xfId="22867" xr:uid="{00000000-0005-0000-0000-0000807D0000}"/>
    <cellStyle name="RISKtlandrEdge 3 2 3 3 2" xfId="22868" xr:uid="{00000000-0005-0000-0000-0000817D0000}"/>
    <cellStyle name="RISKtlandrEdge 3 2 3 4" xfId="22869" xr:uid="{00000000-0005-0000-0000-0000827D0000}"/>
    <cellStyle name="RISKtlandrEdge 3 2 4" xfId="22870" xr:uid="{00000000-0005-0000-0000-0000837D0000}"/>
    <cellStyle name="RISKtlandrEdge 3 2 4 2" xfId="22871" xr:uid="{00000000-0005-0000-0000-0000847D0000}"/>
    <cellStyle name="RISKtlandrEdge 3 2 4 2 2" xfId="22872" xr:uid="{00000000-0005-0000-0000-0000857D0000}"/>
    <cellStyle name="RISKtlandrEdge 3 2 4 3" xfId="22873" xr:uid="{00000000-0005-0000-0000-0000867D0000}"/>
    <cellStyle name="RISKtlandrEdge 3 2 4 3 2" xfId="22874" xr:uid="{00000000-0005-0000-0000-0000877D0000}"/>
    <cellStyle name="RISKtlandrEdge 3 2 4 4" xfId="22875" xr:uid="{00000000-0005-0000-0000-0000887D0000}"/>
    <cellStyle name="RISKtlandrEdge 3 2 5" xfId="22876" xr:uid="{00000000-0005-0000-0000-0000897D0000}"/>
    <cellStyle name="RISKtlandrEdge 3 2 5 2" xfId="22877" xr:uid="{00000000-0005-0000-0000-00008A7D0000}"/>
    <cellStyle name="RISKtlandrEdge 3 2 5 2 2" xfId="22878" xr:uid="{00000000-0005-0000-0000-00008B7D0000}"/>
    <cellStyle name="RISKtlandrEdge 3 2 5 3" xfId="22879" xr:uid="{00000000-0005-0000-0000-00008C7D0000}"/>
    <cellStyle name="RISKtlandrEdge 3 2 5 3 2" xfId="22880" xr:uid="{00000000-0005-0000-0000-00008D7D0000}"/>
    <cellStyle name="RISKtlandrEdge 3 2 5 4" xfId="22881" xr:uid="{00000000-0005-0000-0000-00008E7D0000}"/>
    <cellStyle name="RISKtlandrEdge 3 2 6" xfId="22882" xr:uid="{00000000-0005-0000-0000-00008F7D0000}"/>
    <cellStyle name="RISKtlandrEdge 3 2 6 2" xfId="22883" xr:uid="{00000000-0005-0000-0000-0000907D0000}"/>
    <cellStyle name="RISKtlandrEdge 3 2 6 2 2" xfId="22884" xr:uid="{00000000-0005-0000-0000-0000917D0000}"/>
    <cellStyle name="RISKtlandrEdge 3 2 6 3" xfId="22885" xr:uid="{00000000-0005-0000-0000-0000927D0000}"/>
    <cellStyle name="RISKtlandrEdge 3 2 6 3 2" xfId="22886" xr:uid="{00000000-0005-0000-0000-0000937D0000}"/>
    <cellStyle name="RISKtlandrEdge 3 2 6 4" xfId="22887" xr:uid="{00000000-0005-0000-0000-0000947D0000}"/>
    <cellStyle name="RISKtlandrEdge 3 2 7" xfId="22888" xr:uid="{00000000-0005-0000-0000-0000957D0000}"/>
    <cellStyle name="RISKtlandrEdge 3 2 7 2" xfId="22889" xr:uid="{00000000-0005-0000-0000-0000967D0000}"/>
    <cellStyle name="RISKtlandrEdge 3 2 8" xfId="22890" xr:uid="{00000000-0005-0000-0000-0000977D0000}"/>
    <cellStyle name="RISKtlandrEdge 3 2 8 2" xfId="22891" xr:uid="{00000000-0005-0000-0000-0000987D0000}"/>
    <cellStyle name="RISKtlandrEdge 3 2 9" xfId="22892" xr:uid="{00000000-0005-0000-0000-0000997D0000}"/>
    <cellStyle name="RISKtlandrEdge 3 2_Balance" xfId="22893" xr:uid="{00000000-0005-0000-0000-00009A7D0000}"/>
    <cellStyle name="RISKtlandrEdge 3 3" xfId="22894" xr:uid="{00000000-0005-0000-0000-00009B7D0000}"/>
    <cellStyle name="RISKtlandrEdge 3 3 2" xfId="22895" xr:uid="{00000000-0005-0000-0000-00009C7D0000}"/>
    <cellStyle name="RISKtlandrEdge 3 3 2 2" xfId="22896" xr:uid="{00000000-0005-0000-0000-00009D7D0000}"/>
    <cellStyle name="RISKtlandrEdge 3 3 2 2 2" xfId="22897" xr:uid="{00000000-0005-0000-0000-00009E7D0000}"/>
    <cellStyle name="RISKtlandrEdge 3 3 2 2 2 2" xfId="22898" xr:uid="{00000000-0005-0000-0000-00009F7D0000}"/>
    <cellStyle name="RISKtlandrEdge 3 3 2 2 3" xfId="22899" xr:uid="{00000000-0005-0000-0000-0000A07D0000}"/>
    <cellStyle name="RISKtlandrEdge 3 3 2 2 3 2" xfId="22900" xr:uid="{00000000-0005-0000-0000-0000A17D0000}"/>
    <cellStyle name="RISKtlandrEdge 3 3 2 2 4" xfId="22901" xr:uid="{00000000-0005-0000-0000-0000A27D0000}"/>
    <cellStyle name="RISKtlandrEdge 3 3 2 3" xfId="22902" xr:uid="{00000000-0005-0000-0000-0000A37D0000}"/>
    <cellStyle name="RISKtlandrEdge 3 3 2 3 2" xfId="22903" xr:uid="{00000000-0005-0000-0000-0000A47D0000}"/>
    <cellStyle name="RISKtlandrEdge 3 3 2 3 2 2" xfId="22904" xr:uid="{00000000-0005-0000-0000-0000A57D0000}"/>
    <cellStyle name="RISKtlandrEdge 3 3 2 3 3" xfId="22905" xr:uid="{00000000-0005-0000-0000-0000A67D0000}"/>
    <cellStyle name="RISKtlandrEdge 3 3 2 3 3 2" xfId="22906" xr:uid="{00000000-0005-0000-0000-0000A77D0000}"/>
    <cellStyle name="RISKtlandrEdge 3 3 2 3 4" xfId="22907" xr:uid="{00000000-0005-0000-0000-0000A87D0000}"/>
    <cellStyle name="RISKtlandrEdge 3 3 2 4" xfId="22908" xr:uid="{00000000-0005-0000-0000-0000A97D0000}"/>
    <cellStyle name="RISKtlandrEdge 3 3 2 4 2" xfId="22909" xr:uid="{00000000-0005-0000-0000-0000AA7D0000}"/>
    <cellStyle name="RISKtlandrEdge 3 3 2 4 2 2" xfId="22910" xr:uid="{00000000-0005-0000-0000-0000AB7D0000}"/>
    <cellStyle name="RISKtlandrEdge 3 3 2 4 3" xfId="22911" xr:uid="{00000000-0005-0000-0000-0000AC7D0000}"/>
    <cellStyle name="RISKtlandrEdge 3 3 2 4 3 2" xfId="22912" xr:uid="{00000000-0005-0000-0000-0000AD7D0000}"/>
    <cellStyle name="RISKtlandrEdge 3 3 2 4 4" xfId="22913" xr:uid="{00000000-0005-0000-0000-0000AE7D0000}"/>
    <cellStyle name="RISKtlandrEdge 3 3 2 5" xfId="22914" xr:uid="{00000000-0005-0000-0000-0000AF7D0000}"/>
    <cellStyle name="RISKtlandrEdge 3 3 2 5 2" xfId="22915" xr:uid="{00000000-0005-0000-0000-0000B07D0000}"/>
    <cellStyle name="RISKtlandrEdge 3 3 2 5 2 2" xfId="22916" xr:uid="{00000000-0005-0000-0000-0000B17D0000}"/>
    <cellStyle name="RISKtlandrEdge 3 3 2 5 3" xfId="22917" xr:uid="{00000000-0005-0000-0000-0000B27D0000}"/>
    <cellStyle name="RISKtlandrEdge 3 3 2 5 3 2" xfId="22918" xr:uid="{00000000-0005-0000-0000-0000B37D0000}"/>
    <cellStyle name="RISKtlandrEdge 3 3 2 5 4" xfId="22919" xr:uid="{00000000-0005-0000-0000-0000B47D0000}"/>
    <cellStyle name="RISKtlandrEdge 3 3 2 6" xfId="22920" xr:uid="{00000000-0005-0000-0000-0000B57D0000}"/>
    <cellStyle name="RISKtlandrEdge 3 3 2 6 2" xfId="22921" xr:uid="{00000000-0005-0000-0000-0000B67D0000}"/>
    <cellStyle name="RISKtlandrEdge 3 3 2 7" xfId="22922" xr:uid="{00000000-0005-0000-0000-0000B77D0000}"/>
    <cellStyle name="RISKtlandrEdge 3 3 2 7 2" xfId="22923" xr:uid="{00000000-0005-0000-0000-0000B87D0000}"/>
    <cellStyle name="RISKtlandrEdge 3 3 2 8" xfId="22924" xr:uid="{00000000-0005-0000-0000-0000B97D0000}"/>
    <cellStyle name="RISKtlandrEdge 3 3 3" xfId="22925" xr:uid="{00000000-0005-0000-0000-0000BA7D0000}"/>
    <cellStyle name="RISKtlandrEdge 3 3 3 2" xfId="22926" xr:uid="{00000000-0005-0000-0000-0000BB7D0000}"/>
    <cellStyle name="RISKtlandrEdge 3 3 3 2 2" xfId="22927" xr:uid="{00000000-0005-0000-0000-0000BC7D0000}"/>
    <cellStyle name="RISKtlandrEdge 3 3 3 3" xfId="22928" xr:uid="{00000000-0005-0000-0000-0000BD7D0000}"/>
    <cellStyle name="RISKtlandrEdge 3 3 3 3 2" xfId="22929" xr:uid="{00000000-0005-0000-0000-0000BE7D0000}"/>
    <cellStyle name="RISKtlandrEdge 3 3 3 4" xfId="22930" xr:uid="{00000000-0005-0000-0000-0000BF7D0000}"/>
    <cellStyle name="RISKtlandrEdge 3 3 4" xfId="22931" xr:uid="{00000000-0005-0000-0000-0000C07D0000}"/>
    <cellStyle name="RISKtlandrEdge 3 3 4 2" xfId="22932" xr:uid="{00000000-0005-0000-0000-0000C17D0000}"/>
    <cellStyle name="RISKtlandrEdge 3 3 4 2 2" xfId="22933" xr:uid="{00000000-0005-0000-0000-0000C27D0000}"/>
    <cellStyle name="RISKtlandrEdge 3 3 4 3" xfId="22934" xr:uid="{00000000-0005-0000-0000-0000C37D0000}"/>
    <cellStyle name="RISKtlandrEdge 3 3 4 3 2" xfId="22935" xr:uid="{00000000-0005-0000-0000-0000C47D0000}"/>
    <cellStyle name="RISKtlandrEdge 3 3 4 4" xfId="22936" xr:uid="{00000000-0005-0000-0000-0000C57D0000}"/>
    <cellStyle name="RISKtlandrEdge 3 3 5" xfId="22937" xr:uid="{00000000-0005-0000-0000-0000C67D0000}"/>
    <cellStyle name="RISKtlandrEdge 3 3 5 2" xfId="22938" xr:uid="{00000000-0005-0000-0000-0000C77D0000}"/>
    <cellStyle name="RISKtlandrEdge 3 3 5 2 2" xfId="22939" xr:uid="{00000000-0005-0000-0000-0000C87D0000}"/>
    <cellStyle name="RISKtlandrEdge 3 3 5 3" xfId="22940" xr:uid="{00000000-0005-0000-0000-0000C97D0000}"/>
    <cellStyle name="RISKtlandrEdge 3 3 5 3 2" xfId="22941" xr:uid="{00000000-0005-0000-0000-0000CA7D0000}"/>
    <cellStyle name="RISKtlandrEdge 3 3 5 4" xfId="22942" xr:uid="{00000000-0005-0000-0000-0000CB7D0000}"/>
    <cellStyle name="RISKtlandrEdge 3 3 6" xfId="22943" xr:uid="{00000000-0005-0000-0000-0000CC7D0000}"/>
    <cellStyle name="RISKtlandrEdge 3 3 6 2" xfId="22944" xr:uid="{00000000-0005-0000-0000-0000CD7D0000}"/>
    <cellStyle name="RISKtlandrEdge 3 3 6 2 2" xfId="22945" xr:uid="{00000000-0005-0000-0000-0000CE7D0000}"/>
    <cellStyle name="RISKtlandrEdge 3 3 6 3" xfId="22946" xr:uid="{00000000-0005-0000-0000-0000CF7D0000}"/>
    <cellStyle name="RISKtlandrEdge 3 3 6 3 2" xfId="22947" xr:uid="{00000000-0005-0000-0000-0000D07D0000}"/>
    <cellStyle name="RISKtlandrEdge 3 3 6 4" xfId="22948" xr:uid="{00000000-0005-0000-0000-0000D17D0000}"/>
    <cellStyle name="RISKtlandrEdge 3 3 7" xfId="22949" xr:uid="{00000000-0005-0000-0000-0000D27D0000}"/>
    <cellStyle name="RISKtlandrEdge 3 3 7 2" xfId="22950" xr:uid="{00000000-0005-0000-0000-0000D37D0000}"/>
    <cellStyle name="RISKtlandrEdge 3 3 8" xfId="22951" xr:uid="{00000000-0005-0000-0000-0000D47D0000}"/>
    <cellStyle name="RISKtlandrEdge 3 3 8 2" xfId="22952" xr:uid="{00000000-0005-0000-0000-0000D57D0000}"/>
    <cellStyle name="RISKtlandrEdge 3 3 9" xfId="22953" xr:uid="{00000000-0005-0000-0000-0000D67D0000}"/>
    <cellStyle name="RISKtlandrEdge 3 3_Balance" xfId="22954" xr:uid="{00000000-0005-0000-0000-0000D77D0000}"/>
    <cellStyle name="RISKtlandrEdge 3 4" xfId="22955" xr:uid="{00000000-0005-0000-0000-0000D87D0000}"/>
    <cellStyle name="RISKtlandrEdge 3 4 2" xfId="22956" xr:uid="{00000000-0005-0000-0000-0000D97D0000}"/>
    <cellStyle name="RISKtlandrEdge 3 4 2 2" xfId="22957" xr:uid="{00000000-0005-0000-0000-0000DA7D0000}"/>
    <cellStyle name="RISKtlandrEdge 3 4 2 2 2" xfId="22958" xr:uid="{00000000-0005-0000-0000-0000DB7D0000}"/>
    <cellStyle name="RISKtlandrEdge 3 4 2 2 2 2" xfId="22959" xr:uid="{00000000-0005-0000-0000-0000DC7D0000}"/>
    <cellStyle name="RISKtlandrEdge 3 4 2 2 3" xfId="22960" xr:uid="{00000000-0005-0000-0000-0000DD7D0000}"/>
    <cellStyle name="RISKtlandrEdge 3 4 2 2 3 2" xfId="22961" xr:uid="{00000000-0005-0000-0000-0000DE7D0000}"/>
    <cellStyle name="RISKtlandrEdge 3 4 2 2 4" xfId="22962" xr:uid="{00000000-0005-0000-0000-0000DF7D0000}"/>
    <cellStyle name="RISKtlandrEdge 3 4 2 3" xfId="22963" xr:uid="{00000000-0005-0000-0000-0000E07D0000}"/>
    <cellStyle name="RISKtlandrEdge 3 4 2 3 2" xfId="22964" xr:uid="{00000000-0005-0000-0000-0000E17D0000}"/>
    <cellStyle name="RISKtlandrEdge 3 4 2 3 2 2" xfId="22965" xr:uid="{00000000-0005-0000-0000-0000E27D0000}"/>
    <cellStyle name="RISKtlandrEdge 3 4 2 3 3" xfId="22966" xr:uid="{00000000-0005-0000-0000-0000E37D0000}"/>
    <cellStyle name="RISKtlandrEdge 3 4 2 3 3 2" xfId="22967" xr:uid="{00000000-0005-0000-0000-0000E47D0000}"/>
    <cellStyle name="RISKtlandrEdge 3 4 2 3 4" xfId="22968" xr:uid="{00000000-0005-0000-0000-0000E57D0000}"/>
    <cellStyle name="RISKtlandrEdge 3 4 2 4" xfId="22969" xr:uid="{00000000-0005-0000-0000-0000E67D0000}"/>
    <cellStyle name="RISKtlandrEdge 3 4 2 4 2" xfId="22970" xr:uid="{00000000-0005-0000-0000-0000E77D0000}"/>
    <cellStyle name="RISKtlandrEdge 3 4 2 4 2 2" xfId="22971" xr:uid="{00000000-0005-0000-0000-0000E87D0000}"/>
    <cellStyle name="RISKtlandrEdge 3 4 2 4 3" xfId="22972" xr:uid="{00000000-0005-0000-0000-0000E97D0000}"/>
    <cellStyle name="RISKtlandrEdge 3 4 2 4 3 2" xfId="22973" xr:uid="{00000000-0005-0000-0000-0000EA7D0000}"/>
    <cellStyle name="RISKtlandrEdge 3 4 2 4 4" xfId="22974" xr:uid="{00000000-0005-0000-0000-0000EB7D0000}"/>
    <cellStyle name="RISKtlandrEdge 3 4 2 5" xfId="22975" xr:uid="{00000000-0005-0000-0000-0000EC7D0000}"/>
    <cellStyle name="RISKtlandrEdge 3 4 2 5 2" xfId="22976" xr:uid="{00000000-0005-0000-0000-0000ED7D0000}"/>
    <cellStyle name="RISKtlandrEdge 3 4 2 5 2 2" xfId="22977" xr:uid="{00000000-0005-0000-0000-0000EE7D0000}"/>
    <cellStyle name="RISKtlandrEdge 3 4 2 5 3" xfId="22978" xr:uid="{00000000-0005-0000-0000-0000EF7D0000}"/>
    <cellStyle name="RISKtlandrEdge 3 4 2 5 3 2" xfId="22979" xr:uid="{00000000-0005-0000-0000-0000F07D0000}"/>
    <cellStyle name="RISKtlandrEdge 3 4 2 5 4" xfId="22980" xr:uid="{00000000-0005-0000-0000-0000F17D0000}"/>
    <cellStyle name="RISKtlandrEdge 3 4 2 6" xfId="22981" xr:uid="{00000000-0005-0000-0000-0000F27D0000}"/>
    <cellStyle name="RISKtlandrEdge 3 4 2 6 2" xfId="22982" xr:uid="{00000000-0005-0000-0000-0000F37D0000}"/>
    <cellStyle name="RISKtlandrEdge 3 4 2 7" xfId="22983" xr:uid="{00000000-0005-0000-0000-0000F47D0000}"/>
    <cellStyle name="RISKtlandrEdge 3 4 2 7 2" xfId="22984" xr:uid="{00000000-0005-0000-0000-0000F57D0000}"/>
    <cellStyle name="RISKtlandrEdge 3 4 2 8" xfId="22985" xr:uid="{00000000-0005-0000-0000-0000F67D0000}"/>
    <cellStyle name="RISKtlandrEdge 3 4 3" xfId="22986" xr:uid="{00000000-0005-0000-0000-0000F77D0000}"/>
    <cellStyle name="RISKtlandrEdge 3 4 3 2" xfId="22987" xr:uid="{00000000-0005-0000-0000-0000F87D0000}"/>
    <cellStyle name="RISKtlandrEdge 3 4 3 2 2" xfId="22988" xr:uid="{00000000-0005-0000-0000-0000F97D0000}"/>
    <cellStyle name="RISKtlandrEdge 3 4 3 3" xfId="22989" xr:uid="{00000000-0005-0000-0000-0000FA7D0000}"/>
    <cellStyle name="RISKtlandrEdge 3 4 3 3 2" xfId="22990" xr:uid="{00000000-0005-0000-0000-0000FB7D0000}"/>
    <cellStyle name="RISKtlandrEdge 3 4 3 4" xfId="22991" xr:uid="{00000000-0005-0000-0000-0000FC7D0000}"/>
    <cellStyle name="RISKtlandrEdge 3 4 4" xfId="22992" xr:uid="{00000000-0005-0000-0000-0000FD7D0000}"/>
    <cellStyle name="RISKtlandrEdge 3 4 4 2" xfId="22993" xr:uid="{00000000-0005-0000-0000-0000FE7D0000}"/>
    <cellStyle name="RISKtlandrEdge 3 4 4 2 2" xfId="22994" xr:uid="{00000000-0005-0000-0000-0000FF7D0000}"/>
    <cellStyle name="RISKtlandrEdge 3 4 4 3" xfId="22995" xr:uid="{00000000-0005-0000-0000-0000007E0000}"/>
    <cellStyle name="RISKtlandrEdge 3 4 4 3 2" xfId="22996" xr:uid="{00000000-0005-0000-0000-0000017E0000}"/>
    <cellStyle name="RISKtlandrEdge 3 4 4 4" xfId="22997" xr:uid="{00000000-0005-0000-0000-0000027E0000}"/>
    <cellStyle name="RISKtlandrEdge 3 4 5" xfId="22998" xr:uid="{00000000-0005-0000-0000-0000037E0000}"/>
    <cellStyle name="RISKtlandrEdge 3 4 5 2" xfId="22999" xr:uid="{00000000-0005-0000-0000-0000047E0000}"/>
    <cellStyle name="RISKtlandrEdge 3 4 5 2 2" xfId="23000" xr:uid="{00000000-0005-0000-0000-0000057E0000}"/>
    <cellStyle name="RISKtlandrEdge 3 4 5 3" xfId="23001" xr:uid="{00000000-0005-0000-0000-0000067E0000}"/>
    <cellStyle name="RISKtlandrEdge 3 4 5 3 2" xfId="23002" xr:uid="{00000000-0005-0000-0000-0000077E0000}"/>
    <cellStyle name="RISKtlandrEdge 3 4 5 4" xfId="23003" xr:uid="{00000000-0005-0000-0000-0000087E0000}"/>
    <cellStyle name="RISKtlandrEdge 3 4 6" xfId="23004" xr:uid="{00000000-0005-0000-0000-0000097E0000}"/>
    <cellStyle name="RISKtlandrEdge 3 4 6 2" xfId="23005" xr:uid="{00000000-0005-0000-0000-00000A7E0000}"/>
    <cellStyle name="RISKtlandrEdge 3 4 6 2 2" xfId="23006" xr:uid="{00000000-0005-0000-0000-00000B7E0000}"/>
    <cellStyle name="RISKtlandrEdge 3 4 6 3" xfId="23007" xr:uid="{00000000-0005-0000-0000-00000C7E0000}"/>
    <cellStyle name="RISKtlandrEdge 3 4 6 3 2" xfId="23008" xr:uid="{00000000-0005-0000-0000-00000D7E0000}"/>
    <cellStyle name="RISKtlandrEdge 3 4 6 4" xfId="23009" xr:uid="{00000000-0005-0000-0000-00000E7E0000}"/>
    <cellStyle name="RISKtlandrEdge 3 4 7" xfId="23010" xr:uid="{00000000-0005-0000-0000-00000F7E0000}"/>
    <cellStyle name="RISKtlandrEdge 3 4 7 2" xfId="23011" xr:uid="{00000000-0005-0000-0000-0000107E0000}"/>
    <cellStyle name="RISKtlandrEdge 3 4 8" xfId="23012" xr:uid="{00000000-0005-0000-0000-0000117E0000}"/>
    <cellStyle name="RISKtlandrEdge 3 4 8 2" xfId="23013" xr:uid="{00000000-0005-0000-0000-0000127E0000}"/>
    <cellStyle name="RISKtlandrEdge 3 4 9" xfId="23014" xr:uid="{00000000-0005-0000-0000-0000137E0000}"/>
    <cellStyle name="RISKtlandrEdge 3 4_Balance" xfId="23015" xr:uid="{00000000-0005-0000-0000-0000147E0000}"/>
    <cellStyle name="RISKtlandrEdge 3 5" xfId="23016" xr:uid="{00000000-0005-0000-0000-0000157E0000}"/>
    <cellStyle name="RISKtlandrEdge 3 5 2" xfId="23017" xr:uid="{00000000-0005-0000-0000-0000167E0000}"/>
    <cellStyle name="RISKtlandrEdge 3 5 2 2" xfId="23018" xr:uid="{00000000-0005-0000-0000-0000177E0000}"/>
    <cellStyle name="RISKtlandrEdge 3 5 2 2 2" xfId="23019" xr:uid="{00000000-0005-0000-0000-0000187E0000}"/>
    <cellStyle name="RISKtlandrEdge 3 5 2 3" xfId="23020" xr:uid="{00000000-0005-0000-0000-0000197E0000}"/>
    <cellStyle name="RISKtlandrEdge 3 5 2 3 2" xfId="23021" xr:uid="{00000000-0005-0000-0000-00001A7E0000}"/>
    <cellStyle name="RISKtlandrEdge 3 5 2 4" xfId="23022" xr:uid="{00000000-0005-0000-0000-00001B7E0000}"/>
    <cellStyle name="RISKtlandrEdge 3 5 3" xfId="23023" xr:uid="{00000000-0005-0000-0000-00001C7E0000}"/>
    <cellStyle name="RISKtlandrEdge 3 5 3 2" xfId="23024" xr:uid="{00000000-0005-0000-0000-00001D7E0000}"/>
    <cellStyle name="RISKtlandrEdge 3 5 3 2 2" xfId="23025" xr:uid="{00000000-0005-0000-0000-00001E7E0000}"/>
    <cellStyle name="RISKtlandrEdge 3 5 3 3" xfId="23026" xr:uid="{00000000-0005-0000-0000-00001F7E0000}"/>
    <cellStyle name="RISKtlandrEdge 3 5 3 3 2" xfId="23027" xr:uid="{00000000-0005-0000-0000-0000207E0000}"/>
    <cellStyle name="RISKtlandrEdge 3 5 3 4" xfId="23028" xr:uid="{00000000-0005-0000-0000-0000217E0000}"/>
    <cellStyle name="RISKtlandrEdge 3 5 4" xfId="23029" xr:uid="{00000000-0005-0000-0000-0000227E0000}"/>
    <cellStyle name="RISKtlandrEdge 3 5 4 2" xfId="23030" xr:uid="{00000000-0005-0000-0000-0000237E0000}"/>
    <cellStyle name="RISKtlandrEdge 3 5 4 2 2" xfId="23031" xr:uid="{00000000-0005-0000-0000-0000247E0000}"/>
    <cellStyle name="RISKtlandrEdge 3 5 4 3" xfId="23032" xr:uid="{00000000-0005-0000-0000-0000257E0000}"/>
    <cellStyle name="RISKtlandrEdge 3 5 4 3 2" xfId="23033" xr:uid="{00000000-0005-0000-0000-0000267E0000}"/>
    <cellStyle name="RISKtlandrEdge 3 5 4 4" xfId="23034" xr:uid="{00000000-0005-0000-0000-0000277E0000}"/>
    <cellStyle name="RISKtlandrEdge 3 5 5" xfId="23035" xr:uid="{00000000-0005-0000-0000-0000287E0000}"/>
    <cellStyle name="RISKtlandrEdge 3 5 5 2" xfId="23036" xr:uid="{00000000-0005-0000-0000-0000297E0000}"/>
    <cellStyle name="RISKtlandrEdge 3 5 5 2 2" xfId="23037" xr:uid="{00000000-0005-0000-0000-00002A7E0000}"/>
    <cellStyle name="RISKtlandrEdge 3 5 5 3" xfId="23038" xr:uid="{00000000-0005-0000-0000-00002B7E0000}"/>
    <cellStyle name="RISKtlandrEdge 3 5 5 3 2" xfId="23039" xr:uid="{00000000-0005-0000-0000-00002C7E0000}"/>
    <cellStyle name="RISKtlandrEdge 3 5 5 4" xfId="23040" xr:uid="{00000000-0005-0000-0000-00002D7E0000}"/>
    <cellStyle name="RISKtlandrEdge 3 5 6" xfId="23041" xr:uid="{00000000-0005-0000-0000-00002E7E0000}"/>
    <cellStyle name="RISKtlandrEdge 3 5 6 2" xfId="23042" xr:uid="{00000000-0005-0000-0000-00002F7E0000}"/>
    <cellStyle name="RISKtlandrEdge 3 5 7" xfId="23043" xr:uid="{00000000-0005-0000-0000-0000307E0000}"/>
    <cellStyle name="RISKtlandrEdge 3 5 7 2" xfId="23044" xr:uid="{00000000-0005-0000-0000-0000317E0000}"/>
    <cellStyle name="RISKtlandrEdge 3 5 8" xfId="23045" xr:uid="{00000000-0005-0000-0000-0000327E0000}"/>
    <cellStyle name="RISKtlandrEdge 3 6" xfId="23046" xr:uid="{00000000-0005-0000-0000-0000337E0000}"/>
    <cellStyle name="RISKtlandrEdge 3 6 2" xfId="23047" xr:uid="{00000000-0005-0000-0000-0000347E0000}"/>
    <cellStyle name="RISKtlandrEdge 3 6 2 2" xfId="23048" xr:uid="{00000000-0005-0000-0000-0000357E0000}"/>
    <cellStyle name="RISKtlandrEdge 3 6 2 2 2" xfId="23049" xr:uid="{00000000-0005-0000-0000-0000367E0000}"/>
    <cellStyle name="RISKtlandrEdge 3 6 2 3" xfId="23050" xr:uid="{00000000-0005-0000-0000-0000377E0000}"/>
    <cellStyle name="RISKtlandrEdge 3 6 2 3 2" xfId="23051" xr:uid="{00000000-0005-0000-0000-0000387E0000}"/>
    <cellStyle name="RISKtlandrEdge 3 6 2 4" xfId="23052" xr:uid="{00000000-0005-0000-0000-0000397E0000}"/>
    <cellStyle name="RISKtlandrEdge 3 6 3" xfId="23053" xr:uid="{00000000-0005-0000-0000-00003A7E0000}"/>
    <cellStyle name="RISKtlandrEdge 3 6 3 2" xfId="23054" xr:uid="{00000000-0005-0000-0000-00003B7E0000}"/>
    <cellStyle name="RISKtlandrEdge 3 6 3 2 2" xfId="23055" xr:uid="{00000000-0005-0000-0000-00003C7E0000}"/>
    <cellStyle name="RISKtlandrEdge 3 6 3 3" xfId="23056" xr:uid="{00000000-0005-0000-0000-00003D7E0000}"/>
    <cellStyle name="RISKtlandrEdge 3 6 3 3 2" xfId="23057" xr:uid="{00000000-0005-0000-0000-00003E7E0000}"/>
    <cellStyle name="RISKtlandrEdge 3 6 3 4" xfId="23058" xr:uid="{00000000-0005-0000-0000-00003F7E0000}"/>
    <cellStyle name="RISKtlandrEdge 3 6 4" xfId="23059" xr:uid="{00000000-0005-0000-0000-0000407E0000}"/>
    <cellStyle name="RISKtlandrEdge 3 6 4 2" xfId="23060" xr:uid="{00000000-0005-0000-0000-0000417E0000}"/>
    <cellStyle name="RISKtlandrEdge 3 6 4 2 2" xfId="23061" xr:uid="{00000000-0005-0000-0000-0000427E0000}"/>
    <cellStyle name="RISKtlandrEdge 3 6 4 3" xfId="23062" xr:uid="{00000000-0005-0000-0000-0000437E0000}"/>
    <cellStyle name="RISKtlandrEdge 3 6 4 3 2" xfId="23063" xr:uid="{00000000-0005-0000-0000-0000447E0000}"/>
    <cellStyle name="RISKtlandrEdge 3 6 4 4" xfId="23064" xr:uid="{00000000-0005-0000-0000-0000457E0000}"/>
    <cellStyle name="RISKtlandrEdge 3 6 5" xfId="23065" xr:uid="{00000000-0005-0000-0000-0000467E0000}"/>
    <cellStyle name="RISKtlandrEdge 3 6 5 2" xfId="23066" xr:uid="{00000000-0005-0000-0000-0000477E0000}"/>
    <cellStyle name="RISKtlandrEdge 3 6 5 2 2" xfId="23067" xr:uid="{00000000-0005-0000-0000-0000487E0000}"/>
    <cellStyle name="RISKtlandrEdge 3 6 5 3" xfId="23068" xr:uid="{00000000-0005-0000-0000-0000497E0000}"/>
    <cellStyle name="RISKtlandrEdge 3 6 5 3 2" xfId="23069" xr:uid="{00000000-0005-0000-0000-00004A7E0000}"/>
    <cellStyle name="RISKtlandrEdge 3 6 5 4" xfId="23070" xr:uid="{00000000-0005-0000-0000-00004B7E0000}"/>
    <cellStyle name="RISKtlandrEdge 3 6 6" xfId="23071" xr:uid="{00000000-0005-0000-0000-00004C7E0000}"/>
    <cellStyle name="RISKtlandrEdge 3 6 6 2" xfId="23072" xr:uid="{00000000-0005-0000-0000-00004D7E0000}"/>
    <cellStyle name="RISKtlandrEdge 3 6 7" xfId="23073" xr:uid="{00000000-0005-0000-0000-00004E7E0000}"/>
    <cellStyle name="RISKtlandrEdge 3 6 7 2" xfId="23074" xr:uid="{00000000-0005-0000-0000-00004F7E0000}"/>
    <cellStyle name="RISKtlandrEdge 3 6 8" xfId="23075" xr:uid="{00000000-0005-0000-0000-0000507E0000}"/>
    <cellStyle name="RISKtlandrEdge 3 7" xfId="23076" xr:uid="{00000000-0005-0000-0000-0000517E0000}"/>
    <cellStyle name="RISKtlandrEdge 3 7 2" xfId="23077" xr:uid="{00000000-0005-0000-0000-0000527E0000}"/>
    <cellStyle name="RISKtlandrEdge 3 7 2 2" xfId="23078" xr:uid="{00000000-0005-0000-0000-0000537E0000}"/>
    <cellStyle name="RISKtlandrEdge 3 7 3" xfId="23079" xr:uid="{00000000-0005-0000-0000-0000547E0000}"/>
    <cellStyle name="RISKtlandrEdge 3 7 3 2" xfId="23080" xr:uid="{00000000-0005-0000-0000-0000557E0000}"/>
    <cellStyle name="RISKtlandrEdge 3 7 4" xfId="23081" xr:uid="{00000000-0005-0000-0000-0000567E0000}"/>
    <cellStyle name="RISKtlandrEdge 3 8" xfId="23082" xr:uid="{00000000-0005-0000-0000-0000577E0000}"/>
    <cellStyle name="RISKtlandrEdge 3 8 2" xfId="23083" xr:uid="{00000000-0005-0000-0000-0000587E0000}"/>
    <cellStyle name="RISKtlandrEdge 3 8 2 2" xfId="23084" xr:uid="{00000000-0005-0000-0000-0000597E0000}"/>
    <cellStyle name="RISKtlandrEdge 3 8 3" xfId="23085" xr:uid="{00000000-0005-0000-0000-00005A7E0000}"/>
    <cellStyle name="RISKtlandrEdge 3 8 3 2" xfId="23086" xr:uid="{00000000-0005-0000-0000-00005B7E0000}"/>
    <cellStyle name="RISKtlandrEdge 3 8 4" xfId="23087" xr:uid="{00000000-0005-0000-0000-00005C7E0000}"/>
    <cellStyle name="RISKtlandrEdge 3 9" xfId="23088" xr:uid="{00000000-0005-0000-0000-00005D7E0000}"/>
    <cellStyle name="RISKtlandrEdge 3 9 2" xfId="23089" xr:uid="{00000000-0005-0000-0000-00005E7E0000}"/>
    <cellStyle name="RISKtlandrEdge 3 9 2 2" xfId="23090" xr:uid="{00000000-0005-0000-0000-00005F7E0000}"/>
    <cellStyle name="RISKtlandrEdge 3 9 3" xfId="23091" xr:uid="{00000000-0005-0000-0000-0000607E0000}"/>
    <cellStyle name="RISKtlandrEdge 3 9 3 2" xfId="23092" xr:uid="{00000000-0005-0000-0000-0000617E0000}"/>
    <cellStyle name="RISKtlandrEdge 3 9 4" xfId="23093" xr:uid="{00000000-0005-0000-0000-0000627E0000}"/>
    <cellStyle name="RISKtlandrEdge 3_Balance" xfId="23094" xr:uid="{00000000-0005-0000-0000-0000637E0000}"/>
    <cellStyle name="RISKtlandrEdge 4" xfId="23095" xr:uid="{00000000-0005-0000-0000-0000647E0000}"/>
    <cellStyle name="RISKtlandrEdge 4 10" xfId="23096" xr:uid="{00000000-0005-0000-0000-0000657E0000}"/>
    <cellStyle name="RISKtlandrEdge 4 10 2" xfId="23097" xr:uid="{00000000-0005-0000-0000-0000667E0000}"/>
    <cellStyle name="RISKtlandrEdge 4 10 2 2" xfId="23098" xr:uid="{00000000-0005-0000-0000-0000677E0000}"/>
    <cellStyle name="RISKtlandrEdge 4 10 3" xfId="23099" xr:uid="{00000000-0005-0000-0000-0000687E0000}"/>
    <cellStyle name="RISKtlandrEdge 4 10 3 2" xfId="23100" xr:uid="{00000000-0005-0000-0000-0000697E0000}"/>
    <cellStyle name="RISKtlandrEdge 4 10 4" xfId="23101" xr:uid="{00000000-0005-0000-0000-00006A7E0000}"/>
    <cellStyle name="RISKtlandrEdge 4 11" xfId="23102" xr:uid="{00000000-0005-0000-0000-00006B7E0000}"/>
    <cellStyle name="RISKtlandrEdge 4 11 2" xfId="23103" xr:uid="{00000000-0005-0000-0000-00006C7E0000}"/>
    <cellStyle name="RISKtlandrEdge 4 12" xfId="23104" xr:uid="{00000000-0005-0000-0000-00006D7E0000}"/>
    <cellStyle name="RISKtlandrEdge 4 12 2" xfId="23105" xr:uid="{00000000-0005-0000-0000-00006E7E0000}"/>
    <cellStyle name="RISKtlandrEdge 4 13" xfId="23106" xr:uid="{00000000-0005-0000-0000-00006F7E0000}"/>
    <cellStyle name="RISKtlandrEdge 4 2" xfId="23107" xr:uid="{00000000-0005-0000-0000-0000707E0000}"/>
    <cellStyle name="RISKtlandrEdge 4 2 2" xfId="23108" xr:uid="{00000000-0005-0000-0000-0000717E0000}"/>
    <cellStyle name="RISKtlandrEdge 4 2 2 2" xfId="23109" xr:uid="{00000000-0005-0000-0000-0000727E0000}"/>
    <cellStyle name="RISKtlandrEdge 4 2 2 2 2" xfId="23110" xr:uid="{00000000-0005-0000-0000-0000737E0000}"/>
    <cellStyle name="RISKtlandrEdge 4 2 2 2 2 2" xfId="23111" xr:uid="{00000000-0005-0000-0000-0000747E0000}"/>
    <cellStyle name="RISKtlandrEdge 4 2 2 2 3" xfId="23112" xr:uid="{00000000-0005-0000-0000-0000757E0000}"/>
    <cellStyle name="RISKtlandrEdge 4 2 2 2 3 2" xfId="23113" xr:uid="{00000000-0005-0000-0000-0000767E0000}"/>
    <cellStyle name="RISKtlandrEdge 4 2 2 2 4" xfId="23114" xr:uid="{00000000-0005-0000-0000-0000777E0000}"/>
    <cellStyle name="RISKtlandrEdge 4 2 2 3" xfId="23115" xr:uid="{00000000-0005-0000-0000-0000787E0000}"/>
    <cellStyle name="RISKtlandrEdge 4 2 2 3 2" xfId="23116" xr:uid="{00000000-0005-0000-0000-0000797E0000}"/>
    <cellStyle name="RISKtlandrEdge 4 2 2 3 2 2" xfId="23117" xr:uid="{00000000-0005-0000-0000-00007A7E0000}"/>
    <cellStyle name="RISKtlandrEdge 4 2 2 3 3" xfId="23118" xr:uid="{00000000-0005-0000-0000-00007B7E0000}"/>
    <cellStyle name="RISKtlandrEdge 4 2 2 3 3 2" xfId="23119" xr:uid="{00000000-0005-0000-0000-00007C7E0000}"/>
    <cellStyle name="RISKtlandrEdge 4 2 2 3 4" xfId="23120" xr:uid="{00000000-0005-0000-0000-00007D7E0000}"/>
    <cellStyle name="RISKtlandrEdge 4 2 2 4" xfId="23121" xr:uid="{00000000-0005-0000-0000-00007E7E0000}"/>
    <cellStyle name="RISKtlandrEdge 4 2 2 4 2" xfId="23122" xr:uid="{00000000-0005-0000-0000-00007F7E0000}"/>
    <cellStyle name="RISKtlandrEdge 4 2 2 4 2 2" xfId="23123" xr:uid="{00000000-0005-0000-0000-0000807E0000}"/>
    <cellStyle name="RISKtlandrEdge 4 2 2 4 3" xfId="23124" xr:uid="{00000000-0005-0000-0000-0000817E0000}"/>
    <cellStyle name="RISKtlandrEdge 4 2 2 4 3 2" xfId="23125" xr:uid="{00000000-0005-0000-0000-0000827E0000}"/>
    <cellStyle name="RISKtlandrEdge 4 2 2 4 4" xfId="23126" xr:uid="{00000000-0005-0000-0000-0000837E0000}"/>
    <cellStyle name="RISKtlandrEdge 4 2 2 5" xfId="23127" xr:uid="{00000000-0005-0000-0000-0000847E0000}"/>
    <cellStyle name="RISKtlandrEdge 4 2 2 5 2" xfId="23128" xr:uid="{00000000-0005-0000-0000-0000857E0000}"/>
    <cellStyle name="RISKtlandrEdge 4 2 2 5 2 2" xfId="23129" xr:uid="{00000000-0005-0000-0000-0000867E0000}"/>
    <cellStyle name="RISKtlandrEdge 4 2 2 5 3" xfId="23130" xr:uid="{00000000-0005-0000-0000-0000877E0000}"/>
    <cellStyle name="RISKtlandrEdge 4 2 2 5 3 2" xfId="23131" xr:uid="{00000000-0005-0000-0000-0000887E0000}"/>
    <cellStyle name="RISKtlandrEdge 4 2 2 5 4" xfId="23132" xr:uid="{00000000-0005-0000-0000-0000897E0000}"/>
    <cellStyle name="RISKtlandrEdge 4 2 2 6" xfId="23133" xr:uid="{00000000-0005-0000-0000-00008A7E0000}"/>
    <cellStyle name="RISKtlandrEdge 4 2 2 6 2" xfId="23134" xr:uid="{00000000-0005-0000-0000-00008B7E0000}"/>
    <cellStyle name="RISKtlandrEdge 4 2 2 7" xfId="23135" xr:uid="{00000000-0005-0000-0000-00008C7E0000}"/>
    <cellStyle name="RISKtlandrEdge 4 2 2 7 2" xfId="23136" xr:uid="{00000000-0005-0000-0000-00008D7E0000}"/>
    <cellStyle name="RISKtlandrEdge 4 2 2 8" xfId="23137" xr:uid="{00000000-0005-0000-0000-00008E7E0000}"/>
    <cellStyle name="RISKtlandrEdge 4 2 3" xfId="23138" xr:uid="{00000000-0005-0000-0000-00008F7E0000}"/>
    <cellStyle name="RISKtlandrEdge 4 2 3 2" xfId="23139" xr:uid="{00000000-0005-0000-0000-0000907E0000}"/>
    <cellStyle name="RISKtlandrEdge 4 2 3 2 2" xfId="23140" xr:uid="{00000000-0005-0000-0000-0000917E0000}"/>
    <cellStyle name="RISKtlandrEdge 4 2 3 3" xfId="23141" xr:uid="{00000000-0005-0000-0000-0000927E0000}"/>
    <cellStyle name="RISKtlandrEdge 4 2 3 3 2" xfId="23142" xr:uid="{00000000-0005-0000-0000-0000937E0000}"/>
    <cellStyle name="RISKtlandrEdge 4 2 3 4" xfId="23143" xr:uid="{00000000-0005-0000-0000-0000947E0000}"/>
    <cellStyle name="RISKtlandrEdge 4 2 4" xfId="23144" xr:uid="{00000000-0005-0000-0000-0000957E0000}"/>
    <cellStyle name="RISKtlandrEdge 4 2 4 2" xfId="23145" xr:uid="{00000000-0005-0000-0000-0000967E0000}"/>
    <cellStyle name="RISKtlandrEdge 4 2 4 2 2" xfId="23146" xr:uid="{00000000-0005-0000-0000-0000977E0000}"/>
    <cellStyle name="RISKtlandrEdge 4 2 4 3" xfId="23147" xr:uid="{00000000-0005-0000-0000-0000987E0000}"/>
    <cellStyle name="RISKtlandrEdge 4 2 4 3 2" xfId="23148" xr:uid="{00000000-0005-0000-0000-0000997E0000}"/>
    <cellStyle name="RISKtlandrEdge 4 2 4 4" xfId="23149" xr:uid="{00000000-0005-0000-0000-00009A7E0000}"/>
    <cellStyle name="RISKtlandrEdge 4 2 5" xfId="23150" xr:uid="{00000000-0005-0000-0000-00009B7E0000}"/>
    <cellStyle name="RISKtlandrEdge 4 2 5 2" xfId="23151" xr:uid="{00000000-0005-0000-0000-00009C7E0000}"/>
    <cellStyle name="RISKtlandrEdge 4 2 5 2 2" xfId="23152" xr:uid="{00000000-0005-0000-0000-00009D7E0000}"/>
    <cellStyle name="RISKtlandrEdge 4 2 5 3" xfId="23153" xr:uid="{00000000-0005-0000-0000-00009E7E0000}"/>
    <cellStyle name="RISKtlandrEdge 4 2 5 3 2" xfId="23154" xr:uid="{00000000-0005-0000-0000-00009F7E0000}"/>
    <cellStyle name="RISKtlandrEdge 4 2 5 4" xfId="23155" xr:uid="{00000000-0005-0000-0000-0000A07E0000}"/>
    <cellStyle name="RISKtlandrEdge 4 2 6" xfId="23156" xr:uid="{00000000-0005-0000-0000-0000A17E0000}"/>
    <cellStyle name="RISKtlandrEdge 4 2 6 2" xfId="23157" xr:uid="{00000000-0005-0000-0000-0000A27E0000}"/>
    <cellStyle name="RISKtlandrEdge 4 2 6 2 2" xfId="23158" xr:uid="{00000000-0005-0000-0000-0000A37E0000}"/>
    <cellStyle name="RISKtlandrEdge 4 2 6 3" xfId="23159" xr:uid="{00000000-0005-0000-0000-0000A47E0000}"/>
    <cellStyle name="RISKtlandrEdge 4 2 6 3 2" xfId="23160" xr:uid="{00000000-0005-0000-0000-0000A57E0000}"/>
    <cellStyle name="RISKtlandrEdge 4 2 6 4" xfId="23161" xr:uid="{00000000-0005-0000-0000-0000A67E0000}"/>
    <cellStyle name="RISKtlandrEdge 4 2 7" xfId="23162" xr:uid="{00000000-0005-0000-0000-0000A77E0000}"/>
    <cellStyle name="RISKtlandrEdge 4 2 7 2" xfId="23163" xr:uid="{00000000-0005-0000-0000-0000A87E0000}"/>
    <cellStyle name="RISKtlandrEdge 4 2 8" xfId="23164" xr:uid="{00000000-0005-0000-0000-0000A97E0000}"/>
    <cellStyle name="RISKtlandrEdge 4 2 8 2" xfId="23165" xr:uid="{00000000-0005-0000-0000-0000AA7E0000}"/>
    <cellStyle name="RISKtlandrEdge 4 2 9" xfId="23166" xr:uid="{00000000-0005-0000-0000-0000AB7E0000}"/>
    <cellStyle name="RISKtlandrEdge 4 2_Balance" xfId="23167" xr:uid="{00000000-0005-0000-0000-0000AC7E0000}"/>
    <cellStyle name="RISKtlandrEdge 4 3" xfId="23168" xr:uid="{00000000-0005-0000-0000-0000AD7E0000}"/>
    <cellStyle name="RISKtlandrEdge 4 3 2" xfId="23169" xr:uid="{00000000-0005-0000-0000-0000AE7E0000}"/>
    <cellStyle name="RISKtlandrEdge 4 3 2 2" xfId="23170" xr:uid="{00000000-0005-0000-0000-0000AF7E0000}"/>
    <cellStyle name="RISKtlandrEdge 4 3 2 2 2" xfId="23171" xr:uid="{00000000-0005-0000-0000-0000B07E0000}"/>
    <cellStyle name="RISKtlandrEdge 4 3 2 2 2 2" xfId="23172" xr:uid="{00000000-0005-0000-0000-0000B17E0000}"/>
    <cellStyle name="RISKtlandrEdge 4 3 2 2 3" xfId="23173" xr:uid="{00000000-0005-0000-0000-0000B27E0000}"/>
    <cellStyle name="RISKtlandrEdge 4 3 2 2 3 2" xfId="23174" xr:uid="{00000000-0005-0000-0000-0000B37E0000}"/>
    <cellStyle name="RISKtlandrEdge 4 3 2 2 4" xfId="23175" xr:uid="{00000000-0005-0000-0000-0000B47E0000}"/>
    <cellStyle name="RISKtlandrEdge 4 3 2 3" xfId="23176" xr:uid="{00000000-0005-0000-0000-0000B57E0000}"/>
    <cellStyle name="RISKtlandrEdge 4 3 2 3 2" xfId="23177" xr:uid="{00000000-0005-0000-0000-0000B67E0000}"/>
    <cellStyle name="RISKtlandrEdge 4 3 2 3 2 2" xfId="23178" xr:uid="{00000000-0005-0000-0000-0000B77E0000}"/>
    <cellStyle name="RISKtlandrEdge 4 3 2 3 3" xfId="23179" xr:uid="{00000000-0005-0000-0000-0000B87E0000}"/>
    <cellStyle name="RISKtlandrEdge 4 3 2 3 3 2" xfId="23180" xr:uid="{00000000-0005-0000-0000-0000B97E0000}"/>
    <cellStyle name="RISKtlandrEdge 4 3 2 3 4" xfId="23181" xr:uid="{00000000-0005-0000-0000-0000BA7E0000}"/>
    <cellStyle name="RISKtlandrEdge 4 3 2 4" xfId="23182" xr:uid="{00000000-0005-0000-0000-0000BB7E0000}"/>
    <cellStyle name="RISKtlandrEdge 4 3 2 4 2" xfId="23183" xr:uid="{00000000-0005-0000-0000-0000BC7E0000}"/>
    <cellStyle name="RISKtlandrEdge 4 3 2 4 2 2" xfId="23184" xr:uid="{00000000-0005-0000-0000-0000BD7E0000}"/>
    <cellStyle name="RISKtlandrEdge 4 3 2 4 3" xfId="23185" xr:uid="{00000000-0005-0000-0000-0000BE7E0000}"/>
    <cellStyle name="RISKtlandrEdge 4 3 2 4 3 2" xfId="23186" xr:uid="{00000000-0005-0000-0000-0000BF7E0000}"/>
    <cellStyle name="RISKtlandrEdge 4 3 2 4 4" xfId="23187" xr:uid="{00000000-0005-0000-0000-0000C07E0000}"/>
    <cellStyle name="RISKtlandrEdge 4 3 2 5" xfId="23188" xr:uid="{00000000-0005-0000-0000-0000C17E0000}"/>
    <cellStyle name="RISKtlandrEdge 4 3 2 5 2" xfId="23189" xr:uid="{00000000-0005-0000-0000-0000C27E0000}"/>
    <cellStyle name="RISKtlandrEdge 4 3 2 5 2 2" xfId="23190" xr:uid="{00000000-0005-0000-0000-0000C37E0000}"/>
    <cellStyle name="RISKtlandrEdge 4 3 2 5 3" xfId="23191" xr:uid="{00000000-0005-0000-0000-0000C47E0000}"/>
    <cellStyle name="RISKtlandrEdge 4 3 2 5 3 2" xfId="23192" xr:uid="{00000000-0005-0000-0000-0000C57E0000}"/>
    <cellStyle name="RISKtlandrEdge 4 3 2 5 4" xfId="23193" xr:uid="{00000000-0005-0000-0000-0000C67E0000}"/>
    <cellStyle name="RISKtlandrEdge 4 3 2 6" xfId="23194" xr:uid="{00000000-0005-0000-0000-0000C77E0000}"/>
    <cellStyle name="RISKtlandrEdge 4 3 2 6 2" xfId="23195" xr:uid="{00000000-0005-0000-0000-0000C87E0000}"/>
    <cellStyle name="RISKtlandrEdge 4 3 2 7" xfId="23196" xr:uid="{00000000-0005-0000-0000-0000C97E0000}"/>
    <cellStyle name="RISKtlandrEdge 4 3 2 7 2" xfId="23197" xr:uid="{00000000-0005-0000-0000-0000CA7E0000}"/>
    <cellStyle name="RISKtlandrEdge 4 3 2 8" xfId="23198" xr:uid="{00000000-0005-0000-0000-0000CB7E0000}"/>
    <cellStyle name="RISKtlandrEdge 4 3 3" xfId="23199" xr:uid="{00000000-0005-0000-0000-0000CC7E0000}"/>
    <cellStyle name="RISKtlandrEdge 4 3 3 2" xfId="23200" xr:uid="{00000000-0005-0000-0000-0000CD7E0000}"/>
    <cellStyle name="RISKtlandrEdge 4 3 3 2 2" xfId="23201" xr:uid="{00000000-0005-0000-0000-0000CE7E0000}"/>
    <cellStyle name="RISKtlandrEdge 4 3 3 3" xfId="23202" xr:uid="{00000000-0005-0000-0000-0000CF7E0000}"/>
    <cellStyle name="RISKtlandrEdge 4 3 3 3 2" xfId="23203" xr:uid="{00000000-0005-0000-0000-0000D07E0000}"/>
    <cellStyle name="RISKtlandrEdge 4 3 3 4" xfId="23204" xr:uid="{00000000-0005-0000-0000-0000D17E0000}"/>
    <cellStyle name="RISKtlandrEdge 4 3 4" xfId="23205" xr:uid="{00000000-0005-0000-0000-0000D27E0000}"/>
    <cellStyle name="RISKtlandrEdge 4 3 4 2" xfId="23206" xr:uid="{00000000-0005-0000-0000-0000D37E0000}"/>
    <cellStyle name="RISKtlandrEdge 4 3 4 2 2" xfId="23207" xr:uid="{00000000-0005-0000-0000-0000D47E0000}"/>
    <cellStyle name="RISKtlandrEdge 4 3 4 3" xfId="23208" xr:uid="{00000000-0005-0000-0000-0000D57E0000}"/>
    <cellStyle name="RISKtlandrEdge 4 3 4 3 2" xfId="23209" xr:uid="{00000000-0005-0000-0000-0000D67E0000}"/>
    <cellStyle name="RISKtlandrEdge 4 3 4 4" xfId="23210" xr:uid="{00000000-0005-0000-0000-0000D77E0000}"/>
    <cellStyle name="RISKtlandrEdge 4 3 5" xfId="23211" xr:uid="{00000000-0005-0000-0000-0000D87E0000}"/>
    <cellStyle name="RISKtlandrEdge 4 3 5 2" xfId="23212" xr:uid="{00000000-0005-0000-0000-0000D97E0000}"/>
    <cellStyle name="RISKtlandrEdge 4 3 5 2 2" xfId="23213" xr:uid="{00000000-0005-0000-0000-0000DA7E0000}"/>
    <cellStyle name="RISKtlandrEdge 4 3 5 3" xfId="23214" xr:uid="{00000000-0005-0000-0000-0000DB7E0000}"/>
    <cellStyle name="RISKtlandrEdge 4 3 5 3 2" xfId="23215" xr:uid="{00000000-0005-0000-0000-0000DC7E0000}"/>
    <cellStyle name="RISKtlandrEdge 4 3 5 4" xfId="23216" xr:uid="{00000000-0005-0000-0000-0000DD7E0000}"/>
    <cellStyle name="RISKtlandrEdge 4 3 6" xfId="23217" xr:uid="{00000000-0005-0000-0000-0000DE7E0000}"/>
    <cellStyle name="RISKtlandrEdge 4 3 6 2" xfId="23218" xr:uid="{00000000-0005-0000-0000-0000DF7E0000}"/>
    <cellStyle name="RISKtlandrEdge 4 3 6 2 2" xfId="23219" xr:uid="{00000000-0005-0000-0000-0000E07E0000}"/>
    <cellStyle name="RISKtlandrEdge 4 3 6 3" xfId="23220" xr:uid="{00000000-0005-0000-0000-0000E17E0000}"/>
    <cellStyle name="RISKtlandrEdge 4 3 6 3 2" xfId="23221" xr:uid="{00000000-0005-0000-0000-0000E27E0000}"/>
    <cellStyle name="RISKtlandrEdge 4 3 6 4" xfId="23222" xr:uid="{00000000-0005-0000-0000-0000E37E0000}"/>
    <cellStyle name="RISKtlandrEdge 4 3 7" xfId="23223" xr:uid="{00000000-0005-0000-0000-0000E47E0000}"/>
    <cellStyle name="RISKtlandrEdge 4 3 7 2" xfId="23224" xr:uid="{00000000-0005-0000-0000-0000E57E0000}"/>
    <cellStyle name="RISKtlandrEdge 4 3 8" xfId="23225" xr:uid="{00000000-0005-0000-0000-0000E67E0000}"/>
    <cellStyle name="RISKtlandrEdge 4 3 8 2" xfId="23226" xr:uid="{00000000-0005-0000-0000-0000E77E0000}"/>
    <cellStyle name="RISKtlandrEdge 4 3 9" xfId="23227" xr:uid="{00000000-0005-0000-0000-0000E87E0000}"/>
    <cellStyle name="RISKtlandrEdge 4 3_Balance" xfId="23228" xr:uid="{00000000-0005-0000-0000-0000E97E0000}"/>
    <cellStyle name="RISKtlandrEdge 4 4" xfId="23229" xr:uid="{00000000-0005-0000-0000-0000EA7E0000}"/>
    <cellStyle name="RISKtlandrEdge 4 4 2" xfId="23230" xr:uid="{00000000-0005-0000-0000-0000EB7E0000}"/>
    <cellStyle name="RISKtlandrEdge 4 4 2 2" xfId="23231" xr:uid="{00000000-0005-0000-0000-0000EC7E0000}"/>
    <cellStyle name="RISKtlandrEdge 4 4 2 2 2" xfId="23232" xr:uid="{00000000-0005-0000-0000-0000ED7E0000}"/>
    <cellStyle name="RISKtlandrEdge 4 4 2 2 2 2" xfId="23233" xr:uid="{00000000-0005-0000-0000-0000EE7E0000}"/>
    <cellStyle name="RISKtlandrEdge 4 4 2 2 3" xfId="23234" xr:uid="{00000000-0005-0000-0000-0000EF7E0000}"/>
    <cellStyle name="RISKtlandrEdge 4 4 2 2 3 2" xfId="23235" xr:uid="{00000000-0005-0000-0000-0000F07E0000}"/>
    <cellStyle name="RISKtlandrEdge 4 4 2 2 4" xfId="23236" xr:uid="{00000000-0005-0000-0000-0000F17E0000}"/>
    <cellStyle name="RISKtlandrEdge 4 4 2 3" xfId="23237" xr:uid="{00000000-0005-0000-0000-0000F27E0000}"/>
    <cellStyle name="RISKtlandrEdge 4 4 2 3 2" xfId="23238" xr:uid="{00000000-0005-0000-0000-0000F37E0000}"/>
    <cellStyle name="RISKtlandrEdge 4 4 2 3 2 2" xfId="23239" xr:uid="{00000000-0005-0000-0000-0000F47E0000}"/>
    <cellStyle name="RISKtlandrEdge 4 4 2 3 3" xfId="23240" xr:uid="{00000000-0005-0000-0000-0000F57E0000}"/>
    <cellStyle name="RISKtlandrEdge 4 4 2 3 3 2" xfId="23241" xr:uid="{00000000-0005-0000-0000-0000F67E0000}"/>
    <cellStyle name="RISKtlandrEdge 4 4 2 3 4" xfId="23242" xr:uid="{00000000-0005-0000-0000-0000F77E0000}"/>
    <cellStyle name="RISKtlandrEdge 4 4 2 4" xfId="23243" xr:uid="{00000000-0005-0000-0000-0000F87E0000}"/>
    <cellStyle name="RISKtlandrEdge 4 4 2 4 2" xfId="23244" xr:uid="{00000000-0005-0000-0000-0000F97E0000}"/>
    <cellStyle name="RISKtlandrEdge 4 4 2 4 2 2" xfId="23245" xr:uid="{00000000-0005-0000-0000-0000FA7E0000}"/>
    <cellStyle name="RISKtlandrEdge 4 4 2 4 3" xfId="23246" xr:uid="{00000000-0005-0000-0000-0000FB7E0000}"/>
    <cellStyle name="RISKtlandrEdge 4 4 2 4 3 2" xfId="23247" xr:uid="{00000000-0005-0000-0000-0000FC7E0000}"/>
    <cellStyle name="RISKtlandrEdge 4 4 2 4 4" xfId="23248" xr:uid="{00000000-0005-0000-0000-0000FD7E0000}"/>
    <cellStyle name="RISKtlandrEdge 4 4 2 5" xfId="23249" xr:uid="{00000000-0005-0000-0000-0000FE7E0000}"/>
    <cellStyle name="RISKtlandrEdge 4 4 2 5 2" xfId="23250" xr:uid="{00000000-0005-0000-0000-0000FF7E0000}"/>
    <cellStyle name="RISKtlandrEdge 4 4 2 5 2 2" xfId="23251" xr:uid="{00000000-0005-0000-0000-0000007F0000}"/>
    <cellStyle name="RISKtlandrEdge 4 4 2 5 3" xfId="23252" xr:uid="{00000000-0005-0000-0000-0000017F0000}"/>
    <cellStyle name="RISKtlandrEdge 4 4 2 5 3 2" xfId="23253" xr:uid="{00000000-0005-0000-0000-0000027F0000}"/>
    <cellStyle name="RISKtlandrEdge 4 4 2 5 4" xfId="23254" xr:uid="{00000000-0005-0000-0000-0000037F0000}"/>
    <cellStyle name="RISKtlandrEdge 4 4 2 6" xfId="23255" xr:uid="{00000000-0005-0000-0000-0000047F0000}"/>
    <cellStyle name="RISKtlandrEdge 4 4 2 6 2" xfId="23256" xr:uid="{00000000-0005-0000-0000-0000057F0000}"/>
    <cellStyle name="RISKtlandrEdge 4 4 2 7" xfId="23257" xr:uid="{00000000-0005-0000-0000-0000067F0000}"/>
    <cellStyle name="RISKtlandrEdge 4 4 2 7 2" xfId="23258" xr:uid="{00000000-0005-0000-0000-0000077F0000}"/>
    <cellStyle name="RISKtlandrEdge 4 4 2 8" xfId="23259" xr:uid="{00000000-0005-0000-0000-0000087F0000}"/>
    <cellStyle name="RISKtlandrEdge 4 4 3" xfId="23260" xr:uid="{00000000-0005-0000-0000-0000097F0000}"/>
    <cellStyle name="RISKtlandrEdge 4 4 3 2" xfId="23261" xr:uid="{00000000-0005-0000-0000-00000A7F0000}"/>
    <cellStyle name="RISKtlandrEdge 4 4 3 2 2" xfId="23262" xr:uid="{00000000-0005-0000-0000-00000B7F0000}"/>
    <cellStyle name="RISKtlandrEdge 4 4 3 3" xfId="23263" xr:uid="{00000000-0005-0000-0000-00000C7F0000}"/>
    <cellStyle name="RISKtlandrEdge 4 4 3 3 2" xfId="23264" xr:uid="{00000000-0005-0000-0000-00000D7F0000}"/>
    <cellStyle name="RISKtlandrEdge 4 4 3 4" xfId="23265" xr:uid="{00000000-0005-0000-0000-00000E7F0000}"/>
    <cellStyle name="RISKtlandrEdge 4 4 4" xfId="23266" xr:uid="{00000000-0005-0000-0000-00000F7F0000}"/>
    <cellStyle name="RISKtlandrEdge 4 4 4 2" xfId="23267" xr:uid="{00000000-0005-0000-0000-0000107F0000}"/>
    <cellStyle name="RISKtlandrEdge 4 4 4 2 2" xfId="23268" xr:uid="{00000000-0005-0000-0000-0000117F0000}"/>
    <cellStyle name="RISKtlandrEdge 4 4 4 3" xfId="23269" xr:uid="{00000000-0005-0000-0000-0000127F0000}"/>
    <cellStyle name="RISKtlandrEdge 4 4 4 3 2" xfId="23270" xr:uid="{00000000-0005-0000-0000-0000137F0000}"/>
    <cellStyle name="RISKtlandrEdge 4 4 4 4" xfId="23271" xr:uid="{00000000-0005-0000-0000-0000147F0000}"/>
    <cellStyle name="RISKtlandrEdge 4 4 5" xfId="23272" xr:uid="{00000000-0005-0000-0000-0000157F0000}"/>
    <cellStyle name="RISKtlandrEdge 4 4 5 2" xfId="23273" xr:uid="{00000000-0005-0000-0000-0000167F0000}"/>
    <cellStyle name="RISKtlandrEdge 4 4 5 2 2" xfId="23274" xr:uid="{00000000-0005-0000-0000-0000177F0000}"/>
    <cellStyle name="RISKtlandrEdge 4 4 5 3" xfId="23275" xr:uid="{00000000-0005-0000-0000-0000187F0000}"/>
    <cellStyle name="RISKtlandrEdge 4 4 5 3 2" xfId="23276" xr:uid="{00000000-0005-0000-0000-0000197F0000}"/>
    <cellStyle name="RISKtlandrEdge 4 4 5 4" xfId="23277" xr:uid="{00000000-0005-0000-0000-00001A7F0000}"/>
    <cellStyle name="RISKtlandrEdge 4 4 6" xfId="23278" xr:uid="{00000000-0005-0000-0000-00001B7F0000}"/>
    <cellStyle name="RISKtlandrEdge 4 4 6 2" xfId="23279" xr:uid="{00000000-0005-0000-0000-00001C7F0000}"/>
    <cellStyle name="RISKtlandrEdge 4 4 6 2 2" xfId="23280" xr:uid="{00000000-0005-0000-0000-00001D7F0000}"/>
    <cellStyle name="RISKtlandrEdge 4 4 6 3" xfId="23281" xr:uid="{00000000-0005-0000-0000-00001E7F0000}"/>
    <cellStyle name="RISKtlandrEdge 4 4 6 3 2" xfId="23282" xr:uid="{00000000-0005-0000-0000-00001F7F0000}"/>
    <cellStyle name="RISKtlandrEdge 4 4 6 4" xfId="23283" xr:uid="{00000000-0005-0000-0000-0000207F0000}"/>
    <cellStyle name="RISKtlandrEdge 4 4 7" xfId="23284" xr:uid="{00000000-0005-0000-0000-0000217F0000}"/>
    <cellStyle name="RISKtlandrEdge 4 4 7 2" xfId="23285" xr:uid="{00000000-0005-0000-0000-0000227F0000}"/>
    <cellStyle name="RISKtlandrEdge 4 4 8" xfId="23286" xr:uid="{00000000-0005-0000-0000-0000237F0000}"/>
    <cellStyle name="RISKtlandrEdge 4 4 8 2" xfId="23287" xr:uid="{00000000-0005-0000-0000-0000247F0000}"/>
    <cellStyle name="RISKtlandrEdge 4 4 9" xfId="23288" xr:uid="{00000000-0005-0000-0000-0000257F0000}"/>
    <cellStyle name="RISKtlandrEdge 4 4_Balance" xfId="23289" xr:uid="{00000000-0005-0000-0000-0000267F0000}"/>
    <cellStyle name="RISKtlandrEdge 4 5" xfId="23290" xr:uid="{00000000-0005-0000-0000-0000277F0000}"/>
    <cellStyle name="RISKtlandrEdge 4 5 2" xfId="23291" xr:uid="{00000000-0005-0000-0000-0000287F0000}"/>
    <cellStyle name="RISKtlandrEdge 4 5 2 2" xfId="23292" xr:uid="{00000000-0005-0000-0000-0000297F0000}"/>
    <cellStyle name="RISKtlandrEdge 4 5 2 2 2" xfId="23293" xr:uid="{00000000-0005-0000-0000-00002A7F0000}"/>
    <cellStyle name="RISKtlandrEdge 4 5 2 3" xfId="23294" xr:uid="{00000000-0005-0000-0000-00002B7F0000}"/>
    <cellStyle name="RISKtlandrEdge 4 5 2 3 2" xfId="23295" xr:uid="{00000000-0005-0000-0000-00002C7F0000}"/>
    <cellStyle name="RISKtlandrEdge 4 5 2 4" xfId="23296" xr:uid="{00000000-0005-0000-0000-00002D7F0000}"/>
    <cellStyle name="RISKtlandrEdge 4 5 3" xfId="23297" xr:uid="{00000000-0005-0000-0000-00002E7F0000}"/>
    <cellStyle name="RISKtlandrEdge 4 5 3 2" xfId="23298" xr:uid="{00000000-0005-0000-0000-00002F7F0000}"/>
    <cellStyle name="RISKtlandrEdge 4 5 3 2 2" xfId="23299" xr:uid="{00000000-0005-0000-0000-0000307F0000}"/>
    <cellStyle name="RISKtlandrEdge 4 5 3 3" xfId="23300" xr:uid="{00000000-0005-0000-0000-0000317F0000}"/>
    <cellStyle name="RISKtlandrEdge 4 5 3 3 2" xfId="23301" xr:uid="{00000000-0005-0000-0000-0000327F0000}"/>
    <cellStyle name="RISKtlandrEdge 4 5 3 4" xfId="23302" xr:uid="{00000000-0005-0000-0000-0000337F0000}"/>
    <cellStyle name="RISKtlandrEdge 4 5 4" xfId="23303" xr:uid="{00000000-0005-0000-0000-0000347F0000}"/>
    <cellStyle name="RISKtlandrEdge 4 5 4 2" xfId="23304" xr:uid="{00000000-0005-0000-0000-0000357F0000}"/>
    <cellStyle name="RISKtlandrEdge 4 5 4 2 2" xfId="23305" xr:uid="{00000000-0005-0000-0000-0000367F0000}"/>
    <cellStyle name="RISKtlandrEdge 4 5 4 3" xfId="23306" xr:uid="{00000000-0005-0000-0000-0000377F0000}"/>
    <cellStyle name="RISKtlandrEdge 4 5 4 3 2" xfId="23307" xr:uid="{00000000-0005-0000-0000-0000387F0000}"/>
    <cellStyle name="RISKtlandrEdge 4 5 4 4" xfId="23308" xr:uid="{00000000-0005-0000-0000-0000397F0000}"/>
    <cellStyle name="RISKtlandrEdge 4 5 5" xfId="23309" xr:uid="{00000000-0005-0000-0000-00003A7F0000}"/>
    <cellStyle name="RISKtlandrEdge 4 5 5 2" xfId="23310" xr:uid="{00000000-0005-0000-0000-00003B7F0000}"/>
    <cellStyle name="RISKtlandrEdge 4 5 5 2 2" xfId="23311" xr:uid="{00000000-0005-0000-0000-00003C7F0000}"/>
    <cellStyle name="RISKtlandrEdge 4 5 5 3" xfId="23312" xr:uid="{00000000-0005-0000-0000-00003D7F0000}"/>
    <cellStyle name="RISKtlandrEdge 4 5 5 3 2" xfId="23313" xr:uid="{00000000-0005-0000-0000-00003E7F0000}"/>
    <cellStyle name="RISKtlandrEdge 4 5 5 4" xfId="23314" xr:uid="{00000000-0005-0000-0000-00003F7F0000}"/>
    <cellStyle name="RISKtlandrEdge 4 5 6" xfId="23315" xr:uid="{00000000-0005-0000-0000-0000407F0000}"/>
    <cellStyle name="RISKtlandrEdge 4 5 6 2" xfId="23316" xr:uid="{00000000-0005-0000-0000-0000417F0000}"/>
    <cellStyle name="RISKtlandrEdge 4 5 7" xfId="23317" xr:uid="{00000000-0005-0000-0000-0000427F0000}"/>
    <cellStyle name="RISKtlandrEdge 4 5 7 2" xfId="23318" xr:uid="{00000000-0005-0000-0000-0000437F0000}"/>
    <cellStyle name="RISKtlandrEdge 4 5 8" xfId="23319" xr:uid="{00000000-0005-0000-0000-0000447F0000}"/>
    <cellStyle name="RISKtlandrEdge 4 6" xfId="23320" xr:uid="{00000000-0005-0000-0000-0000457F0000}"/>
    <cellStyle name="RISKtlandrEdge 4 6 2" xfId="23321" xr:uid="{00000000-0005-0000-0000-0000467F0000}"/>
    <cellStyle name="RISKtlandrEdge 4 6 2 2" xfId="23322" xr:uid="{00000000-0005-0000-0000-0000477F0000}"/>
    <cellStyle name="RISKtlandrEdge 4 6 2 2 2" xfId="23323" xr:uid="{00000000-0005-0000-0000-0000487F0000}"/>
    <cellStyle name="RISKtlandrEdge 4 6 2 3" xfId="23324" xr:uid="{00000000-0005-0000-0000-0000497F0000}"/>
    <cellStyle name="RISKtlandrEdge 4 6 2 3 2" xfId="23325" xr:uid="{00000000-0005-0000-0000-00004A7F0000}"/>
    <cellStyle name="RISKtlandrEdge 4 6 2 4" xfId="23326" xr:uid="{00000000-0005-0000-0000-00004B7F0000}"/>
    <cellStyle name="RISKtlandrEdge 4 6 3" xfId="23327" xr:uid="{00000000-0005-0000-0000-00004C7F0000}"/>
    <cellStyle name="RISKtlandrEdge 4 6 3 2" xfId="23328" xr:uid="{00000000-0005-0000-0000-00004D7F0000}"/>
    <cellStyle name="RISKtlandrEdge 4 6 3 2 2" xfId="23329" xr:uid="{00000000-0005-0000-0000-00004E7F0000}"/>
    <cellStyle name="RISKtlandrEdge 4 6 3 3" xfId="23330" xr:uid="{00000000-0005-0000-0000-00004F7F0000}"/>
    <cellStyle name="RISKtlandrEdge 4 6 3 3 2" xfId="23331" xr:uid="{00000000-0005-0000-0000-0000507F0000}"/>
    <cellStyle name="RISKtlandrEdge 4 6 3 4" xfId="23332" xr:uid="{00000000-0005-0000-0000-0000517F0000}"/>
    <cellStyle name="RISKtlandrEdge 4 6 4" xfId="23333" xr:uid="{00000000-0005-0000-0000-0000527F0000}"/>
    <cellStyle name="RISKtlandrEdge 4 6 4 2" xfId="23334" xr:uid="{00000000-0005-0000-0000-0000537F0000}"/>
    <cellStyle name="RISKtlandrEdge 4 6 4 2 2" xfId="23335" xr:uid="{00000000-0005-0000-0000-0000547F0000}"/>
    <cellStyle name="RISKtlandrEdge 4 6 4 3" xfId="23336" xr:uid="{00000000-0005-0000-0000-0000557F0000}"/>
    <cellStyle name="RISKtlandrEdge 4 6 4 3 2" xfId="23337" xr:uid="{00000000-0005-0000-0000-0000567F0000}"/>
    <cellStyle name="RISKtlandrEdge 4 6 4 4" xfId="23338" xr:uid="{00000000-0005-0000-0000-0000577F0000}"/>
    <cellStyle name="RISKtlandrEdge 4 6 5" xfId="23339" xr:uid="{00000000-0005-0000-0000-0000587F0000}"/>
    <cellStyle name="RISKtlandrEdge 4 6 5 2" xfId="23340" xr:uid="{00000000-0005-0000-0000-0000597F0000}"/>
    <cellStyle name="RISKtlandrEdge 4 6 5 2 2" xfId="23341" xr:uid="{00000000-0005-0000-0000-00005A7F0000}"/>
    <cellStyle name="RISKtlandrEdge 4 6 5 3" xfId="23342" xr:uid="{00000000-0005-0000-0000-00005B7F0000}"/>
    <cellStyle name="RISKtlandrEdge 4 6 5 3 2" xfId="23343" xr:uid="{00000000-0005-0000-0000-00005C7F0000}"/>
    <cellStyle name="RISKtlandrEdge 4 6 5 4" xfId="23344" xr:uid="{00000000-0005-0000-0000-00005D7F0000}"/>
    <cellStyle name="RISKtlandrEdge 4 6 6" xfId="23345" xr:uid="{00000000-0005-0000-0000-00005E7F0000}"/>
    <cellStyle name="RISKtlandrEdge 4 6 6 2" xfId="23346" xr:uid="{00000000-0005-0000-0000-00005F7F0000}"/>
    <cellStyle name="RISKtlandrEdge 4 6 7" xfId="23347" xr:uid="{00000000-0005-0000-0000-0000607F0000}"/>
    <cellStyle name="RISKtlandrEdge 4 6 7 2" xfId="23348" xr:uid="{00000000-0005-0000-0000-0000617F0000}"/>
    <cellStyle name="RISKtlandrEdge 4 6 8" xfId="23349" xr:uid="{00000000-0005-0000-0000-0000627F0000}"/>
    <cellStyle name="RISKtlandrEdge 4 7" xfId="23350" xr:uid="{00000000-0005-0000-0000-0000637F0000}"/>
    <cellStyle name="RISKtlandrEdge 4 7 2" xfId="23351" xr:uid="{00000000-0005-0000-0000-0000647F0000}"/>
    <cellStyle name="RISKtlandrEdge 4 7 2 2" xfId="23352" xr:uid="{00000000-0005-0000-0000-0000657F0000}"/>
    <cellStyle name="RISKtlandrEdge 4 7 3" xfId="23353" xr:uid="{00000000-0005-0000-0000-0000667F0000}"/>
    <cellStyle name="RISKtlandrEdge 4 7 3 2" xfId="23354" xr:uid="{00000000-0005-0000-0000-0000677F0000}"/>
    <cellStyle name="RISKtlandrEdge 4 7 4" xfId="23355" xr:uid="{00000000-0005-0000-0000-0000687F0000}"/>
    <cellStyle name="RISKtlandrEdge 4 8" xfId="23356" xr:uid="{00000000-0005-0000-0000-0000697F0000}"/>
    <cellStyle name="RISKtlandrEdge 4 8 2" xfId="23357" xr:uid="{00000000-0005-0000-0000-00006A7F0000}"/>
    <cellStyle name="RISKtlandrEdge 4 8 2 2" xfId="23358" xr:uid="{00000000-0005-0000-0000-00006B7F0000}"/>
    <cellStyle name="RISKtlandrEdge 4 8 3" xfId="23359" xr:uid="{00000000-0005-0000-0000-00006C7F0000}"/>
    <cellStyle name="RISKtlandrEdge 4 8 3 2" xfId="23360" xr:uid="{00000000-0005-0000-0000-00006D7F0000}"/>
    <cellStyle name="RISKtlandrEdge 4 8 4" xfId="23361" xr:uid="{00000000-0005-0000-0000-00006E7F0000}"/>
    <cellStyle name="RISKtlandrEdge 4 9" xfId="23362" xr:uid="{00000000-0005-0000-0000-00006F7F0000}"/>
    <cellStyle name="RISKtlandrEdge 4 9 2" xfId="23363" xr:uid="{00000000-0005-0000-0000-0000707F0000}"/>
    <cellStyle name="RISKtlandrEdge 4 9 2 2" xfId="23364" xr:uid="{00000000-0005-0000-0000-0000717F0000}"/>
    <cellStyle name="RISKtlandrEdge 4 9 3" xfId="23365" xr:uid="{00000000-0005-0000-0000-0000727F0000}"/>
    <cellStyle name="RISKtlandrEdge 4 9 3 2" xfId="23366" xr:uid="{00000000-0005-0000-0000-0000737F0000}"/>
    <cellStyle name="RISKtlandrEdge 4 9 4" xfId="23367" xr:uid="{00000000-0005-0000-0000-0000747F0000}"/>
    <cellStyle name="RISKtlandrEdge 4_Balance" xfId="23368" xr:uid="{00000000-0005-0000-0000-0000757F0000}"/>
    <cellStyle name="RISKtlandrEdge 5" xfId="23369" xr:uid="{00000000-0005-0000-0000-0000767F0000}"/>
    <cellStyle name="RISKtlandrEdge 5 2" xfId="23370" xr:uid="{00000000-0005-0000-0000-0000777F0000}"/>
    <cellStyle name="RISKtlandrEdge 5 2 2" xfId="23371" xr:uid="{00000000-0005-0000-0000-0000787F0000}"/>
    <cellStyle name="RISKtlandrEdge 5 2 2 2" xfId="23372" xr:uid="{00000000-0005-0000-0000-0000797F0000}"/>
    <cellStyle name="RISKtlandrEdge 5 2 3" xfId="23373" xr:uid="{00000000-0005-0000-0000-00007A7F0000}"/>
    <cellStyle name="RISKtlandrEdge 5 2 3 2" xfId="23374" xr:uid="{00000000-0005-0000-0000-00007B7F0000}"/>
    <cellStyle name="RISKtlandrEdge 5 2 4" xfId="23375" xr:uid="{00000000-0005-0000-0000-00007C7F0000}"/>
    <cellStyle name="RISKtlandrEdge 5 3" xfId="23376" xr:uid="{00000000-0005-0000-0000-00007D7F0000}"/>
    <cellStyle name="RISKtlandrEdge 5 3 2" xfId="23377" xr:uid="{00000000-0005-0000-0000-00007E7F0000}"/>
    <cellStyle name="RISKtlandrEdge 5 3 2 2" xfId="23378" xr:uid="{00000000-0005-0000-0000-00007F7F0000}"/>
    <cellStyle name="RISKtlandrEdge 5 3 3" xfId="23379" xr:uid="{00000000-0005-0000-0000-0000807F0000}"/>
    <cellStyle name="RISKtlandrEdge 5 3 3 2" xfId="23380" xr:uid="{00000000-0005-0000-0000-0000817F0000}"/>
    <cellStyle name="RISKtlandrEdge 5 3 4" xfId="23381" xr:uid="{00000000-0005-0000-0000-0000827F0000}"/>
    <cellStyle name="RISKtlandrEdge 5 4" xfId="23382" xr:uid="{00000000-0005-0000-0000-0000837F0000}"/>
    <cellStyle name="RISKtlandrEdge 5 4 2" xfId="23383" xr:uid="{00000000-0005-0000-0000-0000847F0000}"/>
    <cellStyle name="RISKtlandrEdge 5 4 2 2" xfId="23384" xr:uid="{00000000-0005-0000-0000-0000857F0000}"/>
    <cellStyle name="RISKtlandrEdge 5 4 3" xfId="23385" xr:uid="{00000000-0005-0000-0000-0000867F0000}"/>
    <cellStyle name="RISKtlandrEdge 5 4 3 2" xfId="23386" xr:uid="{00000000-0005-0000-0000-0000877F0000}"/>
    <cellStyle name="RISKtlandrEdge 5 4 4" xfId="23387" xr:uid="{00000000-0005-0000-0000-0000887F0000}"/>
    <cellStyle name="RISKtlandrEdge 5 5" xfId="23388" xr:uid="{00000000-0005-0000-0000-0000897F0000}"/>
    <cellStyle name="RISKtlandrEdge 5 5 2" xfId="23389" xr:uid="{00000000-0005-0000-0000-00008A7F0000}"/>
    <cellStyle name="RISKtlandrEdge 5 5 2 2" xfId="23390" xr:uid="{00000000-0005-0000-0000-00008B7F0000}"/>
    <cellStyle name="RISKtlandrEdge 5 5 3" xfId="23391" xr:uid="{00000000-0005-0000-0000-00008C7F0000}"/>
    <cellStyle name="RISKtlandrEdge 5 5 3 2" xfId="23392" xr:uid="{00000000-0005-0000-0000-00008D7F0000}"/>
    <cellStyle name="RISKtlandrEdge 5 5 4" xfId="23393" xr:uid="{00000000-0005-0000-0000-00008E7F0000}"/>
    <cellStyle name="RISKtlandrEdge 5 6" xfId="23394" xr:uid="{00000000-0005-0000-0000-00008F7F0000}"/>
    <cellStyle name="RISKtlandrEdge 5 6 2" xfId="23395" xr:uid="{00000000-0005-0000-0000-0000907F0000}"/>
    <cellStyle name="RISKtlandrEdge 5 7" xfId="23396" xr:uid="{00000000-0005-0000-0000-0000917F0000}"/>
    <cellStyle name="RISKtlandrEdge 5 7 2" xfId="23397" xr:uid="{00000000-0005-0000-0000-0000927F0000}"/>
    <cellStyle name="RISKtlandrEdge 5 8" xfId="23398" xr:uid="{00000000-0005-0000-0000-0000937F0000}"/>
    <cellStyle name="RISKtlandrEdge 6" xfId="23399" xr:uid="{00000000-0005-0000-0000-0000947F0000}"/>
    <cellStyle name="RISKtlandrEdge 6 2" xfId="23400" xr:uid="{00000000-0005-0000-0000-0000957F0000}"/>
    <cellStyle name="RISKtlandrEdge 6 2 2" xfId="23401" xr:uid="{00000000-0005-0000-0000-0000967F0000}"/>
    <cellStyle name="RISKtlandrEdge 6 3" xfId="23402" xr:uid="{00000000-0005-0000-0000-0000977F0000}"/>
    <cellStyle name="RISKtlandrEdge 6 3 2" xfId="23403" xr:uid="{00000000-0005-0000-0000-0000987F0000}"/>
    <cellStyle name="RISKtlandrEdge 6 4" xfId="23404" xr:uid="{00000000-0005-0000-0000-0000997F0000}"/>
    <cellStyle name="RISKtlandrEdge 7" xfId="23405" xr:uid="{00000000-0005-0000-0000-00009A7F0000}"/>
    <cellStyle name="RISKtlandrEdge 7 2" xfId="23406" xr:uid="{00000000-0005-0000-0000-00009B7F0000}"/>
    <cellStyle name="RISKtlandrEdge 7 2 2" xfId="23407" xr:uid="{00000000-0005-0000-0000-00009C7F0000}"/>
    <cellStyle name="RISKtlandrEdge 7 3" xfId="23408" xr:uid="{00000000-0005-0000-0000-00009D7F0000}"/>
    <cellStyle name="RISKtlandrEdge 7 3 2" xfId="23409" xr:uid="{00000000-0005-0000-0000-00009E7F0000}"/>
    <cellStyle name="RISKtlandrEdge 7 4" xfId="23410" xr:uid="{00000000-0005-0000-0000-00009F7F0000}"/>
    <cellStyle name="RISKtlandrEdge 8" xfId="23411" xr:uid="{00000000-0005-0000-0000-0000A07F0000}"/>
    <cellStyle name="RISKtlandrEdge 8 2" xfId="23412" xr:uid="{00000000-0005-0000-0000-0000A17F0000}"/>
    <cellStyle name="RISKtlandrEdge 8 2 2" xfId="23413" xr:uid="{00000000-0005-0000-0000-0000A27F0000}"/>
    <cellStyle name="RISKtlandrEdge 8 3" xfId="23414" xr:uid="{00000000-0005-0000-0000-0000A37F0000}"/>
    <cellStyle name="RISKtlandrEdge 8 3 2" xfId="23415" xr:uid="{00000000-0005-0000-0000-0000A47F0000}"/>
    <cellStyle name="RISKtlandrEdge 8 4" xfId="23416" xr:uid="{00000000-0005-0000-0000-0000A57F0000}"/>
    <cellStyle name="RISKtlandrEdge 9" xfId="23417" xr:uid="{00000000-0005-0000-0000-0000A67F0000}"/>
    <cellStyle name="RISKtlandrEdge 9 2" xfId="23418" xr:uid="{00000000-0005-0000-0000-0000A77F0000}"/>
    <cellStyle name="RISKtlandrEdge 9 2 2" xfId="23419" xr:uid="{00000000-0005-0000-0000-0000A87F0000}"/>
    <cellStyle name="RISKtlandrEdge 9 3" xfId="23420" xr:uid="{00000000-0005-0000-0000-0000A97F0000}"/>
    <cellStyle name="RISKtlandrEdge 9 3 2" xfId="23421" xr:uid="{00000000-0005-0000-0000-0000AA7F0000}"/>
    <cellStyle name="RISKtlandrEdge 9 4" xfId="23422" xr:uid="{00000000-0005-0000-0000-0000AB7F0000}"/>
    <cellStyle name="RISKtlandrEdge_Balance" xfId="23423" xr:uid="{00000000-0005-0000-0000-0000AC7F0000}"/>
    <cellStyle name="RISKtlCorner" xfId="23424" xr:uid="{00000000-0005-0000-0000-0000AD7F0000}"/>
    <cellStyle name="RISKtlCorner 10" xfId="23425" xr:uid="{00000000-0005-0000-0000-0000AE7F0000}"/>
    <cellStyle name="RISKtlCorner 10 2" xfId="23426" xr:uid="{00000000-0005-0000-0000-0000AF7F0000}"/>
    <cellStyle name="RISKtlCorner 11" xfId="23427" xr:uid="{00000000-0005-0000-0000-0000B07F0000}"/>
    <cellStyle name="RISKtlCorner 11 2" xfId="23428" xr:uid="{00000000-0005-0000-0000-0000B17F0000}"/>
    <cellStyle name="RISKtlCorner 12" xfId="23429" xr:uid="{00000000-0005-0000-0000-0000B27F0000}"/>
    <cellStyle name="RISKtlCorner 2" xfId="23430" xr:uid="{00000000-0005-0000-0000-0000B37F0000}"/>
    <cellStyle name="RISKtlCorner 2 10" xfId="23431" xr:uid="{00000000-0005-0000-0000-0000B47F0000}"/>
    <cellStyle name="RISKtlCorner 2 10 2" xfId="23432" xr:uid="{00000000-0005-0000-0000-0000B57F0000}"/>
    <cellStyle name="RISKtlCorner 2 10 2 2" xfId="23433" xr:uid="{00000000-0005-0000-0000-0000B67F0000}"/>
    <cellStyle name="RISKtlCorner 2 10 3" xfId="23434" xr:uid="{00000000-0005-0000-0000-0000B77F0000}"/>
    <cellStyle name="RISKtlCorner 2 10 3 2" xfId="23435" xr:uid="{00000000-0005-0000-0000-0000B87F0000}"/>
    <cellStyle name="RISKtlCorner 2 10 4" xfId="23436" xr:uid="{00000000-0005-0000-0000-0000B97F0000}"/>
    <cellStyle name="RISKtlCorner 2 11" xfId="23437" xr:uid="{00000000-0005-0000-0000-0000BA7F0000}"/>
    <cellStyle name="RISKtlCorner 2 11 2" xfId="23438" xr:uid="{00000000-0005-0000-0000-0000BB7F0000}"/>
    <cellStyle name="RISKtlCorner 2 12" xfId="23439" xr:uid="{00000000-0005-0000-0000-0000BC7F0000}"/>
    <cellStyle name="RISKtlCorner 2 12 2" xfId="23440" xr:uid="{00000000-0005-0000-0000-0000BD7F0000}"/>
    <cellStyle name="RISKtlCorner 2 13" xfId="23441" xr:uid="{00000000-0005-0000-0000-0000BE7F0000}"/>
    <cellStyle name="RISKtlCorner 2 2" xfId="23442" xr:uid="{00000000-0005-0000-0000-0000BF7F0000}"/>
    <cellStyle name="RISKtlCorner 2 2 2" xfId="23443" xr:uid="{00000000-0005-0000-0000-0000C07F0000}"/>
    <cellStyle name="RISKtlCorner 2 2 2 2" xfId="23444" xr:uid="{00000000-0005-0000-0000-0000C17F0000}"/>
    <cellStyle name="RISKtlCorner 2 2 2 2 2" xfId="23445" xr:uid="{00000000-0005-0000-0000-0000C27F0000}"/>
    <cellStyle name="RISKtlCorner 2 2 2 2 2 2" xfId="23446" xr:uid="{00000000-0005-0000-0000-0000C37F0000}"/>
    <cellStyle name="RISKtlCorner 2 2 2 2 3" xfId="23447" xr:uid="{00000000-0005-0000-0000-0000C47F0000}"/>
    <cellStyle name="RISKtlCorner 2 2 2 2 3 2" xfId="23448" xr:uid="{00000000-0005-0000-0000-0000C57F0000}"/>
    <cellStyle name="RISKtlCorner 2 2 2 2 4" xfId="23449" xr:uid="{00000000-0005-0000-0000-0000C67F0000}"/>
    <cellStyle name="RISKtlCorner 2 2 2 3" xfId="23450" xr:uid="{00000000-0005-0000-0000-0000C77F0000}"/>
    <cellStyle name="RISKtlCorner 2 2 2 3 2" xfId="23451" xr:uid="{00000000-0005-0000-0000-0000C87F0000}"/>
    <cellStyle name="RISKtlCorner 2 2 2 3 2 2" xfId="23452" xr:uid="{00000000-0005-0000-0000-0000C97F0000}"/>
    <cellStyle name="RISKtlCorner 2 2 2 3 3" xfId="23453" xr:uid="{00000000-0005-0000-0000-0000CA7F0000}"/>
    <cellStyle name="RISKtlCorner 2 2 2 3 3 2" xfId="23454" xr:uid="{00000000-0005-0000-0000-0000CB7F0000}"/>
    <cellStyle name="RISKtlCorner 2 2 2 3 4" xfId="23455" xr:uid="{00000000-0005-0000-0000-0000CC7F0000}"/>
    <cellStyle name="RISKtlCorner 2 2 2 4" xfId="23456" xr:uid="{00000000-0005-0000-0000-0000CD7F0000}"/>
    <cellStyle name="RISKtlCorner 2 2 2 4 2" xfId="23457" xr:uid="{00000000-0005-0000-0000-0000CE7F0000}"/>
    <cellStyle name="RISKtlCorner 2 2 2 4 2 2" xfId="23458" xr:uid="{00000000-0005-0000-0000-0000CF7F0000}"/>
    <cellStyle name="RISKtlCorner 2 2 2 4 3" xfId="23459" xr:uid="{00000000-0005-0000-0000-0000D07F0000}"/>
    <cellStyle name="RISKtlCorner 2 2 2 4 3 2" xfId="23460" xr:uid="{00000000-0005-0000-0000-0000D17F0000}"/>
    <cellStyle name="RISKtlCorner 2 2 2 4 4" xfId="23461" xr:uid="{00000000-0005-0000-0000-0000D27F0000}"/>
    <cellStyle name="RISKtlCorner 2 2 2 5" xfId="23462" xr:uid="{00000000-0005-0000-0000-0000D37F0000}"/>
    <cellStyle name="RISKtlCorner 2 2 2 5 2" xfId="23463" xr:uid="{00000000-0005-0000-0000-0000D47F0000}"/>
    <cellStyle name="RISKtlCorner 2 2 2 5 2 2" xfId="23464" xr:uid="{00000000-0005-0000-0000-0000D57F0000}"/>
    <cellStyle name="RISKtlCorner 2 2 2 5 3" xfId="23465" xr:uid="{00000000-0005-0000-0000-0000D67F0000}"/>
    <cellStyle name="RISKtlCorner 2 2 2 5 3 2" xfId="23466" xr:uid="{00000000-0005-0000-0000-0000D77F0000}"/>
    <cellStyle name="RISKtlCorner 2 2 2 5 4" xfId="23467" xr:uid="{00000000-0005-0000-0000-0000D87F0000}"/>
    <cellStyle name="RISKtlCorner 2 2 2 6" xfId="23468" xr:uid="{00000000-0005-0000-0000-0000D97F0000}"/>
    <cellStyle name="RISKtlCorner 2 2 2 6 2" xfId="23469" xr:uid="{00000000-0005-0000-0000-0000DA7F0000}"/>
    <cellStyle name="RISKtlCorner 2 2 2 7" xfId="23470" xr:uid="{00000000-0005-0000-0000-0000DB7F0000}"/>
    <cellStyle name="RISKtlCorner 2 2 2 7 2" xfId="23471" xr:uid="{00000000-0005-0000-0000-0000DC7F0000}"/>
    <cellStyle name="RISKtlCorner 2 2 2 8" xfId="23472" xr:uid="{00000000-0005-0000-0000-0000DD7F0000}"/>
    <cellStyle name="RISKtlCorner 2 2 3" xfId="23473" xr:uid="{00000000-0005-0000-0000-0000DE7F0000}"/>
    <cellStyle name="RISKtlCorner 2 2 3 2" xfId="23474" xr:uid="{00000000-0005-0000-0000-0000DF7F0000}"/>
    <cellStyle name="RISKtlCorner 2 2 3 2 2" xfId="23475" xr:uid="{00000000-0005-0000-0000-0000E07F0000}"/>
    <cellStyle name="RISKtlCorner 2 2 3 3" xfId="23476" xr:uid="{00000000-0005-0000-0000-0000E17F0000}"/>
    <cellStyle name="RISKtlCorner 2 2 3 3 2" xfId="23477" xr:uid="{00000000-0005-0000-0000-0000E27F0000}"/>
    <cellStyle name="RISKtlCorner 2 2 3 4" xfId="23478" xr:uid="{00000000-0005-0000-0000-0000E37F0000}"/>
    <cellStyle name="RISKtlCorner 2 2 4" xfId="23479" xr:uid="{00000000-0005-0000-0000-0000E47F0000}"/>
    <cellStyle name="RISKtlCorner 2 2 4 2" xfId="23480" xr:uid="{00000000-0005-0000-0000-0000E57F0000}"/>
    <cellStyle name="RISKtlCorner 2 2 4 2 2" xfId="23481" xr:uid="{00000000-0005-0000-0000-0000E67F0000}"/>
    <cellStyle name="RISKtlCorner 2 2 4 3" xfId="23482" xr:uid="{00000000-0005-0000-0000-0000E77F0000}"/>
    <cellStyle name="RISKtlCorner 2 2 4 3 2" xfId="23483" xr:uid="{00000000-0005-0000-0000-0000E87F0000}"/>
    <cellStyle name="RISKtlCorner 2 2 4 4" xfId="23484" xr:uid="{00000000-0005-0000-0000-0000E97F0000}"/>
    <cellStyle name="RISKtlCorner 2 2 5" xfId="23485" xr:uid="{00000000-0005-0000-0000-0000EA7F0000}"/>
    <cellStyle name="RISKtlCorner 2 2 5 2" xfId="23486" xr:uid="{00000000-0005-0000-0000-0000EB7F0000}"/>
    <cellStyle name="RISKtlCorner 2 2 5 2 2" xfId="23487" xr:uid="{00000000-0005-0000-0000-0000EC7F0000}"/>
    <cellStyle name="RISKtlCorner 2 2 5 3" xfId="23488" xr:uid="{00000000-0005-0000-0000-0000ED7F0000}"/>
    <cellStyle name="RISKtlCorner 2 2 5 3 2" xfId="23489" xr:uid="{00000000-0005-0000-0000-0000EE7F0000}"/>
    <cellStyle name="RISKtlCorner 2 2 5 4" xfId="23490" xr:uid="{00000000-0005-0000-0000-0000EF7F0000}"/>
    <cellStyle name="RISKtlCorner 2 2 6" xfId="23491" xr:uid="{00000000-0005-0000-0000-0000F07F0000}"/>
    <cellStyle name="RISKtlCorner 2 2 6 2" xfId="23492" xr:uid="{00000000-0005-0000-0000-0000F17F0000}"/>
    <cellStyle name="RISKtlCorner 2 2 6 2 2" xfId="23493" xr:uid="{00000000-0005-0000-0000-0000F27F0000}"/>
    <cellStyle name="RISKtlCorner 2 2 6 3" xfId="23494" xr:uid="{00000000-0005-0000-0000-0000F37F0000}"/>
    <cellStyle name="RISKtlCorner 2 2 6 3 2" xfId="23495" xr:uid="{00000000-0005-0000-0000-0000F47F0000}"/>
    <cellStyle name="RISKtlCorner 2 2 6 4" xfId="23496" xr:uid="{00000000-0005-0000-0000-0000F57F0000}"/>
    <cellStyle name="RISKtlCorner 2 2 7" xfId="23497" xr:uid="{00000000-0005-0000-0000-0000F67F0000}"/>
    <cellStyle name="RISKtlCorner 2 2 7 2" xfId="23498" xr:uid="{00000000-0005-0000-0000-0000F77F0000}"/>
    <cellStyle name="RISKtlCorner 2 2 8" xfId="23499" xr:uid="{00000000-0005-0000-0000-0000F87F0000}"/>
    <cellStyle name="RISKtlCorner 2 2 8 2" xfId="23500" xr:uid="{00000000-0005-0000-0000-0000F97F0000}"/>
    <cellStyle name="RISKtlCorner 2 2 9" xfId="23501" xr:uid="{00000000-0005-0000-0000-0000FA7F0000}"/>
    <cellStyle name="RISKtlCorner 2 2_Balance" xfId="23502" xr:uid="{00000000-0005-0000-0000-0000FB7F0000}"/>
    <cellStyle name="RISKtlCorner 2 3" xfId="23503" xr:uid="{00000000-0005-0000-0000-0000FC7F0000}"/>
    <cellStyle name="RISKtlCorner 2 3 2" xfId="23504" xr:uid="{00000000-0005-0000-0000-0000FD7F0000}"/>
    <cellStyle name="RISKtlCorner 2 3 2 2" xfId="23505" xr:uid="{00000000-0005-0000-0000-0000FE7F0000}"/>
    <cellStyle name="RISKtlCorner 2 3 2 2 2" xfId="23506" xr:uid="{00000000-0005-0000-0000-0000FF7F0000}"/>
    <cellStyle name="RISKtlCorner 2 3 2 2 2 2" xfId="23507" xr:uid="{00000000-0005-0000-0000-000000800000}"/>
    <cellStyle name="RISKtlCorner 2 3 2 2 3" xfId="23508" xr:uid="{00000000-0005-0000-0000-000001800000}"/>
    <cellStyle name="RISKtlCorner 2 3 2 2 3 2" xfId="23509" xr:uid="{00000000-0005-0000-0000-000002800000}"/>
    <cellStyle name="RISKtlCorner 2 3 2 2 4" xfId="23510" xr:uid="{00000000-0005-0000-0000-000003800000}"/>
    <cellStyle name="RISKtlCorner 2 3 2 3" xfId="23511" xr:uid="{00000000-0005-0000-0000-000004800000}"/>
    <cellStyle name="RISKtlCorner 2 3 2 3 2" xfId="23512" xr:uid="{00000000-0005-0000-0000-000005800000}"/>
    <cellStyle name="RISKtlCorner 2 3 2 3 2 2" xfId="23513" xr:uid="{00000000-0005-0000-0000-000006800000}"/>
    <cellStyle name="RISKtlCorner 2 3 2 3 3" xfId="23514" xr:uid="{00000000-0005-0000-0000-000007800000}"/>
    <cellStyle name="RISKtlCorner 2 3 2 3 3 2" xfId="23515" xr:uid="{00000000-0005-0000-0000-000008800000}"/>
    <cellStyle name="RISKtlCorner 2 3 2 3 4" xfId="23516" xr:uid="{00000000-0005-0000-0000-000009800000}"/>
    <cellStyle name="RISKtlCorner 2 3 2 4" xfId="23517" xr:uid="{00000000-0005-0000-0000-00000A800000}"/>
    <cellStyle name="RISKtlCorner 2 3 2 4 2" xfId="23518" xr:uid="{00000000-0005-0000-0000-00000B800000}"/>
    <cellStyle name="RISKtlCorner 2 3 2 4 2 2" xfId="23519" xr:uid="{00000000-0005-0000-0000-00000C800000}"/>
    <cellStyle name="RISKtlCorner 2 3 2 4 3" xfId="23520" xr:uid="{00000000-0005-0000-0000-00000D800000}"/>
    <cellStyle name="RISKtlCorner 2 3 2 4 3 2" xfId="23521" xr:uid="{00000000-0005-0000-0000-00000E800000}"/>
    <cellStyle name="RISKtlCorner 2 3 2 4 4" xfId="23522" xr:uid="{00000000-0005-0000-0000-00000F800000}"/>
    <cellStyle name="RISKtlCorner 2 3 2 5" xfId="23523" xr:uid="{00000000-0005-0000-0000-000010800000}"/>
    <cellStyle name="RISKtlCorner 2 3 2 5 2" xfId="23524" xr:uid="{00000000-0005-0000-0000-000011800000}"/>
    <cellStyle name="RISKtlCorner 2 3 2 5 2 2" xfId="23525" xr:uid="{00000000-0005-0000-0000-000012800000}"/>
    <cellStyle name="RISKtlCorner 2 3 2 5 3" xfId="23526" xr:uid="{00000000-0005-0000-0000-000013800000}"/>
    <cellStyle name="RISKtlCorner 2 3 2 5 3 2" xfId="23527" xr:uid="{00000000-0005-0000-0000-000014800000}"/>
    <cellStyle name="RISKtlCorner 2 3 2 5 4" xfId="23528" xr:uid="{00000000-0005-0000-0000-000015800000}"/>
    <cellStyle name="RISKtlCorner 2 3 2 6" xfId="23529" xr:uid="{00000000-0005-0000-0000-000016800000}"/>
    <cellStyle name="RISKtlCorner 2 3 2 6 2" xfId="23530" xr:uid="{00000000-0005-0000-0000-000017800000}"/>
    <cellStyle name="RISKtlCorner 2 3 2 7" xfId="23531" xr:uid="{00000000-0005-0000-0000-000018800000}"/>
    <cellStyle name="RISKtlCorner 2 3 2 7 2" xfId="23532" xr:uid="{00000000-0005-0000-0000-000019800000}"/>
    <cellStyle name="RISKtlCorner 2 3 2 8" xfId="23533" xr:uid="{00000000-0005-0000-0000-00001A800000}"/>
    <cellStyle name="RISKtlCorner 2 3 3" xfId="23534" xr:uid="{00000000-0005-0000-0000-00001B800000}"/>
    <cellStyle name="RISKtlCorner 2 3 3 2" xfId="23535" xr:uid="{00000000-0005-0000-0000-00001C800000}"/>
    <cellStyle name="RISKtlCorner 2 3 3 2 2" xfId="23536" xr:uid="{00000000-0005-0000-0000-00001D800000}"/>
    <cellStyle name="RISKtlCorner 2 3 3 3" xfId="23537" xr:uid="{00000000-0005-0000-0000-00001E800000}"/>
    <cellStyle name="RISKtlCorner 2 3 3 3 2" xfId="23538" xr:uid="{00000000-0005-0000-0000-00001F800000}"/>
    <cellStyle name="RISKtlCorner 2 3 3 4" xfId="23539" xr:uid="{00000000-0005-0000-0000-000020800000}"/>
    <cellStyle name="RISKtlCorner 2 3 4" xfId="23540" xr:uid="{00000000-0005-0000-0000-000021800000}"/>
    <cellStyle name="RISKtlCorner 2 3 4 2" xfId="23541" xr:uid="{00000000-0005-0000-0000-000022800000}"/>
    <cellStyle name="RISKtlCorner 2 3 4 2 2" xfId="23542" xr:uid="{00000000-0005-0000-0000-000023800000}"/>
    <cellStyle name="RISKtlCorner 2 3 4 3" xfId="23543" xr:uid="{00000000-0005-0000-0000-000024800000}"/>
    <cellStyle name="RISKtlCorner 2 3 4 3 2" xfId="23544" xr:uid="{00000000-0005-0000-0000-000025800000}"/>
    <cellStyle name="RISKtlCorner 2 3 4 4" xfId="23545" xr:uid="{00000000-0005-0000-0000-000026800000}"/>
    <cellStyle name="RISKtlCorner 2 3 5" xfId="23546" xr:uid="{00000000-0005-0000-0000-000027800000}"/>
    <cellStyle name="RISKtlCorner 2 3 5 2" xfId="23547" xr:uid="{00000000-0005-0000-0000-000028800000}"/>
    <cellStyle name="RISKtlCorner 2 3 5 2 2" xfId="23548" xr:uid="{00000000-0005-0000-0000-000029800000}"/>
    <cellStyle name="RISKtlCorner 2 3 5 3" xfId="23549" xr:uid="{00000000-0005-0000-0000-00002A800000}"/>
    <cellStyle name="RISKtlCorner 2 3 5 3 2" xfId="23550" xr:uid="{00000000-0005-0000-0000-00002B800000}"/>
    <cellStyle name="RISKtlCorner 2 3 5 4" xfId="23551" xr:uid="{00000000-0005-0000-0000-00002C800000}"/>
    <cellStyle name="RISKtlCorner 2 3 6" xfId="23552" xr:uid="{00000000-0005-0000-0000-00002D800000}"/>
    <cellStyle name="RISKtlCorner 2 3 6 2" xfId="23553" xr:uid="{00000000-0005-0000-0000-00002E800000}"/>
    <cellStyle name="RISKtlCorner 2 3 6 2 2" xfId="23554" xr:uid="{00000000-0005-0000-0000-00002F800000}"/>
    <cellStyle name="RISKtlCorner 2 3 6 3" xfId="23555" xr:uid="{00000000-0005-0000-0000-000030800000}"/>
    <cellStyle name="RISKtlCorner 2 3 6 3 2" xfId="23556" xr:uid="{00000000-0005-0000-0000-000031800000}"/>
    <cellStyle name="RISKtlCorner 2 3 6 4" xfId="23557" xr:uid="{00000000-0005-0000-0000-000032800000}"/>
    <cellStyle name="RISKtlCorner 2 3 7" xfId="23558" xr:uid="{00000000-0005-0000-0000-000033800000}"/>
    <cellStyle name="RISKtlCorner 2 3 7 2" xfId="23559" xr:uid="{00000000-0005-0000-0000-000034800000}"/>
    <cellStyle name="RISKtlCorner 2 3 8" xfId="23560" xr:uid="{00000000-0005-0000-0000-000035800000}"/>
    <cellStyle name="RISKtlCorner 2 3 8 2" xfId="23561" xr:uid="{00000000-0005-0000-0000-000036800000}"/>
    <cellStyle name="RISKtlCorner 2 3 9" xfId="23562" xr:uid="{00000000-0005-0000-0000-000037800000}"/>
    <cellStyle name="RISKtlCorner 2 3_Balance" xfId="23563" xr:uid="{00000000-0005-0000-0000-000038800000}"/>
    <cellStyle name="RISKtlCorner 2 4" xfId="23564" xr:uid="{00000000-0005-0000-0000-000039800000}"/>
    <cellStyle name="RISKtlCorner 2 4 2" xfId="23565" xr:uid="{00000000-0005-0000-0000-00003A800000}"/>
    <cellStyle name="RISKtlCorner 2 4 2 2" xfId="23566" xr:uid="{00000000-0005-0000-0000-00003B800000}"/>
    <cellStyle name="RISKtlCorner 2 4 2 2 2" xfId="23567" xr:uid="{00000000-0005-0000-0000-00003C800000}"/>
    <cellStyle name="RISKtlCorner 2 4 2 2 2 2" xfId="23568" xr:uid="{00000000-0005-0000-0000-00003D800000}"/>
    <cellStyle name="RISKtlCorner 2 4 2 2 3" xfId="23569" xr:uid="{00000000-0005-0000-0000-00003E800000}"/>
    <cellStyle name="RISKtlCorner 2 4 2 2 3 2" xfId="23570" xr:uid="{00000000-0005-0000-0000-00003F800000}"/>
    <cellStyle name="RISKtlCorner 2 4 2 2 4" xfId="23571" xr:uid="{00000000-0005-0000-0000-000040800000}"/>
    <cellStyle name="RISKtlCorner 2 4 2 3" xfId="23572" xr:uid="{00000000-0005-0000-0000-000041800000}"/>
    <cellStyle name="RISKtlCorner 2 4 2 3 2" xfId="23573" xr:uid="{00000000-0005-0000-0000-000042800000}"/>
    <cellStyle name="RISKtlCorner 2 4 2 3 2 2" xfId="23574" xr:uid="{00000000-0005-0000-0000-000043800000}"/>
    <cellStyle name="RISKtlCorner 2 4 2 3 3" xfId="23575" xr:uid="{00000000-0005-0000-0000-000044800000}"/>
    <cellStyle name="RISKtlCorner 2 4 2 3 3 2" xfId="23576" xr:uid="{00000000-0005-0000-0000-000045800000}"/>
    <cellStyle name="RISKtlCorner 2 4 2 3 4" xfId="23577" xr:uid="{00000000-0005-0000-0000-000046800000}"/>
    <cellStyle name="RISKtlCorner 2 4 2 4" xfId="23578" xr:uid="{00000000-0005-0000-0000-000047800000}"/>
    <cellStyle name="RISKtlCorner 2 4 2 4 2" xfId="23579" xr:uid="{00000000-0005-0000-0000-000048800000}"/>
    <cellStyle name="RISKtlCorner 2 4 2 4 2 2" xfId="23580" xr:uid="{00000000-0005-0000-0000-000049800000}"/>
    <cellStyle name="RISKtlCorner 2 4 2 4 3" xfId="23581" xr:uid="{00000000-0005-0000-0000-00004A800000}"/>
    <cellStyle name="RISKtlCorner 2 4 2 4 3 2" xfId="23582" xr:uid="{00000000-0005-0000-0000-00004B800000}"/>
    <cellStyle name="RISKtlCorner 2 4 2 4 4" xfId="23583" xr:uid="{00000000-0005-0000-0000-00004C800000}"/>
    <cellStyle name="RISKtlCorner 2 4 2 5" xfId="23584" xr:uid="{00000000-0005-0000-0000-00004D800000}"/>
    <cellStyle name="RISKtlCorner 2 4 2 5 2" xfId="23585" xr:uid="{00000000-0005-0000-0000-00004E800000}"/>
    <cellStyle name="RISKtlCorner 2 4 2 5 2 2" xfId="23586" xr:uid="{00000000-0005-0000-0000-00004F800000}"/>
    <cellStyle name="RISKtlCorner 2 4 2 5 3" xfId="23587" xr:uid="{00000000-0005-0000-0000-000050800000}"/>
    <cellStyle name="RISKtlCorner 2 4 2 5 3 2" xfId="23588" xr:uid="{00000000-0005-0000-0000-000051800000}"/>
    <cellStyle name="RISKtlCorner 2 4 2 5 4" xfId="23589" xr:uid="{00000000-0005-0000-0000-000052800000}"/>
    <cellStyle name="RISKtlCorner 2 4 2 6" xfId="23590" xr:uid="{00000000-0005-0000-0000-000053800000}"/>
    <cellStyle name="RISKtlCorner 2 4 2 6 2" xfId="23591" xr:uid="{00000000-0005-0000-0000-000054800000}"/>
    <cellStyle name="RISKtlCorner 2 4 2 7" xfId="23592" xr:uid="{00000000-0005-0000-0000-000055800000}"/>
    <cellStyle name="RISKtlCorner 2 4 2 7 2" xfId="23593" xr:uid="{00000000-0005-0000-0000-000056800000}"/>
    <cellStyle name="RISKtlCorner 2 4 2 8" xfId="23594" xr:uid="{00000000-0005-0000-0000-000057800000}"/>
    <cellStyle name="RISKtlCorner 2 4 3" xfId="23595" xr:uid="{00000000-0005-0000-0000-000058800000}"/>
    <cellStyle name="RISKtlCorner 2 4 3 2" xfId="23596" xr:uid="{00000000-0005-0000-0000-000059800000}"/>
    <cellStyle name="RISKtlCorner 2 4 3 2 2" xfId="23597" xr:uid="{00000000-0005-0000-0000-00005A800000}"/>
    <cellStyle name="RISKtlCorner 2 4 3 3" xfId="23598" xr:uid="{00000000-0005-0000-0000-00005B800000}"/>
    <cellStyle name="RISKtlCorner 2 4 3 3 2" xfId="23599" xr:uid="{00000000-0005-0000-0000-00005C800000}"/>
    <cellStyle name="RISKtlCorner 2 4 3 4" xfId="23600" xr:uid="{00000000-0005-0000-0000-00005D800000}"/>
    <cellStyle name="RISKtlCorner 2 4 4" xfId="23601" xr:uid="{00000000-0005-0000-0000-00005E800000}"/>
    <cellStyle name="RISKtlCorner 2 4 4 2" xfId="23602" xr:uid="{00000000-0005-0000-0000-00005F800000}"/>
    <cellStyle name="RISKtlCorner 2 4 4 2 2" xfId="23603" xr:uid="{00000000-0005-0000-0000-000060800000}"/>
    <cellStyle name="RISKtlCorner 2 4 4 3" xfId="23604" xr:uid="{00000000-0005-0000-0000-000061800000}"/>
    <cellStyle name="RISKtlCorner 2 4 4 3 2" xfId="23605" xr:uid="{00000000-0005-0000-0000-000062800000}"/>
    <cellStyle name="RISKtlCorner 2 4 4 4" xfId="23606" xr:uid="{00000000-0005-0000-0000-000063800000}"/>
    <cellStyle name="RISKtlCorner 2 4 5" xfId="23607" xr:uid="{00000000-0005-0000-0000-000064800000}"/>
    <cellStyle name="RISKtlCorner 2 4 5 2" xfId="23608" xr:uid="{00000000-0005-0000-0000-000065800000}"/>
    <cellStyle name="RISKtlCorner 2 4 5 2 2" xfId="23609" xr:uid="{00000000-0005-0000-0000-000066800000}"/>
    <cellStyle name="RISKtlCorner 2 4 5 3" xfId="23610" xr:uid="{00000000-0005-0000-0000-000067800000}"/>
    <cellStyle name="RISKtlCorner 2 4 5 3 2" xfId="23611" xr:uid="{00000000-0005-0000-0000-000068800000}"/>
    <cellStyle name="RISKtlCorner 2 4 5 4" xfId="23612" xr:uid="{00000000-0005-0000-0000-000069800000}"/>
    <cellStyle name="RISKtlCorner 2 4 6" xfId="23613" xr:uid="{00000000-0005-0000-0000-00006A800000}"/>
    <cellStyle name="RISKtlCorner 2 4 6 2" xfId="23614" xr:uid="{00000000-0005-0000-0000-00006B800000}"/>
    <cellStyle name="RISKtlCorner 2 4 6 2 2" xfId="23615" xr:uid="{00000000-0005-0000-0000-00006C800000}"/>
    <cellStyle name="RISKtlCorner 2 4 6 3" xfId="23616" xr:uid="{00000000-0005-0000-0000-00006D800000}"/>
    <cellStyle name="RISKtlCorner 2 4 6 3 2" xfId="23617" xr:uid="{00000000-0005-0000-0000-00006E800000}"/>
    <cellStyle name="RISKtlCorner 2 4 6 4" xfId="23618" xr:uid="{00000000-0005-0000-0000-00006F800000}"/>
    <cellStyle name="RISKtlCorner 2 4 7" xfId="23619" xr:uid="{00000000-0005-0000-0000-000070800000}"/>
    <cellStyle name="RISKtlCorner 2 4 7 2" xfId="23620" xr:uid="{00000000-0005-0000-0000-000071800000}"/>
    <cellStyle name="RISKtlCorner 2 4 8" xfId="23621" xr:uid="{00000000-0005-0000-0000-000072800000}"/>
    <cellStyle name="RISKtlCorner 2 4 8 2" xfId="23622" xr:uid="{00000000-0005-0000-0000-000073800000}"/>
    <cellStyle name="RISKtlCorner 2 4 9" xfId="23623" xr:uid="{00000000-0005-0000-0000-000074800000}"/>
    <cellStyle name="RISKtlCorner 2 4_Balance" xfId="23624" xr:uid="{00000000-0005-0000-0000-000075800000}"/>
    <cellStyle name="RISKtlCorner 2 5" xfId="23625" xr:uid="{00000000-0005-0000-0000-000076800000}"/>
    <cellStyle name="RISKtlCorner 2 5 2" xfId="23626" xr:uid="{00000000-0005-0000-0000-000077800000}"/>
    <cellStyle name="RISKtlCorner 2 5 2 2" xfId="23627" xr:uid="{00000000-0005-0000-0000-000078800000}"/>
    <cellStyle name="RISKtlCorner 2 5 2 2 2" xfId="23628" xr:uid="{00000000-0005-0000-0000-000079800000}"/>
    <cellStyle name="RISKtlCorner 2 5 2 3" xfId="23629" xr:uid="{00000000-0005-0000-0000-00007A800000}"/>
    <cellStyle name="RISKtlCorner 2 5 2 3 2" xfId="23630" xr:uid="{00000000-0005-0000-0000-00007B800000}"/>
    <cellStyle name="RISKtlCorner 2 5 2 4" xfId="23631" xr:uid="{00000000-0005-0000-0000-00007C800000}"/>
    <cellStyle name="RISKtlCorner 2 5 3" xfId="23632" xr:uid="{00000000-0005-0000-0000-00007D800000}"/>
    <cellStyle name="RISKtlCorner 2 5 3 2" xfId="23633" xr:uid="{00000000-0005-0000-0000-00007E800000}"/>
    <cellStyle name="RISKtlCorner 2 5 3 2 2" xfId="23634" xr:uid="{00000000-0005-0000-0000-00007F800000}"/>
    <cellStyle name="RISKtlCorner 2 5 3 3" xfId="23635" xr:uid="{00000000-0005-0000-0000-000080800000}"/>
    <cellStyle name="RISKtlCorner 2 5 3 3 2" xfId="23636" xr:uid="{00000000-0005-0000-0000-000081800000}"/>
    <cellStyle name="RISKtlCorner 2 5 3 4" xfId="23637" xr:uid="{00000000-0005-0000-0000-000082800000}"/>
    <cellStyle name="RISKtlCorner 2 5 4" xfId="23638" xr:uid="{00000000-0005-0000-0000-000083800000}"/>
    <cellStyle name="RISKtlCorner 2 5 4 2" xfId="23639" xr:uid="{00000000-0005-0000-0000-000084800000}"/>
    <cellStyle name="RISKtlCorner 2 5 4 2 2" xfId="23640" xr:uid="{00000000-0005-0000-0000-000085800000}"/>
    <cellStyle name="RISKtlCorner 2 5 4 3" xfId="23641" xr:uid="{00000000-0005-0000-0000-000086800000}"/>
    <cellStyle name="RISKtlCorner 2 5 4 3 2" xfId="23642" xr:uid="{00000000-0005-0000-0000-000087800000}"/>
    <cellStyle name="RISKtlCorner 2 5 4 4" xfId="23643" xr:uid="{00000000-0005-0000-0000-000088800000}"/>
    <cellStyle name="RISKtlCorner 2 5 5" xfId="23644" xr:uid="{00000000-0005-0000-0000-000089800000}"/>
    <cellStyle name="RISKtlCorner 2 5 5 2" xfId="23645" xr:uid="{00000000-0005-0000-0000-00008A800000}"/>
    <cellStyle name="RISKtlCorner 2 5 5 2 2" xfId="23646" xr:uid="{00000000-0005-0000-0000-00008B800000}"/>
    <cellStyle name="RISKtlCorner 2 5 5 3" xfId="23647" xr:uid="{00000000-0005-0000-0000-00008C800000}"/>
    <cellStyle name="RISKtlCorner 2 5 5 3 2" xfId="23648" xr:uid="{00000000-0005-0000-0000-00008D800000}"/>
    <cellStyle name="RISKtlCorner 2 5 5 4" xfId="23649" xr:uid="{00000000-0005-0000-0000-00008E800000}"/>
    <cellStyle name="RISKtlCorner 2 5 6" xfId="23650" xr:uid="{00000000-0005-0000-0000-00008F800000}"/>
    <cellStyle name="RISKtlCorner 2 5 6 2" xfId="23651" xr:uid="{00000000-0005-0000-0000-000090800000}"/>
    <cellStyle name="RISKtlCorner 2 5 7" xfId="23652" xr:uid="{00000000-0005-0000-0000-000091800000}"/>
    <cellStyle name="RISKtlCorner 2 5 7 2" xfId="23653" xr:uid="{00000000-0005-0000-0000-000092800000}"/>
    <cellStyle name="RISKtlCorner 2 5 8" xfId="23654" xr:uid="{00000000-0005-0000-0000-000093800000}"/>
    <cellStyle name="RISKtlCorner 2 6" xfId="23655" xr:uid="{00000000-0005-0000-0000-000094800000}"/>
    <cellStyle name="RISKtlCorner 2 6 2" xfId="23656" xr:uid="{00000000-0005-0000-0000-000095800000}"/>
    <cellStyle name="RISKtlCorner 2 6 2 2" xfId="23657" xr:uid="{00000000-0005-0000-0000-000096800000}"/>
    <cellStyle name="RISKtlCorner 2 6 2 2 2" xfId="23658" xr:uid="{00000000-0005-0000-0000-000097800000}"/>
    <cellStyle name="RISKtlCorner 2 6 2 3" xfId="23659" xr:uid="{00000000-0005-0000-0000-000098800000}"/>
    <cellStyle name="RISKtlCorner 2 6 2 3 2" xfId="23660" xr:uid="{00000000-0005-0000-0000-000099800000}"/>
    <cellStyle name="RISKtlCorner 2 6 2 4" xfId="23661" xr:uid="{00000000-0005-0000-0000-00009A800000}"/>
    <cellStyle name="RISKtlCorner 2 6 3" xfId="23662" xr:uid="{00000000-0005-0000-0000-00009B800000}"/>
    <cellStyle name="RISKtlCorner 2 6 3 2" xfId="23663" xr:uid="{00000000-0005-0000-0000-00009C800000}"/>
    <cellStyle name="RISKtlCorner 2 6 3 2 2" xfId="23664" xr:uid="{00000000-0005-0000-0000-00009D800000}"/>
    <cellStyle name="RISKtlCorner 2 6 3 3" xfId="23665" xr:uid="{00000000-0005-0000-0000-00009E800000}"/>
    <cellStyle name="RISKtlCorner 2 6 3 3 2" xfId="23666" xr:uid="{00000000-0005-0000-0000-00009F800000}"/>
    <cellStyle name="RISKtlCorner 2 6 3 4" xfId="23667" xr:uid="{00000000-0005-0000-0000-0000A0800000}"/>
    <cellStyle name="RISKtlCorner 2 6 4" xfId="23668" xr:uid="{00000000-0005-0000-0000-0000A1800000}"/>
    <cellStyle name="RISKtlCorner 2 6 4 2" xfId="23669" xr:uid="{00000000-0005-0000-0000-0000A2800000}"/>
    <cellStyle name="RISKtlCorner 2 6 4 2 2" xfId="23670" xr:uid="{00000000-0005-0000-0000-0000A3800000}"/>
    <cellStyle name="RISKtlCorner 2 6 4 3" xfId="23671" xr:uid="{00000000-0005-0000-0000-0000A4800000}"/>
    <cellStyle name="RISKtlCorner 2 6 4 3 2" xfId="23672" xr:uid="{00000000-0005-0000-0000-0000A5800000}"/>
    <cellStyle name="RISKtlCorner 2 6 4 4" xfId="23673" xr:uid="{00000000-0005-0000-0000-0000A6800000}"/>
    <cellStyle name="RISKtlCorner 2 6 5" xfId="23674" xr:uid="{00000000-0005-0000-0000-0000A7800000}"/>
    <cellStyle name="RISKtlCorner 2 6 5 2" xfId="23675" xr:uid="{00000000-0005-0000-0000-0000A8800000}"/>
    <cellStyle name="RISKtlCorner 2 6 5 2 2" xfId="23676" xr:uid="{00000000-0005-0000-0000-0000A9800000}"/>
    <cellStyle name="RISKtlCorner 2 6 5 3" xfId="23677" xr:uid="{00000000-0005-0000-0000-0000AA800000}"/>
    <cellStyle name="RISKtlCorner 2 6 5 3 2" xfId="23678" xr:uid="{00000000-0005-0000-0000-0000AB800000}"/>
    <cellStyle name="RISKtlCorner 2 6 5 4" xfId="23679" xr:uid="{00000000-0005-0000-0000-0000AC800000}"/>
    <cellStyle name="RISKtlCorner 2 6 6" xfId="23680" xr:uid="{00000000-0005-0000-0000-0000AD800000}"/>
    <cellStyle name="RISKtlCorner 2 6 6 2" xfId="23681" xr:uid="{00000000-0005-0000-0000-0000AE800000}"/>
    <cellStyle name="RISKtlCorner 2 6 7" xfId="23682" xr:uid="{00000000-0005-0000-0000-0000AF800000}"/>
    <cellStyle name="RISKtlCorner 2 6 7 2" xfId="23683" xr:uid="{00000000-0005-0000-0000-0000B0800000}"/>
    <cellStyle name="RISKtlCorner 2 6 8" xfId="23684" xr:uid="{00000000-0005-0000-0000-0000B1800000}"/>
    <cellStyle name="RISKtlCorner 2 7" xfId="23685" xr:uid="{00000000-0005-0000-0000-0000B2800000}"/>
    <cellStyle name="RISKtlCorner 2 7 2" xfId="23686" xr:uid="{00000000-0005-0000-0000-0000B3800000}"/>
    <cellStyle name="RISKtlCorner 2 7 2 2" xfId="23687" xr:uid="{00000000-0005-0000-0000-0000B4800000}"/>
    <cellStyle name="RISKtlCorner 2 7 3" xfId="23688" xr:uid="{00000000-0005-0000-0000-0000B5800000}"/>
    <cellStyle name="RISKtlCorner 2 7 3 2" xfId="23689" xr:uid="{00000000-0005-0000-0000-0000B6800000}"/>
    <cellStyle name="RISKtlCorner 2 7 4" xfId="23690" xr:uid="{00000000-0005-0000-0000-0000B7800000}"/>
    <cellStyle name="RISKtlCorner 2 8" xfId="23691" xr:uid="{00000000-0005-0000-0000-0000B8800000}"/>
    <cellStyle name="RISKtlCorner 2 8 2" xfId="23692" xr:uid="{00000000-0005-0000-0000-0000B9800000}"/>
    <cellStyle name="RISKtlCorner 2 8 2 2" xfId="23693" xr:uid="{00000000-0005-0000-0000-0000BA800000}"/>
    <cellStyle name="RISKtlCorner 2 8 3" xfId="23694" xr:uid="{00000000-0005-0000-0000-0000BB800000}"/>
    <cellStyle name="RISKtlCorner 2 8 3 2" xfId="23695" xr:uid="{00000000-0005-0000-0000-0000BC800000}"/>
    <cellStyle name="RISKtlCorner 2 8 4" xfId="23696" xr:uid="{00000000-0005-0000-0000-0000BD800000}"/>
    <cellStyle name="RISKtlCorner 2 9" xfId="23697" xr:uid="{00000000-0005-0000-0000-0000BE800000}"/>
    <cellStyle name="RISKtlCorner 2 9 2" xfId="23698" xr:uid="{00000000-0005-0000-0000-0000BF800000}"/>
    <cellStyle name="RISKtlCorner 2 9 2 2" xfId="23699" xr:uid="{00000000-0005-0000-0000-0000C0800000}"/>
    <cellStyle name="RISKtlCorner 2 9 3" xfId="23700" xr:uid="{00000000-0005-0000-0000-0000C1800000}"/>
    <cellStyle name="RISKtlCorner 2 9 3 2" xfId="23701" xr:uid="{00000000-0005-0000-0000-0000C2800000}"/>
    <cellStyle name="RISKtlCorner 2 9 4" xfId="23702" xr:uid="{00000000-0005-0000-0000-0000C3800000}"/>
    <cellStyle name="RISKtlCorner 2_Balance" xfId="23703" xr:uid="{00000000-0005-0000-0000-0000C4800000}"/>
    <cellStyle name="RISKtlCorner 3" xfId="23704" xr:uid="{00000000-0005-0000-0000-0000C5800000}"/>
    <cellStyle name="RISKtlCorner 3 10" xfId="23705" xr:uid="{00000000-0005-0000-0000-0000C6800000}"/>
    <cellStyle name="RISKtlCorner 3 10 2" xfId="23706" xr:uid="{00000000-0005-0000-0000-0000C7800000}"/>
    <cellStyle name="RISKtlCorner 3 10 2 2" xfId="23707" xr:uid="{00000000-0005-0000-0000-0000C8800000}"/>
    <cellStyle name="RISKtlCorner 3 10 3" xfId="23708" xr:uid="{00000000-0005-0000-0000-0000C9800000}"/>
    <cellStyle name="RISKtlCorner 3 10 3 2" xfId="23709" xr:uid="{00000000-0005-0000-0000-0000CA800000}"/>
    <cellStyle name="RISKtlCorner 3 10 4" xfId="23710" xr:uid="{00000000-0005-0000-0000-0000CB800000}"/>
    <cellStyle name="RISKtlCorner 3 11" xfId="23711" xr:uid="{00000000-0005-0000-0000-0000CC800000}"/>
    <cellStyle name="RISKtlCorner 3 11 2" xfId="23712" xr:uid="{00000000-0005-0000-0000-0000CD800000}"/>
    <cellStyle name="RISKtlCorner 3 12" xfId="23713" xr:uid="{00000000-0005-0000-0000-0000CE800000}"/>
    <cellStyle name="RISKtlCorner 3 12 2" xfId="23714" xr:uid="{00000000-0005-0000-0000-0000CF800000}"/>
    <cellStyle name="RISKtlCorner 3 13" xfId="23715" xr:uid="{00000000-0005-0000-0000-0000D0800000}"/>
    <cellStyle name="RISKtlCorner 3 2" xfId="23716" xr:uid="{00000000-0005-0000-0000-0000D1800000}"/>
    <cellStyle name="RISKtlCorner 3 2 2" xfId="23717" xr:uid="{00000000-0005-0000-0000-0000D2800000}"/>
    <cellStyle name="RISKtlCorner 3 2 2 2" xfId="23718" xr:uid="{00000000-0005-0000-0000-0000D3800000}"/>
    <cellStyle name="RISKtlCorner 3 2 2 2 2" xfId="23719" xr:uid="{00000000-0005-0000-0000-0000D4800000}"/>
    <cellStyle name="RISKtlCorner 3 2 2 2 2 2" xfId="23720" xr:uid="{00000000-0005-0000-0000-0000D5800000}"/>
    <cellStyle name="RISKtlCorner 3 2 2 2 3" xfId="23721" xr:uid="{00000000-0005-0000-0000-0000D6800000}"/>
    <cellStyle name="RISKtlCorner 3 2 2 2 3 2" xfId="23722" xr:uid="{00000000-0005-0000-0000-0000D7800000}"/>
    <cellStyle name="RISKtlCorner 3 2 2 2 4" xfId="23723" xr:uid="{00000000-0005-0000-0000-0000D8800000}"/>
    <cellStyle name="RISKtlCorner 3 2 2 3" xfId="23724" xr:uid="{00000000-0005-0000-0000-0000D9800000}"/>
    <cellStyle name="RISKtlCorner 3 2 2 3 2" xfId="23725" xr:uid="{00000000-0005-0000-0000-0000DA800000}"/>
    <cellStyle name="RISKtlCorner 3 2 2 3 2 2" xfId="23726" xr:uid="{00000000-0005-0000-0000-0000DB800000}"/>
    <cellStyle name="RISKtlCorner 3 2 2 3 3" xfId="23727" xr:uid="{00000000-0005-0000-0000-0000DC800000}"/>
    <cellStyle name="RISKtlCorner 3 2 2 3 3 2" xfId="23728" xr:uid="{00000000-0005-0000-0000-0000DD800000}"/>
    <cellStyle name="RISKtlCorner 3 2 2 3 4" xfId="23729" xr:uid="{00000000-0005-0000-0000-0000DE800000}"/>
    <cellStyle name="RISKtlCorner 3 2 2 4" xfId="23730" xr:uid="{00000000-0005-0000-0000-0000DF800000}"/>
    <cellStyle name="RISKtlCorner 3 2 2 4 2" xfId="23731" xr:uid="{00000000-0005-0000-0000-0000E0800000}"/>
    <cellStyle name="RISKtlCorner 3 2 2 4 2 2" xfId="23732" xr:uid="{00000000-0005-0000-0000-0000E1800000}"/>
    <cellStyle name="RISKtlCorner 3 2 2 4 3" xfId="23733" xr:uid="{00000000-0005-0000-0000-0000E2800000}"/>
    <cellStyle name="RISKtlCorner 3 2 2 4 3 2" xfId="23734" xr:uid="{00000000-0005-0000-0000-0000E3800000}"/>
    <cellStyle name="RISKtlCorner 3 2 2 4 4" xfId="23735" xr:uid="{00000000-0005-0000-0000-0000E4800000}"/>
    <cellStyle name="RISKtlCorner 3 2 2 5" xfId="23736" xr:uid="{00000000-0005-0000-0000-0000E5800000}"/>
    <cellStyle name="RISKtlCorner 3 2 2 5 2" xfId="23737" xr:uid="{00000000-0005-0000-0000-0000E6800000}"/>
    <cellStyle name="RISKtlCorner 3 2 2 5 2 2" xfId="23738" xr:uid="{00000000-0005-0000-0000-0000E7800000}"/>
    <cellStyle name="RISKtlCorner 3 2 2 5 3" xfId="23739" xr:uid="{00000000-0005-0000-0000-0000E8800000}"/>
    <cellStyle name="RISKtlCorner 3 2 2 5 3 2" xfId="23740" xr:uid="{00000000-0005-0000-0000-0000E9800000}"/>
    <cellStyle name="RISKtlCorner 3 2 2 5 4" xfId="23741" xr:uid="{00000000-0005-0000-0000-0000EA800000}"/>
    <cellStyle name="RISKtlCorner 3 2 2 6" xfId="23742" xr:uid="{00000000-0005-0000-0000-0000EB800000}"/>
    <cellStyle name="RISKtlCorner 3 2 2 6 2" xfId="23743" xr:uid="{00000000-0005-0000-0000-0000EC800000}"/>
    <cellStyle name="RISKtlCorner 3 2 2 7" xfId="23744" xr:uid="{00000000-0005-0000-0000-0000ED800000}"/>
    <cellStyle name="RISKtlCorner 3 2 2 7 2" xfId="23745" xr:uid="{00000000-0005-0000-0000-0000EE800000}"/>
    <cellStyle name="RISKtlCorner 3 2 2 8" xfId="23746" xr:uid="{00000000-0005-0000-0000-0000EF800000}"/>
    <cellStyle name="RISKtlCorner 3 2 3" xfId="23747" xr:uid="{00000000-0005-0000-0000-0000F0800000}"/>
    <cellStyle name="RISKtlCorner 3 2 3 2" xfId="23748" xr:uid="{00000000-0005-0000-0000-0000F1800000}"/>
    <cellStyle name="RISKtlCorner 3 2 3 2 2" xfId="23749" xr:uid="{00000000-0005-0000-0000-0000F2800000}"/>
    <cellStyle name="RISKtlCorner 3 2 3 3" xfId="23750" xr:uid="{00000000-0005-0000-0000-0000F3800000}"/>
    <cellStyle name="RISKtlCorner 3 2 3 3 2" xfId="23751" xr:uid="{00000000-0005-0000-0000-0000F4800000}"/>
    <cellStyle name="RISKtlCorner 3 2 3 4" xfId="23752" xr:uid="{00000000-0005-0000-0000-0000F5800000}"/>
    <cellStyle name="RISKtlCorner 3 2 4" xfId="23753" xr:uid="{00000000-0005-0000-0000-0000F6800000}"/>
    <cellStyle name="RISKtlCorner 3 2 4 2" xfId="23754" xr:uid="{00000000-0005-0000-0000-0000F7800000}"/>
    <cellStyle name="RISKtlCorner 3 2 4 2 2" xfId="23755" xr:uid="{00000000-0005-0000-0000-0000F8800000}"/>
    <cellStyle name="RISKtlCorner 3 2 4 3" xfId="23756" xr:uid="{00000000-0005-0000-0000-0000F9800000}"/>
    <cellStyle name="RISKtlCorner 3 2 4 3 2" xfId="23757" xr:uid="{00000000-0005-0000-0000-0000FA800000}"/>
    <cellStyle name="RISKtlCorner 3 2 4 4" xfId="23758" xr:uid="{00000000-0005-0000-0000-0000FB800000}"/>
    <cellStyle name="RISKtlCorner 3 2 5" xfId="23759" xr:uid="{00000000-0005-0000-0000-0000FC800000}"/>
    <cellStyle name="RISKtlCorner 3 2 5 2" xfId="23760" xr:uid="{00000000-0005-0000-0000-0000FD800000}"/>
    <cellStyle name="RISKtlCorner 3 2 5 2 2" xfId="23761" xr:uid="{00000000-0005-0000-0000-0000FE800000}"/>
    <cellStyle name="RISKtlCorner 3 2 5 3" xfId="23762" xr:uid="{00000000-0005-0000-0000-0000FF800000}"/>
    <cellStyle name="RISKtlCorner 3 2 5 3 2" xfId="23763" xr:uid="{00000000-0005-0000-0000-000000810000}"/>
    <cellStyle name="RISKtlCorner 3 2 5 4" xfId="23764" xr:uid="{00000000-0005-0000-0000-000001810000}"/>
    <cellStyle name="RISKtlCorner 3 2 6" xfId="23765" xr:uid="{00000000-0005-0000-0000-000002810000}"/>
    <cellStyle name="RISKtlCorner 3 2 6 2" xfId="23766" xr:uid="{00000000-0005-0000-0000-000003810000}"/>
    <cellStyle name="RISKtlCorner 3 2 6 2 2" xfId="23767" xr:uid="{00000000-0005-0000-0000-000004810000}"/>
    <cellStyle name="RISKtlCorner 3 2 6 3" xfId="23768" xr:uid="{00000000-0005-0000-0000-000005810000}"/>
    <cellStyle name="RISKtlCorner 3 2 6 3 2" xfId="23769" xr:uid="{00000000-0005-0000-0000-000006810000}"/>
    <cellStyle name="RISKtlCorner 3 2 6 4" xfId="23770" xr:uid="{00000000-0005-0000-0000-000007810000}"/>
    <cellStyle name="RISKtlCorner 3 2 7" xfId="23771" xr:uid="{00000000-0005-0000-0000-000008810000}"/>
    <cellStyle name="RISKtlCorner 3 2 7 2" xfId="23772" xr:uid="{00000000-0005-0000-0000-000009810000}"/>
    <cellStyle name="RISKtlCorner 3 2 8" xfId="23773" xr:uid="{00000000-0005-0000-0000-00000A810000}"/>
    <cellStyle name="RISKtlCorner 3 2 8 2" xfId="23774" xr:uid="{00000000-0005-0000-0000-00000B810000}"/>
    <cellStyle name="RISKtlCorner 3 2 9" xfId="23775" xr:uid="{00000000-0005-0000-0000-00000C810000}"/>
    <cellStyle name="RISKtlCorner 3 2_Balance" xfId="23776" xr:uid="{00000000-0005-0000-0000-00000D810000}"/>
    <cellStyle name="RISKtlCorner 3 3" xfId="23777" xr:uid="{00000000-0005-0000-0000-00000E810000}"/>
    <cellStyle name="RISKtlCorner 3 3 2" xfId="23778" xr:uid="{00000000-0005-0000-0000-00000F810000}"/>
    <cellStyle name="RISKtlCorner 3 3 2 2" xfId="23779" xr:uid="{00000000-0005-0000-0000-000010810000}"/>
    <cellStyle name="RISKtlCorner 3 3 2 2 2" xfId="23780" xr:uid="{00000000-0005-0000-0000-000011810000}"/>
    <cellStyle name="RISKtlCorner 3 3 2 2 2 2" xfId="23781" xr:uid="{00000000-0005-0000-0000-000012810000}"/>
    <cellStyle name="RISKtlCorner 3 3 2 2 3" xfId="23782" xr:uid="{00000000-0005-0000-0000-000013810000}"/>
    <cellStyle name="RISKtlCorner 3 3 2 2 3 2" xfId="23783" xr:uid="{00000000-0005-0000-0000-000014810000}"/>
    <cellStyle name="RISKtlCorner 3 3 2 2 4" xfId="23784" xr:uid="{00000000-0005-0000-0000-000015810000}"/>
    <cellStyle name="RISKtlCorner 3 3 2 3" xfId="23785" xr:uid="{00000000-0005-0000-0000-000016810000}"/>
    <cellStyle name="RISKtlCorner 3 3 2 3 2" xfId="23786" xr:uid="{00000000-0005-0000-0000-000017810000}"/>
    <cellStyle name="RISKtlCorner 3 3 2 3 2 2" xfId="23787" xr:uid="{00000000-0005-0000-0000-000018810000}"/>
    <cellStyle name="RISKtlCorner 3 3 2 3 3" xfId="23788" xr:uid="{00000000-0005-0000-0000-000019810000}"/>
    <cellStyle name="RISKtlCorner 3 3 2 3 3 2" xfId="23789" xr:uid="{00000000-0005-0000-0000-00001A810000}"/>
    <cellStyle name="RISKtlCorner 3 3 2 3 4" xfId="23790" xr:uid="{00000000-0005-0000-0000-00001B810000}"/>
    <cellStyle name="RISKtlCorner 3 3 2 4" xfId="23791" xr:uid="{00000000-0005-0000-0000-00001C810000}"/>
    <cellStyle name="RISKtlCorner 3 3 2 4 2" xfId="23792" xr:uid="{00000000-0005-0000-0000-00001D810000}"/>
    <cellStyle name="RISKtlCorner 3 3 2 4 2 2" xfId="23793" xr:uid="{00000000-0005-0000-0000-00001E810000}"/>
    <cellStyle name="RISKtlCorner 3 3 2 4 3" xfId="23794" xr:uid="{00000000-0005-0000-0000-00001F810000}"/>
    <cellStyle name="RISKtlCorner 3 3 2 4 3 2" xfId="23795" xr:uid="{00000000-0005-0000-0000-000020810000}"/>
    <cellStyle name="RISKtlCorner 3 3 2 4 4" xfId="23796" xr:uid="{00000000-0005-0000-0000-000021810000}"/>
    <cellStyle name="RISKtlCorner 3 3 2 5" xfId="23797" xr:uid="{00000000-0005-0000-0000-000022810000}"/>
    <cellStyle name="RISKtlCorner 3 3 2 5 2" xfId="23798" xr:uid="{00000000-0005-0000-0000-000023810000}"/>
    <cellStyle name="RISKtlCorner 3 3 2 5 2 2" xfId="23799" xr:uid="{00000000-0005-0000-0000-000024810000}"/>
    <cellStyle name="RISKtlCorner 3 3 2 5 3" xfId="23800" xr:uid="{00000000-0005-0000-0000-000025810000}"/>
    <cellStyle name="RISKtlCorner 3 3 2 5 3 2" xfId="23801" xr:uid="{00000000-0005-0000-0000-000026810000}"/>
    <cellStyle name="RISKtlCorner 3 3 2 5 4" xfId="23802" xr:uid="{00000000-0005-0000-0000-000027810000}"/>
    <cellStyle name="RISKtlCorner 3 3 2 6" xfId="23803" xr:uid="{00000000-0005-0000-0000-000028810000}"/>
    <cellStyle name="RISKtlCorner 3 3 2 6 2" xfId="23804" xr:uid="{00000000-0005-0000-0000-000029810000}"/>
    <cellStyle name="RISKtlCorner 3 3 2 7" xfId="23805" xr:uid="{00000000-0005-0000-0000-00002A810000}"/>
    <cellStyle name="RISKtlCorner 3 3 2 7 2" xfId="23806" xr:uid="{00000000-0005-0000-0000-00002B810000}"/>
    <cellStyle name="RISKtlCorner 3 3 2 8" xfId="23807" xr:uid="{00000000-0005-0000-0000-00002C810000}"/>
    <cellStyle name="RISKtlCorner 3 3 3" xfId="23808" xr:uid="{00000000-0005-0000-0000-00002D810000}"/>
    <cellStyle name="RISKtlCorner 3 3 3 2" xfId="23809" xr:uid="{00000000-0005-0000-0000-00002E810000}"/>
    <cellStyle name="RISKtlCorner 3 3 3 2 2" xfId="23810" xr:uid="{00000000-0005-0000-0000-00002F810000}"/>
    <cellStyle name="RISKtlCorner 3 3 3 3" xfId="23811" xr:uid="{00000000-0005-0000-0000-000030810000}"/>
    <cellStyle name="RISKtlCorner 3 3 3 3 2" xfId="23812" xr:uid="{00000000-0005-0000-0000-000031810000}"/>
    <cellStyle name="RISKtlCorner 3 3 3 4" xfId="23813" xr:uid="{00000000-0005-0000-0000-000032810000}"/>
    <cellStyle name="RISKtlCorner 3 3 4" xfId="23814" xr:uid="{00000000-0005-0000-0000-000033810000}"/>
    <cellStyle name="RISKtlCorner 3 3 4 2" xfId="23815" xr:uid="{00000000-0005-0000-0000-000034810000}"/>
    <cellStyle name="RISKtlCorner 3 3 4 2 2" xfId="23816" xr:uid="{00000000-0005-0000-0000-000035810000}"/>
    <cellStyle name="RISKtlCorner 3 3 4 3" xfId="23817" xr:uid="{00000000-0005-0000-0000-000036810000}"/>
    <cellStyle name="RISKtlCorner 3 3 4 3 2" xfId="23818" xr:uid="{00000000-0005-0000-0000-000037810000}"/>
    <cellStyle name="RISKtlCorner 3 3 4 4" xfId="23819" xr:uid="{00000000-0005-0000-0000-000038810000}"/>
    <cellStyle name="RISKtlCorner 3 3 5" xfId="23820" xr:uid="{00000000-0005-0000-0000-000039810000}"/>
    <cellStyle name="RISKtlCorner 3 3 5 2" xfId="23821" xr:uid="{00000000-0005-0000-0000-00003A810000}"/>
    <cellStyle name="RISKtlCorner 3 3 5 2 2" xfId="23822" xr:uid="{00000000-0005-0000-0000-00003B810000}"/>
    <cellStyle name="RISKtlCorner 3 3 5 3" xfId="23823" xr:uid="{00000000-0005-0000-0000-00003C810000}"/>
    <cellStyle name="RISKtlCorner 3 3 5 3 2" xfId="23824" xr:uid="{00000000-0005-0000-0000-00003D810000}"/>
    <cellStyle name="RISKtlCorner 3 3 5 4" xfId="23825" xr:uid="{00000000-0005-0000-0000-00003E810000}"/>
    <cellStyle name="RISKtlCorner 3 3 6" xfId="23826" xr:uid="{00000000-0005-0000-0000-00003F810000}"/>
    <cellStyle name="RISKtlCorner 3 3 6 2" xfId="23827" xr:uid="{00000000-0005-0000-0000-000040810000}"/>
    <cellStyle name="RISKtlCorner 3 3 6 2 2" xfId="23828" xr:uid="{00000000-0005-0000-0000-000041810000}"/>
    <cellStyle name="RISKtlCorner 3 3 6 3" xfId="23829" xr:uid="{00000000-0005-0000-0000-000042810000}"/>
    <cellStyle name="RISKtlCorner 3 3 6 3 2" xfId="23830" xr:uid="{00000000-0005-0000-0000-000043810000}"/>
    <cellStyle name="RISKtlCorner 3 3 6 4" xfId="23831" xr:uid="{00000000-0005-0000-0000-000044810000}"/>
    <cellStyle name="RISKtlCorner 3 3 7" xfId="23832" xr:uid="{00000000-0005-0000-0000-000045810000}"/>
    <cellStyle name="RISKtlCorner 3 3 7 2" xfId="23833" xr:uid="{00000000-0005-0000-0000-000046810000}"/>
    <cellStyle name="RISKtlCorner 3 3 8" xfId="23834" xr:uid="{00000000-0005-0000-0000-000047810000}"/>
    <cellStyle name="RISKtlCorner 3 3 8 2" xfId="23835" xr:uid="{00000000-0005-0000-0000-000048810000}"/>
    <cellStyle name="RISKtlCorner 3 3 9" xfId="23836" xr:uid="{00000000-0005-0000-0000-000049810000}"/>
    <cellStyle name="RISKtlCorner 3 3_Balance" xfId="23837" xr:uid="{00000000-0005-0000-0000-00004A810000}"/>
    <cellStyle name="RISKtlCorner 3 4" xfId="23838" xr:uid="{00000000-0005-0000-0000-00004B810000}"/>
    <cellStyle name="RISKtlCorner 3 4 2" xfId="23839" xr:uid="{00000000-0005-0000-0000-00004C810000}"/>
    <cellStyle name="RISKtlCorner 3 4 2 2" xfId="23840" xr:uid="{00000000-0005-0000-0000-00004D810000}"/>
    <cellStyle name="RISKtlCorner 3 4 2 2 2" xfId="23841" xr:uid="{00000000-0005-0000-0000-00004E810000}"/>
    <cellStyle name="RISKtlCorner 3 4 2 2 2 2" xfId="23842" xr:uid="{00000000-0005-0000-0000-00004F810000}"/>
    <cellStyle name="RISKtlCorner 3 4 2 2 3" xfId="23843" xr:uid="{00000000-0005-0000-0000-000050810000}"/>
    <cellStyle name="RISKtlCorner 3 4 2 2 3 2" xfId="23844" xr:uid="{00000000-0005-0000-0000-000051810000}"/>
    <cellStyle name="RISKtlCorner 3 4 2 2 4" xfId="23845" xr:uid="{00000000-0005-0000-0000-000052810000}"/>
    <cellStyle name="RISKtlCorner 3 4 2 3" xfId="23846" xr:uid="{00000000-0005-0000-0000-000053810000}"/>
    <cellStyle name="RISKtlCorner 3 4 2 3 2" xfId="23847" xr:uid="{00000000-0005-0000-0000-000054810000}"/>
    <cellStyle name="RISKtlCorner 3 4 2 3 2 2" xfId="23848" xr:uid="{00000000-0005-0000-0000-000055810000}"/>
    <cellStyle name="RISKtlCorner 3 4 2 3 3" xfId="23849" xr:uid="{00000000-0005-0000-0000-000056810000}"/>
    <cellStyle name="RISKtlCorner 3 4 2 3 3 2" xfId="23850" xr:uid="{00000000-0005-0000-0000-000057810000}"/>
    <cellStyle name="RISKtlCorner 3 4 2 3 4" xfId="23851" xr:uid="{00000000-0005-0000-0000-000058810000}"/>
    <cellStyle name="RISKtlCorner 3 4 2 4" xfId="23852" xr:uid="{00000000-0005-0000-0000-000059810000}"/>
    <cellStyle name="RISKtlCorner 3 4 2 4 2" xfId="23853" xr:uid="{00000000-0005-0000-0000-00005A810000}"/>
    <cellStyle name="RISKtlCorner 3 4 2 4 2 2" xfId="23854" xr:uid="{00000000-0005-0000-0000-00005B810000}"/>
    <cellStyle name="RISKtlCorner 3 4 2 4 3" xfId="23855" xr:uid="{00000000-0005-0000-0000-00005C810000}"/>
    <cellStyle name="RISKtlCorner 3 4 2 4 3 2" xfId="23856" xr:uid="{00000000-0005-0000-0000-00005D810000}"/>
    <cellStyle name="RISKtlCorner 3 4 2 4 4" xfId="23857" xr:uid="{00000000-0005-0000-0000-00005E810000}"/>
    <cellStyle name="RISKtlCorner 3 4 2 5" xfId="23858" xr:uid="{00000000-0005-0000-0000-00005F810000}"/>
    <cellStyle name="RISKtlCorner 3 4 2 5 2" xfId="23859" xr:uid="{00000000-0005-0000-0000-000060810000}"/>
    <cellStyle name="RISKtlCorner 3 4 2 5 2 2" xfId="23860" xr:uid="{00000000-0005-0000-0000-000061810000}"/>
    <cellStyle name="RISKtlCorner 3 4 2 5 3" xfId="23861" xr:uid="{00000000-0005-0000-0000-000062810000}"/>
    <cellStyle name="RISKtlCorner 3 4 2 5 3 2" xfId="23862" xr:uid="{00000000-0005-0000-0000-000063810000}"/>
    <cellStyle name="RISKtlCorner 3 4 2 5 4" xfId="23863" xr:uid="{00000000-0005-0000-0000-000064810000}"/>
    <cellStyle name="RISKtlCorner 3 4 2 6" xfId="23864" xr:uid="{00000000-0005-0000-0000-000065810000}"/>
    <cellStyle name="RISKtlCorner 3 4 2 6 2" xfId="23865" xr:uid="{00000000-0005-0000-0000-000066810000}"/>
    <cellStyle name="RISKtlCorner 3 4 2 7" xfId="23866" xr:uid="{00000000-0005-0000-0000-000067810000}"/>
    <cellStyle name="RISKtlCorner 3 4 2 7 2" xfId="23867" xr:uid="{00000000-0005-0000-0000-000068810000}"/>
    <cellStyle name="RISKtlCorner 3 4 2 8" xfId="23868" xr:uid="{00000000-0005-0000-0000-000069810000}"/>
    <cellStyle name="RISKtlCorner 3 4 3" xfId="23869" xr:uid="{00000000-0005-0000-0000-00006A810000}"/>
    <cellStyle name="RISKtlCorner 3 4 3 2" xfId="23870" xr:uid="{00000000-0005-0000-0000-00006B810000}"/>
    <cellStyle name="RISKtlCorner 3 4 3 2 2" xfId="23871" xr:uid="{00000000-0005-0000-0000-00006C810000}"/>
    <cellStyle name="RISKtlCorner 3 4 3 3" xfId="23872" xr:uid="{00000000-0005-0000-0000-00006D810000}"/>
    <cellStyle name="RISKtlCorner 3 4 3 3 2" xfId="23873" xr:uid="{00000000-0005-0000-0000-00006E810000}"/>
    <cellStyle name="RISKtlCorner 3 4 3 4" xfId="23874" xr:uid="{00000000-0005-0000-0000-00006F810000}"/>
    <cellStyle name="RISKtlCorner 3 4 4" xfId="23875" xr:uid="{00000000-0005-0000-0000-000070810000}"/>
    <cellStyle name="RISKtlCorner 3 4 4 2" xfId="23876" xr:uid="{00000000-0005-0000-0000-000071810000}"/>
    <cellStyle name="RISKtlCorner 3 4 4 2 2" xfId="23877" xr:uid="{00000000-0005-0000-0000-000072810000}"/>
    <cellStyle name="RISKtlCorner 3 4 4 3" xfId="23878" xr:uid="{00000000-0005-0000-0000-000073810000}"/>
    <cellStyle name="RISKtlCorner 3 4 4 3 2" xfId="23879" xr:uid="{00000000-0005-0000-0000-000074810000}"/>
    <cellStyle name="RISKtlCorner 3 4 4 4" xfId="23880" xr:uid="{00000000-0005-0000-0000-000075810000}"/>
    <cellStyle name="RISKtlCorner 3 4 5" xfId="23881" xr:uid="{00000000-0005-0000-0000-000076810000}"/>
    <cellStyle name="RISKtlCorner 3 4 5 2" xfId="23882" xr:uid="{00000000-0005-0000-0000-000077810000}"/>
    <cellStyle name="RISKtlCorner 3 4 5 2 2" xfId="23883" xr:uid="{00000000-0005-0000-0000-000078810000}"/>
    <cellStyle name="RISKtlCorner 3 4 5 3" xfId="23884" xr:uid="{00000000-0005-0000-0000-000079810000}"/>
    <cellStyle name="RISKtlCorner 3 4 5 3 2" xfId="23885" xr:uid="{00000000-0005-0000-0000-00007A810000}"/>
    <cellStyle name="RISKtlCorner 3 4 5 4" xfId="23886" xr:uid="{00000000-0005-0000-0000-00007B810000}"/>
    <cellStyle name="RISKtlCorner 3 4 6" xfId="23887" xr:uid="{00000000-0005-0000-0000-00007C810000}"/>
    <cellStyle name="RISKtlCorner 3 4 6 2" xfId="23888" xr:uid="{00000000-0005-0000-0000-00007D810000}"/>
    <cellStyle name="RISKtlCorner 3 4 6 2 2" xfId="23889" xr:uid="{00000000-0005-0000-0000-00007E810000}"/>
    <cellStyle name="RISKtlCorner 3 4 6 3" xfId="23890" xr:uid="{00000000-0005-0000-0000-00007F810000}"/>
    <cellStyle name="RISKtlCorner 3 4 6 3 2" xfId="23891" xr:uid="{00000000-0005-0000-0000-000080810000}"/>
    <cellStyle name="RISKtlCorner 3 4 6 4" xfId="23892" xr:uid="{00000000-0005-0000-0000-000081810000}"/>
    <cellStyle name="RISKtlCorner 3 4 7" xfId="23893" xr:uid="{00000000-0005-0000-0000-000082810000}"/>
    <cellStyle name="RISKtlCorner 3 4 7 2" xfId="23894" xr:uid="{00000000-0005-0000-0000-000083810000}"/>
    <cellStyle name="RISKtlCorner 3 4 8" xfId="23895" xr:uid="{00000000-0005-0000-0000-000084810000}"/>
    <cellStyle name="RISKtlCorner 3 4 8 2" xfId="23896" xr:uid="{00000000-0005-0000-0000-000085810000}"/>
    <cellStyle name="RISKtlCorner 3 4 9" xfId="23897" xr:uid="{00000000-0005-0000-0000-000086810000}"/>
    <cellStyle name="RISKtlCorner 3 4_Balance" xfId="23898" xr:uid="{00000000-0005-0000-0000-000087810000}"/>
    <cellStyle name="RISKtlCorner 3 5" xfId="23899" xr:uid="{00000000-0005-0000-0000-000088810000}"/>
    <cellStyle name="RISKtlCorner 3 5 2" xfId="23900" xr:uid="{00000000-0005-0000-0000-000089810000}"/>
    <cellStyle name="RISKtlCorner 3 5 2 2" xfId="23901" xr:uid="{00000000-0005-0000-0000-00008A810000}"/>
    <cellStyle name="RISKtlCorner 3 5 2 2 2" xfId="23902" xr:uid="{00000000-0005-0000-0000-00008B810000}"/>
    <cellStyle name="RISKtlCorner 3 5 2 3" xfId="23903" xr:uid="{00000000-0005-0000-0000-00008C810000}"/>
    <cellStyle name="RISKtlCorner 3 5 2 3 2" xfId="23904" xr:uid="{00000000-0005-0000-0000-00008D810000}"/>
    <cellStyle name="RISKtlCorner 3 5 2 4" xfId="23905" xr:uid="{00000000-0005-0000-0000-00008E810000}"/>
    <cellStyle name="RISKtlCorner 3 5 3" xfId="23906" xr:uid="{00000000-0005-0000-0000-00008F810000}"/>
    <cellStyle name="RISKtlCorner 3 5 3 2" xfId="23907" xr:uid="{00000000-0005-0000-0000-000090810000}"/>
    <cellStyle name="RISKtlCorner 3 5 3 2 2" xfId="23908" xr:uid="{00000000-0005-0000-0000-000091810000}"/>
    <cellStyle name="RISKtlCorner 3 5 3 3" xfId="23909" xr:uid="{00000000-0005-0000-0000-000092810000}"/>
    <cellStyle name="RISKtlCorner 3 5 3 3 2" xfId="23910" xr:uid="{00000000-0005-0000-0000-000093810000}"/>
    <cellStyle name="RISKtlCorner 3 5 3 4" xfId="23911" xr:uid="{00000000-0005-0000-0000-000094810000}"/>
    <cellStyle name="RISKtlCorner 3 5 4" xfId="23912" xr:uid="{00000000-0005-0000-0000-000095810000}"/>
    <cellStyle name="RISKtlCorner 3 5 4 2" xfId="23913" xr:uid="{00000000-0005-0000-0000-000096810000}"/>
    <cellStyle name="RISKtlCorner 3 5 4 2 2" xfId="23914" xr:uid="{00000000-0005-0000-0000-000097810000}"/>
    <cellStyle name="RISKtlCorner 3 5 4 3" xfId="23915" xr:uid="{00000000-0005-0000-0000-000098810000}"/>
    <cellStyle name="RISKtlCorner 3 5 4 3 2" xfId="23916" xr:uid="{00000000-0005-0000-0000-000099810000}"/>
    <cellStyle name="RISKtlCorner 3 5 4 4" xfId="23917" xr:uid="{00000000-0005-0000-0000-00009A810000}"/>
    <cellStyle name="RISKtlCorner 3 5 5" xfId="23918" xr:uid="{00000000-0005-0000-0000-00009B810000}"/>
    <cellStyle name="RISKtlCorner 3 5 5 2" xfId="23919" xr:uid="{00000000-0005-0000-0000-00009C810000}"/>
    <cellStyle name="RISKtlCorner 3 5 5 2 2" xfId="23920" xr:uid="{00000000-0005-0000-0000-00009D810000}"/>
    <cellStyle name="RISKtlCorner 3 5 5 3" xfId="23921" xr:uid="{00000000-0005-0000-0000-00009E810000}"/>
    <cellStyle name="RISKtlCorner 3 5 5 3 2" xfId="23922" xr:uid="{00000000-0005-0000-0000-00009F810000}"/>
    <cellStyle name="RISKtlCorner 3 5 5 4" xfId="23923" xr:uid="{00000000-0005-0000-0000-0000A0810000}"/>
    <cellStyle name="RISKtlCorner 3 5 6" xfId="23924" xr:uid="{00000000-0005-0000-0000-0000A1810000}"/>
    <cellStyle name="RISKtlCorner 3 5 6 2" xfId="23925" xr:uid="{00000000-0005-0000-0000-0000A2810000}"/>
    <cellStyle name="RISKtlCorner 3 5 7" xfId="23926" xr:uid="{00000000-0005-0000-0000-0000A3810000}"/>
    <cellStyle name="RISKtlCorner 3 5 7 2" xfId="23927" xr:uid="{00000000-0005-0000-0000-0000A4810000}"/>
    <cellStyle name="RISKtlCorner 3 5 8" xfId="23928" xr:uid="{00000000-0005-0000-0000-0000A5810000}"/>
    <cellStyle name="RISKtlCorner 3 6" xfId="23929" xr:uid="{00000000-0005-0000-0000-0000A6810000}"/>
    <cellStyle name="RISKtlCorner 3 6 2" xfId="23930" xr:uid="{00000000-0005-0000-0000-0000A7810000}"/>
    <cellStyle name="RISKtlCorner 3 6 2 2" xfId="23931" xr:uid="{00000000-0005-0000-0000-0000A8810000}"/>
    <cellStyle name="RISKtlCorner 3 6 2 2 2" xfId="23932" xr:uid="{00000000-0005-0000-0000-0000A9810000}"/>
    <cellStyle name="RISKtlCorner 3 6 2 3" xfId="23933" xr:uid="{00000000-0005-0000-0000-0000AA810000}"/>
    <cellStyle name="RISKtlCorner 3 6 2 3 2" xfId="23934" xr:uid="{00000000-0005-0000-0000-0000AB810000}"/>
    <cellStyle name="RISKtlCorner 3 6 2 4" xfId="23935" xr:uid="{00000000-0005-0000-0000-0000AC810000}"/>
    <cellStyle name="RISKtlCorner 3 6 3" xfId="23936" xr:uid="{00000000-0005-0000-0000-0000AD810000}"/>
    <cellStyle name="RISKtlCorner 3 6 3 2" xfId="23937" xr:uid="{00000000-0005-0000-0000-0000AE810000}"/>
    <cellStyle name="RISKtlCorner 3 6 3 2 2" xfId="23938" xr:uid="{00000000-0005-0000-0000-0000AF810000}"/>
    <cellStyle name="RISKtlCorner 3 6 3 3" xfId="23939" xr:uid="{00000000-0005-0000-0000-0000B0810000}"/>
    <cellStyle name="RISKtlCorner 3 6 3 3 2" xfId="23940" xr:uid="{00000000-0005-0000-0000-0000B1810000}"/>
    <cellStyle name="RISKtlCorner 3 6 3 4" xfId="23941" xr:uid="{00000000-0005-0000-0000-0000B2810000}"/>
    <cellStyle name="RISKtlCorner 3 6 4" xfId="23942" xr:uid="{00000000-0005-0000-0000-0000B3810000}"/>
    <cellStyle name="RISKtlCorner 3 6 4 2" xfId="23943" xr:uid="{00000000-0005-0000-0000-0000B4810000}"/>
    <cellStyle name="RISKtlCorner 3 6 4 2 2" xfId="23944" xr:uid="{00000000-0005-0000-0000-0000B5810000}"/>
    <cellStyle name="RISKtlCorner 3 6 4 3" xfId="23945" xr:uid="{00000000-0005-0000-0000-0000B6810000}"/>
    <cellStyle name="RISKtlCorner 3 6 4 3 2" xfId="23946" xr:uid="{00000000-0005-0000-0000-0000B7810000}"/>
    <cellStyle name="RISKtlCorner 3 6 4 4" xfId="23947" xr:uid="{00000000-0005-0000-0000-0000B8810000}"/>
    <cellStyle name="RISKtlCorner 3 6 5" xfId="23948" xr:uid="{00000000-0005-0000-0000-0000B9810000}"/>
    <cellStyle name="RISKtlCorner 3 6 5 2" xfId="23949" xr:uid="{00000000-0005-0000-0000-0000BA810000}"/>
    <cellStyle name="RISKtlCorner 3 6 5 2 2" xfId="23950" xr:uid="{00000000-0005-0000-0000-0000BB810000}"/>
    <cellStyle name="RISKtlCorner 3 6 5 3" xfId="23951" xr:uid="{00000000-0005-0000-0000-0000BC810000}"/>
    <cellStyle name="RISKtlCorner 3 6 5 3 2" xfId="23952" xr:uid="{00000000-0005-0000-0000-0000BD810000}"/>
    <cellStyle name="RISKtlCorner 3 6 5 4" xfId="23953" xr:uid="{00000000-0005-0000-0000-0000BE810000}"/>
    <cellStyle name="RISKtlCorner 3 6 6" xfId="23954" xr:uid="{00000000-0005-0000-0000-0000BF810000}"/>
    <cellStyle name="RISKtlCorner 3 6 6 2" xfId="23955" xr:uid="{00000000-0005-0000-0000-0000C0810000}"/>
    <cellStyle name="RISKtlCorner 3 6 7" xfId="23956" xr:uid="{00000000-0005-0000-0000-0000C1810000}"/>
    <cellStyle name="RISKtlCorner 3 6 7 2" xfId="23957" xr:uid="{00000000-0005-0000-0000-0000C2810000}"/>
    <cellStyle name="RISKtlCorner 3 6 8" xfId="23958" xr:uid="{00000000-0005-0000-0000-0000C3810000}"/>
    <cellStyle name="RISKtlCorner 3 7" xfId="23959" xr:uid="{00000000-0005-0000-0000-0000C4810000}"/>
    <cellStyle name="RISKtlCorner 3 7 2" xfId="23960" xr:uid="{00000000-0005-0000-0000-0000C5810000}"/>
    <cellStyle name="RISKtlCorner 3 7 2 2" xfId="23961" xr:uid="{00000000-0005-0000-0000-0000C6810000}"/>
    <cellStyle name="RISKtlCorner 3 7 3" xfId="23962" xr:uid="{00000000-0005-0000-0000-0000C7810000}"/>
    <cellStyle name="RISKtlCorner 3 7 3 2" xfId="23963" xr:uid="{00000000-0005-0000-0000-0000C8810000}"/>
    <cellStyle name="RISKtlCorner 3 7 4" xfId="23964" xr:uid="{00000000-0005-0000-0000-0000C9810000}"/>
    <cellStyle name="RISKtlCorner 3 8" xfId="23965" xr:uid="{00000000-0005-0000-0000-0000CA810000}"/>
    <cellStyle name="RISKtlCorner 3 8 2" xfId="23966" xr:uid="{00000000-0005-0000-0000-0000CB810000}"/>
    <cellStyle name="RISKtlCorner 3 8 2 2" xfId="23967" xr:uid="{00000000-0005-0000-0000-0000CC810000}"/>
    <cellStyle name="RISKtlCorner 3 8 3" xfId="23968" xr:uid="{00000000-0005-0000-0000-0000CD810000}"/>
    <cellStyle name="RISKtlCorner 3 8 3 2" xfId="23969" xr:uid="{00000000-0005-0000-0000-0000CE810000}"/>
    <cellStyle name="RISKtlCorner 3 8 4" xfId="23970" xr:uid="{00000000-0005-0000-0000-0000CF810000}"/>
    <cellStyle name="RISKtlCorner 3 9" xfId="23971" xr:uid="{00000000-0005-0000-0000-0000D0810000}"/>
    <cellStyle name="RISKtlCorner 3 9 2" xfId="23972" xr:uid="{00000000-0005-0000-0000-0000D1810000}"/>
    <cellStyle name="RISKtlCorner 3 9 2 2" xfId="23973" xr:uid="{00000000-0005-0000-0000-0000D2810000}"/>
    <cellStyle name="RISKtlCorner 3 9 3" xfId="23974" xr:uid="{00000000-0005-0000-0000-0000D3810000}"/>
    <cellStyle name="RISKtlCorner 3 9 3 2" xfId="23975" xr:uid="{00000000-0005-0000-0000-0000D4810000}"/>
    <cellStyle name="RISKtlCorner 3 9 4" xfId="23976" xr:uid="{00000000-0005-0000-0000-0000D5810000}"/>
    <cellStyle name="RISKtlCorner 3_Balance" xfId="23977" xr:uid="{00000000-0005-0000-0000-0000D6810000}"/>
    <cellStyle name="RISKtlCorner 4" xfId="23978" xr:uid="{00000000-0005-0000-0000-0000D7810000}"/>
    <cellStyle name="RISKtlCorner 4 10" xfId="23979" xr:uid="{00000000-0005-0000-0000-0000D8810000}"/>
    <cellStyle name="RISKtlCorner 4 10 2" xfId="23980" xr:uid="{00000000-0005-0000-0000-0000D9810000}"/>
    <cellStyle name="RISKtlCorner 4 10 2 2" xfId="23981" xr:uid="{00000000-0005-0000-0000-0000DA810000}"/>
    <cellStyle name="RISKtlCorner 4 10 3" xfId="23982" xr:uid="{00000000-0005-0000-0000-0000DB810000}"/>
    <cellStyle name="RISKtlCorner 4 10 3 2" xfId="23983" xr:uid="{00000000-0005-0000-0000-0000DC810000}"/>
    <cellStyle name="RISKtlCorner 4 10 4" xfId="23984" xr:uid="{00000000-0005-0000-0000-0000DD810000}"/>
    <cellStyle name="RISKtlCorner 4 11" xfId="23985" xr:uid="{00000000-0005-0000-0000-0000DE810000}"/>
    <cellStyle name="RISKtlCorner 4 11 2" xfId="23986" xr:uid="{00000000-0005-0000-0000-0000DF810000}"/>
    <cellStyle name="RISKtlCorner 4 12" xfId="23987" xr:uid="{00000000-0005-0000-0000-0000E0810000}"/>
    <cellStyle name="RISKtlCorner 4 12 2" xfId="23988" xr:uid="{00000000-0005-0000-0000-0000E1810000}"/>
    <cellStyle name="RISKtlCorner 4 13" xfId="23989" xr:uid="{00000000-0005-0000-0000-0000E2810000}"/>
    <cellStyle name="RISKtlCorner 4 2" xfId="23990" xr:uid="{00000000-0005-0000-0000-0000E3810000}"/>
    <cellStyle name="RISKtlCorner 4 2 2" xfId="23991" xr:uid="{00000000-0005-0000-0000-0000E4810000}"/>
    <cellStyle name="RISKtlCorner 4 2 2 2" xfId="23992" xr:uid="{00000000-0005-0000-0000-0000E5810000}"/>
    <cellStyle name="RISKtlCorner 4 2 2 2 2" xfId="23993" xr:uid="{00000000-0005-0000-0000-0000E6810000}"/>
    <cellStyle name="RISKtlCorner 4 2 2 2 2 2" xfId="23994" xr:uid="{00000000-0005-0000-0000-0000E7810000}"/>
    <cellStyle name="RISKtlCorner 4 2 2 2 3" xfId="23995" xr:uid="{00000000-0005-0000-0000-0000E8810000}"/>
    <cellStyle name="RISKtlCorner 4 2 2 2 3 2" xfId="23996" xr:uid="{00000000-0005-0000-0000-0000E9810000}"/>
    <cellStyle name="RISKtlCorner 4 2 2 2 4" xfId="23997" xr:uid="{00000000-0005-0000-0000-0000EA810000}"/>
    <cellStyle name="RISKtlCorner 4 2 2 3" xfId="23998" xr:uid="{00000000-0005-0000-0000-0000EB810000}"/>
    <cellStyle name="RISKtlCorner 4 2 2 3 2" xfId="23999" xr:uid="{00000000-0005-0000-0000-0000EC810000}"/>
    <cellStyle name="RISKtlCorner 4 2 2 3 2 2" xfId="24000" xr:uid="{00000000-0005-0000-0000-0000ED810000}"/>
    <cellStyle name="RISKtlCorner 4 2 2 3 3" xfId="24001" xr:uid="{00000000-0005-0000-0000-0000EE810000}"/>
    <cellStyle name="RISKtlCorner 4 2 2 3 3 2" xfId="24002" xr:uid="{00000000-0005-0000-0000-0000EF810000}"/>
    <cellStyle name="RISKtlCorner 4 2 2 3 4" xfId="24003" xr:uid="{00000000-0005-0000-0000-0000F0810000}"/>
    <cellStyle name="RISKtlCorner 4 2 2 4" xfId="24004" xr:uid="{00000000-0005-0000-0000-0000F1810000}"/>
    <cellStyle name="RISKtlCorner 4 2 2 4 2" xfId="24005" xr:uid="{00000000-0005-0000-0000-0000F2810000}"/>
    <cellStyle name="RISKtlCorner 4 2 2 4 2 2" xfId="24006" xr:uid="{00000000-0005-0000-0000-0000F3810000}"/>
    <cellStyle name="RISKtlCorner 4 2 2 4 3" xfId="24007" xr:uid="{00000000-0005-0000-0000-0000F4810000}"/>
    <cellStyle name="RISKtlCorner 4 2 2 4 3 2" xfId="24008" xr:uid="{00000000-0005-0000-0000-0000F5810000}"/>
    <cellStyle name="RISKtlCorner 4 2 2 4 4" xfId="24009" xr:uid="{00000000-0005-0000-0000-0000F6810000}"/>
    <cellStyle name="RISKtlCorner 4 2 2 5" xfId="24010" xr:uid="{00000000-0005-0000-0000-0000F7810000}"/>
    <cellStyle name="RISKtlCorner 4 2 2 5 2" xfId="24011" xr:uid="{00000000-0005-0000-0000-0000F8810000}"/>
    <cellStyle name="RISKtlCorner 4 2 2 5 2 2" xfId="24012" xr:uid="{00000000-0005-0000-0000-0000F9810000}"/>
    <cellStyle name="RISKtlCorner 4 2 2 5 3" xfId="24013" xr:uid="{00000000-0005-0000-0000-0000FA810000}"/>
    <cellStyle name="RISKtlCorner 4 2 2 5 3 2" xfId="24014" xr:uid="{00000000-0005-0000-0000-0000FB810000}"/>
    <cellStyle name="RISKtlCorner 4 2 2 5 4" xfId="24015" xr:uid="{00000000-0005-0000-0000-0000FC810000}"/>
    <cellStyle name="RISKtlCorner 4 2 2 6" xfId="24016" xr:uid="{00000000-0005-0000-0000-0000FD810000}"/>
    <cellStyle name="RISKtlCorner 4 2 2 6 2" xfId="24017" xr:uid="{00000000-0005-0000-0000-0000FE810000}"/>
    <cellStyle name="RISKtlCorner 4 2 2 7" xfId="24018" xr:uid="{00000000-0005-0000-0000-0000FF810000}"/>
    <cellStyle name="RISKtlCorner 4 2 2 7 2" xfId="24019" xr:uid="{00000000-0005-0000-0000-000000820000}"/>
    <cellStyle name="RISKtlCorner 4 2 2 8" xfId="24020" xr:uid="{00000000-0005-0000-0000-000001820000}"/>
    <cellStyle name="RISKtlCorner 4 2 3" xfId="24021" xr:uid="{00000000-0005-0000-0000-000002820000}"/>
    <cellStyle name="RISKtlCorner 4 2 3 2" xfId="24022" xr:uid="{00000000-0005-0000-0000-000003820000}"/>
    <cellStyle name="RISKtlCorner 4 2 3 2 2" xfId="24023" xr:uid="{00000000-0005-0000-0000-000004820000}"/>
    <cellStyle name="RISKtlCorner 4 2 3 3" xfId="24024" xr:uid="{00000000-0005-0000-0000-000005820000}"/>
    <cellStyle name="RISKtlCorner 4 2 3 3 2" xfId="24025" xr:uid="{00000000-0005-0000-0000-000006820000}"/>
    <cellStyle name="RISKtlCorner 4 2 3 4" xfId="24026" xr:uid="{00000000-0005-0000-0000-000007820000}"/>
    <cellStyle name="RISKtlCorner 4 2 4" xfId="24027" xr:uid="{00000000-0005-0000-0000-000008820000}"/>
    <cellStyle name="RISKtlCorner 4 2 4 2" xfId="24028" xr:uid="{00000000-0005-0000-0000-000009820000}"/>
    <cellStyle name="RISKtlCorner 4 2 4 2 2" xfId="24029" xr:uid="{00000000-0005-0000-0000-00000A820000}"/>
    <cellStyle name="RISKtlCorner 4 2 4 3" xfId="24030" xr:uid="{00000000-0005-0000-0000-00000B820000}"/>
    <cellStyle name="RISKtlCorner 4 2 4 3 2" xfId="24031" xr:uid="{00000000-0005-0000-0000-00000C820000}"/>
    <cellStyle name="RISKtlCorner 4 2 4 4" xfId="24032" xr:uid="{00000000-0005-0000-0000-00000D820000}"/>
    <cellStyle name="RISKtlCorner 4 2 5" xfId="24033" xr:uid="{00000000-0005-0000-0000-00000E820000}"/>
    <cellStyle name="RISKtlCorner 4 2 5 2" xfId="24034" xr:uid="{00000000-0005-0000-0000-00000F820000}"/>
    <cellStyle name="RISKtlCorner 4 2 5 2 2" xfId="24035" xr:uid="{00000000-0005-0000-0000-000010820000}"/>
    <cellStyle name="RISKtlCorner 4 2 5 3" xfId="24036" xr:uid="{00000000-0005-0000-0000-000011820000}"/>
    <cellStyle name="RISKtlCorner 4 2 5 3 2" xfId="24037" xr:uid="{00000000-0005-0000-0000-000012820000}"/>
    <cellStyle name="RISKtlCorner 4 2 5 4" xfId="24038" xr:uid="{00000000-0005-0000-0000-000013820000}"/>
    <cellStyle name="RISKtlCorner 4 2 6" xfId="24039" xr:uid="{00000000-0005-0000-0000-000014820000}"/>
    <cellStyle name="RISKtlCorner 4 2 6 2" xfId="24040" xr:uid="{00000000-0005-0000-0000-000015820000}"/>
    <cellStyle name="RISKtlCorner 4 2 6 2 2" xfId="24041" xr:uid="{00000000-0005-0000-0000-000016820000}"/>
    <cellStyle name="RISKtlCorner 4 2 6 3" xfId="24042" xr:uid="{00000000-0005-0000-0000-000017820000}"/>
    <cellStyle name="RISKtlCorner 4 2 6 3 2" xfId="24043" xr:uid="{00000000-0005-0000-0000-000018820000}"/>
    <cellStyle name="RISKtlCorner 4 2 6 4" xfId="24044" xr:uid="{00000000-0005-0000-0000-000019820000}"/>
    <cellStyle name="RISKtlCorner 4 2 7" xfId="24045" xr:uid="{00000000-0005-0000-0000-00001A820000}"/>
    <cellStyle name="RISKtlCorner 4 2 7 2" xfId="24046" xr:uid="{00000000-0005-0000-0000-00001B820000}"/>
    <cellStyle name="RISKtlCorner 4 2 8" xfId="24047" xr:uid="{00000000-0005-0000-0000-00001C820000}"/>
    <cellStyle name="RISKtlCorner 4 2 8 2" xfId="24048" xr:uid="{00000000-0005-0000-0000-00001D820000}"/>
    <cellStyle name="RISKtlCorner 4 2 9" xfId="24049" xr:uid="{00000000-0005-0000-0000-00001E820000}"/>
    <cellStyle name="RISKtlCorner 4 2_Balance" xfId="24050" xr:uid="{00000000-0005-0000-0000-00001F820000}"/>
    <cellStyle name="RISKtlCorner 4 3" xfId="24051" xr:uid="{00000000-0005-0000-0000-000020820000}"/>
    <cellStyle name="RISKtlCorner 4 3 2" xfId="24052" xr:uid="{00000000-0005-0000-0000-000021820000}"/>
    <cellStyle name="RISKtlCorner 4 3 2 2" xfId="24053" xr:uid="{00000000-0005-0000-0000-000022820000}"/>
    <cellStyle name="RISKtlCorner 4 3 2 2 2" xfId="24054" xr:uid="{00000000-0005-0000-0000-000023820000}"/>
    <cellStyle name="RISKtlCorner 4 3 2 2 2 2" xfId="24055" xr:uid="{00000000-0005-0000-0000-000024820000}"/>
    <cellStyle name="RISKtlCorner 4 3 2 2 3" xfId="24056" xr:uid="{00000000-0005-0000-0000-000025820000}"/>
    <cellStyle name="RISKtlCorner 4 3 2 2 3 2" xfId="24057" xr:uid="{00000000-0005-0000-0000-000026820000}"/>
    <cellStyle name="RISKtlCorner 4 3 2 2 4" xfId="24058" xr:uid="{00000000-0005-0000-0000-000027820000}"/>
    <cellStyle name="RISKtlCorner 4 3 2 3" xfId="24059" xr:uid="{00000000-0005-0000-0000-000028820000}"/>
    <cellStyle name="RISKtlCorner 4 3 2 3 2" xfId="24060" xr:uid="{00000000-0005-0000-0000-000029820000}"/>
    <cellStyle name="RISKtlCorner 4 3 2 3 2 2" xfId="24061" xr:uid="{00000000-0005-0000-0000-00002A820000}"/>
    <cellStyle name="RISKtlCorner 4 3 2 3 3" xfId="24062" xr:uid="{00000000-0005-0000-0000-00002B820000}"/>
    <cellStyle name="RISKtlCorner 4 3 2 3 3 2" xfId="24063" xr:uid="{00000000-0005-0000-0000-00002C820000}"/>
    <cellStyle name="RISKtlCorner 4 3 2 3 4" xfId="24064" xr:uid="{00000000-0005-0000-0000-00002D820000}"/>
    <cellStyle name="RISKtlCorner 4 3 2 4" xfId="24065" xr:uid="{00000000-0005-0000-0000-00002E820000}"/>
    <cellStyle name="RISKtlCorner 4 3 2 4 2" xfId="24066" xr:uid="{00000000-0005-0000-0000-00002F820000}"/>
    <cellStyle name="RISKtlCorner 4 3 2 4 2 2" xfId="24067" xr:uid="{00000000-0005-0000-0000-000030820000}"/>
    <cellStyle name="RISKtlCorner 4 3 2 4 3" xfId="24068" xr:uid="{00000000-0005-0000-0000-000031820000}"/>
    <cellStyle name="RISKtlCorner 4 3 2 4 3 2" xfId="24069" xr:uid="{00000000-0005-0000-0000-000032820000}"/>
    <cellStyle name="RISKtlCorner 4 3 2 4 4" xfId="24070" xr:uid="{00000000-0005-0000-0000-000033820000}"/>
    <cellStyle name="RISKtlCorner 4 3 2 5" xfId="24071" xr:uid="{00000000-0005-0000-0000-000034820000}"/>
    <cellStyle name="RISKtlCorner 4 3 2 5 2" xfId="24072" xr:uid="{00000000-0005-0000-0000-000035820000}"/>
    <cellStyle name="RISKtlCorner 4 3 2 5 2 2" xfId="24073" xr:uid="{00000000-0005-0000-0000-000036820000}"/>
    <cellStyle name="RISKtlCorner 4 3 2 5 3" xfId="24074" xr:uid="{00000000-0005-0000-0000-000037820000}"/>
    <cellStyle name="RISKtlCorner 4 3 2 5 3 2" xfId="24075" xr:uid="{00000000-0005-0000-0000-000038820000}"/>
    <cellStyle name="RISKtlCorner 4 3 2 5 4" xfId="24076" xr:uid="{00000000-0005-0000-0000-000039820000}"/>
    <cellStyle name="RISKtlCorner 4 3 2 6" xfId="24077" xr:uid="{00000000-0005-0000-0000-00003A820000}"/>
    <cellStyle name="RISKtlCorner 4 3 2 6 2" xfId="24078" xr:uid="{00000000-0005-0000-0000-00003B820000}"/>
    <cellStyle name="RISKtlCorner 4 3 2 7" xfId="24079" xr:uid="{00000000-0005-0000-0000-00003C820000}"/>
    <cellStyle name="RISKtlCorner 4 3 2 7 2" xfId="24080" xr:uid="{00000000-0005-0000-0000-00003D820000}"/>
    <cellStyle name="RISKtlCorner 4 3 2 8" xfId="24081" xr:uid="{00000000-0005-0000-0000-00003E820000}"/>
    <cellStyle name="RISKtlCorner 4 3 3" xfId="24082" xr:uid="{00000000-0005-0000-0000-00003F820000}"/>
    <cellStyle name="RISKtlCorner 4 3 3 2" xfId="24083" xr:uid="{00000000-0005-0000-0000-000040820000}"/>
    <cellStyle name="RISKtlCorner 4 3 3 2 2" xfId="24084" xr:uid="{00000000-0005-0000-0000-000041820000}"/>
    <cellStyle name="RISKtlCorner 4 3 3 3" xfId="24085" xr:uid="{00000000-0005-0000-0000-000042820000}"/>
    <cellStyle name="RISKtlCorner 4 3 3 3 2" xfId="24086" xr:uid="{00000000-0005-0000-0000-000043820000}"/>
    <cellStyle name="RISKtlCorner 4 3 3 4" xfId="24087" xr:uid="{00000000-0005-0000-0000-000044820000}"/>
    <cellStyle name="RISKtlCorner 4 3 4" xfId="24088" xr:uid="{00000000-0005-0000-0000-000045820000}"/>
    <cellStyle name="RISKtlCorner 4 3 4 2" xfId="24089" xr:uid="{00000000-0005-0000-0000-000046820000}"/>
    <cellStyle name="RISKtlCorner 4 3 4 2 2" xfId="24090" xr:uid="{00000000-0005-0000-0000-000047820000}"/>
    <cellStyle name="RISKtlCorner 4 3 4 3" xfId="24091" xr:uid="{00000000-0005-0000-0000-000048820000}"/>
    <cellStyle name="RISKtlCorner 4 3 4 3 2" xfId="24092" xr:uid="{00000000-0005-0000-0000-000049820000}"/>
    <cellStyle name="RISKtlCorner 4 3 4 4" xfId="24093" xr:uid="{00000000-0005-0000-0000-00004A820000}"/>
    <cellStyle name="RISKtlCorner 4 3 5" xfId="24094" xr:uid="{00000000-0005-0000-0000-00004B820000}"/>
    <cellStyle name="RISKtlCorner 4 3 5 2" xfId="24095" xr:uid="{00000000-0005-0000-0000-00004C820000}"/>
    <cellStyle name="RISKtlCorner 4 3 5 2 2" xfId="24096" xr:uid="{00000000-0005-0000-0000-00004D820000}"/>
    <cellStyle name="RISKtlCorner 4 3 5 3" xfId="24097" xr:uid="{00000000-0005-0000-0000-00004E820000}"/>
    <cellStyle name="RISKtlCorner 4 3 5 3 2" xfId="24098" xr:uid="{00000000-0005-0000-0000-00004F820000}"/>
    <cellStyle name="RISKtlCorner 4 3 5 4" xfId="24099" xr:uid="{00000000-0005-0000-0000-000050820000}"/>
    <cellStyle name="RISKtlCorner 4 3 6" xfId="24100" xr:uid="{00000000-0005-0000-0000-000051820000}"/>
    <cellStyle name="RISKtlCorner 4 3 6 2" xfId="24101" xr:uid="{00000000-0005-0000-0000-000052820000}"/>
    <cellStyle name="RISKtlCorner 4 3 6 2 2" xfId="24102" xr:uid="{00000000-0005-0000-0000-000053820000}"/>
    <cellStyle name="RISKtlCorner 4 3 6 3" xfId="24103" xr:uid="{00000000-0005-0000-0000-000054820000}"/>
    <cellStyle name="RISKtlCorner 4 3 6 3 2" xfId="24104" xr:uid="{00000000-0005-0000-0000-000055820000}"/>
    <cellStyle name="RISKtlCorner 4 3 6 4" xfId="24105" xr:uid="{00000000-0005-0000-0000-000056820000}"/>
    <cellStyle name="RISKtlCorner 4 3 7" xfId="24106" xr:uid="{00000000-0005-0000-0000-000057820000}"/>
    <cellStyle name="RISKtlCorner 4 3 7 2" xfId="24107" xr:uid="{00000000-0005-0000-0000-000058820000}"/>
    <cellStyle name="RISKtlCorner 4 3 8" xfId="24108" xr:uid="{00000000-0005-0000-0000-000059820000}"/>
    <cellStyle name="RISKtlCorner 4 3 8 2" xfId="24109" xr:uid="{00000000-0005-0000-0000-00005A820000}"/>
    <cellStyle name="RISKtlCorner 4 3 9" xfId="24110" xr:uid="{00000000-0005-0000-0000-00005B820000}"/>
    <cellStyle name="RISKtlCorner 4 3_Balance" xfId="24111" xr:uid="{00000000-0005-0000-0000-00005C820000}"/>
    <cellStyle name="RISKtlCorner 4 4" xfId="24112" xr:uid="{00000000-0005-0000-0000-00005D820000}"/>
    <cellStyle name="RISKtlCorner 4 4 2" xfId="24113" xr:uid="{00000000-0005-0000-0000-00005E820000}"/>
    <cellStyle name="RISKtlCorner 4 4 2 2" xfId="24114" xr:uid="{00000000-0005-0000-0000-00005F820000}"/>
    <cellStyle name="RISKtlCorner 4 4 2 2 2" xfId="24115" xr:uid="{00000000-0005-0000-0000-000060820000}"/>
    <cellStyle name="RISKtlCorner 4 4 2 2 2 2" xfId="24116" xr:uid="{00000000-0005-0000-0000-000061820000}"/>
    <cellStyle name="RISKtlCorner 4 4 2 2 3" xfId="24117" xr:uid="{00000000-0005-0000-0000-000062820000}"/>
    <cellStyle name="RISKtlCorner 4 4 2 2 3 2" xfId="24118" xr:uid="{00000000-0005-0000-0000-000063820000}"/>
    <cellStyle name="RISKtlCorner 4 4 2 2 4" xfId="24119" xr:uid="{00000000-0005-0000-0000-000064820000}"/>
    <cellStyle name="RISKtlCorner 4 4 2 3" xfId="24120" xr:uid="{00000000-0005-0000-0000-000065820000}"/>
    <cellStyle name="RISKtlCorner 4 4 2 3 2" xfId="24121" xr:uid="{00000000-0005-0000-0000-000066820000}"/>
    <cellStyle name="RISKtlCorner 4 4 2 3 2 2" xfId="24122" xr:uid="{00000000-0005-0000-0000-000067820000}"/>
    <cellStyle name="RISKtlCorner 4 4 2 3 3" xfId="24123" xr:uid="{00000000-0005-0000-0000-000068820000}"/>
    <cellStyle name="RISKtlCorner 4 4 2 3 3 2" xfId="24124" xr:uid="{00000000-0005-0000-0000-000069820000}"/>
    <cellStyle name="RISKtlCorner 4 4 2 3 4" xfId="24125" xr:uid="{00000000-0005-0000-0000-00006A820000}"/>
    <cellStyle name="RISKtlCorner 4 4 2 4" xfId="24126" xr:uid="{00000000-0005-0000-0000-00006B820000}"/>
    <cellStyle name="RISKtlCorner 4 4 2 4 2" xfId="24127" xr:uid="{00000000-0005-0000-0000-00006C820000}"/>
    <cellStyle name="RISKtlCorner 4 4 2 4 2 2" xfId="24128" xr:uid="{00000000-0005-0000-0000-00006D820000}"/>
    <cellStyle name="RISKtlCorner 4 4 2 4 3" xfId="24129" xr:uid="{00000000-0005-0000-0000-00006E820000}"/>
    <cellStyle name="RISKtlCorner 4 4 2 4 3 2" xfId="24130" xr:uid="{00000000-0005-0000-0000-00006F820000}"/>
    <cellStyle name="RISKtlCorner 4 4 2 4 4" xfId="24131" xr:uid="{00000000-0005-0000-0000-000070820000}"/>
    <cellStyle name="RISKtlCorner 4 4 2 5" xfId="24132" xr:uid="{00000000-0005-0000-0000-000071820000}"/>
    <cellStyle name="RISKtlCorner 4 4 2 5 2" xfId="24133" xr:uid="{00000000-0005-0000-0000-000072820000}"/>
    <cellStyle name="RISKtlCorner 4 4 2 5 2 2" xfId="24134" xr:uid="{00000000-0005-0000-0000-000073820000}"/>
    <cellStyle name="RISKtlCorner 4 4 2 5 3" xfId="24135" xr:uid="{00000000-0005-0000-0000-000074820000}"/>
    <cellStyle name="RISKtlCorner 4 4 2 5 3 2" xfId="24136" xr:uid="{00000000-0005-0000-0000-000075820000}"/>
    <cellStyle name="RISKtlCorner 4 4 2 5 4" xfId="24137" xr:uid="{00000000-0005-0000-0000-000076820000}"/>
    <cellStyle name="RISKtlCorner 4 4 2 6" xfId="24138" xr:uid="{00000000-0005-0000-0000-000077820000}"/>
    <cellStyle name="RISKtlCorner 4 4 2 6 2" xfId="24139" xr:uid="{00000000-0005-0000-0000-000078820000}"/>
    <cellStyle name="RISKtlCorner 4 4 2 7" xfId="24140" xr:uid="{00000000-0005-0000-0000-000079820000}"/>
    <cellStyle name="RISKtlCorner 4 4 2 7 2" xfId="24141" xr:uid="{00000000-0005-0000-0000-00007A820000}"/>
    <cellStyle name="RISKtlCorner 4 4 2 8" xfId="24142" xr:uid="{00000000-0005-0000-0000-00007B820000}"/>
    <cellStyle name="RISKtlCorner 4 4 3" xfId="24143" xr:uid="{00000000-0005-0000-0000-00007C820000}"/>
    <cellStyle name="RISKtlCorner 4 4 3 2" xfId="24144" xr:uid="{00000000-0005-0000-0000-00007D820000}"/>
    <cellStyle name="RISKtlCorner 4 4 3 2 2" xfId="24145" xr:uid="{00000000-0005-0000-0000-00007E820000}"/>
    <cellStyle name="RISKtlCorner 4 4 3 3" xfId="24146" xr:uid="{00000000-0005-0000-0000-00007F820000}"/>
    <cellStyle name="RISKtlCorner 4 4 3 3 2" xfId="24147" xr:uid="{00000000-0005-0000-0000-000080820000}"/>
    <cellStyle name="RISKtlCorner 4 4 3 4" xfId="24148" xr:uid="{00000000-0005-0000-0000-000081820000}"/>
    <cellStyle name="RISKtlCorner 4 4 4" xfId="24149" xr:uid="{00000000-0005-0000-0000-000082820000}"/>
    <cellStyle name="RISKtlCorner 4 4 4 2" xfId="24150" xr:uid="{00000000-0005-0000-0000-000083820000}"/>
    <cellStyle name="RISKtlCorner 4 4 4 2 2" xfId="24151" xr:uid="{00000000-0005-0000-0000-000084820000}"/>
    <cellStyle name="RISKtlCorner 4 4 4 3" xfId="24152" xr:uid="{00000000-0005-0000-0000-000085820000}"/>
    <cellStyle name="RISKtlCorner 4 4 4 3 2" xfId="24153" xr:uid="{00000000-0005-0000-0000-000086820000}"/>
    <cellStyle name="RISKtlCorner 4 4 4 4" xfId="24154" xr:uid="{00000000-0005-0000-0000-000087820000}"/>
    <cellStyle name="RISKtlCorner 4 4 5" xfId="24155" xr:uid="{00000000-0005-0000-0000-000088820000}"/>
    <cellStyle name="RISKtlCorner 4 4 5 2" xfId="24156" xr:uid="{00000000-0005-0000-0000-000089820000}"/>
    <cellStyle name="RISKtlCorner 4 4 5 2 2" xfId="24157" xr:uid="{00000000-0005-0000-0000-00008A820000}"/>
    <cellStyle name="RISKtlCorner 4 4 5 3" xfId="24158" xr:uid="{00000000-0005-0000-0000-00008B820000}"/>
    <cellStyle name="RISKtlCorner 4 4 5 3 2" xfId="24159" xr:uid="{00000000-0005-0000-0000-00008C820000}"/>
    <cellStyle name="RISKtlCorner 4 4 5 4" xfId="24160" xr:uid="{00000000-0005-0000-0000-00008D820000}"/>
    <cellStyle name="RISKtlCorner 4 4 6" xfId="24161" xr:uid="{00000000-0005-0000-0000-00008E820000}"/>
    <cellStyle name="RISKtlCorner 4 4 6 2" xfId="24162" xr:uid="{00000000-0005-0000-0000-00008F820000}"/>
    <cellStyle name="RISKtlCorner 4 4 6 2 2" xfId="24163" xr:uid="{00000000-0005-0000-0000-000090820000}"/>
    <cellStyle name="RISKtlCorner 4 4 6 3" xfId="24164" xr:uid="{00000000-0005-0000-0000-000091820000}"/>
    <cellStyle name="RISKtlCorner 4 4 6 3 2" xfId="24165" xr:uid="{00000000-0005-0000-0000-000092820000}"/>
    <cellStyle name="RISKtlCorner 4 4 6 4" xfId="24166" xr:uid="{00000000-0005-0000-0000-000093820000}"/>
    <cellStyle name="RISKtlCorner 4 4 7" xfId="24167" xr:uid="{00000000-0005-0000-0000-000094820000}"/>
    <cellStyle name="RISKtlCorner 4 4 7 2" xfId="24168" xr:uid="{00000000-0005-0000-0000-000095820000}"/>
    <cellStyle name="RISKtlCorner 4 4 8" xfId="24169" xr:uid="{00000000-0005-0000-0000-000096820000}"/>
    <cellStyle name="RISKtlCorner 4 4 8 2" xfId="24170" xr:uid="{00000000-0005-0000-0000-000097820000}"/>
    <cellStyle name="RISKtlCorner 4 4 9" xfId="24171" xr:uid="{00000000-0005-0000-0000-000098820000}"/>
    <cellStyle name="RISKtlCorner 4 4_Balance" xfId="24172" xr:uid="{00000000-0005-0000-0000-000099820000}"/>
    <cellStyle name="RISKtlCorner 4 5" xfId="24173" xr:uid="{00000000-0005-0000-0000-00009A820000}"/>
    <cellStyle name="RISKtlCorner 4 5 2" xfId="24174" xr:uid="{00000000-0005-0000-0000-00009B820000}"/>
    <cellStyle name="RISKtlCorner 4 5 2 2" xfId="24175" xr:uid="{00000000-0005-0000-0000-00009C820000}"/>
    <cellStyle name="RISKtlCorner 4 5 2 2 2" xfId="24176" xr:uid="{00000000-0005-0000-0000-00009D820000}"/>
    <cellStyle name="RISKtlCorner 4 5 2 3" xfId="24177" xr:uid="{00000000-0005-0000-0000-00009E820000}"/>
    <cellStyle name="RISKtlCorner 4 5 2 3 2" xfId="24178" xr:uid="{00000000-0005-0000-0000-00009F820000}"/>
    <cellStyle name="RISKtlCorner 4 5 2 4" xfId="24179" xr:uid="{00000000-0005-0000-0000-0000A0820000}"/>
    <cellStyle name="RISKtlCorner 4 5 3" xfId="24180" xr:uid="{00000000-0005-0000-0000-0000A1820000}"/>
    <cellStyle name="RISKtlCorner 4 5 3 2" xfId="24181" xr:uid="{00000000-0005-0000-0000-0000A2820000}"/>
    <cellStyle name="RISKtlCorner 4 5 3 2 2" xfId="24182" xr:uid="{00000000-0005-0000-0000-0000A3820000}"/>
    <cellStyle name="RISKtlCorner 4 5 3 3" xfId="24183" xr:uid="{00000000-0005-0000-0000-0000A4820000}"/>
    <cellStyle name="RISKtlCorner 4 5 3 3 2" xfId="24184" xr:uid="{00000000-0005-0000-0000-0000A5820000}"/>
    <cellStyle name="RISKtlCorner 4 5 3 4" xfId="24185" xr:uid="{00000000-0005-0000-0000-0000A6820000}"/>
    <cellStyle name="RISKtlCorner 4 5 4" xfId="24186" xr:uid="{00000000-0005-0000-0000-0000A7820000}"/>
    <cellStyle name="RISKtlCorner 4 5 4 2" xfId="24187" xr:uid="{00000000-0005-0000-0000-0000A8820000}"/>
    <cellStyle name="RISKtlCorner 4 5 4 2 2" xfId="24188" xr:uid="{00000000-0005-0000-0000-0000A9820000}"/>
    <cellStyle name="RISKtlCorner 4 5 4 3" xfId="24189" xr:uid="{00000000-0005-0000-0000-0000AA820000}"/>
    <cellStyle name="RISKtlCorner 4 5 4 3 2" xfId="24190" xr:uid="{00000000-0005-0000-0000-0000AB820000}"/>
    <cellStyle name="RISKtlCorner 4 5 4 4" xfId="24191" xr:uid="{00000000-0005-0000-0000-0000AC820000}"/>
    <cellStyle name="RISKtlCorner 4 5 5" xfId="24192" xr:uid="{00000000-0005-0000-0000-0000AD820000}"/>
    <cellStyle name="RISKtlCorner 4 5 5 2" xfId="24193" xr:uid="{00000000-0005-0000-0000-0000AE820000}"/>
    <cellStyle name="RISKtlCorner 4 5 5 2 2" xfId="24194" xr:uid="{00000000-0005-0000-0000-0000AF820000}"/>
    <cellStyle name="RISKtlCorner 4 5 5 3" xfId="24195" xr:uid="{00000000-0005-0000-0000-0000B0820000}"/>
    <cellStyle name="RISKtlCorner 4 5 5 3 2" xfId="24196" xr:uid="{00000000-0005-0000-0000-0000B1820000}"/>
    <cellStyle name="RISKtlCorner 4 5 5 4" xfId="24197" xr:uid="{00000000-0005-0000-0000-0000B2820000}"/>
    <cellStyle name="RISKtlCorner 4 5 6" xfId="24198" xr:uid="{00000000-0005-0000-0000-0000B3820000}"/>
    <cellStyle name="RISKtlCorner 4 5 6 2" xfId="24199" xr:uid="{00000000-0005-0000-0000-0000B4820000}"/>
    <cellStyle name="RISKtlCorner 4 5 7" xfId="24200" xr:uid="{00000000-0005-0000-0000-0000B5820000}"/>
    <cellStyle name="RISKtlCorner 4 5 7 2" xfId="24201" xr:uid="{00000000-0005-0000-0000-0000B6820000}"/>
    <cellStyle name="RISKtlCorner 4 5 8" xfId="24202" xr:uid="{00000000-0005-0000-0000-0000B7820000}"/>
    <cellStyle name="RISKtlCorner 4 6" xfId="24203" xr:uid="{00000000-0005-0000-0000-0000B8820000}"/>
    <cellStyle name="RISKtlCorner 4 6 2" xfId="24204" xr:uid="{00000000-0005-0000-0000-0000B9820000}"/>
    <cellStyle name="RISKtlCorner 4 6 2 2" xfId="24205" xr:uid="{00000000-0005-0000-0000-0000BA820000}"/>
    <cellStyle name="RISKtlCorner 4 6 2 2 2" xfId="24206" xr:uid="{00000000-0005-0000-0000-0000BB820000}"/>
    <cellStyle name="RISKtlCorner 4 6 2 3" xfId="24207" xr:uid="{00000000-0005-0000-0000-0000BC820000}"/>
    <cellStyle name="RISKtlCorner 4 6 2 3 2" xfId="24208" xr:uid="{00000000-0005-0000-0000-0000BD820000}"/>
    <cellStyle name="RISKtlCorner 4 6 2 4" xfId="24209" xr:uid="{00000000-0005-0000-0000-0000BE820000}"/>
    <cellStyle name="RISKtlCorner 4 6 3" xfId="24210" xr:uid="{00000000-0005-0000-0000-0000BF820000}"/>
    <cellStyle name="RISKtlCorner 4 6 3 2" xfId="24211" xr:uid="{00000000-0005-0000-0000-0000C0820000}"/>
    <cellStyle name="RISKtlCorner 4 6 3 2 2" xfId="24212" xr:uid="{00000000-0005-0000-0000-0000C1820000}"/>
    <cellStyle name="RISKtlCorner 4 6 3 3" xfId="24213" xr:uid="{00000000-0005-0000-0000-0000C2820000}"/>
    <cellStyle name="RISKtlCorner 4 6 3 3 2" xfId="24214" xr:uid="{00000000-0005-0000-0000-0000C3820000}"/>
    <cellStyle name="RISKtlCorner 4 6 3 4" xfId="24215" xr:uid="{00000000-0005-0000-0000-0000C4820000}"/>
    <cellStyle name="RISKtlCorner 4 6 4" xfId="24216" xr:uid="{00000000-0005-0000-0000-0000C5820000}"/>
    <cellStyle name="RISKtlCorner 4 6 4 2" xfId="24217" xr:uid="{00000000-0005-0000-0000-0000C6820000}"/>
    <cellStyle name="RISKtlCorner 4 6 4 2 2" xfId="24218" xr:uid="{00000000-0005-0000-0000-0000C7820000}"/>
    <cellStyle name="RISKtlCorner 4 6 4 3" xfId="24219" xr:uid="{00000000-0005-0000-0000-0000C8820000}"/>
    <cellStyle name="RISKtlCorner 4 6 4 3 2" xfId="24220" xr:uid="{00000000-0005-0000-0000-0000C9820000}"/>
    <cellStyle name="RISKtlCorner 4 6 4 4" xfId="24221" xr:uid="{00000000-0005-0000-0000-0000CA820000}"/>
    <cellStyle name="RISKtlCorner 4 6 5" xfId="24222" xr:uid="{00000000-0005-0000-0000-0000CB820000}"/>
    <cellStyle name="RISKtlCorner 4 6 5 2" xfId="24223" xr:uid="{00000000-0005-0000-0000-0000CC820000}"/>
    <cellStyle name="RISKtlCorner 4 6 5 2 2" xfId="24224" xr:uid="{00000000-0005-0000-0000-0000CD820000}"/>
    <cellStyle name="RISKtlCorner 4 6 5 3" xfId="24225" xr:uid="{00000000-0005-0000-0000-0000CE820000}"/>
    <cellStyle name="RISKtlCorner 4 6 5 3 2" xfId="24226" xr:uid="{00000000-0005-0000-0000-0000CF820000}"/>
    <cellStyle name="RISKtlCorner 4 6 5 4" xfId="24227" xr:uid="{00000000-0005-0000-0000-0000D0820000}"/>
    <cellStyle name="RISKtlCorner 4 6 6" xfId="24228" xr:uid="{00000000-0005-0000-0000-0000D1820000}"/>
    <cellStyle name="RISKtlCorner 4 6 6 2" xfId="24229" xr:uid="{00000000-0005-0000-0000-0000D2820000}"/>
    <cellStyle name="RISKtlCorner 4 6 7" xfId="24230" xr:uid="{00000000-0005-0000-0000-0000D3820000}"/>
    <cellStyle name="RISKtlCorner 4 6 7 2" xfId="24231" xr:uid="{00000000-0005-0000-0000-0000D4820000}"/>
    <cellStyle name="RISKtlCorner 4 6 8" xfId="24232" xr:uid="{00000000-0005-0000-0000-0000D5820000}"/>
    <cellStyle name="RISKtlCorner 4 7" xfId="24233" xr:uid="{00000000-0005-0000-0000-0000D6820000}"/>
    <cellStyle name="RISKtlCorner 4 7 2" xfId="24234" xr:uid="{00000000-0005-0000-0000-0000D7820000}"/>
    <cellStyle name="RISKtlCorner 4 7 2 2" xfId="24235" xr:uid="{00000000-0005-0000-0000-0000D8820000}"/>
    <cellStyle name="RISKtlCorner 4 7 3" xfId="24236" xr:uid="{00000000-0005-0000-0000-0000D9820000}"/>
    <cellStyle name="RISKtlCorner 4 7 3 2" xfId="24237" xr:uid="{00000000-0005-0000-0000-0000DA820000}"/>
    <cellStyle name="RISKtlCorner 4 7 4" xfId="24238" xr:uid="{00000000-0005-0000-0000-0000DB820000}"/>
    <cellStyle name="RISKtlCorner 4 8" xfId="24239" xr:uid="{00000000-0005-0000-0000-0000DC820000}"/>
    <cellStyle name="RISKtlCorner 4 8 2" xfId="24240" xr:uid="{00000000-0005-0000-0000-0000DD820000}"/>
    <cellStyle name="RISKtlCorner 4 8 2 2" xfId="24241" xr:uid="{00000000-0005-0000-0000-0000DE820000}"/>
    <cellStyle name="RISKtlCorner 4 8 3" xfId="24242" xr:uid="{00000000-0005-0000-0000-0000DF820000}"/>
    <cellStyle name="RISKtlCorner 4 8 3 2" xfId="24243" xr:uid="{00000000-0005-0000-0000-0000E0820000}"/>
    <cellStyle name="RISKtlCorner 4 8 4" xfId="24244" xr:uid="{00000000-0005-0000-0000-0000E1820000}"/>
    <cellStyle name="RISKtlCorner 4 9" xfId="24245" xr:uid="{00000000-0005-0000-0000-0000E2820000}"/>
    <cellStyle name="RISKtlCorner 4 9 2" xfId="24246" xr:uid="{00000000-0005-0000-0000-0000E3820000}"/>
    <cellStyle name="RISKtlCorner 4 9 2 2" xfId="24247" xr:uid="{00000000-0005-0000-0000-0000E4820000}"/>
    <cellStyle name="RISKtlCorner 4 9 3" xfId="24248" xr:uid="{00000000-0005-0000-0000-0000E5820000}"/>
    <cellStyle name="RISKtlCorner 4 9 3 2" xfId="24249" xr:uid="{00000000-0005-0000-0000-0000E6820000}"/>
    <cellStyle name="RISKtlCorner 4 9 4" xfId="24250" xr:uid="{00000000-0005-0000-0000-0000E7820000}"/>
    <cellStyle name="RISKtlCorner 4_Balance" xfId="24251" xr:uid="{00000000-0005-0000-0000-0000E8820000}"/>
    <cellStyle name="RISKtlCorner 5" xfId="24252" xr:uid="{00000000-0005-0000-0000-0000E9820000}"/>
    <cellStyle name="RISKtlCorner 5 2" xfId="24253" xr:uid="{00000000-0005-0000-0000-0000EA820000}"/>
    <cellStyle name="RISKtlCorner 5 2 2" xfId="24254" xr:uid="{00000000-0005-0000-0000-0000EB820000}"/>
    <cellStyle name="RISKtlCorner 5 2 2 2" xfId="24255" xr:uid="{00000000-0005-0000-0000-0000EC820000}"/>
    <cellStyle name="RISKtlCorner 5 2 3" xfId="24256" xr:uid="{00000000-0005-0000-0000-0000ED820000}"/>
    <cellStyle name="RISKtlCorner 5 2 3 2" xfId="24257" xr:uid="{00000000-0005-0000-0000-0000EE820000}"/>
    <cellStyle name="RISKtlCorner 5 2 4" xfId="24258" xr:uid="{00000000-0005-0000-0000-0000EF820000}"/>
    <cellStyle name="RISKtlCorner 5 3" xfId="24259" xr:uid="{00000000-0005-0000-0000-0000F0820000}"/>
    <cellStyle name="RISKtlCorner 5 3 2" xfId="24260" xr:uid="{00000000-0005-0000-0000-0000F1820000}"/>
    <cellStyle name="RISKtlCorner 5 3 2 2" xfId="24261" xr:uid="{00000000-0005-0000-0000-0000F2820000}"/>
    <cellStyle name="RISKtlCorner 5 3 3" xfId="24262" xr:uid="{00000000-0005-0000-0000-0000F3820000}"/>
    <cellStyle name="RISKtlCorner 5 3 3 2" xfId="24263" xr:uid="{00000000-0005-0000-0000-0000F4820000}"/>
    <cellStyle name="RISKtlCorner 5 3 4" xfId="24264" xr:uid="{00000000-0005-0000-0000-0000F5820000}"/>
    <cellStyle name="RISKtlCorner 5 4" xfId="24265" xr:uid="{00000000-0005-0000-0000-0000F6820000}"/>
    <cellStyle name="RISKtlCorner 5 4 2" xfId="24266" xr:uid="{00000000-0005-0000-0000-0000F7820000}"/>
    <cellStyle name="RISKtlCorner 5 4 2 2" xfId="24267" xr:uid="{00000000-0005-0000-0000-0000F8820000}"/>
    <cellStyle name="RISKtlCorner 5 4 3" xfId="24268" xr:uid="{00000000-0005-0000-0000-0000F9820000}"/>
    <cellStyle name="RISKtlCorner 5 4 3 2" xfId="24269" xr:uid="{00000000-0005-0000-0000-0000FA820000}"/>
    <cellStyle name="RISKtlCorner 5 4 4" xfId="24270" xr:uid="{00000000-0005-0000-0000-0000FB820000}"/>
    <cellStyle name="RISKtlCorner 5 5" xfId="24271" xr:uid="{00000000-0005-0000-0000-0000FC820000}"/>
    <cellStyle name="RISKtlCorner 5 5 2" xfId="24272" xr:uid="{00000000-0005-0000-0000-0000FD820000}"/>
    <cellStyle name="RISKtlCorner 5 5 2 2" xfId="24273" xr:uid="{00000000-0005-0000-0000-0000FE820000}"/>
    <cellStyle name="RISKtlCorner 5 5 3" xfId="24274" xr:uid="{00000000-0005-0000-0000-0000FF820000}"/>
    <cellStyle name="RISKtlCorner 5 5 3 2" xfId="24275" xr:uid="{00000000-0005-0000-0000-000000830000}"/>
    <cellStyle name="RISKtlCorner 5 5 4" xfId="24276" xr:uid="{00000000-0005-0000-0000-000001830000}"/>
    <cellStyle name="RISKtlCorner 5 6" xfId="24277" xr:uid="{00000000-0005-0000-0000-000002830000}"/>
    <cellStyle name="RISKtlCorner 5 6 2" xfId="24278" xr:uid="{00000000-0005-0000-0000-000003830000}"/>
    <cellStyle name="RISKtlCorner 5 7" xfId="24279" xr:uid="{00000000-0005-0000-0000-000004830000}"/>
    <cellStyle name="RISKtlCorner 5 7 2" xfId="24280" xr:uid="{00000000-0005-0000-0000-000005830000}"/>
    <cellStyle name="RISKtlCorner 5 8" xfId="24281" xr:uid="{00000000-0005-0000-0000-000006830000}"/>
    <cellStyle name="RISKtlCorner 6" xfId="24282" xr:uid="{00000000-0005-0000-0000-000007830000}"/>
    <cellStyle name="RISKtlCorner 6 2" xfId="24283" xr:uid="{00000000-0005-0000-0000-000008830000}"/>
    <cellStyle name="RISKtlCorner 6 2 2" xfId="24284" xr:uid="{00000000-0005-0000-0000-000009830000}"/>
    <cellStyle name="RISKtlCorner 6 3" xfId="24285" xr:uid="{00000000-0005-0000-0000-00000A830000}"/>
    <cellStyle name="RISKtlCorner 6 3 2" xfId="24286" xr:uid="{00000000-0005-0000-0000-00000B830000}"/>
    <cellStyle name="RISKtlCorner 6 4" xfId="24287" xr:uid="{00000000-0005-0000-0000-00000C830000}"/>
    <cellStyle name="RISKtlCorner 7" xfId="24288" xr:uid="{00000000-0005-0000-0000-00000D830000}"/>
    <cellStyle name="RISKtlCorner 7 2" xfId="24289" xr:uid="{00000000-0005-0000-0000-00000E830000}"/>
    <cellStyle name="RISKtlCorner 7 2 2" xfId="24290" xr:uid="{00000000-0005-0000-0000-00000F830000}"/>
    <cellStyle name="RISKtlCorner 7 3" xfId="24291" xr:uid="{00000000-0005-0000-0000-000010830000}"/>
    <cellStyle name="RISKtlCorner 7 3 2" xfId="24292" xr:uid="{00000000-0005-0000-0000-000011830000}"/>
    <cellStyle name="RISKtlCorner 7 4" xfId="24293" xr:uid="{00000000-0005-0000-0000-000012830000}"/>
    <cellStyle name="RISKtlCorner 8" xfId="24294" xr:uid="{00000000-0005-0000-0000-000013830000}"/>
    <cellStyle name="RISKtlCorner 8 2" xfId="24295" xr:uid="{00000000-0005-0000-0000-000014830000}"/>
    <cellStyle name="RISKtlCorner 8 2 2" xfId="24296" xr:uid="{00000000-0005-0000-0000-000015830000}"/>
    <cellStyle name="RISKtlCorner 8 3" xfId="24297" xr:uid="{00000000-0005-0000-0000-000016830000}"/>
    <cellStyle name="RISKtlCorner 8 3 2" xfId="24298" xr:uid="{00000000-0005-0000-0000-000017830000}"/>
    <cellStyle name="RISKtlCorner 8 4" xfId="24299" xr:uid="{00000000-0005-0000-0000-000018830000}"/>
    <cellStyle name="RISKtlCorner 9" xfId="24300" xr:uid="{00000000-0005-0000-0000-000019830000}"/>
    <cellStyle name="RISKtlCorner 9 2" xfId="24301" xr:uid="{00000000-0005-0000-0000-00001A830000}"/>
    <cellStyle name="RISKtlCorner 9 2 2" xfId="24302" xr:uid="{00000000-0005-0000-0000-00001B830000}"/>
    <cellStyle name="RISKtlCorner 9 3" xfId="24303" xr:uid="{00000000-0005-0000-0000-00001C830000}"/>
    <cellStyle name="RISKtlCorner 9 3 2" xfId="24304" xr:uid="{00000000-0005-0000-0000-00001D830000}"/>
    <cellStyle name="RISKtlCorner 9 4" xfId="24305" xr:uid="{00000000-0005-0000-0000-00001E830000}"/>
    <cellStyle name="RISKtlCorner_Balance" xfId="24306" xr:uid="{00000000-0005-0000-0000-00001F830000}"/>
    <cellStyle name="RISKtopEdge" xfId="24307" xr:uid="{00000000-0005-0000-0000-000020830000}"/>
    <cellStyle name="RISKtopEdge 10" xfId="24308" xr:uid="{00000000-0005-0000-0000-000021830000}"/>
    <cellStyle name="RISKtopEdge 10 2" xfId="24309" xr:uid="{00000000-0005-0000-0000-000022830000}"/>
    <cellStyle name="RISKtopEdge 11" xfId="24310" xr:uid="{00000000-0005-0000-0000-000023830000}"/>
    <cellStyle name="RISKtopEdge 11 2" xfId="24311" xr:uid="{00000000-0005-0000-0000-000024830000}"/>
    <cellStyle name="RISKtopEdge 12" xfId="24312" xr:uid="{00000000-0005-0000-0000-000025830000}"/>
    <cellStyle name="RISKtopEdge 2" xfId="24313" xr:uid="{00000000-0005-0000-0000-000026830000}"/>
    <cellStyle name="RISKtopEdge 2 10" xfId="24314" xr:uid="{00000000-0005-0000-0000-000027830000}"/>
    <cellStyle name="RISKtopEdge 2 10 2" xfId="24315" xr:uid="{00000000-0005-0000-0000-000028830000}"/>
    <cellStyle name="RISKtopEdge 2 10 2 2" xfId="24316" xr:uid="{00000000-0005-0000-0000-000029830000}"/>
    <cellStyle name="RISKtopEdge 2 10 3" xfId="24317" xr:uid="{00000000-0005-0000-0000-00002A830000}"/>
    <cellStyle name="RISKtopEdge 2 10 3 2" xfId="24318" xr:uid="{00000000-0005-0000-0000-00002B830000}"/>
    <cellStyle name="RISKtopEdge 2 10 4" xfId="24319" xr:uid="{00000000-0005-0000-0000-00002C830000}"/>
    <cellStyle name="RISKtopEdge 2 11" xfId="24320" xr:uid="{00000000-0005-0000-0000-00002D830000}"/>
    <cellStyle name="RISKtopEdge 2 11 2" xfId="24321" xr:uid="{00000000-0005-0000-0000-00002E830000}"/>
    <cellStyle name="RISKtopEdge 2 12" xfId="24322" xr:uid="{00000000-0005-0000-0000-00002F830000}"/>
    <cellStyle name="RISKtopEdge 2 12 2" xfId="24323" xr:uid="{00000000-0005-0000-0000-000030830000}"/>
    <cellStyle name="RISKtopEdge 2 13" xfId="24324" xr:uid="{00000000-0005-0000-0000-000031830000}"/>
    <cellStyle name="RISKtopEdge 2 2" xfId="24325" xr:uid="{00000000-0005-0000-0000-000032830000}"/>
    <cellStyle name="RISKtopEdge 2 2 2" xfId="24326" xr:uid="{00000000-0005-0000-0000-000033830000}"/>
    <cellStyle name="RISKtopEdge 2 2 2 2" xfId="24327" xr:uid="{00000000-0005-0000-0000-000034830000}"/>
    <cellStyle name="RISKtopEdge 2 2 2 2 2" xfId="24328" xr:uid="{00000000-0005-0000-0000-000035830000}"/>
    <cellStyle name="RISKtopEdge 2 2 2 2 2 2" xfId="24329" xr:uid="{00000000-0005-0000-0000-000036830000}"/>
    <cellStyle name="RISKtopEdge 2 2 2 2 3" xfId="24330" xr:uid="{00000000-0005-0000-0000-000037830000}"/>
    <cellStyle name="RISKtopEdge 2 2 2 2 3 2" xfId="24331" xr:uid="{00000000-0005-0000-0000-000038830000}"/>
    <cellStyle name="RISKtopEdge 2 2 2 2 4" xfId="24332" xr:uid="{00000000-0005-0000-0000-000039830000}"/>
    <cellStyle name="RISKtopEdge 2 2 2 3" xfId="24333" xr:uid="{00000000-0005-0000-0000-00003A830000}"/>
    <cellStyle name="RISKtopEdge 2 2 2 3 2" xfId="24334" xr:uid="{00000000-0005-0000-0000-00003B830000}"/>
    <cellStyle name="RISKtopEdge 2 2 2 3 2 2" xfId="24335" xr:uid="{00000000-0005-0000-0000-00003C830000}"/>
    <cellStyle name="RISKtopEdge 2 2 2 3 3" xfId="24336" xr:uid="{00000000-0005-0000-0000-00003D830000}"/>
    <cellStyle name="RISKtopEdge 2 2 2 3 3 2" xfId="24337" xr:uid="{00000000-0005-0000-0000-00003E830000}"/>
    <cellStyle name="RISKtopEdge 2 2 2 3 4" xfId="24338" xr:uid="{00000000-0005-0000-0000-00003F830000}"/>
    <cellStyle name="RISKtopEdge 2 2 2 4" xfId="24339" xr:uid="{00000000-0005-0000-0000-000040830000}"/>
    <cellStyle name="RISKtopEdge 2 2 2 4 2" xfId="24340" xr:uid="{00000000-0005-0000-0000-000041830000}"/>
    <cellStyle name="RISKtopEdge 2 2 2 4 2 2" xfId="24341" xr:uid="{00000000-0005-0000-0000-000042830000}"/>
    <cellStyle name="RISKtopEdge 2 2 2 4 3" xfId="24342" xr:uid="{00000000-0005-0000-0000-000043830000}"/>
    <cellStyle name="RISKtopEdge 2 2 2 4 3 2" xfId="24343" xr:uid="{00000000-0005-0000-0000-000044830000}"/>
    <cellStyle name="RISKtopEdge 2 2 2 4 4" xfId="24344" xr:uid="{00000000-0005-0000-0000-000045830000}"/>
    <cellStyle name="RISKtopEdge 2 2 2 5" xfId="24345" xr:uid="{00000000-0005-0000-0000-000046830000}"/>
    <cellStyle name="RISKtopEdge 2 2 2 5 2" xfId="24346" xr:uid="{00000000-0005-0000-0000-000047830000}"/>
    <cellStyle name="RISKtopEdge 2 2 2 5 2 2" xfId="24347" xr:uid="{00000000-0005-0000-0000-000048830000}"/>
    <cellStyle name="RISKtopEdge 2 2 2 5 3" xfId="24348" xr:uid="{00000000-0005-0000-0000-000049830000}"/>
    <cellStyle name="RISKtopEdge 2 2 2 5 3 2" xfId="24349" xr:uid="{00000000-0005-0000-0000-00004A830000}"/>
    <cellStyle name="RISKtopEdge 2 2 2 5 4" xfId="24350" xr:uid="{00000000-0005-0000-0000-00004B830000}"/>
    <cellStyle name="RISKtopEdge 2 2 2 6" xfId="24351" xr:uid="{00000000-0005-0000-0000-00004C830000}"/>
    <cellStyle name="RISKtopEdge 2 2 2 6 2" xfId="24352" xr:uid="{00000000-0005-0000-0000-00004D830000}"/>
    <cellStyle name="RISKtopEdge 2 2 2 7" xfId="24353" xr:uid="{00000000-0005-0000-0000-00004E830000}"/>
    <cellStyle name="RISKtopEdge 2 2 2 7 2" xfId="24354" xr:uid="{00000000-0005-0000-0000-00004F830000}"/>
    <cellStyle name="RISKtopEdge 2 2 2 8" xfId="24355" xr:uid="{00000000-0005-0000-0000-000050830000}"/>
    <cellStyle name="RISKtopEdge 2 2 3" xfId="24356" xr:uid="{00000000-0005-0000-0000-000051830000}"/>
    <cellStyle name="RISKtopEdge 2 2 3 2" xfId="24357" xr:uid="{00000000-0005-0000-0000-000052830000}"/>
    <cellStyle name="RISKtopEdge 2 2 3 2 2" xfId="24358" xr:uid="{00000000-0005-0000-0000-000053830000}"/>
    <cellStyle name="RISKtopEdge 2 2 3 3" xfId="24359" xr:uid="{00000000-0005-0000-0000-000054830000}"/>
    <cellStyle name="RISKtopEdge 2 2 3 3 2" xfId="24360" xr:uid="{00000000-0005-0000-0000-000055830000}"/>
    <cellStyle name="RISKtopEdge 2 2 3 4" xfId="24361" xr:uid="{00000000-0005-0000-0000-000056830000}"/>
    <cellStyle name="RISKtopEdge 2 2 4" xfId="24362" xr:uid="{00000000-0005-0000-0000-000057830000}"/>
    <cellStyle name="RISKtopEdge 2 2 4 2" xfId="24363" xr:uid="{00000000-0005-0000-0000-000058830000}"/>
    <cellStyle name="RISKtopEdge 2 2 4 2 2" xfId="24364" xr:uid="{00000000-0005-0000-0000-000059830000}"/>
    <cellStyle name="RISKtopEdge 2 2 4 3" xfId="24365" xr:uid="{00000000-0005-0000-0000-00005A830000}"/>
    <cellStyle name="RISKtopEdge 2 2 4 3 2" xfId="24366" xr:uid="{00000000-0005-0000-0000-00005B830000}"/>
    <cellStyle name="RISKtopEdge 2 2 4 4" xfId="24367" xr:uid="{00000000-0005-0000-0000-00005C830000}"/>
    <cellStyle name="RISKtopEdge 2 2 5" xfId="24368" xr:uid="{00000000-0005-0000-0000-00005D830000}"/>
    <cellStyle name="RISKtopEdge 2 2 5 2" xfId="24369" xr:uid="{00000000-0005-0000-0000-00005E830000}"/>
    <cellStyle name="RISKtopEdge 2 2 5 2 2" xfId="24370" xr:uid="{00000000-0005-0000-0000-00005F830000}"/>
    <cellStyle name="RISKtopEdge 2 2 5 3" xfId="24371" xr:uid="{00000000-0005-0000-0000-000060830000}"/>
    <cellStyle name="RISKtopEdge 2 2 5 3 2" xfId="24372" xr:uid="{00000000-0005-0000-0000-000061830000}"/>
    <cellStyle name="RISKtopEdge 2 2 5 4" xfId="24373" xr:uid="{00000000-0005-0000-0000-000062830000}"/>
    <cellStyle name="RISKtopEdge 2 2 6" xfId="24374" xr:uid="{00000000-0005-0000-0000-000063830000}"/>
    <cellStyle name="RISKtopEdge 2 2 6 2" xfId="24375" xr:uid="{00000000-0005-0000-0000-000064830000}"/>
    <cellStyle name="RISKtopEdge 2 2 6 2 2" xfId="24376" xr:uid="{00000000-0005-0000-0000-000065830000}"/>
    <cellStyle name="RISKtopEdge 2 2 6 3" xfId="24377" xr:uid="{00000000-0005-0000-0000-000066830000}"/>
    <cellStyle name="RISKtopEdge 2 2 6 3 2" xfId="24378" xr:uid="{00000000-0005-0000-0000-000067830000}"/>
    <cellStyle name="RISKtopEdge 2 2 6 4" xfId="24379" xr:uid="{00000000-0005-0000-0000-000068830000}"/>
    <cellStyle name="RISKtopEdge 2 2 7" xfId="24380" xr:uid="{00000000-0005-0000-0000-000069830000}"/>
    <cellStyle name="RISKtopEdge 2 2 7 2" xfId="24381" xr:uid="{00000000-0005-0000-0000-00006A830000}"/>
    <cellStyle name="RISKtopEdge 2 2 8" xfId="24382" xr:uid="{00000000-0005-0000-0000-00006B830000}"/>
    <cellStyle name="RISKtopEdge 2 2 8 2" xfId="24383" xr:uid="{00000000-0005-0000-0000-00006C830000}"/>
    <cellStyle name="RISKtopEdge 2 2 9" xfId="24384" xr:uid="{00000000-0005-0000-0000-00006D830000}"/>
    <cellStyle name="RISKtopEdge 2 2_Balance" xfId="24385" xr:uid="{00000000-0005-0000-0000-00006E830000}"/>
    <cellStyle name="RISKtopEdge 2 3" xfId="24386" xr:uid="{00000000-0005-0000-0000-00006F830000}"/>
    <cellStyle name="RISKtopEdge 2 3 2" xfId="24387" xr:uid="{00000000-0005-0000-0000-000070830000}"/>
    <cellStyle name="RISKtopEdge 2 3 2 2" xfId="24388" xr:uid="{00000000-0005-0000-0000-000071830000}"/>
    <cellStyle name="RISKtopEdge 2 3 2 2 2" xfId="24389" xr:uid="{00000000-0005-0000-0000-000072830000}"/>
    <cellStyle name="RISKtopEdge 2 3 2 2 2 2" xfId="24390" xr:uid="{00000000-0005-0000-0000-000073830000}"/>
    <cellStyle name="RISKtopEdge 2 3 2 2 3" xfId="24391" xr:uid="{00000000-0005-0000-0000-000074830000}"/>
    <cellStyle name="RISKtopEdge 2 3 2 2 3 2" xfId="24392" xr:uid="{00000000-0005-0000-0000-000075830000}"/>
    <cellStyle name="RISKtopEdge 2 3 2 2 4" xfId="24393" xr:uid="{00000000-0005-0000-0000-000076830000}"/>
    <cellStyle name="RISKtopEdge 2 3 2 3" xfId="24394" xr:uid="{00000000-0005-0000-0000-000077830000}"/>
    <cellStyle name="RISKtopEdge 2 3 2 3 2" xfId="24395" xr:uid="{00000000-0005-0000-0000-000078830000}"/>
    <cellStyle name="RISKtopEdge 2 3 2 3 2 2" xfId="24396" xr:uid="{00000000-0005-0000-0000-000079830000}"/>
    <cellStyle name="RISKtopEdge 2 3 2 3 3" xfId="24397" xr:uid="{00000000-0005-0000-0000-00007A830000}"/>
    <cellStyle name="RISKtopEdge 2 3 2 3 3 2" xfId="24398" xr:uid="{00000000-0005-0000-0000-00007B830000}"/>
    <cellStyle name="RISKtopEdge 2 3 2 3 4" xfId="24399" xr:uid="{00000000-0005-0000-0000-00007C830000}"/>
    <cellStyle name="RISKtopEdge 2 3 2 4" xfId="24400" xr:uid="{00000000-0005-0000-0000-00007D830000}"/>
    <cellStyle name="RISKtopEdge 2 3 2 4 2" xfId="24401" xr:uid="{00000000-0005-0000-0000-00007E830000}"/>
    <cellStyle name="RISKtopEdge 2 3 2 4 2 2" xfId="24402" xr:uid="{00000000-0005-0000-0000-00007F830000}"/>
    <cellStyle name="RISKtopEdge 2 3 2 4 3" xfId="24403" xr:uid="{00000000-0005-0000-0000-000080830000}"/>
    <cellStyle name="RISKtopEdge 2 3 2 4 3 2" xfId="24404" xr:uid="{00000000-0005-0000-0000-000081830000}"/>
    <cellStyle name="RISKtopEdge 2 3 2 4 4" xfId="24405" xr:uid="{00000000-0005-0000-0000-000082830000}"/>
    <cellStyle name="RISKtopEdge 2 3 2 5" xfId="24406" xr:uid="{00000000-0005-0000-0000-000083830000}"/>
    <cellStyle name="RISKtopEdge 2 3 2 5 2" xfId="24407" xr:uid="{00000000-0005-0000-0000-000084830000}"/>
    <cellStyle name="RISKtopEdge 2 3 2 5 2 2" xfId="24408" xr:uid="{00000000-0005-0000-0000-000085830000}"/>
    <cellStyle name="RISKtopEdge 2 3 2 5 3" xfId="24409" xr:uid="{00000000-0005-0000-0000-000086830000}"/>
    <cellStyle name="RISKtopEdge 2 3 2 5 3 2" xfId="24410" xr:uid="{00000000-0005-0000-0000-000087830000}"/>
    <cellStyle name="RISKtopEdge 2 3 2 5 4" xfId="24411" xr:uid="{00000000-0005-0000-0000-000088830000}"/>
    <cellStyle name="RISKtopEdge 2 3 2 6" xfId="24412" xr:uid="{00000000-0005-0000-0000-000089830000}"/>
    <cellStyle name="RISKtopEdge 2 3 2 6 2" xfId="24413" xr:uid="{00000000-0005-0000-0000-00008A830000}"/>
    <cellStyle name="RISKtopEdge 2 3 2 7" xfId="24414" xr:uid="{00000000-0005-0000-0000-00008B830000}"/>
    <cellStyle name="RISKtopEdge 2 3 2 7 2" xfId="24415" xr:uid="{00000000-0005-0000-0000-00008C830000}"/>
    <cellStyle name="RISKtopEdge 2 3 2 8" xfId="24416" xr:uid="{00000000-0005-0000-0000-00008D830000}"/>
    <cellStyle name="RISKtopEdge 2 3 3" xfId="24417" xr:uid="{00000000-0005-0000-0000-00008E830000}"/>
    <cellStyle name="RISKtopEdge 2 3 3 2" xfId="24418" xr:uid="{00000000-0005-0000-0000-00008F830000}"/>
    <cellStyle name="RISKtopEdge 2 3 3 2 2" xfId="24419" xr:uid="{00000000-0005-0000-0000-000090830000}"/>
    <cellStyle name="RISKtopEdge 2 3 3 3" xfId="24420" xr:uid="{00000000-0005-0000-0000-000091830000}"/>
    <cellStyle name="RISKtopEdge 2 3 3 3 2" xfId="24421" xr:uid="{00000000-0005-0000-0000-000092830000}"/>
    <cellStyle name="RISKtopEdge 2 3 3 4" xfId="24422" xr:uid="{00000000-0005-0000-0000-000093830000}"/>
    <cellStyle name="RISKtopEdge 2 3 4" xfId="24423" xr:uid="{00000000-0005-0000-0000-000094830000}"/>
    <cellStyle name="RISKtopEdge 2 3 4 2" xfId="24424" xr:uid="{00000000-0005-0000-0000-000095830000}"/>
    <cellStyle name="RISKtopEdge 2 3 4 2 2" xfId="24425" xr:uid="{00000000-0005-0000-0000-000096830000}"/>
    <cellStyle name="RISKtopEdge 2 3 4 3" xfId="24426" xr:uid="{00000000-0005-0000-0000-000097830000}"/>
    <cellStyle name="RISKtopEdge 2 3 4 3 2" xfId="24427" xr:uid="{00000000-0005-0000-0000-000098830000}"/>
    <cellStyle name="RISKtopEdge 2 3 4 4" xfId="24428" xr:uid="{00000000-0005-0000-0000-000099830000}"/>
    <cellStyle name="RISKtopEdge 2 3 5" xfId="24429" xr:uid="{00000000-0005-0000-0000-00009A830000}"/>
    <cellStyle name="RISKtopEdge 2 3 5 2" xfId="24430" xr:uid="{00000000-0005-0000-0000-00009B830000}"/>
    <cellStyle name="RISKtopEdge 2 3 5 2 2" xfId="24431" xr:uid="{00000000-0005-0000-0000-00009C830000}"/>
    <cellStyle name="RISKtopEdge 2 3 5 3" xfId="24432" xr:uid="{00000000-0005-0000-0000-00009D830000}"/>
    <cellStyle name="RISKtopEdge 2 3 5 3 2" xfId="24433" xr:uid="{00000000-0005-0000-0000-00009E830000}"/>
    <cellStyle name="RISKtopEdge 2 3 5 4" xfId="24434" xr:uid="{00000000-0005-0000-0000-00009F830000}"/>
    <cellStyle name="RISKtopEdge 2 3 6" xfId="24435" xr:uid="{00000000-0005-0000-0000-0000A0830000}"/>
    <cellStyle name="RISKtopEdge 2 3 6 2" xfId="24436" xr:uid="{00000000-0005-0000-0000-0000A1830000}"/>
    <cellStyle name="RISKtopEdge 2 3 6 2 2" xfId="24437" xr:uid="{00000000-0005-0000-0000-0000A2830000}"/>
    <cellStyle name="RISKtopEdge 2 3 6 3" xfId="24438" xr:uid="{00000000-0005-0000-0000-0000A3830000}"/>
    <cellStyle name="RISKtopEdge 2 3 6 3 2" xfId="24439" xr:uid="{00000000-0005-0000-0000-0000A4830000}"/>
    <cellStyle name="RISKtopEdge 2 3 6 4" xfId="24440" xr:uid="{00000000-0005-0000-0000-0000A5830000}"/>
    <cellStyle name="RISKtopEdge 2 3 7" xfId="24441" xr:uid="{00000000-0005-0000-0000-0000A6830000}"/>
    <cellStyle name="RISKtopEdge 2 3 7 2" xfId="24442" xr:uid="{00000000-0005-0000-0000-0000A7830000}"/>
    <cellStyle name="RISKtopEdge 2 3 8" xfId="24443" xr:uid="{00000000-0005-0000-0000-0000A8830000}"/>
    <cellStyle name="RISKtopEdge 2 3 8 2" xfId="24444" xr:uid="{00000000-0005-0000-0000-0000A9830000}"/>
    <cellStyle name="RISKtopEdge 2 3 9" xfId="24445" xr:uid="{00000000-0005-0000-0000-0000AA830000}"/>
    <cellStyle name="RISKtopEdge 2 3_Balance" xfId="24446" xr:uid="{00000000-0005-0000-0000-0000AB830000}"/>
    <cellStyle name="RISKtopEdge 2 4" xfId="24447" xr:uid="{00000000-0005-0000-0000-0000AC830000}"/>
    <cellStyle name="RISKtopEdge 2 4 2" xfId="24448" xr:uid="{00000000-0005-0000-0000-0000AD830000}"/>
    <cellStyle name="RISKtopEdge 2 4 2 2" xfId="24449" xr:uid="{00000000-0005-0000-0000-0000AE830000}"/>
    <cellStyle name="RISKtopEdge 2 4 2 2 2" xfId="24450" xr:uid="{00000000-0005-0000-0000-0000AF830000}"/>
    <cellStyle name="RISKtopEdge 2 4 2 2 2 2" xfId="24451" xr:uid="{00000000-0005-0000-0000-0000B0830000}"/>
    <cellStyle name="RISKtopEdge 2 4 2 2 3" xfId="24452" xr:uid="{00000000-0005-0000-0000-0000B1830000}"/>
    <cellStyle name="RISKtopEdge 2 4 2 2 3 2" xfId="24453" xr:uid="{00000000-0005-0000-0000-0000B2830000}"/>
    <cellStyle name="RISKtopEdge 2 4 2 2 4" xfId="24454" xr:uid="{00000000-0005-0000-0000-0000B3830000}"/>
    <cellStyle name="RISKtopEdge 2 4 2 3" xfId="24455" xr:uid="{00000000-0005-0000-0000-0000B4830000}"/>
    <cellStyle name="RISKtopEdge 2 4 2 3 2" xfId="24456" xr:uid="{00000000-0005-0000-0000-0000B5830000}"/>
    <cellStyle name="RISKtopEdge 2 4 2 3 2 2" xfId="24457" xr:uid="{00000000-0005-0000-0000-0000B6830000}"/>
    <cellStyle name="RISKtopEdge 2 4 2 3 3" xfId="24458" xr:uid="{00000000-0005-0000-0000-0000B7830000}"/>
    <cellStyle name="RISKtopEdge 2 4 2 3 3 2" xfId="24459" xr:uid="{00000000-0005-0000-0000-0000B8830000}"/>
    <cellStyle name="RISKtopEdge 2 4 2 3 4" xfId="24460" xr:uid="{00000000-0005-0000-0000-0000B9830000}"/>
    <cellStyle name="RISKtopEdge 2 4 2 4" xfId="24461" xr:uid="{00000000-0005-0000-0000-0000BA830000}"/>
    <cellStyle name="RISKtopEdge 2 4 2 4 2" xfId="24462" xr:uid="{00000000-0005-0000-0000-0000BB830000}"/>
    <cellStyle name="RISKtopEdge 2 4 2 4 2 2" xfId="24463" xr:uid="{00000000-0005-0000-0000-0000BC830000}"/>
    <cellStyle name="RISKtopEdge 2 4 2 4 3" xfId="24464" xr:uid="{00000000-0005-0000-0000-0000BD830000}"/>
    <cellStyle name="RISKtopEdge 2 4 2 4 3 2" xfId="24465" xr:uid="{00000000-0005-0000-0000-0000BE830000}"/>
    <cellStyle name="RISKtopEdge 2 4 2 4 4" xfId="24466" xr:uid="{00000000-0005-0000-0000-0000BF830000}"/>
    <cellStyle name="RISKtopEdge 2 4 2 5" xfId="24467" xr:uid="{00000000-0005-0000-0000-0000C0830000}"/>
    <cellStyle name="RISKtopEdge 2 4 2 5 2" xfId="24468" xr:uid="{00000000-0005-0000-0000-0000C1830000}"/>
    <cellStyle name="RISKtopEdge 2 4 2 5 2 2" xfId="24469" xr:uid="{00000000-0005-0000-0000-0000C2830000}"/>
    <cellStyle name="RISKtopEdge 2 4 2 5 3" xfId="24470" xr:uid="{00000000-0005-0000-0000-0000C3830000}"/>
    <cellStyle name="RISKtopEdge 2 4 2 5 3 2" xfId="24471" xr:uid="{00000000-0005-0000-0000-0000C4830000}"/>
    <cellStyle name="RISKtopEdge 2 4 2 5 4" xfId="24472" xr:uid="{00000000-0005-0000-0000-0000C5830000}"/>
    <cellStyle name="RISKtopEdge 2 4 2 6" xfId="24473" xr:uid="{00000000-0005-0000-0000-0000C6830000}"/>
    <cellStyle name="RISKtopEdge 2 4 2 6 2" xfId="24474" xr:uid="{00000000-0005-0000-0000-0000C7830000}"/>
    <cellStyle name="RISKtopEdge 2 4 2 7" xfId="24475" xr:uid="{00000000-0005-0000-0000-0000C8830000}"/>
    <cellStyle name="RISKtopEdge 2 4 2 7 2" xfId="24476" xr:uid="{00000000-0005-0000-0000-0000C9830000}"/>
    <cellStyle name="RISKtopEdge 2 4 2 8" xfId="24477" xr:uid="{00000000-0005-0000-0000-0000CA830000}"/>
    <cellStyle name="RISKtopEdge 2 4 3" xfId="24478" xr:uid="{00000000-0005-0000-0000-0000CB830000}"/>
    <cellStyle name="RISKtopEdge 2 4 3 2" xfId="24479" xr:uid="{00000000-0005-0000-0000-0000CC830000}"/>
    <cellStyle name="RISKtopEdge 2 4 3 2 2" xfId="24480" xr:uid="{00000000-0005-0000-0000-0000CD830000}"/>
    <cellStyle name="RISKtopEdge 2 4 3 3" xfId="24481" xr:uid="{00000000-0005-0000-0000-0000CE830000}"/>
    <cellStyle name="RISKtopEdge 2 4 3 3 2" xfId="24482" xr:uid="{00000000-0005-0000-0000-0000CF830000}"/>
    <cellStyle name="RISKtopEdge 2 4 3 4" xfId="24483" xr:uid="{00000000-0005-0000-0000-0000D0830000}"/>
    <cellStyle name="RISKtopEdge 2 4 4" xfId="24484" xr:uid="{00000000-0005-0000-0000-0000D1830000}"/>
    <cellStyle name="RISKtopEdge 2 4 4 2" xfId="24485" xr:uid="{00000000-0005-0000-0000-0000D2830000}"/>
    <cellStyle name="RISKtopEdge 2 4 4 2 2" xfId="24486" xr:uid="{00000000-0005-0000-0000-0000D3830000}"/>
    <cellStyle name="RISKtopEdge 2 4 4 3" xfId="24487" xr:uid="{00000000-0005-0000-0000-0000D4830000}"/>
    <cellStyle name="RISKtopEdge 2 4 4 3 2" xfId="24488" xr:uid="{00000000-0005-0000-0000-0000D5830000}"/>
    <cellStyle name="RISKtopEdge 2 4 4 4" xfId="24489" xr:uid="{00000000-0005-0000-0000-0000D6830000}"/>
    <cellStyle name="RISKtopEdge 2 4 5" xfId="24490" xr:uid="{00000000-0005-0000-0000-0000D7830000}"/>
    <cellStyle name="RISKtopEdge 2 4 5 2" xfId="24491" xr:uid="{00000000-0005-0000-0000-0000D8830000}"/>
    <cellStyle name="RISKtopEdge 2 4 5 2 2" xfId="24492" xr:uid="{00000000-0005-0000-0000-0000D9830000}"/>
    <cellStyle name="RISKtopEdge 2 4 5 3" xfId="24493" xr:uid="{00000000-0005-0000-0000-0000DA830000}"/>
    <cellStyle name="RISKtopEdge 2 4 5 3 2" xfId="24494" xr:uid="{00000000-0005-0000-0000-0000DB830000}"/>
    <cellStyle name="RISKtopEdge 2 4 5 4" xfId="24495" xr:uid="{00000000-0005-0000-0000-0000DC830000}"/>
    <cellStyle name="RISKtopEdge 2 4 6" xfId="24496" xr:uid="{00000000-0005-0000-0000-0000DD830000}"/>
    <cellStyle name="RISKtopEdge 2 4 6 2" xfId="24497" xr:uid="{00000000-0005-0000-0000-0000DE830000}"/>
    <cellStyle name="RISKtopEdge 2 4 6 2 2" xfId="24498" xr:uid="{00000000-0005-0000-0000-0000DF830000}"/>
    <cellStyle name="RISKtopEdge 2 4 6 3" xfId="24499" xr:uid="{00000000-0005-0000-0000-0000E0830000}"/>
    <cellStyle name="RISKtopEdge 2 4 6 3 2" xfId="24500" xr:uid="{00000000-0005-0000-0000-0000E1830000}"/>
    <cellStyle name="RISKtopEdge 2 4 6 4" xfId="24501" xr:uid="{00000000-0005-0000-0000-0000E2830000}"/>
    <cellStyle name="RISKtopEdge 2 4 7" xfId="24502" xr:uid="{00000000-0005-0000-0000-0000E3830000}"/>
    <cellStyle name="RISKtopEdge 2 4 7 2" xfId="24503" xr:uid="{00000000-0005-0000-0000-0000E4830000}"/>
    <cellStyle name="RISKtopEdge 2 4 8" xfId="24504" xr:uid="{00000000-0005-0000-0000-0000E5830000}"/>
    <cellStyle name="RISKtopEdge 2 4 8 2" xfId="24505" xr:uid="{00000000-0005-0000-0000-0000E6830000}"/>
    <cellStyle name="RISKtopEdge 2 4 9" xfId="24506" xr:uid="{00000000-0005-0000-0000-0000E7830000}"/>
    <cellStyle name="RISKtopEdge 2 4_Balance" xfId="24507" xr:uid="{00000000-0005-0000-0000-0000E8830000}"/>
    <cellStyle name="RISKtopEdge 2 5" xfId="24508" xr:uid="{00000000-0005-0000-0000-0000E9830000}"/>
    <cellStyle name="RISKtopEdge 2 5 2" xfId="24509" xr:uid="{00000000-0005-0000-0000-0000EA830000}"/>
    <cellStyle name="RISKtopEdge 2 5 2 2" xfId="24510" xr:uid="{00000000-0005-0000-0000-0000EB830000}"/>
    <cellStyle name="RISKtopEdge 2 5 2 2 2" xfId="24511" xr:uid="{00000000-0005-0000-0000-0000EC830000}"/>
    <cellStyle name="RISKtopEdge 2 5 2 3" xfId="24512" xr:uid="{00000000-0005-0000-0000-0000ED830000}"/>
    <cellStyle name="RISKtopEdge 2 5 2 3 2" xfId="24513" xr:uid="{00000000-0005-0000-0000-0000EE830000}"/>
    <cellStyle name="RISKtopEdge 2 5 2 4" xfId="24514" xr:uid="{00000000-0005-0000-0000-0000EF830000}"/>
    <cellStyle name="RISKtopEdge 2 5 3" xfId="24515" xr:uid="{00000000-0005-0000-0000-0000F0830000}"/>
    <cellStyle name="RISKtopEdge 2 5 3 2" xfId="24516" xr:uid="{00000000-0005-0000-0000-0000F1830000}"/>
    <cellStyle name="RISKtopEdge 2 5 3 2 2" xfId="24517" xr:uid="{00000000-0005-0000-0000-0000F2830000}"/>
    <cellStyle name="RISKtopEdge 2 5 3 3" xfId="24518" xr:uid="{00000000-0005-0000-0000-0000F3830000}"/>
    <cellStyle name="RISKtopEdge 2 5 3 3 2" xfId="24519" xr:uid="{00000000-0005-0000-0000-0000F4830000}"/>
    <cellStyle name="RISKtopEdge 2 5 3 4" xfId="24520" xr:uid="{00000000-0005-0000-0000-0000F5830000}"/>
    <cellStyle name="RISKtopEdge 2 5 4" xfId="24521" xr:uid="{00000000-0005-0000-0000-0000F6830000}"/>
    <cellStyle name="RISKtopEdge 2 5 4 2" xfId="24522" xr:uid="{00000000-0005-0000-0000-0000F7830000}"/>
    <cellStyle name="RISKtopEdge 2 5 4 2 2" xfId="24523" xr:uid="{00000000-0005-0000-0000-0000F8830000}"/>
    <cellStyle name="RISKtopEdge 2 5 4 3" xfId="24524" xr:uid="{00000000-0005-0000-0000-0000F9830000}"/>
    <cellStyle name="RISKtopEdge 2 5 4 3 2" xfId="24525" xr:uid="{00000000-0005-0000-0000-0000FA830000}"/>
    <cellStyle name="RISKtopEdge 2 5 4 4" xfId="24526" xr:uid="{00000000-0005-0000-0000-0000FB830000}"/>
    <cellStyle name="RISKtopEdge 2 5 5" xfId="24527" xr:uid="{00000000-0005-0000-0000-0000FC830000}"/>
    <cellStyle name="RISKtopEdge 2 5 5 2" xfId="24528" xr:uid="{00000000-0005-0000-0000-0000FD830000}"/>
    <cellStyle name="RISKtopEdge 2 5 5 2 2" xfId="24529" xr:uid="{00000000-0005-0000-0000-0000FE830000}"/>
    <cellStyle name="RISKtopEdge 2 5 5 3" xfId="24530" xr:uid="{00000000-0005-0000-0000-0000FF830000}"/>
    <cellStyle name="RISKtopEdge 2 5 5 3 2" xfId="24531" xr:uid="{00000000-0005-0000-0000-000000840000}"/>
    <cellStyle name="RISKtopEdge 2 5 5 4" xfId="24532" xr:uid="{00000000-0005-0000-0000-000001840000}"/>
    <cellStyle name="RISKtopEdge 2 5 6" xfId="24533" xr:uid="{00000000-0005-0000-0000-000002840000}"/>
    <cellStyle name="RISKtopEdge 2 5 6 2" xfId="24534" xr:uid="{00000000-0005-0000-0000-000003840000}"/>
    <cellStyle name="RISKtopEdge 2 5 7" xfId="24535" xr:uid="{00000000-0005-0000-0000-000004840000}"/>
    <cellStyle name="RISKtopEdge 2 5 7 2" xfId="24536" xr:uid="{00000000-0005-0000-0000-000005840000}"/>
    <cellStyle name="RISKtopEdge 2 5 8" xfId="24537" xr:uid="{00000000-0005-0000-0000-000006840000}"/>
    <cellStyle name="RISKtopEdge 2 6" xfId="24538" xr:uid="{00000000-0005-0000-0000-000007840000}"/>
    <cellStyle name="RISKtopEdge 2 6 2" xfId="24539" xr:uid="{00000000-0005-0000-0000-000008840000}"/>
    <cellStyle name="RISKtopEdge 2 6 2 2" xfId="24540" xr:uid="{00000000-0005-0000-0000-000009840000}"/>
    <cellStyle name="RISKtopEdge 2 6 2 2 2" xfId="24541" xr:uid="{00000000-0005-0000-0000-00000A840000}"/>
    <cellStyle name="RISKtopEdge 2 6 2 3" xfId="24542" xr:uid="{00000000-0005-0000-0000-00000B840000}"/>
    <cellStyle name="RISKtopEdge 2 6 2 3 2" xfId="24543" xr:uid="{00000000-0005-0000-0000-00000C840000}"/>
    <cellStyle name="RISKtopEdge 2 6 2 4" xfId="24544" xr:uid="{00000000-0005-0000-0000-00000D840000}"/>
    <cellStyle name="RISKtopEdge 2 6 3" xfId="24545" xr:uid="{00000000-0005-0000-0000-00000E840000}"/>
    <cellStyle name="RISKtopEdge 2 6 3 2" xfId="24546" xr:uid="{00000000-0005-0000-0000-00000F840000}"/>
    <cellStyle name="RISKtopEdge 2 6 3 2 2" xfId="24547" xr:uid="{00000000-0005-0000-0000-000010840000}"/>
    <cellStyle name="RISKtopEdge 2 6 3 3" xfId="24548" xr:uid="{00000000-0005-0000-0000-000011840000}"/>
    <cellStyle name="RISKtopEdge 2 6 3 3 2" xfId="24549" xr:uid="{00000000-0005-0000-0000-000012840000}"/>
    <cellStyle name="RISKtopEdge 2 6 3 4" xfId="24550" xr:uid="{00000000-0005-0000-0000-000013840000}"/>
    <cellStyle name="RISKtopEdge 2 6 4" xfId="24551" xr:uid="{00000000-0005-0000-0000-000014840000}"/>
    <cellStyle name="RISKtopEdge 2 6 4 2" xfId="24552" xr:uid="{00000000-0005-0000-0000-000015840000}"/>
    <cellStyle name="RISKtopEdge 2 6 4 2 2" xfId="24553" xr:uid="{00000000-0005-0000-0000-000016840000}"/>
    <cellStyle name="RISKtopEdge 2 6 4 3" xfId="24554" xr:uid="{00000000-0005-0000-0000-000017840000}"/>
    <cellStyle name="RISKtopEdge 2 6 4 3 2" xfId="24555" xr:uid="{00000000-0005-0000-0000-000018840000}"/>
    <cellStyle name="RISKtopEdge 2 6 4 4" xfId="24556" xr:uid="{00000000-0005-0000-0000-000019840000}"/>
    <cellStyle name="RISKtopEdge 2 6 5" xfId="24557" xr:uid="{00000000-0005-0000-0000-00001A840000}"/>
    <cellStyle name="RISKtopEdge 2 6 5 2" xfId="24558" xr:uid="{00000000-0005-0000-0000-00001B840000}"/>
    <cellStyle name="RISKtopEdge 2 6 5 2 2" xfId="24559" xr:uid="{00000000-0005-0000-0000-00001C840000}"/>
    <cellStyle name="RISKtopEdge 2 6 5 3" xfId="24560" xr:uid="{00000000-0005-0000-0000-00001D840000}"/>
    <cellStyle name="RISKtopEdge 2 6 5 3 2" xfId="24561" xr:uid="{00000000-0005-0000-0000-00001E840000}"/>
    <cellStyle name="RISKtopEdge 2 6 5 4" xfId="24562" xr:uid="{00000000-0005-0000-0000-00001F840000}"/>
    <cellStyle name="RISKtopEdge 2 6 6" xfId="24563" xr:uid="{00000000-0005-0000-0000-000020840000}"/>
    <cellStyle name="RISKtopEdge 2 6 6 2" xfId="24564" xr:uid="{00000000-0005-0000-0000-000021840000}"/>
    <cellStyle name="RISKtopEdge 2 6 7" xfId="24565" xr:uid="{00000000-0005-0000-0000-000022840000}"/>
    <cellStyle name="RISKtopEdge 2 6 7 2" xfId="24566" xr:uid="{00000000-0005-0000-0000-000023840000}"/>
    <cellStyle name="RISKtopEdge 2 6 8" xfId="24567" xr:uid="{00000000-0005-0000-0000-000024840000}"/>
    <cellStyle name="RISKtopEdge 2 7" xfId="24568" xr:uid="{00000000-0005-0000-0000-000025840000}"/>
    <cellStyle name="RISKtopEdge 2 7 2" xfId="24569" xr:uid="{00000000-0005-0000-0000-000026840000}"/>
    <cellStyle name="RISKtopEdge 2 7 2 2" xfId="24570" xr:uid="{00000000-0005-0000-0000-000027840000}"/>
    <cellStyle name="RISKtopEdge 2 7 3" xfId="24571" xr:uid="{00000000-0005-0000-0000-000028840000}"/>
    <cellStyle name="RISKtopEdge 2 7 3 2" xfId="24572" xr:uid="{00000000-0005-0000-0000-000029840000}"/>
    <cellStyle name="RISKtopEdge 2 7 4" xfId="24573" xr:uid="{00000000-0005-0000-0000-00002A840000}"/>
    <cellStyle name="RISKtopEdge 2 8" xfId="24574" xr:uid="{00000000-0005-0000-0000-00002B840000}"/>
    <cellStyle name="RISKtopEdge 2 8 2" xfId="24575" xr:uid="{00000000-0005-0000-0000-00002C840000}"/>
    <cellStyle name="RISKtopEdge 2 8 2 2" xfId="24576" xr:uid="{00000000-0005-0000-0000-00002D840000}"/>
    <cellStyle name="RISKtopEdge 2 8 3" xfId="24577" xr:uid="{00000000-0005-0000-0000-00002E840000}"/>
    <cellStyle name="RISKtopEdge 2 8 3 2" xfId="24578" xr:uid="{00000000-0005-0000-0000-00002F840000}"/>
    <cellStyle name="RISKtopEdge 2 8 4" xfId="24579" xr:uid="{00000000-0005-0000-0000-000030840000}"/>
    <cellStyle name="RISKtopEdge 2 9" xfId="24580" xr:uid="{00000000-0005-0000-0000-000031840000}"/>
    <cellStyle name="RISKtopEdge 2 9 2" xfId="24581" xr:uid="{00000000-0005-0000-0000-000032840000}"/>
    <cellStyle name="RISKtopEdge 2 9 2 2" xfId="24582" xr:uid="{00000000-0005-0000-0000-000033840000}"/>
    <cellStyle name="RISKtopEdge 2 9 3" xfId="24583" xr:uid="{00000000-0005-0000-0000-000034840000}"/>
    <cellStyle name="RISKtopEdge 2 9 3 2" xfId="24584" xr:uid="{00000000-0005-0000-0000-000035840000}"/>
    <cellStyle name="RISKtopEdge 2 9 4" xfId="24585" xr:uid="{00000000-0005-0000-0000-000036840000}"/>
    <cellStyle name="RISKtopEdge 2_Balance" xfId="24586" xr:uid="{00000000-0005-0000-0000-000037840000}"/>
    <cellStyle name="RISKtopEdge 3" xfId="24587" xr:uid="{00000000-0005-0000-0000-000038840000}"/>
    <cellStyle name="RISKtopEdge 3 10" xfId="24588" xr:uid="{00000000-0005-0000-0000-000039840000}"/>
    <cellStyle name="RISKtopEdge 3 10 2" xfId="24589" xr:uid="{00000000-0005-0000-0000-00003A840000}"/>
    <cellStyle name="RISKtopEdge 3 10 2 2" xfId="24590" xr:uid="{00000000-0005-0000-0000-00003B840000}"/>
    <cellStyle name="RISKtopEdge 3 10 3" xfId="24591" xr:uid="{00000000-0005-0000-0000-00003C840000}"/>
    <cellStyle name="RISKtopEdge 3 10 3 2" xfId="24592" xr:uid="{00000000-0005-0000-0000-00003D840000}"/>
    <cellStyle name="RISKtopEdge 3 10 4" xfId="24593" xr:uid="{00000000-0005-0000-0000-00003E840000}"/>
    <cellStyle name="RISKtopEdge 3 11" xfId="24594" xr:uid="{00000000-0005-0000-0000-00003F840000}"/>
    <cellStyle name="RISKtopEdge 3 11 2" xfId="24595" xr:uid="{00000000-0005-0000-0000-000040840000}"/>
    <cellStyle name="RISKtopEdge 3 12" xfId="24596" xr:uid="{00000000-0005-0000-0000-000041840000}"/>
    <cellStyle name="RISKtopEdge 3 12 2" xfId="24597" xr:uid="{00000000-0005-0000-0000-000042840000}"/>
    <cellStyle name="RISKtopEdge 3 13" xfId="24598" xr:uid="{00000000-0005-0000-0000-000043840000}"/>
    <cellStyle name="RISKtopEdge 3 2" xfId="24599" xr:uid="{00000000-0005-0000-0000-000044840000}"/>
    <cellStyle name="RISKtopEdge 3 2 2" xfId="24600" xr:uid="{00000000-0005-0000-0000-000045840000}"/>
    <cellStyle name="RISKtopEdge 3 2 2 2" xfId="24601" xr:uid="{00000000-0005-0000-0000-000046840000}"/>
    <cellStyle name="RISKtopEdge 3 2 2 2 2" xfId="24602" xr:uid="{00000000-0005-0000-0000-000047840000}"/>
    <cellStyle name="RISKtopEdge 3 2 2 2 2 2" xfId="24603" xr:uid="{00000000-0005-0000-0000-000048840000}"/>
    <cellStyle name="RISKtopEdge 3 2 2 2 3" xfId="24604" xr:uid="{00000000-0005-0000-0000-000049840000}"/>
    <cellStyle name="RISKtopEdge 3 2 2 2 3 2" xfId="24605" xr:uid="{00000000-0005-0000-0000-00004A840000}"/>
    <cellStyle name="RISKtopEdge 3 2 2 2 4" xfId="24606" xr:uid="{00000000-0005-0000-0000-00004B840000}"/>
    <cellStyle name="RISKtopEdge 3 2 2 3" xfId="24607" xr:uid="{00000000-0005-0000-0000-00004C840000}"/>
    <cellStyle name="RISKtopEdge 3 2 2 3 2" xfId="24608" xr:uid="{00000000-0005-0000-0000-00004D840000}"/>
    <cellStyle name="RISKtopEdge 3 2 2 3 2 2" xfId="24609" xr:uid="{00000000-0005-0000-0000-00004E840000}"/>
    <cellStyle name="RISKtopEdge 3 2 2 3 3" xfId="24610" xr:uid="{00000000-0005-0000-0000-00004F840000}"/>
    <cellStyle name="RISKtopEdge 3 2 2 3 3 2" xfId="24611" xr:uid="{00000000-0005-0000-0000-000050840000}"/>
    <cellStyle name="RISKtopEdge 3 2 2 3 4" xfId="24612" xr:uid="{00000000-0005-0000-0000-000051840000}"/>
    <cellStyle name="RISKtopEdge 3 2 2 4" xfId="24613" xr:uid="{00000000-0005-0000-0000-000052840000}"/>
    <cellStyle name="RISKtopEdge 3 2 2 4 2" xfId="24614" xr:uid="{00000000-0005-0000-0000-000053840000}"/>
    <cellStyle name="RISKtopEdge 3 2 2 4 2 2" xfId="24615" xr:uid="{00000000-0005-0000-0000-000054840000}"/>
    <cellStyle name="RISKtopEdge 3 2 2 4 3" xfId="24616" xr:uid="{00000000-0005-0000-0000-000055840000}"/>
    <cellStyle name="RISKtopEdge 3 2 2 4 3 2" xfId="24617" xr:uid="{00000000-0005-0000-0000-000056840000}"/>
    <cellStyle name="RISKtopEdge 3 2 2 4 4" xfId="24618" xr:uid="{00000000-0005-0000-0000-000057840000}"/>
    <cellStyle name="RISKtopEdge 3 2 2 5" xfId="24619" xr:uid="{00000000-0005-0000-0000-000058840000}"/>
    <cellStyle name="RISKtopEdge 3 2 2 5 2" xfId="24620" xr:uid="{00000000-0005-0000-0000-000059840000}"/>
    <cellStyle name="RISKtopEdge 3 2 2 5 2 2" xfId="24621" xr:uid="{00000000-0005-0000-0000-00005A840000}"/>
    <cellStyle name="RISKtopEdge 3 2 2 5 3" xfId="24622" xr:uid="{00000000-0005-0000-0000-00005B840000}"/>
    <cellStyle name="RISKtopEdge 3 2 2 5 3 2" xfId="24623" xr:uid="{00000000-0005-0000-0000-00005C840000}"/>
    <cellStyle name="RISKtopEdge 3 2 2 5 4" xfId="24624" xr:uid="{00000000-0005-0000-0000-00005D840000}"/>
    <cellStyle name="RISKtopEdge 3 2 2 6" xfId="24625" xr:uid="{00000000-0005-0000-0000-00005E840000}"/>
    <cellStyle name="RISKtopEdge 3 2 2 6 2" xfId="24626" xr:uid="{00000000-0005-0000-0000-00005F840000}"/>
    <cellStyle name="RISKtopEdge 3 2 2 7" xfId="24627" xr:uid="{00000000-0005-0000-0000-000060840000}"/>
    <cellStyle name="RISKtopEdge 3 2 2 7 2" xfId="24628" xr:uid="{00000000-0005-0000-0000-000061840000}"/>
    <cellStyle name="RISKtopEdge 3 2 2 8" xfId="24629" xr:uid="{00000000-0005-0000-0000-000062840000}"/>
    <cellStyle name="RISKtopEdge 3 2 3" xfId="24630" xr:uid="{00000000-0005-0000-0000-000063840000}"/>
    <cellStyle name="RISKtopEdge 3 2 3 2" xfId="24631" xr:uid="{00000000-0005-0000-0000-000064840000}"/>
    <cellStyle name="RISKtopEdge 3 2 3 2 2" xfId="24632" xr:uid="{00000000-0005-0000-0000-000065840000}"/>
    <cellStyle name="RISKtopEdge 3 2 3 3" xfId="24633" xr:uid="{00000000-0005-0000-0000-000066840000}"/>
    <cellStyle name="RISKtopEdge 3 2 3 3 2" xfId="24634" xr:uid="{00000000-0005-0000-0000-000067840000}"/>
    <cellStyle name="RISKtopEdge 3 2 3 4" xfId="24635" xr:uid="{00000000-0005-0000-0000-000068840000}"/>
    <cellStyle name="RISKtopEdge 3 2 4" xfId="24636" xr:uid="{00000000-0005-0000-0000-000069840000}"/>
    <cellStyle name="RISKtopEdge 3 2 4 2" xfId="24637" xr:uid="{00000000-0005-0000-0000-00006A840000}"/>
    <cellStyle name="RISKtopEdge 3 2 4 2 2" xfId="24638" xr:uid="{00000000-0005-0000-0000-00006B840000}"/>
    <cellStyle name="RISKtopEdge 3 2 4 3" xfId="24639" xr:uid="{00000000-0005-0000-0000-00006C840000}"/>
    <cellStyle name="RISKtopEdge 3 2 4 3 2" xfId="24640" xr:uid="{00000000-0005-0000-0000-00006D840000}"/>
    <cellStyle name="RISKtopEdge 3 2 4 4" xfId="24641" xr:uid="{00000000-0005-0000-0000-00006E840000}"/>
    <cellStyle name="RISKtopEdge 3 2 5" xfId="24642" xr:uid="{00000000-0005-0000-0000-00006F840000}"/>
    <cellStyle name="RISKtopEdge 3 2 5 2" xfId="24643" xr:uid="{00000000-0005-0000-0000-000070840000}"/>
    <cellStyle name="RISKtopEdge 3 2 5 2 2" xfId="24644" xr:uid="{00000000-0005-0000-0000-000071840000}"/>
    <cellStyle name="RISKtopEdge 3 2 5 3" xfId="24645" xr:uid="{00000000-0005-0000-0000-000072840000}"/>
    <cellStyle name="RISKtopEdge 3 2 5 3 2" xfId="24646" xr:uid="{00000000-0005-0000-0000-000073840000}"/>
    <cellStyle name="RISKtopEdge 3 2 5 4" xfId="24647" xr:uid="{00000000-0005-0000-0000-000074840000}"/>
    <cellStyle name="RISKtopEdge 3 2 6" xfId="24648" xr:uid="{00000000-0005-0000-0000-000075840000}"/>
    <cellStyle name="RISKtopEdge 3 2 6 2" xfId="24649" xr:uid="{00000000-0005-0000-0000-000076840000}"/>
    <cellStyle name="RISKtopEdge 3 2 6 2 2" xfId="24650" xr:uid="{00000000-0005-0000-0000-000077840000}"/>
    <cellStyle name="RISKtopEdge 3 2 6 3" xfId="24651" xr:uid="{00000000-0005-0000-0000-000078840000}"/>
    <cellStyle name="RISKtopEdge 3 2 6 3 2" xfId="24652" xr:uid="{00000000-0005-0000-0000-000079840000}"/>
    <cellStyle name="RISKtopEdge 3 2 6 4" xfId="24653" xr:uid="{00000000-0005-0000-0000-00007A840000}"/>
    <cellStyle name="RISKtopEdge 3 2 7" xfId="24654" xr:uid="{00000000-0005-0000-0000-00007B840000}"/>
    <cellStyle name="RISKtopEdge 3 2 7 2" xfId="24655" xr:uid="{00000000-0005-0000-0000-00007C840000}"/>
    <cellStyle name="RISKtopEdge 3 2 8" xfId="24656" xr:uid="{00000000-0005-0000-0000-00007D840000}"/>
    <cellStyle name="RISKtopEdge 3 2 8 2" xfId="24657" xr:uid="{00000000-0005-0000-0000-00007E840000}"/>
    <cellStyle name="RISKtopEdge 3 2 9" xfId="24658" xr:uid="{00000000-0005-0000-0000-00007F840000}"/>
    <cellStyle name="RISKtopEdge 3 2_Balance" xfId="24659" xr:uid="{00000000-0005-0000-0000-000080840000}"/>
    <cellStyle name="RISKtopEdge 3 3" xfId="24660" xr:uid="{00000000-0005-0000-0000-000081840000}"/>
    <cellStyle name="RISKtopEdge 3 3 2" xfId="24661" xr:uid="{00000000-0005-0000-0000-000082840000}"/>
    <cellStyle name="RISKtopEdge 3 3 2 2" xfId="24662" xr:uid="{00000000-0005-0000-0000-000083840000}"/>
    <cellStyle name="RISKtopEdge 3 3 2 2 2" xfId="24663" xr:uid="{00000000-0005-0000-0000-000084840000}"/>
    <cellStyle name="RISKtopEdge 3 3 2 2 2 2" xfId="24664" xr:uid="{00000000-0005-0000-0000-000085840000}"/>
    <cellStyle name="RISKtopEdge 3 3 2 2 3" xfId="24665" xr:uid="{00000000-0005-0000-0000-000086840000}"/>
    <cellStyle name="RISKtopEdge 3 3 2 2 3 2" xfId="24666" xr:uid="{00000000-0005-0000-0000-000087840000}"/>
    <cellStyle name="RISKtopEdge 3 3 2 2 4" xfId="24667" xr:uid="{00000000-0005-0000-0000-000088840000}"/>
    <cellStyle name="RISKtopEdge 3 3 2 3" xfId="24668" xr:uid="{00000000-0005-0000-0000-000089840000}"/>
    <cellStyle name="RISKtopEdge 3 3 2 3 2" xfId="24669" xr:uid="{00000000-0005-0000-0000-00008A840000}"/>
    <cellStyle name="RISKtopEdge 3 3 2 3 2 2" xfId="24670" xr:uid="{00000000-0005-0000-0000-00008B840000}"/>
    <cellStyle name="RISKtopEdge 3 3 2 3 3" xfId="24671" xr:uid="{00000000-0005-0000-0000-00008C840000}"/>
    <cellStyle name="RISKtopEdge 3 3 2 3 3 2" xfId="24672" xr:uid="{00000000-0005-0000-0000-00008D840000}"/>
    <cellStyle name="RISKtopEdge 3 3 2 3 4" xfId="24673" xr:uid="{00000000-0005-0000-0000-00008E840000}"/>
    <cellStyle name="RISKtopEdge 3 3 2 4" xfId="24674" xr:uid="{00000000-0005-0000-0000-00008F840000}"/>
    <cellStyle name="RISKtopEdge 3 3 2 4 2" xfId="24675" xr:uid="{00000000-0005-0000-0000-000090840000}"/>
    <cellStyle name="RISKtopEdge 3 3 2 4 2 2" xfId="24676" xr:uid="{00000000-0005-0000-0000-000091840000}"/>
    <cellStyle name="RISKtopEdge 3 3 2 4 3" xfId="24677" xr:uid="{00000000-0005-0000-0000-000092840000}"/>
    <cellStyle name="RISKtopEdge 3 3 2 4 3 2" xfId="24678" xr:uid="{00000000-0005-0000-0000-000093840000}"/>
    <cellStyle name="RISKtopEdge 3 3 2 4 4" xfId="24679" xr:uid="{00000000-0005-0000-0000-000094840000}"/>
    <cellStyle name="RISKtopEdge 3 3 2 5" xfId="24680" xr:uid="{00000000-0005-0000-0000-000095840000}"/>
    <cellStyle name="RISKtopEdge 3 3 2 5 2" xfId="24681" xr:uid="{00000000-0005-0000-0000-000096840000}"/>
    <cellStyle name="RISKtopEdge 3 3 2 5 2 2" xfId="24682" xr:uid="{00000000-0005-0000-0000-000097840000}"/>
    <cellStyle name="RISKtopEdge 3 3 2 5 3" xfId="24683" xr:uid="{00000000-0005-0000-0000-000098840000}"/>
    <cellStyle name="RISKtopEdge 3 3 2 5 3 2" xfId="24684" xr:uid="{00000000-0005-0000-0000-000099840000}"/>
    <cellStyle name="RISKtopEdge 3 3 2 5 4" xfId="24685" xr:uid="{00000000-0005-0000-0000-00009A840000}"/>
    <cellStyle name="RISKtopEdge 3 3 2 6" xfId="24686" xr:uid="{00000000-0005-0000-0000-00009B840000}"/>
    <cellStyle name="RISKtopEdge 3 3 2 6 2" xfId="24687" xr:uid="{00000000-0005-0000-0000-00009C840000}"/>
    <cellStyle name="RISKtopEdge 3 3 2 7" xfId="24688" xr:uid="{00000000-0005-0000-0000-00009D840000}"/>
    <cellStyle name="RISKtopEdge 3 3 2 7 2" xfId="24689" xr:uid="{00000000-0005-0000-0000-00009E840000}"/>
    <cellStyle name="RISKtopEdge 3 3 2 8" xfId="24690" xr:uid="{00000000-0005-0000-0000-00009F840000}"/>
    <cellStyle name="RISKtopEdge 3 3 3" xfId="24691" xr:uid="{00000000-0005-0000-0000-0000A0840000}"/>
    <cellStyle name="RISKtopEdge 3 3 3 2" xfId="24692" xr:uid="{00000000-0005-0000-0000-0000A1840000}"/>
    <cellStyle name="RISKtopEdge 3 3 3 2 2" xfId="24693" xr:uid="{00000000-0005-0000-0000-0000A2840000}"/>
    <cellStyle name="RISKtopEdge 3 3 3 3" xfId="24694" xr:uid="{00000000-0005-0000-0000-0000A3840000}"/>
    <cellStyle name="RISKtopEdge 3 3 3 3 2" xfId="24695" xr:uid="{00000000-0005-0000-0000-0000A4840000}"/>
    <cellStyle name="RISKtopEdge 3 3 3 4" xfId="24696" xr:uid="{00000000-0005-0000-0000-0000A5840000}"/>
    <cellStyle name="RISKtopEdge 3 3 4" xfId="24697" xr:uid="{00000000-0005-0000-0000-0000A6840000}"/>
    <cellStyle name="RISKtopEdge 3 3 4 2" xfId="24698" xr:uid="{00000000-0005-0000-0000-0000A7840000}"/>
    <cellStyle name="RISKtopEdge 3 3 4 2 2" xfId="24699" xr:uid="{00000000-0005-0000-0000-0000A8840000}"/>
    <cellStyle name="RISKtopEdge 3 3 4 3" xfId="24700" xr:uid="{00000000-0005-0000-0000-0000A9840000}"/>
    <cellStyle name="RISKtopEdge 3 3 4 3 2" xfId="24701" xr:uid="{00000000-0005-0000-0000-0000AA840000}"/>
    <cellStyle name="RISKtopEdge 3 3 4 4" xfId="24702" xr:uid="{00000000-0005-0000-0000-0000AB840000}"/>
    <cellStyle name="RISKtopEdge 3 3 5" xfId="24703" xr:uid="{00000000-0005-0000-0000-0000AC840000}"/>
    <cellStyle name="RISKtopEdge 3 3 5 2" xfId="24704" xr:uid="{00000000-0005-0000-0000-0000AD840000}"/>
    <cellStyle name="RISKtopEdge 3 3 5 2 2" xfId="24705" xr:uid="{00000000-0005-0000-0000-0000AE840000}"/>
    <cellStyle name="RISKtopEdge 3 3 5 3" xfId="24706" xr:uid="{00000000-0005-0000-0000-0000AF840000}"/>
    <cellStyle name="RISKtopEdge 3 3 5 3 2" xfId="24707" xr:uid="{00000000-0005-0000-0000-0000B0840000}"/>
    <cellStyle name="RISKtopEdge 3 3 5 4" xfId="24708" xr:uid="{00000000-0005-0000-0000-0000B1840000}"/>
    <cellStyle name="RISKtopEdge 3 3 6" xfId="24709" xr:uid="{00000000-0005-0000-0000-0000B2840000}"/>
    <cellStyle name="RISKtopEdge 3 3 6 2" xfId="24710" xr:uid="{00000000-0005-0000-0000-0000B3840000}"/>
    <cellStyle name="RISKtopEdge 3 3 6 2 2" xfId="24711" xr:uid="{00000000-0005-0000-0000-0000B4840000}"/>
    <cellStyle name="RISKtopEdge 3 3 6 3" xfId="24712" xr:uid="{00000000-0005-0000-0000-0000B5840000}"/>
    <cellStyle name="RISKtopEdge 3 3 6 3 2" xfId="24713" xr:uid="{00000000-0005-0000-0000-0000B6840000}"/>
    <cellStyle name="RISKtopEdge 3 3 6 4" xfId="24714" xr:uid="{00000000-0005-0000-0000-0000B7840000}"/>
    <cellStyle name="RISKtopEdge 3 3 7" xfId="24715" xr:uid="{00000000-0005-0000-0000-0000B8840000}"/>
    <cellStyle name="RISKtopEdge 3 3 7 2" xfId="24716" xr:uid="{00000000-0005-0000-0000-0000B9840000}"/>
    <cellStyle name="RISKtopEdge 3 3 8" xfId="24717" xr:uid="{00000000-0005-0000-0000-0000BA840000}"/>
    <cellStyle name="RISKtopEdge 3 3 8 2" xfId="24718" xr:uid="{00000000-0005-0000-0000-0000BB840000}"/>
    <cellStyle name="RISKtopEdge 3 3 9" xfId="24719" xr:uid="{00000000-0005-0000-0000-0000BC840000}"/>
    <cellStyle name="RISKtopEdge 3 3_Balance" xfId="24720" xr:uid="{00000000-0005-0000-0000-0000BD840000}"/>
    <cellStyle name="RISKtopEdge 3 4" xfId="24721" xr:uid="{00000000-0005-0000-0000-0000BE840000}"/>
    <cellStyle name="RISKtopEdge 3 4 2" xfId="24722" xr:uid="{00000000-0005-0000-0000-0000BF840000}"/>
    <cellStyle name="RISKtopEdge 3 4 2 2" xfId="24723" xr:uid="{00000000-0005-0000-0000-0000C0840000}"/>
    <cellStyle name="RISKtopEdge 3 4 2 2 2" xfId="24724" xr:uid="{00000000-0005-0000-0000-0000C1840000}"/>
    <cellStyle name="RISKtopEdge 3 4 2 2 2 2" xfId="24725" xr:uid="{00000000-0005-0000-0000-0000C2840000}"/>
    <cellStyle name="RISKtopEdge 3 4 2 2 3" xfId="24726" xr:uid="{00000000-0005-0000-0000-0000C3840000}"/>
    <cellStyle name="RISKtopEdge 3 4 2 2 3 2" xfId="24727" xr:uid="{00000000-0005-0000-0000-0000C4840000}"/>
    <cellStyle name="RISKtopEdge 3 4 2 2 4" xfId="24728" xr:uid="{00000000-0005-0000-0000-0000C5840000}"/>
    <cellStyle name="RISKtopEdge 3 4 2 3" xfId="24729" xr:uid="{00000000-0005-0000-0000-0000C6840000}"/>
    <cellStyle name="RISKtopEdge 3 4 2 3 2" xfId="24730" xr:uid="{00000000-0005-0000-0000-0000C7840000}"/>
    <cellStyle name="RISKtopEdge 3 4 2 3 2 2" xfId="24731" xr:uid="{00000000-0005-0000-0000-0000C8840000}"/>
    <cellStyle name="RISKtopEdge 3 4 2 3 3" xfId="24732" xr:uid="{00000000-0005-0000-0000-0000C9840000}"/>
    <cellStyle name="RISKtopEdge 3 4 2 3 3 2" xfId="24733" xr:uid="{00000000-0005-0000-0000-0000CA840000}"/>
    <cellStyle name="RISKtopEdge 3 4 2 3 4" xfId="24734" xr:uid="{00000000-0005-0000-0000-0000CB840000}"/>
    <cellStyle name="RISKtopEdge 3 4 2 4" xfId="24735" xr:uid="{00000000-0005-0000-0000-0000CC840000}"/>
    <cellStyle name="RISKtopEdge 3 4 2 4 2" xfId="24736" xr:uid="{00000000-0005-0000-0000-0000CD840000}"/>
    <cellStyle name="RISKtopEdge 3 4 2 4 2 2" xfId="24737" xr:uid="{00000000-0005-0000-0000-0000CE840000}"/>
    <cellStyle name="RISKtopEdge 3 4 2 4 3" xfId="24738" xr:uid="{00000000-0005-0000-0000-0000CF840000}"/>
    <cellStyle name="RISKtopEdge 3 4 2 4 3 2" xfId="24739" xr:uid="{00000000-0005-0000-0000-0000D0840000}"/>
    <cellStyle name="RISKtopEdge 3 4 2 4 4" xfId="24740" xr:uid="{00000000-0005-0000-0000-0000D1840000}"/>
    <cellStyle name="RISKtopEdge 3 4 2 5" xfId="24741" xr:uid="{00000000-0005-0000-0000-0000D2840000}"/>
    <cellStyle name="RISKtopEdge 3 4 2 5 2" xfId="24742" xr:uid="{00000000-0005-0000-0000-0000D3840000}"/>
    <cellStyle name="RISKtopEdge 3 4 2 5 2 2" xfId="24743" xr:uid="{00000000-0005-0000-0000-0000D4840000}"/>
    <cellStyle name="RISKtopEdge 3 4 2 5 3" xfId="24744" xr:uid="{00000000-0005-0000-0000-0000D5840000}"/>
    <cellStyle name="RISKtopEdge 3 4 2 5 3 2" xfId="24745" xr:uid="{00000000-0005-0000-0000-0000D6840000}"/>
    <cellStyle name="RISKtopEdge 3 4 2 5 4" xfId="24746" xr:uid="{00000000-0005-0000-0000-0000D7840000}"/>
    <cellStyle name="RISKtopEdge 3 4 2 6" xfId="24747" xr:uid="{00000000-0005-0000-0000-0000D8840000}"/>
    <cellStyle name="RISKtopEdge 3 4 2 6 2" xfId="24748" xr:uid="{00000000-0005-0000-0000-0000D9840000}"/>
    <cellStyle name="RISKtopEdge 3 4 2 7" xfId="24749" xr:uid="{00000000-0005-0000-0000-0000DA840000}"/>
    <cellStyle name="RISKtopEdge 3 4 2 7 2" xfId="24750" xr:uid="{00000000-0005-0000-0000-0000DB840000}"/>
    <cellStyle name="RISKtopEdge 3 4 2 8" xfId="24751" xr:uid="{00000000-0005-0000-0000-0000DC840000}"/>
    <cellStyle name="RISKtopEdge 3 4 3" xfId="24752" xr:uid="{00000000-0005-0000-0000-0000DD840000}"/>
    <cellStyle name="RISKtopEdge 3 4 3 2" xfId="24753" xr:uid="{00000000-0005-0000-0000-0000DE840000}"/>
    <cellStyle name="RISKtopEdge 3 4 3 2 2" xfId="24754" xr:uid="{00000000-0005-0000-0000-0000DF840000}"/>
    <cellStyle name="RISKtopEdge 3 4 3 3" xfId="24755" xr:uid="{00000000-0005-0000-0000-0000E0840000}"/>
    <cellStyle name="RISKtopEdge 3 4 3 3 2" xfId="24756" xr:uid="{00000000-0005-0000-0000-0000E1840000}"/>
    <cellStyle name="RISKtopEdge 3 4 3 4" xfId="24757" xr:uid="{00000000-0005-0000-0000-0000E2840000}"/>
    <cellStyle name="RISKtopEdge 3 4 4" xfId="24758" xr:uid="{00000000-0005-0000-0000-0000E3840000}"/>
    <cellStyle name="RISKtopEdge 3 4 4 2" xfId="24759" xr:uid="{00000000-0005-0000-0000-0000E4840000}"/>
    <cellStyle name="RISKtopEdge 3 4 4 2 2" xfId="24760" xr:uid="{00000000-0005-0000-0000-0000E5840000}"/>
    <cellStyle name="RISKtopEdge 3 4 4 3" xfId="24761" xr:uid="{00000000-0005-0000-0000-0000E6840000}"/>
    <cellStyle name="RISKtopEdge 3 4 4 3 2" xfId="24762" xr:uid="{00000000-0005-0000-0000-0000E7840000}"/>
    <cellStyle name="RISKtopEdge 3 4 4 4" xfId="24763" xr:uid="{00000000-0005-0000-0000-0000E8840000}"/>
    <cellStyle name="RISKtopEdge 3 4 5" xfId="24764" xr:uid="{00000000-0005-0000-0000-0000E9840000}"/>
    <cellStyle name="RISKtopEdge 3 4 5 2" xfId="24765" xr:uid="{00000000-0005-0000-0000-0000EA840000}"/>
    <cellStyle name="RISKtopEdge 3 4 5 2 2" xfId="24766" xr:uid="{00000000-0005-0000-0000-0000EB840000}"/>
    <cellStyle name="RISKtopEdge 3 4 5 3" xfId="24767" xr:uid="{00000000-0005-0000-0000-0000EC840000}"/>
    <cellStyle name="RISKtopEdge 3 4 5 3 2" xfId="24768" xr:uid="{00000000-0005-0000-0000-0000ED840000}"/>
    <cellStyle name="RISKtopEdge 3 4 5 4" xfId="24769" xr:uid="{00000000-0005-0000-0000-0000EE840000}"/>
    <cellStyle name="RISKtopEdge 3 4 6" xfId="24770" xr:uid="{00000000-0005-0000-0000-0000EF840000}"/>
    <cellStyle name="RISKtopEdge 3 4 6 2" xfId="24771" xr:uid="{00000000-0005-0000-0000-0000F0840000}"/>
    <cellStyle name="RISKtopEdge 3 4 6 2 2" xfId="24772" xr:uid="{00000000-0005-0000-0000-0000F1840000}"/>
    <cellStyle name="RISKtopEdge 3 4 6 3" xfId="24773" xr:uid="{00000000-0005-0000-0000-0000F2840000}"/>
    <cellStyle name="RISKtopEdge 3 4 6 3 2" xfId="24774" xr:uid="{00000000-0005-0000-0000-0000F3840000}"/>
    <cellStyle name="RISKtopEdge 3 4 6 4" xfId="24775" xr:uid="{00000000-0005-0000-0000-0000F4840000}"/>
    <cellStyle name="RISKtopEdge 3 4 7" xfId="24776" xr:uid="{00000000-0005-0000-0000-0000F5840000}"/>
    <cellStyle name="RISKtopEdge 3 4 7 2" xfId="24777" xr:uid="{00000000-0005-0000-0000-0000F6840000}"/>
    <cellStyle name="RISKtopEdge 3 4 8" xfId="24778" xr:uid="{00000000-0005-0000-0000-0000F7840000}"/>
    <cellStyle name="RISKtopEdge 3 4 8 2" xfId="24779" xr:uid="{00000000-0005-0000-0000-0000F8840000}"/>
    <cellStyle name="RISKtopEdge 3 4 9" xfId="24780" xr:uid="{00000000-0005-0000-0000-0000F9840000}"/>
    <cellStyle name="RISKtopEdge 3 4_Balance" xfId="24781" xr:uid="{00000000-0005-0000-0000-0000FA840000}"/>
    <cellStyle name="RISKtopEdge 3 5" xfId="24782" xr:uid="{00000000-0005-0000-0000-0000FB840000}"/>
    <cellStyle name="RISKtopEdge 3 5 2" xfId="24783" xr:uid="{00000000-0005-0000-0000-0000FC840000}"/>
    <cellStyle name="RISKtopEdge 3 5 2 2" xfId="24784" xr:uid="{00000000-0005-0000-0000-0000FD840000}"/>
    <cellStyle name="RISKtopEdge 3 5 2 2 2" xfId="24785" xr:uid="{00000000-0005-0000-0000-0000FE840000}"/>
    <cellStyle name="RISKtopEdge 3 5 2 3" xfId="24786" xr:uid="{00000000-0005-0000-0000-0000FF840000}"/>
    <cellStyle name="RISKtopEdge 3 5 2 3 2" xfId="24787" xr:uid="{00000000-0005-0000-0000-000000850000}"/>
    <cellStyle name="RISKtopEdge 3 5 2 4" xfId="24788" xr:uid="{00000000-0005-0000-0000-000001850000}"/>
    <cellStyle name="RISKtopEdge 3 5 3" xfId="24789" xr:uid="{00000000-0005-0000-0000-000002850000}"/>
    <cellStyle name="RISKtopEdge 3 5 3 2" xfId="24790" xr:uid="{00000000-0005-0000-0000-000003850000}"/>
    <cellStyle name="RISKtopEdge 3 5 3 2 2" xfId="24791" xr:uid="{00000000-0005-0000-0000-000004850000}"/>
    <cellStyle name="RISKtopEdge 3 5 3 3" xfId="24792" xr:uid="{00000000-0005-0000-0000-000005850000}"/>
    <cellStyle name="RISKtopEdge 3 5 3 3 2" xfId="24793" xr:uid="{00000000-0005-0000-0000-000006850000}"/>
    <cellStyle name="RISKtopEdge 3 5 3 4" xfId="24794" xr:uid="{00000000-0005-0000-0000-000007850000}"/>
    <cellStyle name="RISKtopEdge 3 5 4" xfId="24795" xr:uid="{00000000-0005-0000-0000-000008850000}"/>
    <cellStyle name="RISKtopEdge 3 5 4 2" xfId="24796" xr:uid="{00000000-0005-0000-0000-000009850000}"/>
    <cellStyle name="RISKtopEdge 3 5 4 2 2" xfId="24797" xr:uid="{00000000-0005-0000-0000-00000A850000}"/>
    <cellStyle name="RISKtopEdge 3 5 4 3" xfId="24798" xr:uid="{00000000-0005-0000-0000-00000B850000}"/>
    <cellStyle name="RISKtopEdge 3 5 4 3 2" xfId="24799" xr:uid="{00000000-0005-0000-0000-00000C850000}"/>
    <cellStyle name="RISKtopEdge 3 5 4 4" xfId="24800" xr:uid="{00000000-0005-0000-0000-00000D850000}"/>
    <cellStyle name="RISKtopEdge 3 5 5" xfId="24801" xr:uid="{00000000-0005-0000-0000-00000E850000}"/>
    <cellStyle name="RISKtopEdge 3 5 5 2" xfId="24802" xr:uid="{00000000-0005-0000-0000-00000F850000}"/>
    <cellStyle name="RISKtopEdge 3 5 5 2 2" xfId="24803" xr:uid="{00000000-0005-0000-0000-000010850000}"/>
    <cellStyle name="RISKtopEdge 3 5 5 3" xfId="24804" xr:uid="{00000000-0005-0000-0000-000011850000}"/>
    <cellStyle name="RISKtopEdge 3 5 5 3 2" xfId="24805" xr:uid="{00000000-0005-0000-0000-000012850000}"/>
    <cellStyle name="RISKtopEdge 3 5 5 4" xfId="24806" xr:uid="{00000000-0005-0000-0000-000013850000}"/>
    <cellStyle name="RISKtopEdge 3 5 6" xfId="24807" xr:uid="{00000000-0005-0000-0000-000014850000}"/>
    <cellStyle name="RISKtopEdge 3 5 6 2" xfId="24808" xr:uid="{00000000-0005-0000-0000-000015850000}"/>
    <cellStyle name="RISKtopEdge 3 5 7" xfId="24809" xr:uid="{00000000-0005-0000-0000-000016850000}"/>
    <cellStyle name="RISKtopEdge 3 5 7 2" xfId="24810" xr:uid="{00000000-0005-0000-0000-000017850000}"/>
    <cellStyle name="RISKtopEdge 3 5 8" xfId="24811" xr:uid="{00000000-0005-0000-0000-000018850000}"/>
    <cellStyle name="RISKtopEdge 3 6" xfId="24812" xr:uid="{00000000-0005-0000-0000-000019850000}"/>
    <cellStyle name="RISKtopEdge 3 6 2" xfId="24813" xr:uid="{00000000-0005-0000-0000-00001A850000}"/>
    <cellStyle name="RISKtopEdge 3 6 2 2" xfId="24814" xr:uid="{00000000-0005-0000-0000-00001B850000}"/>
    <cellStyle name="RISKtopEdge 3 6 2 2 2" xfId="24815" xr:uid="{00000000-0005-0000-0000-00001C850000}"/>
    <cellStyle name="RISKtopEdge 3 6 2 3" xfId="24816" xr:uid="{00000000-0005-0000-0000-00001D850000}"/>
    <cellStyle name="RISKtopEdge 3 6 2 3 2" xfId="24817" xr:uid="{00000000-0005-0000-0000-00001E850000}"/>
    <cellStyle name="RISKtopEdge 3 6 2 4" xfId="24818" xr:uid="{00000000-0005-0000-0000-00001F850000}"/>
    <cellStyle name="RISKtopEdge 3 6 3" xfId="24819" xr:uid="{00000000-0005-0000-0000-000020850000}"/>
    <cellStyle name="RISKtopEdge 3 6 3 2" xfId="24820" xr:uid="{00000000-0005-0000-0000-000021850000}"/>
    <cellStyle name="RISKtopEdge 3 6 3 2 2" xfId="24821" xr:uid="{00000000-0005-0000-0000-000022850000}"/>
    <cellStyle name="RISKtopEdge 3 6 3 3" xfId="24822" xr:uid="{00000000-0005-0000-0000-000023850000}"/>
    <cellStyle name="RISKtopEdge 3 6 3 3 2" xfId="24823" xr:uid="{00000000-0005-0000-0000-000024850000}"/>
    <cellStyle name="RISKtopEdge 3 6 3 4" xfId="24824" xr:uid="{00000000-0005-0000-0000-000025850000}"/>
    <cellStyle name="RISKtopEdge 3 6 4" xfId="24825" xr:uid="{00000000-0005-0000-0000-000026850000}"/>
    <cellStyle name="RISKtopEdge 3 6 4 2" xfId="24826" xr:uid="{00000000-0005-0000-0000-000027850000}"/>
    <cellStyle name="RISKtopEdge 3 6 4 2 2" xfId="24827" xr:uid="{00000000-0005-0000-0000-000028850000}"/>
    <cellStyle name="RISKtopEdge 3 6 4 3" xfId="24828" xr:uid="{00000000-0005-0000-0000-000029850000}"/>
    <cellStyle name="RISKtopEdge 3 6 4 3 2" xfId="24829" xr:uid="{00000000-0005-0000-0000-00002A850000}"/>
    <cellStyle name="RISKtopEdge 3 6 4 4" xfId="24830" xr:uid="{00000000-0005-0000-0000-00002B850000}"/>
    <cellStyle name="RISKtopEdge 3 6 5" xfId="24831" xr:uid="{00000000-0005-0000-0000-00002C850000}"/>
    <cellStyle name="RISKtopEdge 3 6 5 2" xfId="24832" xr:uid="{00000000-0005-0000-0000-00002D850000}"/>
    <cellStyle name="RISKtopEdge 3 6 5 2 2" xfId="24833" xr:uid="{00000000-0005-0000-0000-00002E850000}"/>
    <cellStyle name="RISKtopEdge 3 6 5 3" xfId="24834" xr:uid="{00000000-0005-0000-0000-00002F850000}"/>
    <cellStyle name="RISKtopEdge 3 6 5 3 2" xfId="24835" xr:uid="{00000000-0005-0000-0000-000030850000}"/>
    <cellStyle name="RISKtopEdge 3 6 5 4" xfId="24836" xr:uid="{00000000-0005-0000-0000-000031850000}"/>
    <cellStyle name="RISKtopEdge 3 6 6" xfId="24837" xr:uid="{00000000-0005-0000-0000-000032850000}"/>
    <cellStyle name="RISKtopEdge 3 6 6 2" xfId="24838" xr:uid="{00000000-0005-0000-0000-000033850000}"/>
    <cellStyle name="RISKtopEdge 3 6 7" xfId="24839" xr:uid="{00000000-0005-0000-0000-000034850000}"/>
    <cellStyle name="RISKtopEdge 3 6 7 2" xfId="24840" xr:uid="{00000000-0005-0000-0000-000035850000}"/>
    <cellStyle name="RISKtopEdge 3 6 8" xfId="24841" xr:uid="{00000000-0005-0000-0000-000036850000}"/>
    <cellStyle name="RISKtopEdge 3 7" xfId="24842" xr:uid="{00000000-0005-0000-0000-000037850000}"/>
    <cellStyle name="RISKtopEdge 3 7 2" xfId="24843" xr:uid="{00000000-0005-0000-0000-000038850000}"/>
    <cellStyle name="RISKtopEdge 3 7 2 2" xfId="24844" xr:uid="{00000000-0005-0000-0000-000039850000}"/>
    <cellStyle name="RISKtopEdge 3 7 3" xfId="24845" xr:uid="{00000000-0005-0000-0000-00003A850000}"/>
    <cellStyle name="RISKtopEdge 3 7 3 2" xfId="24846" xr:uid="{00000000-0005-0000-0000-00003B850000}"/>
    <cellStyle name="RISKtopEdge 3 7 4" xfId="24847" xr:uid="{00000000-0005-0000-0000-00003C850000}"/>
    <cellStyle name="RISKtopEdge 3 8" xfId="24848" xr:uid="{00000000-0005-0000-0000-00003D850000}"/>
    <cellStyle name="RISKtopEdge 3 8 2" xfId="24849" xr:uid="{00000000-0005-0000-0000-00003E850000}"/>
    <cellStyle name="RISKtopEdge 3 8 2 2" xfId="24850" xr:uid="{00000000-0005-0000-0000-00003F850000}"/>
    <cellStyle name="RISKtopEdge 3 8 3" xfId="24851" xr:uid="{00000000-0005-0000-0000-000040850000}"/>
    <cellStyle name="RISKtopEdge 3 8 3 2" xfId="24852" xr:uid="{00000000-0005-0000-0000-000041850000}"/>
    <cellStyle name="RISKtopEdge 3 8 4" xfId="24853" xr:uid="{00000000-0005-0000-0000-000042850000}"/>
    <cellStyle name="RISKtopEdge 3 9" xfId="24854" xr:uid="{00000000-0005-0000-0000-000043850000}"/>
    <cellStyle name="RISKtopEdge 3 9 2" xfId="24855" xr:uid="{00000000-0005-0000-0000-000044850000}"/>
    <cellStyle name="RISKtopEdge 3 9 2 2" xfId="24856" xr:uid="{00000000-0005-0000-0000-000045850000}"/>
    <cellStyle name="RISKtopEdge 3 9 3" xfId="24857" xr:uid="{00000000-0005-0000-0000-000046850000}"/>
    <cellStyle name="RISKtopEdge 3 9 3 2" xfId="24858" xr:uid="{00000000-0005-0000-0000-000047850000}"/>
    <cellStyle name="RISKtopEdge 3 9 4" xfId="24859" xr:uid="{00000000-0005-0000-0000-000048850000}"/>
    <cellStyle name="RISKtopEdge 3_Balance" xfId="24860" xr:uid="{00000000-0005-0000-0000-000049850000}"/>
    <cellStyle name="RISKtopEdge 4" xfId="24861" xr:uid="{00000000-0005-0000-0000-00004A850000}"/>
    <cellStyle name="RISKtopEdge 4 10" xfId="24862" xr:uid="{00000000-0005-0000-0000-00004B850000}"/>
    <cellStyle name="RISKtopEdge 4 10 2" xfId="24863" xr:uid="{00000000-0005-0000-0000-00004C850000}"/>
    <cellStyle name="RISKtopEdge 4 10 2 2" xfId="24864" xr:uid="{00000000-0005-0000-0000-00004D850000}"/>
    <cellStyle name="RISKtopEdge 4 10 3" xfId="24865" xr:uid="{00000000-0005-0000-0000-00004E850000}"/>
    <cellStyle name="RISKtopEdge 4 10 3 2" xfId="24866" xr:uid="{00000000-0005-0000-0000-00004F850000}"/>
    <cellStyle name="RISKtopEdge 4 10 4" xfId="24867" xr:uid="{00000000-0005-0000-0000-000050850000}"/>
    <cellStyle name="RISKtopEdge 4 11" xfId="24868" xr:uid="{00000000-0005-0000-0000-000051850000}"/>
    <cellStyle name="RISKtopEdge 4 11 2" xfId="24869" xr:uid="{00000000-0005-0000-0000-000052850000}"/>
    <cellStyle name="RISKtopEdge 4 12" xfId="24870" xr:uid="{00000000-0005-0000-0000-000053850000}"/>
    <cellStyle name="RISKtopEdge 4 12 2" xfId="24871" xr:uid="{00000000-0005-0000-0000-000054850000}"/>
    <cellStyle name="RISKtopEdge 4 13" xfId="24872" xr:uid="{00000000-0005-0000-0000-000055850000}"/>
    <cellStyle name="RISKtopEdge 4 2" xfId="24873" xr:uid="{00000000-0005-0000-0000-000056850000}"/>
    <cellStyle name="RISKtopEdge 4 2 2" xfId="24874" xr:uid="{00000000-0005-0000-0000-000057850000}"/>
    <cellStyle name="RISKtopEdge 4 2 2 2" xfId="24875" xr:uid="{00000000-0005-0000-0000-000058850000}"/>
    <cellStyle name="RISKtopEdge 4 2 2 2 2" xfId="24876" xr:uid="{00000000-0005-0000-0000-000059850000}"/>
    <cellStyle name="RISKtopEdge 4 2 2 2 2 2" xfId="24877" xr:uid="{00000000-0005-0000-0000-00005A850000}"/>
    <cellStyle name="RISKtopEdge 4 2 2 2 3" xfId="24878" xr:uid="{00000000-0005-0000-0000-00005B850000}"/>
    <cellStyle name="RISKtopEdge 4 2 2 2 3 2" xfId="24879" xr:uid="{00000000-0005-0000-0000-00005C850000}"/>
    <cellStyle name="RISKtopEdge 4 2 2 2 4" xfId="24880" xr:uid="{00000000-0005-0000-0000-00005D850000}"/>
    <cellStyle name="RISKtopEdge 4 2 2 3" xfId="24881" xr:uid="{00000000-0005-0000-0000-00005E850000}"/>
    <cellStyle name="RISKtopEdge 4 2 2 3 2" xfId="24882" xr:uid="{00000000-0005-0000-0000-00005F850000}"/>
    <cellStyle name="RISKtopEdge 4 2 2 3 2 2" xfId="24883" xr:uid="{00000000-0005-0000-0000-000060850000}"/>
    <cellStyle name="RISKtopEdge 4 2 2 3 3" xfId="24884" xr:uid="{00000000-0005-0000-0000-000061850000}"/>
    <cellStyle name="RISKtopEdge 4 2 2 3 3 2" xfId="24885" xr:uid="{00000000-0005-0000-0000-000062850000}"/>
    <cellStyle name="RISKtopEdge 4 2 2 3 4" xfId="24886" xr:uid="{00000000-0005-0000-0000-000063850000}"/>
    <cellStyle name="RISKtopEdge 4 2 2 4" xfId="24887" xr:uid="{00000000-0005-0000-0000-000064850000}"/>
    <cellStyle name="RISKtopEdge 4 2 2 4 2" xfId="24888" xr:uid="{00000000-0005-0000-0000-000065850000}"/>
    <cellStyle name="RISKtopEdge 4 2 2 4 2 2" xfId="24889" xr:uid="{00000000-0005-0000-0000-000066850000}"/>
    <cellStyle name="RISKtopEdge 4 2 2 4 3" xfId="24890" xr:uid="{00000000-0005-0000-0000-000067850000}"/>
    <cellStyle name="RISKtopEdge 4 2 2 4 3 2" xfId="24891" xr:uid="{00000000-0005-0000-0000-000068850000}"/>
    <cellStyle name="RISKtopEdge 4 2 2 4 4" xfId="24892" xr:uid="{00000000-0005-0000-0000-000069850000}"/>
    <cellStyle name="RISKtopEdge 4 2 2 5" xfId="24893" xr:uid="{00000000-0005-0000-0000-00006A850000}"/>
    <cellStyle name="RISKtopEdge 4 2 2 5 2" xfId="24894" xr:uid="{00000000-0005-0000-0000-00006B850000}"/>
    <cellStyle name="RISKtopEdge 4 2 2 5 2 2" xfId="24895" xr:uid="{00000000-0005-0000-0000-00006C850000}"/>
    <cellStyle name="RISKtopEdge 4 2 2 5 3" xfId="24896" xr:uid="{00000000-0005-0000-0000-00006D850000}"/>
    <cellStyle name="RISKtopEdge 4 2 2 5 3 2" xfId="24897" xr:uid="{00000000-0005-0000-0000-00006E850000}"/>
    <cellStyle name="RISKtopEdge 4 2 2 5 4" xfId="24898" xr:uid="{00000000-0005-0000-0000-00006F850000}"/>
    <cellStyle name="RISKtopEdge 4 2 2 6" xfId="24899" xr:uid="{00000000-0005-0000-0000-000070850000}"/>
    <cellStyle name="RISKtopEdge 4 2 2 6 2" xfId="24900" xr:uid="{00000000-0005-0000-0000-000071850000}"/>
    <cellStyle name="RISKtopEdge 4 2 2 7" xfId="24901" xr:uid="{00000000-0005-0000-0000-000072850000}"/>
    <cellStyle name="RISKtopEdge 4 2 2 7 2" xfId="24902" xr:uid="{00000000-0005-0000-0000-000073850000}"/>
    <cellStyle name="RISKtopEdge 4 2 2 8" xfId="24903" xr:uid="{00000000-0005-0000-0000-000074850000}"/>
    <cellStyle name="RISKtopEdge 4 2 3" xfId="24904" xr:uid="{00000000-0005-0000-0000-000075850000}"/>
    <cellStyle name="RISKtopEdge 4 2 3 2" xfId="24905" xr:uid="{00000000-0005-0000-0000-000076850000}"/>
    <cellStyle name="RISKtopEdge 4 2 3 2 2" xfId="24906" xr:uid="{00000000-0005-0000-0000-000077850000}"/>
    <cellStyle name="RISKtopEdge 4 2 3 3" xfId="24907" xr:uid="{00000000-0005-0000-0000-000078850000}"/>
    <cellStyle name="RISKtopEdge 4 2 3 3 2" xfId="24908" xr:uid="{00000000-0005-0000-0000-000079850000}"/>
    <cellStyle name="RISKtopEdge 4 2 3 4" xfId="24909" xr:uid="{00000000-0005-0000-0000-00007A850000}"/>
    <cellStyle name="RISKtopEdge 4 2 4" xfId="24910" xr:uid="{00000000-0005-0000-0000-00007B850000}"/>
    <cellStyle name="RISKtopEdge 4 2 4 2" xfId="24911" xr:uid="{00000000-0005-0000-0000-00007C850000}"/>
    <cellStyle name="RISKtopEdge 4 2 4 2 2" xfId="24912" xr:uid="{00000000-0005-0000-0000-00007D850000}"/>
    <cellStyle name="RISKtopEdge 4 2 4 3" xfId="24913" xr:uid="{00000000-0005-0000-0000-00007E850000}"/>
    <cellStyle name="RISKtopEdge 4 2 4 3 2" xfId="24914" xr:uid="{00000000-0005-0000-0000-00007F850000}"/>
    <cellStyle name="RISKtopEdge 4 2 4 4" xfId="24915" xr:uid="{00000000-0005-0000-0000-000080850000}"/>
    <cellStyle name="RISKtopEdge 4 2 5" xfId="24916" xr:uid="{00000000-0005-0000-0000-000081850000}"/>
    <cellStyle name="RISKtopEdge 4 2 5 2" xfId="24917" xr:uid="{00000000-0005-0000-0000-000082850000}"/>
    <cellStyle name="RISKtopEdge 4 2 5 2 2" xfId="24918" xr:uid="{00000000-0005-0000-0000-000083850000}"/>
    <cellStyle name="RISKtopEdge 4 2 5 3" xfId="24919" xr:uid="{00000000-0005-0000-0000-000084850000}"/>
    <cellStyle name="RISKtopEdge 4 2 5 3 2" xfId="24920" xr:uid="{00000000-0005-0000-0000-000085850000}"/>
    <cellStyle name="RISKtopEdge 4 2 5 4" xfId="24921" xr:uid="{00000000-0005-0000-0000-000086850000}"/>
    <cellStyle name="RISKtopEdge 4 2 6" xfId="24922" xr:uid="{00000000-0005-0000-0000-000087850000}"/>
    <cellStyle name="RISKtopEdge 4 2 6 2" xfId="24923" xr:uid="{00000000-0005-0000-0000-000088850000}"/>
    <cellStyle name="RISKtopEdge 4 2 6 2 2" xfId="24924" xr:uid="{00000000-0005-0000-0000-000089850000}"/>
    <cellStyle name="RISKtopEdge 4 2 6 3" xfId="24925" xr:uid="{00000000-0005-0000-0000-00008A850000}"/>
    <cellStyle name="RISKtopEdge 4 2 6 3 2" xfId="24926" xr:uid="{00000000-0005-0000-0000-00008B850000}"/>
    <cellStyle name="RISKtopEdge 4 2 6 4" xfId="24927" xr:uid="{00000000-0005-0000-0000-00008C850000}"/>
    <cellStyle name="RISKtopEdge 4 2 7" xfId="24928" xr:uid="{00000000-0005-0000-0000-00008D850000}"/>
    <cellStyle name="RISKtopEdge 4 2 7 2" xfId="24929" xr:uid="{00000000-0005-0000-0000-00008E850000}"/>
    <cellStyle name="RISKtopEdge 4 2 8" xfId="24930" xr:uid="{00000000-0005-0000-0000-00008F850000}"/>
    <cellStyle name="RISKtopEdge 4 2 8 2" xfId="24931" xr:uid="{00000000-0005-0000-0000-000090850000}"/>
    <cellStyle name="RISKtopEdge 4 2 9" xfId="24932" xr:uid="{00000000-0005-0000-0000-000091850000}"/>
    <cellStyle name="RISKtopEdge 4 2_Balance" xfId="24933" xr:uid="{00000000-0005-0000-0000-000092850000}"/>
    <cellStyle name="RISKtopEdge 4 3" xfId="24934" xr:uid="{00000000-0005-0000-0000-000093850000}"/>
    <cellStyle name="RISKtopEdge 4 3 2" xfId="24935" xr:uid="{00000000-0005-0000-0000-000094850000}"/>
    <cellStyle name="RISKtopEdge 4 3 2 2" xfId="24936" xr:uid="{00000000-0005-0000-0000-000095850000}"/>
    <cellStyle name="RISKtopEdge 4 3 2 2 2" xfId="24937" xr:uid="{00000000-0005-0000-0000-000096850000}"/>
    <cellStyle name="RISKtopEdge 4 3 2 2 2 2" xfId="24938" xr:uid="{00000000-0005-0000-0000-000097850000}"/>
    <cellStyle name="RISKtopEdge 4 3 2 2 3" xfId="24939" xr:uid="{00000000-0005-0000-0000-000098850000}"/>
    <cellStyle name="RISKtopEdge 4 3 2 2 3 2" xfId="24940" xr:uid="{00000000-0005-0000-0000-000099850000}"/>
    <cellStyle name="RISKtopEdge 4 3 2 2 4" xfId="24941" xr:uid="{00000000-0005-0000-0000-00009A850000}"/>
    <cellStyle name="RISKtopEdge 4 3 2 3" xfId="24942" xr:uid="{00000000-0005-0000-0000-00009B850000}"/>
    <cellStyle name="RISKtopEdge 4 3 2 3 2" xfId="24943" xr:uid="{00000000-0005-0000-0000-00009C850000}"/>
    <cellStyle name="RISKtopEdge 4 3 2 3 2 2" xfId="24944" xr:uid="{00000000-0005-0000-0000-00009D850000}"/>
    <cellStyle name="RISKtopEdge 4 3 2 3 3" xfId="24945" xr:uid="{00000000-0005-0000-0000-00009E850000}"/>
    <cellStyle name="RISKtopEdge 4 3 2 3 3 2" xfId="24946" xr:uid="{00000000-0005-0000-0000-00009F850000}"/>
    <cellStyle name="RISKtopEdge 4 3 2 3 4" xfId="24947" xr:uid="{00000000-0005-0000-0000-0000A0850000}"/>
    <cellStyle name="RISKtopEdge 4 3 2 4" xfId="24948" xr:uid="{00000000-0005-0000-0000-0000A1850000}"/>
    <cellStyle name="RISKtopEdge 4 3 2 4 2" xfId="24949" xr:uid="{00000000-0005-0000-0000-0000A2850000}"/>
    <cellStyle name="RISKtopEdge 4 3 2 4 2 2" xfId="24950" xr:uid="{00000000-0005-0000-0000-0000A3850000}"/>
    <cellStyle name="RISKtopEdge 4 3 2 4 3" xfId="24951" xr:uid="{00000000-0005-0000-0000-0000A4850000}"/>
    <cellStyle name="RISKtopEdge 4 3 2 4 3 2" xfId="24952" xr:uid="{00000000-0005-0000-0000-0000A5850000}"/>
    <cellStyle name="RISKtopEdge 4 3 2 4 4" xfId="24953" xr:uid="{00000000-0005-0000-0000-0000A6850000}"/>
    <cellStyle name="RISKtopEdge 4 3 2 5" xfId="24954" xr:uid="{00000000-0005-0000-0000-0000A7850000}"/>
    <cellStyle name="RISKtopEdge 4 3 2 5 2" xfId="24955" xr:uid="{00000000-0005-0000-0000-0000A8850000}"/>
    <cellStyle name="RISKtopEdge 4 3 2 5 2 2" xfId="24956" xr:uid="{00000000-0005-0000-0000-0000A9850000}"/>
    <cellStyle name="RISKtopEdge 4 3 2 5 3" xfId="24957" xr:uid="{00000000-0005-0000-0000-0000AA850000}"/>
    <cellStyle name="RISKtopEdge 4 3 2 5 3 2" xfId="24958" xr:uid="{00000000-0005-0000-0000-0000AB850000}"/>
    <cellStyle name="RISKtopEdge 4 3 2 5 4" xfId="24959" xr:uid="{00000000-0005-0000-0000-0000AC850000}"/>
    <cellStyle name="RISKtopEdge 4 3 2 6" xfId="24960" xr:uid="{00000000-0005-0000-0000-0000AD850000}"/>
    <cellStyle name="RISKtopEdge 4 3 2 6 2" xfId="24961" xr:uid="{00000000-0005-0000-0000-0000AE850000}"/>
    <cellStyle name="RISKtopEdge 4 3 2 7" xfId="24962" xr:uid="{00000000-0005-0000-0000-0000AF850000}"/>
    <cellStyle name="RISKtopEdge 4 3 2 7 2" xfId="24963" xr:uid="{00000000-0005-0000-0000-0000B0850000}"/>
    <cellStyle name="RISKtopEdge 4 3 2 8" xfId="24964" xr:uid="{00000000-0005-0000-0000-0000B1850000}"/>
    <cellStyle name="RISKtopEdge 4 3 3" xfId="24965" xr:uid="{00000000-0005-0000-0000-0000B2850000}"/>
    <cellStyle name="RISKtopEdge 4 3 3 2" xfId="24966" xr:uid="{00000000-0005-0000-0000-0000B3850000}"/>
    <cellStyle name="RISKtopEdge 4 3 3 2 2" xfId="24967" xr:uid="{00000000-0005-0000-0000-0000B4850000}"/>
    <cellStyle name="RISKtopEdge 4 3 3 3" xfId="24968" xr:uid="{00000000-0005-0000-0000-0000B5850000}"/>
    <cellStyle name="RISKtopEdge 4 3 3 3 2" xfId="24969" xr:uid="{00000000-0005-0000-0000-0000B6850000}"/>
    <cellStyle name="RISKtopEdge 4 3 3 4" xfId="24970" xr:uid="{00000000-0005-0000-0000-0000B7850000}"/>
    <cellStyle name="RISKtopEdge 4 3 4" xfId="24971" xr:uid="{00000000-0005-0000-0000-0000B8850000}"/>
    <cellStyle name="RISKtopEdge 4 3 4 2" xfId="24972" xr:uid="{00000000-0005-0000-0000-0000B9850000}"/>
    <cellStyle name="RISKtopEdge 4 3 4 2 2" xfId="24973" xr:uid="{00000000-0005-0000-0000-0000BA850000}"/>
    <cellStyle name="RISKtopEdge 4 3 4 3" xfId="24974" xr:uid="{00000000-0005-0000-0000-0000BB850000}"/>
    <cellStyle name="RISKtopEdge 4 3 4 3 2" xfId="24975" xr:uid="{00000000-0005-0000-0000-0000BC850000}"/>
    <cellStyle name="RISKtopEdge 4 3 4 4" xfId="24976" xr:uid="{00000000-0005-0000-0000-0000BD850000}"/>
    <cellStyle name="RISKtopEdge 4 3 5" xfId="24977" xr:uid="{00000000-0005-0000-0000-0000BE850000}"/>
    <cellStyle name="RISKtopEdge 4 3 5 2" xfId="24978" xr:uid="{00000000-0005-0000-0000-0000BF850000}"/>
    <cellStyle name="RISKtopEdge 4 3 5 2 2" xfId="24979" xr:uid="{00000000-0005-0000-0000-0000C0850000}"/>
    <cellStyle name="RISKtopEdge 4 3 5 3" xfId="24980" xr:uid="{00000000-0005-0000-0000-0000C1850000}"/>
    <cellStyle name="RISKtopEdge 4 3 5 3 2" xfId="24981" xr:uid="{00000000-0005-0000-0000-0000C2850000}"/>
    <cellStyle name="RISKtopEdge 4 3 5 4" xfId="24982" xr:uid="{00000000-0005-0000-0000-0000C3850000}"/>
    <cellStyle name="RISKtopEdge 4 3 6" xfId="24983" xr:uid="{00000000-0005-0000-0000-0000C4850000}"/>
    <cellStyle name="RISKtopEdge 4 3 6 2" xfId="24984" xr:uid="{00000000-0005-0000-0000-0000C5850000}"/>
    <cellStyle name="RISKtopEdge 4 3 6 2 2" xfId="24985" xr:uid="{00000000-0005-0000-0000-0000C6850000}"/>
    <cellStyle name="RISKtopEdge 4 3 6 3" xfId="24986" xr:uid="{00000000-0005-0000-0000-0000C7850000}"/>
    <cellStyle name="RISKtopEdge 4 3 6 3 2" xfId="24987" xr:uid="{00000000-0005-0000-0000-0000C8850000}"/>
    <cellStyle name="RISKtopEdge 4 3 6 4" xfId="24988" xr:uid="{00000000-0005-0000-0000-0000C9850000}"/>
    <cellStyle name="RISKtopEdge 4 3 7" xfId="24989" xr:uid="{00000000-0005-0000-0000-0000CA850000}"/>
    <cellStyle name="RISKtopEdge 4 3 7 2" xfId="24990" xr:uid="{00000000-0005-0000-0000-0000CB850000}"/>
    <cellStyle name="RISKtopEdge 4 3 8" xfId="24991" xr:uid="{00000000-0005-0000-0000-0000CC850000}"/>
    <cellStyle name="RISKtopEdge 4 3 8 2" xfId="24992" xr:uid="{00000000-0005-0000-0000-0000CD850000}"/>
    <cellStyle name="RISKtopEdge 4 3 9" xfId="24993" xr:uid="{00000000-0005-0000-0000-0000CE850000}"/>
    <cellStyle name="RISKtopEdge 4 3_Balance" xfId="24994" xr:uid="{00000000-0005-0000-0000-0000CF850000}"/>
    <cellStyle name="RISKtopEdge 4 4" xfId="24995" xr:uid="{00000000-0005-0000-0000-0000D0850000}"/>
    <cellStyle name="RISKtopEdge 4 4 2" xfId="24996" xr:uid="{00000000-0005-0000-0000-0000D1850000}"/>
    <cellStyle name="RISKtopEdge 4 4 2 2" xfId="24997" xr:uid="{00000000-0005-0000-0000-0000D2850000}"/>
    <cellStyle name="RISKtopEdge 4 4 2 2 2" xfId="24998" xr:uid="{00000000-0005-0000-0000-0000D3850000}"/>
    <cellStyle name="RISKtopEdge 4 4 2 2 2 2" xfId="24999" xr:uid="{00000000-0005-0000-0000-0000D4850000}"/>
    <cellStyle name="RISKtopEdge 4 4 2 2 3" xfId="25000" xr:uid="{00000000-0005-0000-0000-0000D5850000}"/>
    <cellStyle name="RISKtopEdge 4 4 2 2 3 2" xfId="25001" xr:uid="{00000000-0005-0000-0000-0000D6850000}"/>
    <cellStyle name="RISKtopEdge 4 4 2 2 4" xfId="25002" xr:uid="{00000000-0005-0000-0000-0000D7850000}"/>
    <cellStyle name="RISKtopEdge 4 4 2 3" xfId="25003" xr:uid="{00000000-0005-0000-0000-0000D8850000}"/>
    <cellStyle name="RISKtopEdge 4 4 2 3 2" xfId="25004" xr:uid="{00000000-0005-0000-0000-0000D9850000}"/>
    <cellStyle name="RISKtopEdge 4 4 2 3 2 2" xfId="25005" xr:uid="{00000000-0005-0000-0000-0000DA850000}"/>
    <cellStyle name="RISKtopEdge 4 4 2 3 3" xfId="25006" xr:uid="{00000000-0005-0000-0000-0000DB850000}"/>
    <cellStyle name="RISKtopEdge 4 4 2 3 3 2" xfId="25007" xr:uid="{00000000-0005-0000-0000-0000DC850000}"/>
    <cellStyle name="RISKtopEdge 4 4 2 3 4" xfId="25008" xr:uid="{00000000-0005-0000-0000-0000DD850000}"/>
    <cellStyle name="RISKtopEdge 4 4 2 4" xfId="25009" xr:uid="{00000000-0005-0000-0000-0000DE850000}"/>
    <cellStyle name="RISKtopEdge 4 4 2 4 2" xfId="25010" xr:uid="{00000000-0005-0000-0000-0000DF850000}"/>
    <cellStyle name="RISKtopEdge 4 4 2 4 2 2" xfId="25011" xr:uid="{00000000-0005-0000-0000-0000E0850000}"/>
    <cellStyle name="RISKtopEdge 4 4 2 4 3" xfId="25012" xr:uid="{00000000-0005-0000-0000-0000E1850000}"/>
    <cellStyle name="RISKtopEdge 4 4 2 4 3 2" xfId="25013" xr:uid="{00000000-0005-0000-0000-0000E2850000}"/>
    <cellStyle name="RISKtopEdge 4 4 2 4 4" xfId="25014" xr:uid="{00000000-0005-0000-0000-0000E3850000}"/>
    <cellStyle name="RISKtopEdge 4 4 2 5" xfId="25015" xr:uid="{00000000-0005-0000-0000-0000E4850000}"/>
    <cellStyle name="RISKtopEdge 4 4 2 5 2" xfId="25016" xr:uid="{00000000-0005-0000-0000-0000E5850000}"/>
    <cellStyle name="RISKtopEdge 4 4 2 5 2 2" xfId="25017" xr:uid="{00000000-0005-0000-0000-0000E6850000}"/>
    <cellStyle name="RISKtopEdge 4 4 2 5 3" xfId="25018" xr:uid="{00000000-0005-0000-0000-0000E7850000}"/>
    <cellStyle name="RISKtopEdge 4 4 2 5 3 2" xfId="25019" xr:uid="{00000000-0005-0000-0000-0000E8850000}"/>
    <cellStyle name="RISKtopEdge 4 4 2 5 4" xfId="25020" xr:uid="{00000000-0005-0000-0000-0000E9850000}"/>
    <cellStyle name="RISKtopEdge 4 4 2 6" xfId="25021" xr:uid="{00000000-0005-0000-0000-0000EA850000}"/>
    <cellStyle name="RISKtopEdge 4 4 2 6 2" xfId="25022" xr:uid="{00000000-0005-0000-0000-0000EB850000}"/>
    <cellStyle name="RISKtopEdge 4 4 2 7" xfId="25023" xr:uid="{00000000-0005-0000-0000-0000EC850000}"/>
    <cellStyle name="RISKtopEdge 4 4 2 7 2" xfId="25024" xr:uid="{00000000-0005-0000-0000-0000ED850000}"/>
    <cellStyle name="RISKtopEdge 4 4 2 8" xfId="25025" xr:uid="{00000000-0005-0000-0000-0000EE850000}"/>
    <cellStyle name="RISKtopEdge 4 4 3" xfId="25026" xr:uid="{00000000-0005-0000-0000-0000EF850000}"/>
    <cellStyle name="RISKtopEdge 4 4 3 2" xfId="25027" xr:uid="{00000000-0005-0000-0000-0000F0850000}"/>
    <cellStyle name="RISKtopEdge 4 4 3 2 2" xfId="25028" xr:uid="{00000000-0005-0000-0000-0000F1850000}"/>
    <cellStyle name="RISKtopEdge 4 4 3 3" xfId="25029" xr:uid="{00000000-0005-0000-0000-0000F2850000}"/>
    <cellStyle name="RISKtopEdge 4 4 3 3 2" xfId="25030" xr:uid="{00000000-0005-0000-0000-0000F3850000}"/>
    <cellStyle name="RISKtopEdge 4 4 3 4" xfId="25031" xr:uid="{00000000-0005-0000-0000-0000F4850000}"/>
    <cellStyle name="RISKtopEdge 4 4 4" xfId="25032" xr:uid="{00000000-0005-0000-0000-0000F5850000}"/>
    <cellStyle name="RISKtopEdge 4 4 4 2" xfId="25033" xr:uid="{00000000-0005-0000-0000-0000F6850000}"/>
    <cellStyle name="RISKtopEdge 4 4 4 2 2" xfId="25034" xr:uid="{00000000-0005-0000-0000-0000F7850000}"/>
    <cellStyle name="RISKtopEdge 4 4 4 3" xfId="25035" xr:uid="{00000000-0005-0000-0000-0000F8850000}"/>
    <cellStyle name="RISKtopEdge 4 4 4 3 2" xfId="25036" xr:uid="{00000000-0005-0000-0000-0000F9850000}"/>
    <cellStyle name="RISKtopEdge 4 4 4 4" xfId="25037" xr:uid="{00000000-0005-0000-0000-0000FA850000}"/>
    <cellStyle name="RISKtopEdge 4 4 5" xfId="25038" xr:uid="{00000000-0005-0000-0000-0000FB850000}"/>
    <cellStyle name="RISKtopEdge 4 4 5 2" xfId="25039" xr:uid="{00000000-0005-0000-0000-0000FC850000}"/>
    <cellStyle name="RISKtopEdge 4 4 5 2 2" xfId="25040" xr:uid="{00000000-0005-0000-0000-0000FD850000}"/>
    <cellStyle name="RISKtopEdge 4 4 5 3" xfId="25041" xr:uid="{00000000-0005-0000-0000-0000FE850000}"/>
    <cellStyle name="RISKtopEdge 4 4 5 3 2" xfId="25042" xr:uid="{00000000-0005-0000-0000-0000FF850000}"/>
    <cellStyle name="RISKtopEdge 4 4 5 4" xfId="25043" xr:uid="{00000000-0005-0000-0000-000000860000}"/>
    <cellStyle name="RISKtopEdge 4 4 6" xfId="25044" xr:uid="{00000000-0005-0000-0000-000001860000}"/>
    <cellStyle name="RISKtopEdge 4 4 6 2" xfId="25045" xr:uid="{00000000-0005-0000-0000-000002860000}"/>
    <cellStyle name="RISKtopEdge 4 4 6 2 2" xfId="25046" xr:uid="{00000000-0005-0000-0000-000003860000}"/>
    <cellStyle name="RISKtopEdge 4 4 6 3" xfId="25047" xr:uid="{00000000-0005-0000-0000-000004860000}"/>
    <cellStyle name="RISKtopEdge 4 4 6 3 2" xfId="25048" xr:uid="{00000000-0005-0000-0000-000005860000}"/>
    <cellStyle name="RISKtopEdge 4 4 6 4" xfId="25049" xr:uid="{00000000-0005-0000-0000-000006860000}"/>
    <cellStyle name="RISKtopEdge 4 4 7" xfId="25050" xr:uid="{00000000-0005-0000-0000-000007860000}"/>
    <cellStyle name="RISKtopEdge 4 4 7 2" xfId="25051" xr:uid="{00000000-0005-0000-0000-000008860000}"/>
    <cellStyle name="RISKtopEdge 4 4 8" xfId="25052" xr:uid="{00000000-0005-0000-0000-000009860000}"/>
    <cellStyle name="RISKtopEdge 4 4 8 2" xfId="25053" xr:uid="{00000000-0005-0000-0000-00000A860000}"/>
    <cellStyle name="RISKtopEdge 4 4 9" xfId="25054" xr:uid="{00000000-0005-0000-0000-00000B860000}"/>
    <cellStyle name="RISKtopEdge 4 4_Balance" xfId="25055" xr:uid="{00000000-0005-0000-0000-00000C860000}"/>
    <cellStyle name="RISKtopEdge 4 5" xfId="25056" xr:uid="{00000000-0005-0000-0000-00000D860000}"/>
    <cellStyle name="RISKtopEdge 4 5 2" xfId="25057" xr:uid="{00000000-0005-0000-0000-00000E860000}"/>
    <cellStyle name="RISKtopEdge 4 5 2 2" xfId="25058" xr:uid="{00000000-0005-0000-0000-00000F860000}"/>
    <cellStyle name="RISKtopEdge 4 5 2 2 2" xfId="25059" xr:uid="{00000000-0005-0000-0000-000010860000}"/>
    <cellStyle name="RISKtopEdge 4 5 2 3" xfId="25060" xr:uid="{00000000-0005-0000-0000-000011860000}"/>
    <cellStyle name="RISKtopEdge 4 5 2 3 2" xfId="25061" xr:uid="{00000000-0005-0000-0000-000012860000}"/>
    <cellStyle name="RISKtopEdge 4 5 2 4" xfId="25062" xr:uid="{00000000-0005-0000-0000-000013860000}"/>
    <cellStyle name="RISKtopEdge 4 5 3" xfId="25063" xr:uid="{00000000-0005-0000-0000-000014860000}"/>
    <cellStyle name="RISKtopEdge 4 5 3 2" xfId="25064" xr:uid="{00000000-0005-0000-0000-000015860000}"/>
    <cellStyle name="RISKtopEdge 4 5 3 2 2" xfId="25065" xr:uid="{00000000-0005-0000-0000-000016860000}"/>
    <cellStyle name="RISKtopEdge 4 5 3 3" xfId="25066" xr:uid="{00000000-0005-0000-0000-000017860000}"/>
    <cellStyle name="RISKtopEdge 4 5 3 3 2" xfId="25067" xr:uid="{00000000-0005-0000-0000-000018860000}"/>
    <cellStyle name="RISKtopEdge 4 5 3 4" xfId="25068" xr:uid="{00000000-0005-0000-0000-000019860000}"/>
    <cellStyle name="RISKtopEdge 4 5 4" xfId="25069" xr:uid="{00000000-0005-0000-0000-00001A860000}"/>
    <cellStyle name="RISKtopEdge 4 5 4 2" xfId="25070" xr:uid="{00000000-0005-0000-0000-00001B860000}"/>
    <cellStyle name="RISKtopEdge 4 5 4 2 2" xfId="25071" xr:uid="{00000000-0005-0000-0000-00001C860000}"/>
    <cellStyle name="RISKtopEdge 4 5 4 3" xfId="25072" xr:uid="{00000000-0005-0000-0000-00001D860000}"/>
    <cellStyle name="RISKtopEdge 4 5 4 3 2" xfId="25073" xr:uid="{00000000-0005-0000-0000-00001E860000}"/>
    <cellStyle name="RISKtopEdge 4 5 4 4" xfId="25074" xr:uid="{00000000-0005-0000-0000-00001F860000}"/>
    <cellStyle name="RISKtopEdge 4 5 5" xfId="25075" xr:uid="{00000000-0005-0000-0000-000020860000}"/>
    <cellStyle name="RISKtopEdge 4 5 5 2" xfId="25076" xr:uid="{00000000-0005-0000-0000-000021860000}"/>
    <cellStyle name="RISKtopEdge 4 5 5 2 2" xfId="25077" xr:uid="{00000000-0005-0000-0000-000022860000}"/>
    <cellStyle name="RISKtopEdge 4 5 5 3" xfId="25078" xr:uid="{00000000-0005-0000-0000-000023860000}"/>
    <cellStyle name="RISKtopEdge 4 5 5 3 2" xfId="25079" xr:uid="{00000000-0005-0000-0000-000024860000}"/>
    <cellStyle name="RISKtopEdge 4 5 5 4" xfId="25080" xr:uid="{00000000-0005-0000-0000-000025860000}"/>
    <cellStyle name="RISKtopEdge 4 5 6" xfId="25081" xr:uid="{00000000-0005-0000-0000-000026860000}"/>
    <cellStyle name="RISKtopEdge 4 5 6 2" xfId="25082" xr:uid="{00000000-0005-0000-0000-000027860000}"/>
    <cellStyle name="RISKtopEdge 4 5 7" xfId="25083" xr:uid="{00000000-0005-0000-0000-000028860000}"/>
    <cellStyle name="RISKtopEdge 4 5 7 2" xfId="25084" xr:uid="{00000000-0005-0000-0000-000029860000}"/>
    <cellStyle name="RISKtopEdge 4 5 8" xfId="25085" xr:uid="{00000000-0005-0000-0000-00002A860000}"/>
    <cellStyle name="RISKtopEdge 4 6" xfId="25086" xr:uid="{00000000-0005-0000-0000-00002B860000}"/>
    <cellStyle name="RISKtopEdge 4 6 2" xfId="25087" xr:uid="{00000000-0005-0000-0000-00002C860000}"/>
    <cellStyle name="RISKtopEdge 4 6 2 2" xfId="25088" xr:uid="{00000000-0005-0000-0000-00002D860000}"/>
    <cellStyle name="RISKtopEdge 4 6 2 2 2" xfId="25089" xr:uid="{00000000-0005-0000-0000-00002E860000}"/>
    <cellStyle name="RISKtopEdge 4 6 2 3" xfId="25090" xr:uid="{00000000-0005-0000-0000-00002F860000}"/>
    <cellStyle name="RISKtopEdge 4 6 2 3 2" xfId="25091" xr:uid="{00000000-0005-0000-0000-000030860000}"/>
    <cellStyle name="RISKtopEdge 4 6 2 4" xfId="25092" xr:uid="{00000000-0005-0000-0000-000031860000}"/>
    <cellStyle name="RISKtopEdge 4 6 3" xfId="25093" xr:uid="{00000000-0005-0000-0000-000032860000}"/>
    <cellStyle name="RISKtopEdge 4 6 3 2" xfId="25094" xr:uid="{00000000-0005-0000-0000-000033860000}"/>
    <cellStyle name="RISKtopEdge 4 6 3 2 2" xfId="25095" xr:uid="{00000000-0005-0000-0000-000034860000}"/>
    <cellStyle name="RISKtopEdge 4 6 3 3" xfId="25096" xr:uid="{00000000-0005-0000-0000-000035860000}"/>
    <cellStyle name="RISKtopEdge 4 6 3 3 2" xfId="25097" xr:uid="{00000000-0005-0000-0000-000036860000}"/>
    <cellStyle name="RISKtopEdge 4 6 3 4" xfId="25098" xr:uid="{00000000-0005-0000-0000-000037860000}"/>
    <cellStyle name="RISKtopEdge 4 6 4" xfId="25099" xr:uid="{00000000-0005-0000-0000-000038860000}"/>
    <cellStyle name="RISKtopEdge 4 6 4 2" xfId="25100" xr:uid="{00000000-0005-0000-0000-000039860000}"/>
    <cellStyle name="RISKtopEdge 4 6 4 2 2" xfId="25101" xr:uid="{00000000-0005-0000-0000-00003A860000}"/>
    <cellStyle name="RISKtopEdge 4 6 4 3" xfId="25102" xr:uid="{00000000-0005-0000-0000-00003B860000}"/>
    <cellStyle name="RISKtopEdge 4 6 4 3 2" xfId="25103" xr:uid="{00000000-0005-0000-0000-00003C860000}"/>
    <cellStyle name="RISKtopEdge 4 6 4 4" xfId="25104" xr:uid="{00000000-0005-0000-0000-00003D860000}"/>
    <cellStyle name="RISKtopEdge 4 6 5" xfId="25105" xr:uid="{00000000-0005-0000-0000-00003E860000}"/>
    <cellStyle name="RISKtopEdge 4 6 5 2" xfId="25106" xr:uid="{00000000-0005-0000-0000-00003F860000}"/>
    <cellStyle name="RISKtopEdge 4 6 5 2 2" xfId="25107" xr:uid="{00000000-0005-0000-0000-000040860000}"/>
    <cellStyle name="RISKtopEdge 4 6 5 3" xfId="25108" xr:uid="{00000000-0005-0000-0000-000041860000}"/>
    <cellStyle name="RISKtopEdge 4 6 5 3 2" xfId="25109" xr:uid="{00000000-0005-0000-0000-000042860000}"/>
    <cellStyle name="RISKtopEdge 4 6 5 4" xfId="25110" xr:uid="{00000000-0005-0000-0000-000043860000}"/>
    <cellStyle name="RISKtopEdge 4 6 6" xfId="25111" xr:uid="{00000000-0005-0000-0000-000044860000}"/>
    <cellStyle name="RISKtopEdge 4 6 6 2" xfId="25112" xr:uid="{00000000-0005-0000-0000-000045860000}"/>
    <cellStyle name="RISKtopEdge 4 6 7" xfId="25113" xr:uid="{00000000-0005-0000-0000-000046860000}"/>
    <cellStyle name="RISKtopEdge 4 6 7 2" xfId="25114" xr:uid="{00000000-0005-0000-0000-000047860000}"/>
    <cellStyle name="RISKtopEdge 4 6 8" xfId="25115" xr:uid="{00000000-0005-0000-0000-000048860000}"/>
    <cellStyle name="RISKtopEdge 4 7" xfId="25116" xr:uid="{00000000-0005-0000-0000-000049860000}"/>
    <cellStyle name="RISKtopEdge 4 7 2" xfId="25117" xr:uid="{00000000-0005-0000-0000-00004A860000}"/>
    <cellStyle name="RISKtopEdge 4 7 2 2" xfId="25118" xr:uid="{00000000-0005-0000-0000-00004B860000}"/>
    <cellStyle name="RISKtopEdge 4 7 3" xfId="25119" xr:uid="{00000000-0005-0000-0000-00004C860000}"/>
    <cellStyle name="RISKtopEdge 4 7 3 2" xfId="25120" xr:uid="{00000000-0005-0000-0000-00004D860000}"/>
    <cellStyle name="RISKtopEdge 4 7 4" xfId="25121" xr:uid="{00000000-0005-0000-0000-00004E860000}"/>
    <cellStyle name="RISKtopEdge 4 8" xfId="25122" xr:uid="{00000000-0005-0000-0000-00004F860000}"/>
    <cellStyle name="RISKtopEdge 4 8 2" xfId="25123" xr:uid="{00000000-0005-0000-0000-000050860000}"/>
    <cellStyle name="RISKtopEdge 4 8 2 2" xfId="25124" xr:uid="{00000000-0005-0000-0000-000051860000}"/>
    <cellStyle name="RISKtopEdge 4 8 3" xfId="25125" xr:uid="{00000000-0005-0000-0000-000052860000}"/>
    <cellStyle name="RISKtopEdge 4 8 3 2" xfId="25126" xr:uid="{00000000-0005-0000-0000-000053860000}"/>
    <cellStyle name="RISKtopEdge 4 8 4" xfId="25127" xr:uid="{00000000-0005-0000-0000-000054860000}"/>
    <cellStyle name="RISKtopEdge 4 9" xfId="25128" xr:uid="{00000000-0005-0000-0000-000055860000}"/>
    <cellStyle name="RISKtopEdge 4 9 2" xfId="25129" xr:uid="{00000000-0005-0000-0000-000056860000}"/>
    <cellStyle name="RISKtopEdge 4 9 2 2" xfId="25130" xr:uid="{00000000-0005-0000-0000-000057860000}"/>
    <cellStyle name="RISKtopEdge 4 9 3" xfId="25131" xr:uid="{00000000-0005-0000-0000-000058860000}"/>
    <cellStyle name="RISKtopEdge 4 9 3 2" xfId="25132" xr:uid="{00000000-0005-0000-0000-000059860000}"/>
    <cellStyle name="RISKtopEdge 4 9 4" xfId="25133" xr:uid="{00000000-0005-0000-0000-00005A860000}"/>
    <cellStyle name="RISKtopEdge 4_Balance" xfId="25134" xr:uid="{00000000-0005-0000-0000-00005B860000}"/>
    <cellStyle name="RISKtopEdge 5" xfId="25135" xr:uid="{00000000-0005-0000-0000-00005C860000}"/>
    <cellStyle name="RISKtopEdge 5 2" xfId="25136" xr:uid="{00000000-0005-0000-0000-00005D860000}"/>
    <cellStyle name="RISKtopEdge 5 2 2" xfId="25137" xr:uid="{00000000-0005-0000-0000-00005E860000}"/>
    <cellStyle name="RISKtopEdge 5 2 2 2" xfId="25138" xr:uid="{00000000-0005-0000-0000-00005F860000}"/>
    <cellStyle name="RISKtopEdge 5 2 3" xfId="25139" xr:uid="{00000000-0005-0000-0000-000060860000}"/>
    <cellStyle name="RISKtopEdge 5 2 3 2" xfId="25140" xr:uid="{00000000-0005-0000-0000-000061860000}"/>
    <cellStyle name="RISKtopEdge 5 2 4" xfId="25141" xr:uid="{00000000-0005-0000-0000-000062860000}"/>
    <cellStyle name="RISKtopEdge 5 3" xfId="25142" xr:uid="{00000000-0005-0000-0000-000063860000}"/>
    <cellStyle name="RISKtopEdge 5 3 2" xfId="25143" xr:uid="{00000000-0005-0000-0000-000064860000}"/>
    <cellStyle name="RISKtopEdge 5 3 2 2" xfId="25144" xr:uid="{00000000-0005-0000-0000-000065860000}"/>
    <cellStyle name="RISKtopEdge 5 3 3" xfId="25145" xr:uid="{00000000-0005-0000-0000-000066860000}"/>
    <cellStyle name="RISKtopEdge 5 3 3 2" xfId="25146" xr:uid="{00000000-0005-0000-0000-000067860000}"/>
    <cellStyle name="RISKtopEdge 5 3 4" xfId="25147" xr:uid="{00000000-0005-0000-0000-000068860000}"/>
    <cellStyle name="RISKtopEdge 5 4" xfId="25148" xr:uid="{00000000-0005-0000-0000-000069860000}"/>
    <cellStyle name="RISKtopEdge 5 4 2" xfId="25149" xr:uid="{00000000-0005-0000-0000-00006A860000}"/>
    <cellStyle name="RISKtopEdge 5 4 2 2" xfId="25150" xr:uid="{00000000-0005-0000-0000-00006B860000}"/>
    <cellStyle name="RISKtopEdge 5 4 3" xfId="25151" xr:uid="{00000000-0005-0000-0000-00006C860000}"/>
    <cellStyle name="RISKtopEdge 5 4 3 2" xfId="25152" xr:uid="{00000000-0005-0000-0000-00006D860000}"/>
    <cellStyle name="RISKtopEdge 5 4 4" xfId="25153" xr:uid="{00000000-0005-0000-0000-00006E860000}"/>
    <cellStyle name="RISKtopEdge 5 5" xfId="25154" xr:uid="{00000000-0005-0000-0000-00006F860000}"/>
    <cellStyle name="RISKtopEdge 5 5 2" xfId="25155" xr:uid="{00000000-0005-0000-0000-000070860000}"/>
    <cellStyle name="RISKtopEdge 5 5 2 2" xfId="25156" xr:uid="{00000000-0005-0000-0000-000071860000}"/>
    <cellStyle name="RISKtopEdge 5 5 3" xfId="25157" xr:uid="{00000000-0005-0000-0000-000072860000}"/>
    <cellStyle name="RISKtopEdge 5 5 3 2" xfId="25158" xr:uid="{00000000-0005-0000-0000-000073860000}"/>
    <cellStyle name="RISKtopEdge 5 5 4" xfId="25159" xr:uid="{00000000-0005-0000-0000-000074860000}"/>
    <cellStyle name="RISKtopEdge 5 6" xfId="25160" xr:uid="{00000000-0005-0000-0000-000075860000}"/>
    <cellStyle name="RISKtopEdge 5 6 2" xfId="25161" xr:uid="{00000000-0005-0000-0000-000076860000}"/>
    <cellStyle name="RISKtopEdge 5 7" xfId="25162" xr:uid="{00000000-0005-0000-0000-000077860000}"/>
    <cellStyle name="RISKtopEdge 5 7 2" xfId="25163" xr:uid="{00000000-0005-0000-0000-000078860000}"/>
    <cellStyle name="RISKtopEdge 5 8" xfId="25164" xr:uid="{00000000-0005-0000-0000-000079860000}"/>
    <cellStyle name="RISKtopEdge 6" xfId="25165" xr:uid="{00000000-0005-0000-0000-00007A860000}"/>
    <cellStyle name="RISKtopEdge 6 2" xfId="25166" xr:uid="{00000000-0005-0000-0000-00007B860000}"/>
    <cellStyle name="RISKtopEdge 6 2 2" xfId="25167" xr:uid="{00000000-0005-0000-0000-00007C860000}"/>
    <cellStyle name="RISKtopEdge 6 3" xfId="25168" xr:uid="{00000000-0005-0000-0000-00007D860000}"/>
    <cellStyle name="RISKtopEdge 6 3 2" xfId="25169" xr:uid="{00000000-0005-0000-0000-00007E860000}"/>
    <cellStyle name="RISKtopEdge 6 4" xfId="25170" xr:uid="{00000000-0005-0000-0000-00007F860000}"/>
    <cellStyle name="RISKtopEdge 7" xfId="25171" xr:uid="{00000000-0005-0000-0000-000080860000}"/>
    <cellStyle name="RISKtopEdge 7 2" xfId="25172" xr:uid="{00000000-0005-0000-0000-000081860000}"/>
    <cellStyle name="RISKtopEdge 7 2 2" xfId="25173" xr:uid="{00000000-0005-0000-0000-000082860000}"/>
    <cellStyle name="RISKtopEdge 7 3" xfId="25174" xr:uid="{00000000-0005-0000-0000-000083860000}"/>
    <cellStyle name="RISKtopEdge 7 3 2" xfId="25175" xr:uid="{00000000-0005-0000-0000-000084860000}"/>
    <cellStyle name="RISKtopEdge 7 4" xfId="25176" xr:uid="{00000000-0005-0000-0000-000085860000}"/>
    <cellStyle name="RISKtopEdge 8" xfId="25177" xr:uid="{00000000-0005-0000-0000-000086860000}"/>
    <cellStyle name="RISKtopEdge 8 2" xfId="25178" xr:uid="{00000000-0005-0000-0000-000087860000}"/>
    <cellStyle name="RISKtopEdge 8 2 2" xfId="25179" xr:uid="{00000000-0005-0000-0000-000088860000}"/>
    <cellStyle name="RISKtopEdge 8 3" xfId="25180" xr:uid="{00000000-0005-0000-0000-000089860000}"/>
    <cellStyle name="RISKtopEdge 8 3 2" xfId="25181" xr:uid="{00000000-0005-0000-0000-00008A860000}"/>
    <cellStyle name="RISKtopEdge 8 4" xfId="25182" xr:uid="{00000000-0005-0000-0000-00008B860000}"/>
    <cellStyle name="RISKtopEdge 9" xfId="25183" xr:uid="{00000000-0005-0000-0000-00008C860000}"/>
    <cellStyle name="RISKtopEdge 9 2" xfId="25184" xr:uid="{00000000-0005-0000-0000-00008D860000}"/>
    <cellStyle name="RISKtopEdge 9 2 2" xfId="25185" xr:uid="{00000000-0005-0000-0000-00008E860000}"/>
    <cellStyle name="RISKtopEdge 9 3" xfId="25186" xr:uid="{00000000-0005-0000-0000-00008F860000}"/>
    <cellStyle name="RISKtopEdge 9 3 2" xfId="25187" xr:uid="{00000000-0005-0000-0000-000090860000}"/>
    <cellStyle name="RISKtopEdge 9 4" xfId="25188" xr:uid="{00000000-0005-0000-0000-000091860000}"/>
    <cellStyle name="RISKtopEdge_Balance" xfId="25189" xr:uid="{00000000-0005-0000-0000-000092860000}"/>
    <cellStyle name="RISKtrCorner" xfId="25190" xr:uid="{00000000-0005-0000-0000-000093860000}"/>
    <cellStyle name="RISKtrCorner 10" xfId="25191" xr:uid="{00000000-0005-0000-0000-000094860000}"/>
    <cellStyle name="RISKtrCorner 10 2" xfId="25192" xr:uid="{00000000-0005-0000-0000-000095860000}"/>
    <cellStyle name="RISKtrCorner 11" xfId="25193" xr:uid="{00000000-0005-0000-0000-000096860000}"/>
    <cellStyle name="RISKtrCorner 11 2" xfId="25194" xr:uid="{00000000-0005-0000-0000-000097860000}"/>
    <cellStyle name="RISKtrCorner 12" xfId="25195" xr:uid="{00000000-0005-0000-0000-000098860000}"/>
    <cellStyle name="RISKtrCorner 2" xfId="25196" xr:uid="{00000000-0005-0000-0000-000099860000}"/>
    <cellStyle name="RISKtrCorner 2 10" xfId="25197" xr:uid="{00000000-0005-0000-0000-00009A860000}"/>
    <cellStyle name="RISKtrCorner 2 10 2" xfId="25198" xr:uid="{00000000-0005-0000-0000-00009B860000}"/>
    <cellStyle name="RISKtrCorner 2 10 2 2" xfId="25199" xr:uid="{00000000-0005-0000-0000-00009C860000}"/>
    <cellStyle name="RISKtrCorner 2 10 3" xfId="25200" xr:uid="{00000000-0005-0000-0000-00009D860000}"/>
    <cellStyle name="RISKtrCorner 2 10 3 2" xfId="25201" xr:uid="{00000000-0005-0000-0000-00009E860000}"/>
    <cellStyle name="RISKtrCorner 2 10 4" xfId="25202" xr:uid="{00000000-0005-0000-0000-00009F860000}"/>
    <cellStyle name="RISKtrCorner 2 11" xfId="25203" xr:uid="{00000000-0005-0000-0000-0000A0860000}"/>
    <cellStyle name="RISKtrCorner 2 11 2" xfId="25204" xr:uid="{00000000-0005-0000-0000-0000A1860000}"/>
    <cellStyle name="RISKtrCorner 2 12" xfId="25205" xr:uid="{00000000-0005-0000-0000-0000A2860000}"/>
    <cellStyle name="RISKtrCorner 2 12 2" xfId="25206" xr:uid="{00000000-0005-0000-0000-0000A3860000}"/>
    <cellStyle name="RISKtrCorner 2 13" xfId="25207" xr:uid="{00000000-0005-0000-0000-0000A4860000}"/>
    <cellStyle name="RISKtrCorner 2 2" xfId="25208" xr:uid="{00000000-0005-0000-0000-0000A5860000}"/>
    <cellStyle name="RISKtrCorner 2 2 2" xfId="25209" xr:uid="{00000000-0005-0000-0000-0000A6860000}"/>
    <cellStyle name="RISKtrCorner 2 2 2 2" xfId="25210" xr:uid="{00000000-0005-0000-0000-0000A7860000}"/>
    <cellStyle name="RISKtrCorner 2 2 2 2 2" xfId="25211" xr:uid="{00000000-0005-0000-0000-0000A8860000}"/>
    <cellStyle name="RISKtrCorner 2 2 2 2 2 2" xfId="25212" xr:uid="{00000000-0005-0000-0000-0000A9860000}"/>
    <cellStyle name="RISKtrCorner 2 2 2 2 3" xfId="25213" xr:uid="{00000000-0005-0000-0000-0000AA860000}"/>
    <cellStyle name="RISKtrCorner 2 2 2 2 3 2" xfId="25214" xr:uid="{00000000-0005-0000-0000-0000AB860000}"/>
    <cellStyle name="RISKtrCorner 2 2 2 2 4" xfId="25215" xr:uid="{00000000-0005-0000-0000-0000AC860000}"/>
    <cellStyle name="RISKtrCorner 2 2 2 3" xfId="25216" xr:uid="{00000000-0005-0000-0000-0000AD860000}"/>
    <cellStyle name="RISKtrCorner 2 2 2 3 2" xfId="25217" xr:uid="{00000000-0005-0000-0000-0000AE860000}"/>
    <cellStyle name="RISKtrCorner 2 2 2 3 2 2" xfId="25218" xr:uid="{00000000-0005-0000-0000-0000AF860000}"/>
    <cellStyle name="RISKtrCorner 2 2 2 3 3" xfId="25219" xr:uid="{00000000-0005-0000-0000-0000B0860000}"/>
    <cellStyle name="RISKtrCorner 2 2 2 3 3 2" xfId="25220" xr:uid="{00000000-0005-0000-0000-0000B1860000}"/>
    <cellStyle name="RISKtrCorner 2 2 2 3 4" xfId="25221" xr:uid="{00000000-0005-0000-0000-0000B2860000}"/>
    <cellStyle name="RISKtrCorner 2 2 2 4" xfId="25222" xr:uid="{00000000-0005-0000-0000-0000B3860000}"/>
    <cellStyle name="RISKtrCorner 2 2 2 4 2" xfId="25223" xr:uid="{00000000-0005-0000-0000-0000B4860000}"/>
    <cellStyle name="RISKtrCorner 2 2 2 4 2 2" xfId="25224" xr:uid="{00000000-0005-0000-0000-0000B5860000}"/>
    <cellStyle name="RISKtrCorner 2 2 2 4 3" xfId="25225" xr:uid="{00000000-0005-0000-0000-0000B6860000}"/>
    <cellStyle name="RISKtrCorner 2 2 2 4 3 2" xfId="25226" xr:uid="{00000000-0005-0000-0000-0000B7860000}"/>
    <cellStyle name="RISKtrCorner 2 2 2 4 4" xfId="25227" xr:uid="{00000000-0005-0000-0000-0000B8860000}"/>
    <cellStyle name="RISKtrCorner 2 2 2 5" xfId="25228" xr:uid="{00000000-0005-0000-0000-0000B9860000}"/>
    <cellStyle name="RISKtrCorner 2 2 2 5 2" xfId="25229" xr:uid="{00000000-0005-0000-0000-0000BA860000}"/>
    <cellStyle name="RISKtrCorner 2 2 2 5 2 2" xfId="25230" xr:uid="{00000000-0005-0000-0000-0000BB860000}"/>
    <cellStyle name="RISKtrCorner 2 2 2 5 3" xfId="25231" xr:uid="{00000000-0005-0000-0000-0000BC860000}"/>
    <cellStyle name="RISKtrCorner 2 2 2 5 3 2" xfId="25232" xr:uid="{00000000-0005-0000-0000-0000BD860000}"/>
    <cellStyle name="RISKtrCorner 2 2 2 5 4" xfId="25233" xr:uid="{00000000-0005-0000-0000-0000BE860000}"/>
    <cellStyle name="RISKtrCorner 2 2 2 6" xfId="25234" xr:uid="{00000000-0005-0000-0000-0000BF860000}"/>
    <cellStyle name="RISKtrCorner 2 2 2 6 2" xfId="25235" xr:uid="{00000000-0005-0000-0000-0000C0860000}"/>
    <cellStyle name="RISKtrCorner 2 2 2 7" xfId="25236" xr:uid="{00000000-0005-0000-0000-0000C1860000}"/>
    <cellStyle name="RISKtrCorner 2 2 2 7 2" xfId="25237" xr:uid="{00000000-0005-0000-0000-0000C2860000}"/>
    <cellStyle name="RISKtrCorner 2 2 2 8" xfId="25238" xr:uid="{00000000-0005-0000-0000-0000C3860000}"/>
    <cellStyle name="RISKtrCorner 2 2 3" xfId="25239" xr:uid="{00000000-0005-0000-0000-0000C4860000}"/>
    <cellStyle name="RISKtrCorner 2 2 3 2" xfId="25240" xr:uid="{00000000-0005-0000-0000-0000C5860000}"/>
    <cellStyle name="RISKtrCorner 2 2 3 2 2" xfId="25241" xr:uid="{00000000-0005-0000-0000-0000C6860000}"/>
    <cellStyle name="RISKtrCorner 2 2 3 3" xfId="25242" xr:uid="{00000000-0005-0000-0000-0000C7860000}"/>
    <cellStyle name="RISKtrCorner 2 2 3 3 2" xfId="25243" xr:uid="{00000000-0005-0000-0000-0000C8860000}"/>
    <cellStyle name="RISKtrCorner 2 2 3 4" xfId="25244" xr:uid="{00000000-0005-0000-0000-0000C9860000}"/>
    <cellStyle name="RISKtrCorner 2 2 4" xfId="25245" xr:uid="{00000000-0005-0000-0000-0000CA860000}"/>
    <cellStyle name="RISKtrCorner 2 2 4 2" xfId="25246" xr:uid="{00000000-0005-0000-0000-0000CB860000}"/>
    <cellStyle name="RISKtrCorner 2 2 4 2 2" xfId="25247" xr:uid="{00000000-0005-0000-0000-0000CC860000}"/>
    <cellStyle name="RISKtrCorner 2 2 4 3" xfId="25248" xr:uid="{00000000-0005-0000-0000-0000CD860000}"/>
    <cellStyle name="RISKtrCorner 2 2 4 3 2" xfId="25249" xr:uid="{00000000-0005-0000-0000-0000CE860000}"/>
    <cellStyle name="RISKtrCorner 2 2 4 4" xfId="25250" xr:uid="{00000000-0005-0000-0000-0000CF860000}"/>
    <cellStyle name="RISKtrCorner 2 2 5" xfId="25251" xr:uid="{00000000-0005-0000-0000-0000D0860000}"/>
    <cellStyle name="RISKtrCorner 2 2 5 2" xfId="25252" xr:uid="{00000000-0005-0000-0000-0000D1860000}"/>
    <cellStyle name="RISKtrCorner 2 2 5 2 2" xfId="25253" xr:uid="{00000000-0005-0000-0000-0000D2860000}"/>
    <cellStyle name="RISKtrCorner 2 2 5 3" xfId="25254" xr:uid="{00000000-0005-0000-0000-0000D3860000}"/>
    <cellStyle name="RISKtrCorner 2 2 5 3 2" xfId="25255" xr:uid="{00000000-0005-0000-0000-0000D4860000}"/>
    <cellStyle name="RISKtrCorner 2 2 5 4" xfId="25256" xr:uid="{00000000-0005-0000-0000-0000D5860000}"/>
    <cellStyle name="RISKtrCorner 2 2 6" xfId="25257" xr:uid="{00000000-0005-0000-0000-0000D6860000}"/>
    <cellStyle name="RISKtrCorner 2 2 6 2" xfId="25258" xr:uid="{00000000-0005-0000-0000-0000D7860000}"/>
    <cellStyle name="RISKtrCorner 2 2 6 2 2" xfId="25259" xr:uid="{00000000-0005-0000-0000-0000D8860000}"/>
    <cellStyle name="RISKtrCorner 2 2 6 3" xfId="25260" xr:uid="{00000000-0005-0000-0000-0000D9860000}"/>
    <cellStyle name="RISKtrCorner 2 2 6 3 2" xfId="25261" xr:uid="{00000000-0005-0000-0000-0000DA860000}"/>
    <cellStyle name="RISKtrCorner 2 2 6 4" xfId="25262" xr:uid="{00000000-0005-0000-0000-0000DB860000}"/>
    <cellStyle name="RISKtrCorner 2 2 7" xfId="25263" xr:uid="{00000000-0005-0000-0000-0000DC860000}"/>
    <cellStyle name="RISKtrCorner 2 2 7 2" xfId="25264" xr:uid="{00000000-0005-0000-0000-0000DD860000}"/>
    <cellStyle name="RISKtrCorner 2 2 8" xfId="25265" xr:uid="{00000000-0005-0000-0000-0000DE860000}"/>
    <cellStyle name="RISKtrCorner 2 2 8 2" xfId="25266" xr:uid="{00000000-0005-0000-0000-0000DF860000}"/>
    <cellStyle name="RISKtrCorner 2 2 9" xfId="25267" xr:uid="{00000000-0005-0000-0000-0000E0860000}"/>
    <cellStyle name="RISKtrCorner 2 2_Balance" xfId="25268" xr:uid="{00000000-0005-0000-0000-0000E1860000}"/>
    <cellStyle name="RISKtrCorner 2 3" xfId="25269" xr:uid="{00000000-0005-0000-0000-0000E2860000}"/>
    <cellStyle name="RISKtrCorner 2 3 2" xfId="25270" xr:uid="{00000000-0005-0000-0000-0000E3860000}"/>
    <cellStyle name="RISKtrCorner 2 3 2 2" xfId="25271" xr:uid="{00000000-0005-0000-0000-0000E4860000}"/>
    <cellStyle name="RISKtrCorner 2 3 2 2 2" xfId="25272" xr:uid="{00000000-0005-0000-0000-0000E5860000}"/>
    <cellStyle name="RISKtrCorner 2 3 2 2 2 2" xfId="25273" xr:uid="{00000000-0005-0000-0000-0000E6860000}"/>
    <cellStyle name="RISKtrCorner 2 3 2 2 3" xfId="25274" xr:uid="{00000000-0005-0000-0000-0000E7860000}"/>
    <cellStyle name="RISKtrCorner 2 3 2 2 3 2" xfId="25275" xr:uid="{00000000-0005-0000-0000-0000E8860000}"/>
    <cellStyle name="RISKtrCorner 2 3 2 2 4" xfId="25276" xr:uid="{00000000-0005-0000-0000-0000E9860000}"/>
    <cellStyle name="RISKtrCorner 2 3 2 3" xfId="25277" xr:uid="{00000000-0005-0000-0000-0000EA860000}"/>
    <cellStyle name="RISKtrCorner 2 3 2 3 2" xfId="25278" xr:uid="{00000000-0005-0000-0000-0000EB860000}"/>
    <cellStyle name="RISKtrCorner 2 3 2 3 2 2" xfId="25279" xr:uid="{00000000-0005-0000-0000-0000EC860000}"/>
    <cellStyle name="RISKtrCorner 2 3 2 3 3" xfId="25280" xr:uid="{00000000-0005-0000-0000-0000ED860000}"/>
    <cellStyle name="RISKtrCorner 2 3 2 3 3 2" xfId="25281" xr:uid="{00000000-0005-0000-0000-0000EE860000}"/>
    <cellStyle name="RISKtrCorner 2 3 2 3 4" xfId="25282" xr:uid="{00000000-0005-0000-0000-0000EF860000}"/>
    <cellStyle name="RISKtrCorner 2 3 2 4" xfId="25283" xr:uid="{00000000-0005-0000-0000-0000F0860000}"/>
    <cellStyle name="RISKtrCorner 2 3 2 4 2" xfId="25284" xr:uid="{00000000-0005-0000-0000-0000F1860000}"/>
    <cellStyle name="RISKtrCorner 2 3 2 4 2 2" xfId="25285" xr:uid="{00000000-0005-0000-0000-0000F2860000}"/>
    <cellStyle name="RISKtrCorner 2 3 2 4 3" xfId="25286" xr:uid="{00000000-0005-0000-0000-0000F3860000}"/>
    <cellStyle name="RISKtrCorner 2 3 2 4 3 2" xfId="25287" xr:uid="{00000000-0005-0000-0000-0000F4860000}"/>
    <cellStyle name="RISKtrCorner 2 3 2 4 4" xfId="25288" xr:uid="{00000000-0005-0000-0000-0000F5860000}"/>
    <cellStyle name="RISKtrCorner 2 3 2 5" xfId="25289" xr:uid="{00000000-0005-0000-0000-0000F6860000}"/>
    <cellStyle name="RISKtrCorner 2 3 2 5 2" xfId="25290" xr:uid="{00000000-0005-0000-0000-0000F7860000}"/>
    <cellStyle name="RISKtrCorner 2 3 2 5 2 2" xfId="25291" xr:uid="{00000000-0005-0000-0000-0000F8860000}"/>
    <cellStyle name="RISKtrCorner 2 3 2 5 3" xfId="25292" xr:uid="{00000000-0005-0000-0000-0000F9860000}"/>
    <cellStyle name="RISKtrCorner 2 3 2 5 3 2" xfId="25293" xr:uid="{00000000-0005-0000-0000-0000FA860000}"/>
    <cellStyle name="RISKtrCorner 2 3 2 5 4" xfId="25294" xr:uid="{00000000-0005-0000-0000-0000FB860000}"/>
    <cellStyle name="RISKtrCorner 2 3 2 6" xfId="25295" xr:uid="{00000000-0005-0000-0000-0000FC860000}"/>
    <cellStyle name="RISKtrCorner 2 3 2 6 2" xfId="25296" xr:uid="{00000000-0005-0000-0000-0000FD860000}"/>
    <cellStyle name="RISKtrCorner 2 3 2 7" xfId="25297" xr:uid="{00000000-0005-0000-0000-0000FE860000}"/>
    <cellStyle name="RISKtrCorner 2 3 2 7 2" xfId="25298" xr:uid="{00000000-0005-0000-0000-0000FF860000}"/>
    <cellStyle name="RISKtrCorner 2 3 2 8" xfId="25299" xr:uid="{00000000-0005-0000-0000-000000870000}"/>
    <cellStyle name="RISKtrCorner 2 3 3" xfId="25300" xr:uid="{00000000-0005-0000-0000-000001870000}"/>
    <cellStyle name="RISKtrCorner 2 3 3 2" xfId="25301" xr:uid="{00000000-0005-0000-0000-000002870000}"/>
    <cellStyle name="RISKtrCorner 2 3 3 2 2" xfId="25302" xr:uid="{00000000-0005-0000-0000-000003870000}"/>
    <cellStyle name="RISKtrCorner 2 3 3 3" xfId="25303" xr:uid="{00000000-0005-0000-0000-000004870000}"/>
    <cellStyle name="RISKtrCorner 2 3 3 3 2" xfId="25304" xr:uid="{00000000-0005-0000-0000-000005870000}"/>
    <cellStyle name="RISKtrCorner 2 3 3 4" xfId="25305" xr:uid="{00000000-0005-0000-0000-000006870000}"/>
    <cellStyle name="RISKtrCorner 2 3 4" xfId="25306" xr:uid="{00000000-0005-0000-0000-000007870000}"/>
    <cellStyle name="RISKtrCorner 2 3 4 2" xfId="25307" xr:uid="{00000000-0005-0000-0000-000008870000}"/>
    <cellStyle name="RISKtrCorner 2 3 4 2 2" xfId="25308" xr:uid="{00000000-0005-0000-0000-000009870000}"/>
    <cellStyle name="RISKtrCorner 2 3 4 3" xfId="25309" xr:uid="{00000000-0005-0000-0000-00000A870000}"/>
    <cellStyle name="RISKtrCorner 2 3 4 3 2" xfId="25310" xr:uid="{00000000-0005-0000-0000-00000B870000}"/>
    <cellStyle name="RISKtrCorner 2 3 4 4" xfId="25311" xr:uid="{00000000-0005-0000-0000-00000C870000}"/>
    <cellStyle name="RISKtrCorner 2 3 5" xfId="25312" xr:uid="{00000000-0005-0000-0000-00000D870000}"/>
    <cellStyle name="RISKtrCorner 2 3 5 2" xfId="25313" xr:uid="{00000000-0005-0000-0000-00000E870000}"/>
    <cellStyle name="RISKtrCorner 2 3 5 2 2" xfId="25314" xr:uid="{00000000-0005-0000-0000-00000F870000}"/>
    <cellStyle name="RISKtrCorner 2 3 5 3" xfId="25315" xr:uid="{00000000-0005-0000-0000-000010870000}"/>
    <cellStyle name="RISKtrCorner 2 3 5 3 2" xfId="25316" xr:uid="{00000000-0005-0000-0000-000011870000}"/>
    <cellStyle name="RISKtrCorner 2 3 5 4" xfId="25317" xr:uid="{00000000-0005-0000-0000-000012870000}"/>
    <cellStyle name="RISKtrCorner 2 3 6" xfId="25318" xr:uid="{00000000-0005-0000-0000-000013870000}"/>
    <cellStyle name="RISKtrCorner 2 3 6 2" xfId="25319" xr:uid="{00000000-0005-0000-0000-000014870000}"/>
    <cellStyle name="RISKtrCorner 2 3 6 2 2" xfId="25320" xr:uid="{00000000-0005-0000-0000-000015870000}"/>
    <cellStyle name="RISKtrCorner 2 3 6 3" xfId="25321" xr:uid="{00000000-0005-0000-0000-000016870000}"/>
    <cellStyle name="RISKtrCorner 2 3 6 3 2" xfId="25322" xr:uid="{00000000-0005-0000-0000-000017870000}"/>
    <cellStyle name="RISKtrCorner 2 3 6 4" xfId="25323" xr:uid="{00000000-0005-0000-0000-000018870000}"/>
    <cellStyle name="RISKtrCorner 2 3 7" xfId="25324" xr:uid="{00000000-0005-0000-0000-000019870000}"/>
    <cellStyle name="RISKtrCorner 2 3 7 2" xfId="25325" xr:uid="{00000000-0005-0000-0000-00001A870000}"/>
    <cellStyle name="RISKtrCorner 2 3 8" xfId="25326" xr:uid="{00000000-0005-0000-0000-00001B870000}"/>
    <cellStyle name="RISKtrCorner 2 3 8 2" xfId="25327" xr:uid="{00000000-0005-0000-0000-00001C870000}"/>
    <cellStyle name="RISKtrCorner 2 3 9" xfId="25328" xr:uid="{00000000-0005-0000-0000-00001D870000}"/>
    <cellStyle name="RISKtrCorner 2 3_Balance" xfId="25329" xr:uid="{00000000-0005-0000-0000-00001E870000}"/>
    <cellStyle name="RISKtrCorner 2 4" xfId="25330" xr:uid="{00000000-0005-0000-0000-00001F870000}"/>
    <cellStyle name="RISKtrCorner 2 4 2" xfId="25331" xr:uid="{00000000-0005-0000-0000-000020870000}"/>
    <cellStyle name="RISKtrCorner 2 4 2 2" xfId="25332" xr:uid="{00000000-0005-0000-0000-000021870000}"/>
    <cellStyle name="RISKtrCorner 2 4 2 2 2" xfId="25333" xr:uid="{00000000-0005-0000-0000-000022870000}"/>
    <cellStyle name="RISKtrCorner 2 4 2 2 2 2" xfId="25334" xr:uid="{00000000-0005-0000-0000-000023870000}"/>
    <cellStyle name="RISKtrCorner 2 4 2 2 3" xfId="25335" xr:uid="{00000000-0005-0000-0000-000024870000}"/>
    <cellStyle name="RISKtrCorner 2 4 2 2 3 2" xfId="25336" xr:uid="{00000000-0005-0000-0000-000025870000}"/>
    <cellStyle name="RISKtrCorner 2 4 2 2 4" xfId="25337" xr:uid="{00000000-0005-0000-0000-000026870000}"/>
    <cellStyle name="RISKtrCorner 2 4 2 3" xfId="25338" xr:uid="{00000000-0005-0000-0000-000027870000}"/>
    <cellStyle name="RISKtrCorner 2 4 2 3 2" xfId="25339" xr:uid="{00000000-0005-0000-0000-000028870000}"/>
    <cellStyle name="RISKtrCorner 2 4 2 3 2 2" xfId="25340" xr:uid="{00000000-0005-0000-0000-000029870000}"/>
    <cellStyle name="RISKtrCorner 2 4 2 3 3" xfId="25341" xr:uid="{00000000-0005-0000-0000-00002A870000}"/>
    <cellStyle name="RISKtrCorner 2 4 2 3 3 2" xfId="25342" xr:uid="{00000000-0005-0000-0000-00002B870000}"/>
    <cellStyle name="RISKtrCorner 2 4 2 3 4" xfId="25343" xr:uid="{00000000-0005-0000-0000-00002C870000}"/>
    <cellStyle name="RISKtrCorner 2 4 2 4" xfId="25344" xr:uid="{00000000-0005-0000-0000-00002D870000}"/>
    <cellStyle name="RISKtrCorner 2 4 2 4 2" xfId="25345" xr:uid="{00000000-0005-0000-0000-00002E870000}"/>
    <cellStyle name="RISKtrCorner 2 4 2 4 2 2" xfId="25346" xr:uid="{00000000-0005-0000-0000-00002F870000}"/>
    <cellStyle name="RISKtrCorner 2 4 2 4 3" xfId="25347" xr:uid="{00000000-0005-0000-0000-000030870000}"/>
    <cellStyle name="RISKtrCorner 2 4 2 4 3 2" xfId="25348" xr:uid="{00000000-0005-0000-0000-000031870000}"/>
    <cellStyle name="RISKtrCorner 2 4 2 4 4" xfId="25349" xr:uid="{00000000-0005-0000-0000-000032870000}"/>
    <cellStyle name="RISKtrCorner 2 4 2 5" xfId="25350" xr:uid="{00000000-0005-0000-0000-000033870000}"/>
    <cellStyle name="RISKtrCorner 2 4 2 5 2" xfId="25351" xr:uid="{00000000-0005-0000-0000-000034870000}"/>
    <cellStyle name="RISKtrCorner 2 4 2 5 2 2" xfId="25352" xr:uid="{00000000-0005-0000-0000-000035870000}"/>
    <cellStyle name="RISKtrCorner 2 4 2 5 3" xfId="25353" xr:uid="{00000000-0005-0000-0000-000036870000}"/>
    <cellStyle name="RISKtrCorner 2 4 2 5 3 2" xfId="25354" xr:uid="{00000000-0005-0000-0000-000037870000}"/>
    <cellStyle name="RISKtrCorner 2 4 2 5 4" xfId="25355" xr:uid="{00000000-0005-0000-0000-000038870000}"/>
    <cellStyle name="RISKtrCorner 2 4 2 6" xfId="25356" xr:uid="{00000000-0005-0000-0000-000039870000}"/>
    <cellStyle name="RISKtrCorner 2 4 2 6 2" xfId="25357" xr:uid="{00000000-0005-0000-0000-00003A870000}"/>
    <cellStyle name="RISKtrCorner 2 4 2 7" xfId="25358" xr:uid="{00000000-0005-0000-0000-00003B870000}"/>
    <cellStyle name="RISKtrCorner 2 4 2 7 2" xfId="25359" xr:uid="{00000000-0005-0000-0000-00003C870000}"/>
    <cellStyle name="RISKtrCorner 2 4 2 8" xfId="25360" xr:uid="{00000000-0005-0000-0000-00003D870000}"/>
    <cellStyle name="RISKtrCorner 2 4 3" xfId="25361" xr:uid="{00000000-0005-0000-0000-00003E870000}"/>
    <cellStyle name="RISKtrCorner 2 4 3 2" xfId="25362" xr:uid="{00000000-0005-0000-0000-00003F870000}"/>
    <cellStyle name="RISKtrCorner 2 4 3 2 2" xfId="25363" xr:uid="{00000000-0005-0000-0000-000040870000}"/>
    <cellStyle name="RISKtrCorner 2 4 3 3" xfId="25364" xr:uid="{00000000-0005-0000-0000-000041870000}"/>
    <cellStyle name="RISKtrCorner 2 4 3 3 2" xfId="25365" xr:uid="{00000000-0005-0000-0000-000042870000}"/>
    <cellStyle name="RISKtrCorner 2 4 3 4" xfId="25366" xr:uid="{00000000-0005-0000-0000-000043870000}"/>
    <cellStyle name="RISKtrCorner 2 4 4" xfId="25367" xr:uid="{00000000-0005-0000-0000-000044870000}"/>
    <cellStyle name="RISKtrCorner 2 4 4 2" xfId="25368" xr:uid="{00000000-0005-0000-0000-000045870000}"/>
    <cellStyle name="RISKtrCorner 2 4 4 2 2" xfId="25369" xr:uid="{00000000-0005-0000-0000-000046870000}"/>
    <cellStyle name="RISKtrCorner 2 4 4 3" xfId="25370" xr:uid="{00000000-0005-0000-0000-000047870000}"/>
    <cellStyle name="RISKtrCorner 2 4 4 3 2" xfId="25371" xr:uid="{00000000-0005-0000-0000-000048870000}"/>
    <cellStyle name="RISKtrCorner 2 4 4 4" xfId="25372" xr:uid="{00000000-0005-0000-0000-000049870000}"/>
    <cellStyle name="RISKtrCorner 2 4 5" xfId="25373" xr:uid="{00000000-0005-0000-0000-00004A870000}"/>
    <cellStyle name="RISKtrCorner 2 4 5 2" xfId="25374" xr:uid="{00000000-0005-0000-0000-00004B870000}"/>
    <cellStyle name="RISKtrCorner 2 4 5 2 2" xfId="25375" xr:uid="{00000000-0005-0000-0000-00004C870000}"/>
    <cellStyle name="RISKtrCorner 2 4 5 3" xfId="25376" xr:uid="{00000000-0005-0000-0000-00004D870000}"/>
    <cellStyle name="RISKtrCorner 2 4 5 3 2" xfId="25377" xr:uid="{00000000-0005-0000-0000-00004E870000}"/>
    <cellStyle name="RISKtrCorner 2 4 5 4" xfId="25378" xr:uid="{00000000-0005-0000-0000-00004F870000}"/>
    <cellStyle name="RISKtrCorner 2 4 6" xfId="25379" xr:uid="{00000000-0005-0000-0000-000050870000}"/>
    <cellStyle name="RISKtrCorner 2 4 6 2" xfId="25380" xr:uid="{00000000-0005-0000-0000-000051870000}"/>
    <cellStyle name="RISKtrCorner 2 4 6 2 2" xfId="25381" xr:uid="{00000000-0005-0000-0000-000052870000}"/>
    <cellStyle name="RISKtrCorner 2 4 6 3" xfId="25382" xr:uid="{00000000-0005-0000-0000-000053870000}"/>
    <cellStyle name="RISKtrCorner 2 4 6 3 2" xfId="25383" xr:uid="{00000000-0005-0000-0000-000054870000}"/>
    <cellStyle name="RISKtrCorner 2 4 6 4" xfId="25384" xr:uid="{00000000-0005-0000-0000-000055870000}"/>
    <cellStyle name="RISKtrCorner 2 4 7" xfId="25385" xr:uid="{00000000-0005-0000-0000-000056870000}"/>
    <cellStyle name="RISKtrCorner 2 4 7 2" xfId="25386" xr:uid="{00000000-0005-0000-0000-000057870000}"/>
    <cellStyle name="RISKtrCorner 2 4 8" xfId="25387" xr:uid="{00000000-0005-0000-0000-000058870000}"/>
    <cellStyle name="RISKtrCorner 2 4 8 2" xfId="25388" xr:uid="{00000000-0005-0000-0000-000059870000}"/>
    <cellStyle name="RISKtrCorner 2 4 9" xfId="25389" xr:uid="{00000000-0005-0000-0000-00005A870000}"/>
    <cellStyle name="RISKtrCorner 2 4_Balance" xfId="25390" xr:uid="{00000000-0005-0000-0000-00005B870000}"/>
    <cellStyle name="RISKtrCorner 2 5" xfId="25391" xr:uid="{00000000-0005-0000-0000-00005C870000}"/>
    <cellStyle name="RISKtrCorner 2 5 2" xfId="25392" xr:uid="{00000000-0005-0000-0000-00005D870000}"/>
    <cellStyle name="RISKtrCorner 2 5 2 2" xfId="25393" xr:uid="{00000000-0005-0000-0000-00005E870000}"/>
    <cellStyle name="RISKtrCorner 2 5 2 2 2" xfId="25394" xr:uid="{00000000-0005-0000-0000-00005F870000}"/>
    <cellStyle name="RISKtrCorner 2 5 2 3" xfId="25395" xr:uid="{00000000-0005-0000-0000-000060870000}"/>
    <cellStyle name="RISKtrCorner 2 5 2 3 2" xfId="25396" xr:uid="{00000000-0005-0000-0000-000061870000}"/>
    <cellStyle name="RISKtrCorner 2 5 2 4" xfId="25397" xr:uid="{00000000-0005-0000-0000-000062870000}"/>
    <cellStyle name="RISKtrCorner 2 5 3" xfId="25398" xr:uid="{00000000-0005-0000-0000-000063870000}"/>
    <cellStyle name="RISKtrCorner 2 5 3 2" xfId="25399" xr:uid="{00000000-0005-0000-0000-000064870000}"/>
    <cellStyle name="RISKtrCorner 2 5 3 2 2" xfId="25400" xr:uid="{00000000-0005-0000-0000-000065870000}"/>
    <cellStyle name="RISKtrCorner 2 5 3 3" xfId="25401" xr:uid="{00000000-0005-0000-0000-000066870000}"/>
    <cellStyle name="RISKtrCorner 2 5 3 3 2" xfId="25402" xr:uid="{00000000-0005-0000-0000-000067870000}"/>
    <cellStyle name="RISKtrCorner 2 5 3 4" xfId="25403" xr:uid="{00000000-0005-0000-0000-000068870000}"/>
    <cellStyle name="RISKtrCorner 2 5 4" xfId="25404" xr:uid="{00000000-0005-0000-0000-000069870000}"/>
    <cellStyle name="RISKtrCorner 2 5 4 2" xfId="25405" xr:uid="{00000000-0005-0000-0000-00006A870000}"/>
    <cellStyle name="RISKtrCorner 2 5 4 2 2" xfId="25406" xr:uid="{00000000-0005-0000-0000-00006B870000}"/>
    <cellStyle name="RISKtrCorner 2 5 4 3" xfId="25407" xr:uid="{00000000-0005-0000-0000-00006C870000}"/>
    <cellStyle name="RISKtrCorner 2 5 4 3 2" xfId="25408" xr:uid="{00000000-0005-0000-0000-00006D870000}"/>
    <cellStyle name="RISKtrCorner 2 5 4 4" xfId="25409" xr:uid="{00000000-0005-0000-0000-00006E870000}"/>
    <cellStyle name="RISKtrCorner 2 5 5" xfId="25410" xr:uid="{00000000-0005-0000-0000-00006F870000}"/>
    <cellStyle name="RISKtrCorner 2 5 5 2" xfId="25411" xr:uid="{00000000-0005-0000-0000-000070870000}"/>
    <cellStyle name="RISKtrCorner 2 5 5 2 2" xfId="25412" xr:uid="{00000000-0005-0000-0000-000071870000}"/>
    <cellStyle name="RISKtrCorner 2 5 5 3" xfId="25413" xr:uid="{00000000-0005-0000-0000-000072870000}"/>
    <cellStyle name="RISKtrCorner 2 5 5 3 2" xfId="25414" xr:uid="{00000000-0005-0000-0000-000073870000}"/>
    <cellStyle name="RISKtrCorner 2 5 5 4" xfId="25415" xr:uid="{00000000-0005-0000-0000-000074870000}"/>
    <cellStyle name="RISKtrCorner 2 5 6" xfId="25416" xr:uid="{00000000-0005-0000-0000-000075870000}"/>
    <cellStyle name="RISKtrCorner 2 5 6 2" xfId="25417" xr:uid="{00000000-0005-0000-0000-000076870000}"/>
    <cellStyle name="RISKtrCorner 2 5 7" xfId="25418" xr:uid="{00000000-0005-0000-0000-000077870000}"/>
    <cellStyle name="RISKtrCorner 2 5 7 2" xfId="25419" xr:uid="{00000000-0005-0000-0000-000078870000}"/>
    <cellStyle name="RISKtrCorner 2 5 8" xfId="25420" xr:uid="{00000000-0005-0000-0000-000079870000}"/>
    <cellStyle name="RISKtrCorner 2 6" xfId="25421" xr:uid="{00000000-0005-0000-0000-00007A870000}"/>
    <cellStyle name="RISKtrCorner 2 6 2" xfId="25422" xr:uid="{00000000-0005-0000-0000-00007B870000}"/>
    <cellStyle name="RISKtrCorner 2 6 2 2" xfId="25423" xr:uid="{00000000-0005-0000-0000-00007C870000}"/>
    <cellStyle name="RISKtrCorner 2 6 2 2 2" xfId="25424" xr:uid="{00000000-0005-0000-0000-00007D870000}"/>
    <cellStyle name="RISKtrCorner 2 6 2 3" xfId="25425" xr:uid="{00000000-0005-0000-0000-00007E870000}"/>
    <cellStyle name="RISKtrCorner 2 6 2 3 2" xfId="25426" xr:uid="{00000000-0005-0000-0000-00007F870000}"/>
    <cellStyle name="RISKtrCorner 2 6 2 4" xfId="25427" xr:uid="{00000000-0005-0000-0000-000080870000}"/>
    <cellStyle name="RISKtrCorner 2 6 3" xfId="25428" xr:uid="{00000000-0005-0000-0000-000081870000}"/>
    <cellStyle name="RISKtrCorner 2 6 3 2" xfId="25429" xr:uid="{00000000-0005-0000-0000-000082870000}"/>
    <cellStyle name="RISKtrCorner 2 6 3 2 2" xfId="25430" xr:uid="{00000000-0005-0000-0000-000083870000}"/>
    <cellStyle name="RISKtrCorner 2 6 3 3" xfId="25431" xr:uid="{00000000-0005-0000-0000-000084870000}"/>
    <cellStyle name="RISKtrCorner 2 6 3 3 2" xfId="25432" xr:uid="{00000000-0005-0000-0000-000085870000}"/>
    <cellStyle name="RISKtrCorner 2 6 3 4" xfId="25433" xr:uid="{00000000-0005-0000-0000-000086870000}"/>
    <cellStyle name="RISKtrCorner 2 6 4" xfId="25434" xr:uid="{00000000-0005-0000-0000-000087870000}"/>
    <cellStyle name="RISKtrCorner 2 6 4 2" xfId="25435" xr:uid="{00000000-0005-0000-0000-000088870000}"/>
    <cellStyle name="RISKtrCorner 2 6 4 2 2" xfId="25436" xr:uid="{00000000-0005-0000-0000-000089870000}"/>
    <cellStyle name="RISKtrCorner 2 6 4 3" xfId="25437" xr:uid="{00000000-0005-0000-0000-00008A870000}"/>
    <cellStyle name="RISKtrCorner 2 6 4 3 2" xfId="25438" xr:uid="{00000000-0005-0000-0000-00008B870000}"/>
    <cellStyle name="RISKtrCorner 2 6 4 4" xfId="25439" xr:uid="{00000000-0005-0000-0000-00008C870000}"/>
    <cellStyle name="RISKtrCorner 2 6 5" xfId="25440" xr:uid="{00000000-0005-0000-0000-00008D870000}"/>
    <cellStyle name="RISKtrCorner 2 6 5 2" xfId="25441" xr:uid="{00000000-0005-0000-0000-00008E870000}"/>
    <cellStyle name="RISKtrCorner 2 6 5 2 2" xfId="25442" xr:uid="{00000000-0005-0000-0000-00008F870000}"/>
    <cellStyle name="RISKtrCorner 2 6 5 3" xfId="25443" xr:uid="{00000000-0005-0000-0000-000090870000}"/>
    <cellStyle name="RISKtrCorner 2 6 5 3 2" xfId="25444" xr:uid="{00000000-0005-0000-0000-000091870000}"/>
    <cellStyle name="RISKtrCorner 2 6 5 4" xfId="25445" xr:uid="{00000000-0005-0000-0000-000092870000}"/>
    <cellStyle name="RISKtrCorner 2 6 6" xfId="25446" xr:uid="{00000000-0005-0000-0000-000093870000}"/>
    <cellStyle name="RISKtrCorner 2 6 6 2" xfId="25447" xr:uid="{00000000-0005-0000-0000-000094870000}"/>
    <cellStyle name="RISKtrCorner 2 6 7" xfId="25448" xr:uid="{00000000-0005-0000-0000-000095870000}"/>
    <cellStyle name="RISKtrCorner 2 6 7 2" xfId="25449" xr:uid="{00000000-0005-0000-0000-000096870000}"/>
    <cellStyle name="RISKtrCorner 2 6 8" xfId="25450" xr:uid="{00000000-0005-0000-0000-000097870000}"/>
    <cellStyle name="RISKtrCorner 2 7" xfId="25451" xr:uid="{00000000-0005-0000-0000-000098870000}"/>
    <cellStyle name="RISKtrCorner 2 7 2" xfId="25452" xr:uid="{00000000-0005-0000-0000-000099870000}"/>
    <cellStyle name="RISKtrCorner 2 7 2 2" xfId="25453" xr:uid="{00000000-0005-0000-0000-00009A870000}"/>
    <cellStyle name="RISKtrCorner 2 7 3" xfId="25454" xr:uid="{00000000-0005-0000-0000-00009B870000}"/>
    <cellStyle name="RISKtrCorner 2 7 3 2" xfId="25455" xr:uid="{00000000-0005-0000-0000-00009C870000}"/>
    <cellStyle name="RISKtrCorner 2 7 4" xfId="25456" xr:uid="{00000000-0005-0000-0000-00009D870000}"/>
    <cellStyle name="RISKtrCorner 2 8" xfId="25457" xr:uid="{00000000-0005-0000-0000-00009E870000}"/>
    <cellStyle name="RISKtrCorner 2 8 2" xfId="25458" xr:uid="{00000000-0005-0000-0000-00009F870000}"/>
    <cellStyle name="RISKtrCorner 2 8 2 2" xfId="25459" xr:uid="{00000000-0005-0000-0000-0000A0870000}"/>
    <cellStyle name="RISKtrCorner 2 8 3" xfId="25460" xr:uid="{00000000-0005-0000-0000-0000A1870000}"/>
    <cellStyle name="RISKtrCorner 2 8 3 2" xfId="25461" xr:uid="{00000000-0005-0000-0000-0000A2870000}"/>
    <cellStyle name="RISKtrCorner 2 8 4" xfId="25462" xr:uid="{00000000-0005-0000-0000-0000A3870000}"/>
    <cellStyle name="RISKtrCorner 2 9" xfId="25463" xr:uid="{00000000-0005-0000-0000-0000A4870000}"/>
    <cellStyle name="RISKtrCorner 2 9 2" xfId="25464" xr:uid="{00000000-0005-0000-0000-0000A5870000}"/>
    <cellStyle name="RISKtrCorner 2 9 2 2" xfId="25465" xr:uid="{00000000-0005-0000-0000-0000A6870000}"/>
    <cellStyle name="RISKtrCorner 2 9 3" xfId="25466" xr:uid="{00000000-0005-0000-0000-0000A7870000}"/>
    <cellStyle name="RISKtrCorner 2 9 3 2" xfId="25467" xr:uid="{00000000-0005-0000-0000-0000A8870000}"/>
    <cellStyle name="RISKtrCorner 2 9 4" xfId="25468" xr:uid="{00000000-0005-0000-0000-0000A9870000}"/>
    <cellStyle name="RISKtrCorner 2_Balance" xfId="25469" xr:uid="{00000000-0005-0000-0000-0000AA870000}"/>
    <cellStyle name="RISKtrCorner 3" xfId="25470" xr:uid="{00000000-0005-0000-0000-0000AB870000}"/>
    <cellStyle name="RISKtrCorner 3 10" xfId="25471" xr:uid="{00000000-0005-0000-0000-0000AC870000}"/>
    <cellStyle name="RISKtrCorner 3 10 2" xfId="25472" xr:uid="{00000000-0005-0000-0000-0000AD870000}"/>
    <cellStyle name="RISKtrCorner 3 10 2 2" xfId="25473" xr:uid="{00000000-0005-0000-0000-0000AE870000}"/>
    <cellStyle name="RISKtrCorner 3 10 3" xfId="25474" xr:uid="{00000000-0005-0000-0000-0000AF870000}"/>
    <cellStyle name="RISKtrCorner 3 10 3 2" xfId="25475" xr:uid="{00000000-0005-0000-0000-0000B0870000}"/>
    <cellStyle name="RISKtrCorner 3 10 4" xfId="25476" xr:uid="{00000000-0005-0000-0000-0000B1870000}"/>
    <cellStyle name="RISKtrCorner 3 11" xfId="25477" xr:uid="{00000000-0005-0000-0000-0000B2870000}"/>
    <cellStyle name="RISKtrCorner 3 11 2" xfId="25478" xr:uid="{00000000-0005-0000-0000-0000B3870000}"/>
    <cellStyle name="RISKtrCorner 3 12" xfId="25479" xr:uid="{00000000-0005-0000-0000-0000B4870000}"/>
    <cellStyle name="RISKtrCorner 3 12 2" xfId="25480" xr:uid="{00000000-0005-0000-0000-0000B5870000}"/>
    <cellStyle name="RISKtrCorner 3 13" xfId="25481" xr:uid="{00000000-0005-0000-0000-0000B6870000}"/>
    <cellStyle name="RISKtrCorner 3 2" xfId="25482" xr:uid="{00000000-0005-0000-0000-0000B7870000}"/>
    <cellStyle name="RISKtrCorner 3 2 2" xfId="25483" xr:uid="{00000000-0005-0000-0000-0000B8870000}"/>
    <cellStyle name="RISKtrCorner 3 2 2 2" xfId="25484" xr:uid="{00000000-0005-0000-0000-0000B9870000}"/>
    <cellStyle name="RISKtrCorner 3 2 2 2 2" xfId="25485" xr:uid="{00000000-0005-0000-0000-0000BA870000}"/>
    <cellStyle name="RISKtrCorner 3 2 2 2 2 2" xfId="25486" xr:uid="{00000000-0005-0000-0000-0000BB870000}"/>
    <cellStyle name="RISKtrCorner 3 2 2 2 3" xfId="25487" xr:uid="{00000000-0005-0000-0000-0000BC870000}"/>
    <cellStyle name="RISKtrCorner 3 2 2 2 3 2" xfId="25488" xr:uid="{00000000-0005-0000-0000-0000BD870000}"/>
    <cellStyle name="RISKtrCorner 3 2 2 2 4" xfId="25489" xr:uid="{00000000-0005-0000-0000-0000BE870000}"/>
    <cellStyle name="RISKtrCorner 3 2 2 3" xfId="25490" xr:uid="{00000000-0005-0000-0000-0000BF870000}"/>
    <cellStyle name="RISKtrCorner 3 2 2 3 2" xfId="25491" xr:uid="{00000000-0005-0000-0000-0000C0870000}"/>
    <cellStyle name="RISKtrCorner 3 2 2 3 2 2" xfId="25492" xr:uid="{00000000-0005-0000-0000-0000C1870000}"/>
    <cellStyle name="RISKtrCorner 3 2 2 3 3" xfId="25493" xr:uid="{00000000-0005-0000-0000-0000C2870000}"/>
    <cellStyle name="RISKtrCorner 3 2 2 3 3 2" xfId="25494" xr:uid="{00000000-0005-0000-0000-0000C3870000}"/>
    <cellStyle name="RISKtrCorner 3 2 2 3 4" xfId="25495" xr:uid="{00000000-0005-0000-0000-0000C4870000}"/>
    <cellStyle name="RISKtrCorner 3 2 2 4" xfId="25496" xr:uid="{00000000-0005-0000-0000-0000C5870000}"/>
    <cellStyle name="RISKtrCorner 3 2 2 4 2" xfId="25497" xr:uid="{00000000-0005-0000-0000-0000C6870000}"/>
    <cellStyle name="RISKtrCorner 3 2 2 4 2 2" xfId="25498" xr:uid="{00000000-0005-0000-0000-0000C7870000}"/>
    <cellStyle name="RISKtrCorner 3 2 2 4 3" xfId="25499" xr:uid="{00000000-0005-0000-0000-0000C8870000}"/>
    <cellStyle name="RISKtrCorner 3 2 2 4 3 2" xfId="25500" xr:uid="{00000000-0005-0000-0000-0000C9870000}"/>
    <cellStyle name="RISKtrCorner 3 2 2 4 4" xfId="25501" xr:uid="{00000000-0005-0000-0000-0000CA870000}"/>
    <cellStyle name="RISKtrCorner 3 2 2 5" xfId="25502" xr:uid="{00000000-0005-0000-0000-0000CB870000}"/>
    <cellStyle name="RISKtrCorner 3 2 2 5 2" xfId="25503" xr:uid="{00000000-0005-0000-0000-0000CC870000}"/>
    <cellStyle name="RISKtrCorner 3 2 2 5 2 2" xfId="25504" xr:uid="{00000000-0005-0000-0000-0000CD870000}"/>
    <cellStyle name="RISKtrCorner 3 2 2 5 3" xfId="25505" xr:uid="{00000000-0005-0000-0000-0000CE870000}"/>
    <cellStyle name="RISKtrCorner 3 2 2 5 3 2" xfId="25506" xr:uid="{00000000-0005-0000-0000-0000CF870000}"/>
    <cellStyle name="RISKtrCorner 3 2 2 5 4" xfId="25507" xr:uid="{00000000-0005-0000-0000-0000D0870000}"/>
    <cellStyle name="RISKtrCorner 3 2 2 6" xfId="25508" xr:uid="{00000000-0005-0000-0000-0000D1870000}"/>
    <cellStyle name="RISKtrCorner 3 2 2 6 2" xfId="25509" xr:uid="{00000000-0005-0000-0000-0000D2870000}"/>
    <cellStyle name="RISKtrCorner 3 2 2 7" xfId="25510" xr:uid="{00000000-0005-0000-0000-0000D3870000}"/>
    <cellStyle name="RISKtrCorner 3 2 2 7 2" xfId="25511" xr:uid="{00000000-0005-0000-0000-0000D4870000}"/>
    <cellStyle name="RISKtrCorner 3 2 2 8" xfId="25512" xr:uid="{00000000-0005-0000-0000-0000D5870000}"/>
    <cellStyle name="RISKtrCorner 3 2 3" xfId="25513" xr:uid="{00000000-0005-0000-0000-0000D6870000}"/>
    <cellStyle name="RISKtrCorner 3 2 3 2" xfId="25514" xr:uid="{00000000-0005-0000-0000-0000D7870000}"/>
    <cellStyle name="RISKtrCorner 3 2 3 2 2" xfId="25515" xr:uid="{00000000-0005-0000-0000-0000D8870000}"/>
    <cellStyle name="RISKtrCorner 3 2 3 3" xfId="25516" xr:uid="{00000000-0005-0000-0000-0000D9870000}"/>
    <cellStyle name="RISKtrCorner 3 2 3 3 2" xfId="25517" xr:uid="{00000000-0005-0000-0000-0000DA870000}"/>
    <cellStyle name="RISKtrCorner 3 2 3 4" xfId="25518" xr:uid="{00000000-0005-0000-0000-0000DB870000}"/>
    <cellStyle name="RISKtrCorner 3 2 4" xfId="25519" xr:uid="{00000000-0005-0000-0000-0000DC870000}"/>
    <cellStyle name="RISKtrCorner 3 2 4 2" xfId="25520" xr:uid="{00000000-0005-0000-0000-0000DD870000}"/>
    <cellStyle name="RISKtrCorner 3 2 4 2 2" xfId="25521" xr:uid="{00000000-0005-0000-0000-0000DE870000}"/>
    <cellStyle name="RISKtrCorner 3 2 4 3" xfId="25522" xr:uid="{00000000-0005-0000-0000-0000DF870000}"/>
    <cellStyle name="RISKtrCorner 3 2 4 3 2" xfId="25523" xr:uid="{00000000-0005-0000-0000-0000E0870000}"/>
    <cellStyle name="RISKtrCorner 3 2 4 4" xfId="25524" xr:uid="{00000000-0005-0000-0000-0000E1870000}"/>
    <cellStyle name="RISKtrCorner 3 2 5" xfId="25525" xr:uid="{00000000-0005-0000-0000-0000E2870000}"/>
    <cellStyle name="RISKtrCorner 3 2 5 2" xfId="25526" xr:uid="{00000000-0005-0000-0000-0000E3870000}"/>
    <cellStyle name="RISKtrCorner 3 2 5 2 2" xfId="25527" xr:uid="{00000000-0005-0000-0000-0000E4870000}"/>
    <cellStyle name="RISKtrCorner 3 2 5 3" xfId="25528" xr:uid="{00000000-0005-0000-0000-0000E5870000}"/>
    <cellStyle name="RISKtrCorner 3 2 5 3 2" xfId="25529" xr:uid="{00000000-0005-0000-0000-0000E6870000}"/>
    <cellStyle name="RISKtrCorner 3 2 5 4" xfId="25530" xr:uid="{00000000-0005-0000-0000-0000E7870000}"/>
    <cellStyle name="RISKtrCorner 3 2 6" xfId="25531" xr:uid="{00000000-0005-0000-0000-0000E8870000}"/>
    <cellStyle name="RISKtrCorner 3 2 6 2" xfId="25532" xr:uid="{00000000-0005-0000-0000-0000E9870000}"/>
    <cellStyle name="RISKtrCorner 3 2 6 2 2" xfId="25533" xr:uid="{00000000-0005-0000-0000-0000EA870000}"/>
    <cellStyle name="RISKtrCorner 3 2 6 3" xfId="25534" xr:uid="{00000000-0005-0000-0000-0000EB870000}"/>
    <cellStyle name="RISKtrCorner 3 2 6 3 2" xfId="25535" xr:uid="{00000000-0005-0000-0000-0000EC870000}"/>
    <cellStyle name="RISKtrCorner 3 2 6 4" xfId="25536" xr:uid="{00000000-0005-0000-0000-0000ED870000}"/>
    <cellStyle name="RISKtrCorner 3 2 7" xfId="25537" xr:uid="{00000000-0005-0000-0000-0000EE870000}"/>
    <cellStyle name="RISKtrCorner 3 2 7 2" xfId="25538" xr:uid="{00000000-0005-0000-0000-0000EF870000}"/>
    <cellStyle name="RISKtrCorner 3 2 8" xfId="25539" xr:uid="{00000000-0005-0000-0000-0000F0870000}"/>
    <cellStyle name="RISKtrCorner 3 2 8 2" xfId="25540" xr:uid="{00000000-0005-0000-0000-0000F1870000}"/>
    <cellStyle name="RISKtrCorner 3 2 9" xfId="25541" xr:uid="{00000000-0005-0000-0000-0000F2870000}"/>
    <cellStyle name="RISKtrCorner 3 2_Balance" xfId="25542" xr:uid="{00000000-0005-0000-0000-0000F3870000}"/>
    <cellStyle name="RISKtrCorner 3 3" xfId="25543" xr:uid="{00000000-0005-0000-0000-0000F4870000}"/>
    <cellStyle name="RISKtrCorner 3 3 2" xfId="25544" xr:uid="{00000000-0005-0000-0000-0000F5870000}"/>
    <cellStyle name="RISKtrCorner 3 3 2 2" xfId="25545" xr:uid="{00000000-0005-0000-0000-0000F6870000}"/>
    <cellStyle name="RISKtrCorner 3 3 2 2 2" xfId="25546" xr:uid="{00000000-0005-0000-0000-0000F7870000}"/>
    <cellStyle name="RISKtrCorner 3 3 2 2 2 2" xfId="25547" xr:uid="{00000000-0005-0000-0000-0000F8870000}"/>
    <cellStyle name="RISKtrCorner 3 3 2 2 3" xfId="25548" xr:uid="{00000000-0005-0000-0000-0000F9870000}"/>
    <cellStyle name="RISKtrCorner 3 3 2 2 3 2" xfId="25549" xr:uid="{00000000-0005-0000-0000-0000FA870000}"/>
    <cellStyle name="RISKtrCorner 3 3 2 2 4" xfId="25550" xr:uid="{00000000-0005-0000-0000-0000FB870000}"/>
    <cellStyle name="RISKtrCorner 3 3 2 3" xfId="25551" xr:uid="{00000000-0005-0000-0000-0000FC870000}"/>
    <cellStyle name="RISKtrCorner 3 3 2 3 2" xfId="25552" xr:uid="{00000000-0005-0000-0000-0000FD870000}"/>
    <cellStyle name="RISKtrCorner 3 3 2 3 2 2" xfId="25553" xr:uid="{00000000-0005-0000-0000-0000FE870000}"/>
    <cellStyle name="RISKtrCorner 3 3 2 3 3" xfId="25554" xr:uid="{00000000-0005-0000-0000-0000FF870000}"/>
    <cellStyle name="RISKtrCorner 3 3 2 3 3 2" xfId="25555" xr:uid="{00000000-0005-0000-0000-000000880000}"/>
    <cellStyle name="RISKtrCorner 3 3 2 3 4" xfId="25556" xr:uid="{00000000-0005-0000-0000-000001880000}"/>
    <cellStyle name="RISKtrCorner 3 3 2 4" xfId="25557" xr:uid="{00000000-0005-0000-0000-000002880000}"/>
    <cellStyle name="RISKtrCorner 3 3 2 4 2" xfId="25558" xr:uid="{00000000-0005-0000-0000-000003880000}"/>
    <cellStyle name="RISKtrCorner 3 3 2 4 2 2" xfId="25559" xr:uid="{00000000-0005-0000-0000-000004880000}"/>
    <cellStyle name="RISKtrCorner 3 3 2 4 3" xfId="25560" xr:uid="{00000000-0005-0000-0000-000005880000}"/>
    <cellStyle name="RISKtrCorner 3 3 2 4 3 2" xfId="25561" xr:uid="{00000000-0005-0000-0000-000006880000}"/>
    <cellStyle name="RISKtrCorner 3 3 2 4 4" xfId="25562" xr:uid="{00000000-0005-0000-0000-000007880000}"/>
    <cellStyle name="RISKtrCorner 3 3 2 5" xfId="25563" xr:uid="{00000000-0005-0000-0000-000008880000}"/>
    <cellStyle name="RISKtrCorner 3 3 2 5 2" xfId="25564" xr:uid="{00000000-0005-0000-0000-000009880000}"/>
    <cellStyle name="RISKtrCorner 3 3 2 5 2 2" xfId="25565" xr:uid="{00000000-0005-0000-0000-00000A880000}"/>
    <cellStyle name="RISKtrCorner 3 3 2 5 3" xfId="25566" xr:uid="{00000000-0005-0000-0000-00000B880000}"/>
    <cellStyle name="RISKtrCorner 3 3 2 5 3 2" xfId="25567" xr:uid="{00000000-0005-0000-0000-00000C880000}"/>
    <cellStyle name="RISKtrCorner 3 3 2 5 4" xfId="25568" xr:uid="{00000000-0005-0000-0000-00000D880000}"/>
    <cellStyle name="RISKtrCorner 3 3 2 6" xfId="25569" xr:uid="{00000000-0005-0000-0000-00000E880000}"/>
    <cellStyle name="RISKtrCorner 3 3 2 6 2" xfId="25570" xr:uid="{00000000-0005-0000-0000-00000F880000}"/>
    <cellStyle name="RISKtrCorner 3 3 2 7" xfId="25571" xr:uid="{00000000-0005-0000-0000-000010880000}"/>
    <cellStyle name="RISKtrCorner 3 3 2 7 2" xfId="25572" xr:uid="{00000000-0005-0000-0000-000011880000}"/>
    <cellStyle name="RISKtrCorner 3 3 2 8" xfId="25573" xr:uid="{00000000-0005-0000-0000-000012880000}"/>
    <cellStyle name="RISKtrCorner 3 3 3" xfId="25574" xr:uid="{00000000-0005-0000-0000-000013880000}"/>
    <cellStyle name="RISKtrCorner 3 3 3 2" xfId="25575" xr:uid="{00000000-0005-0000-0000-000014880000}"/>
    <cellStyle name="RISKtrCorner 3 3 3 2 2" xfId="25576" xr:uid="{00000000-0005-0000-0000-000015880000}"/>
    <cellStyle name="RISKtrCorner 3 3 3 3" xfId="25577" xr:uid="{00000000-0005-0000-0000-000016880000}"/>
    <cellStyle name="RISKtrCorner 3 3 3 3 2" xfId="25578" xr:uid="{00000000-0005-0000-0000-000017880000}"/>
    <cellStyle name="RISKtrCorner 3 3 3 4" xfId="25579" xr:uid="{00000000-0005-0000-0000-000018880000}"/>
    <cellStyle name="RISKtrCorner 3 3 4" xfId="25580" xr:uid="{00000000-0005-0000-0000-000019880000}"/>
    <cellStyle name="RISKtrCorner 3 3 4 2" xfId="25581" xr:uid="{00000000-0005-0000-0000-00001A880000}"/>
    <cellStyle name="RISKtrCorner 3 3 4 2 2" xfId="25582" xr:uid="{00000000-0005-0000-0000-00001B880000}"/>
    <cellStyle name="RISKtrCorner 3 3 4 3" xfId="25583" xr:uid="{00000000-0005-0000-0000-00001C880000}"/>
    <cellStyle name="RISKtrCorner 3 3 4 3 2" xfId="25584" xr:uid="{00000000-0005-0000-0000-00001D880000}"/>
    <cellStyle name="RISKtrCorner 3 3 4 4" xfId="25585" xr:uid="{00000000-0005-0000-0000-00001E880000}"/>
    <cellStyle name="RISKtrCorner 3 3 5" xfId="25586" xr:uid="{00000000-0005-0000-0000-00001F880000}"/>
    <cellStyle name="RISKtrCorner 3 3 5 2" xfId="25587" xr:uid="{00000000-0005-0000-0000-000020880000}"/>
    <cellStyle name="RISKtrCorner 3 3 5 2 2" xfId="25588" xr:uid="{00000000-0005-0000-0000-000021880000}"/>
    <cellStyle name="RISKtrCorner 3 3 5 3" xfId="25589" xr:uid="{00000000-0005-0000-0000-000022880000}"/>
    <cellStyle name="RISKtrCorner 3 3 5 3 2" xfId="25590" xr:uid="{00000000-0005-0000-0000-000023880000}"/>
    <cellStyle name="RISKtrCorner 3 3 5 4" xfId="25591" xr:uid="{00000000-0005-0000-0000-000024880000}"/>
    <cellStyle name="RISKtrCorner 3 3 6" xfId="25592" xr:uid="{00000000-0005-0000-0000-000025880000}"/>
    <cellStyle name="RISKtrCorner 3 3 6 2" xfId="25593" xr:uid="{00000000-0005-0000-0000-000026880000}"/>
    <cellStyle name="RISKtrCorner 3 3 6 2 2" xfId="25594" xr:uid="{00000000-0005-0000-0000-000027880000}"/>
    <cellStyle name="RISKtrCorner 3 3 6 3" xfId="25595" xr:uid="{00000000-0005-0000-0000-000028880000}"/>
    <cellStyle name="RISKtrCorner 3 3 6 3 2" xfId="25596" xr:uid="{00000000-0005-0000-0000-000029880000}"/>
    <cellStyle name="RISKtrCorner 3 3 6 4" xfId="25597" xr:uid="{00000000-0005-0000-0000-00002A880000}"/>
    <cellStyle name="RISKtrCorner 3 3 7" xfId="25598" xr:uid="{00000000-0005-0000-0000-00002B880000}"/>
    <cellStyle name="RISKtrCorner 3 3 7 2" xfId="25599" xr:uid="{00000000-0005-0000-0000-00002C880000}"/>
    <cellStyle name="RISKtrCorner 3 3 8" xfId="25600" xr:uid="{00000000-0005-0000-0000-00002D880000}"/>
    <cellStyle name="RISKtrCorner 3 3 8 2" xfId="25601" xr:uid="{00000000-0005-0000-0000-00002E880000}"/>
    <cellStyle name="RISKtrCorner 3 3 9" xfId="25602" xr:uid="{00000000-0005-0000-0000-00002F880000}"/>
    <cellStyle name="RISKtrCorner 3 3_Balance" xfId="25603" xr:uid="{00000000-0005-0000-0000-000030880000}"/>
    <cellStyle name="RISKtrCorner 3 4" xfId="25604" xr:uid="{00000000-0005-0000-0000-000031880000}"/>
    <cellStyle name="RISKtrCorner 3 4 2" xfId="25605" xr:uid="{00000000-0005-0000-0000-000032880000}"/>
    <cellStyle name="RISKtrCorner 3 4 2 2" xfId="25606" xr:uid="{00000000-0005-0000-0000-000033880000}"/>
    <cellStyle name="RISKtrCorner 3 4 2 2 2" xfId="25607" xr:uid="{00000000-0005-0000-0000-000034880000}"/>
    <cellStyle name="RISKtrCorner 3 4 2 2 2 2" xfId="25608" xr:uid="{00000000-0005-0000-0000-000035880000}"/>
    <cellStyle name="RISKtrCorner 3 4 2 2 3" xfId="25609" xr:uid="{00000000-0005-0000-0000-000036880000}"/>
    <cellStyle name="RISKtrCorner 3 4 2 2 3 2" xfId="25610" xr:uid="{00000000-0005-0000-0000-000037880000}"/>
    <cellStyle name="RISKtrCorner 3 4 2 2 4" xfId="25611" xr:uid="{00000000-0005-0000-0000-000038880000}"/>
    <cellStyle name="RISKtrCorner 3 4 2 3" xfId="25612" xr:uid="{00000000-0005-0000-0000-000039880000}"/>
    <cellStyle name="RISKtrCorner 3 4 2 3 2" xfId="25613" xr:uid="{00000000-0005-0000-0000-00003A880000}"/>
    <cellStyle name="RISKtrCorner 3 4 2 3 2 2" xfId="25614" xr:uid="{00000000-0005-0000-0000-00003B880000}"/>
    <cellStyle name="RISKtrCorner 3 4 2 3 3" xfId="25615" xr:uid="{00000000-0005-0000-0000-00003C880000}"/>
    <cellStyle name="RISKtrCorner 3 4 2 3 3 2" xfId="25616" xr:uid="{00000000-0005-0000-0000-00003D880000}"/>
    <cellStyle name="RISKtrCorner 3 4 2 3 4" xfId="25617" xr:uid="{00000000-0005-0000-0000-00003E880000}"/>
    <cellStyle name="RISKtrCorner 3 4 2 4" xfId="25618" xr:uid="{00000000-0005-0000-0000-00003F880000}"/>
    <cellStyle name="RISKtrCorner 3 4 2 4 2" xfId="25619" xr:uid="{00000000-0005-0000-0000-000040880000}"/>
    <cellStyle name="RISKtrCorner 3 4 2 4 2 2" xfId="25620" xr:uid="{00000000-0005-0000-0000-000041880000}"/>
    <cellStyle name="RISKtrCorner 3 4 2 4 3" xfId="25621" xr:uid="{00000000-0005-0000-0000-000042880000}"/>
    <cellStyle name="RISKtrCorner 3 4 2 4 3 2" xfId="25622" xr:uid="{00000000-0005-0000-0000-000043880000}"/>
    <cellStyle name="RISKtrCorner 3 4 2 4 4" xfId="25623" xr:uid="{00000000-0005-0000-0000-000044880000}"/>
    <cellStyle name="RISKtrCorner 3 4 2 5" xfId="25624" xr:uid="{00000000-0005-0000-0000-000045880000}"/>
    <cellStyle name="RISKtrCorner 3 4 2 5 2" xfId="25625" xr:uid="{00000000-0005-0000-0000-000046880000}"/>
    <cellStyle name="RISKtrCorner 3 4 2 5 2 2" xfId="25626" xr:uid="{00000000-0005-0000-0000-000047880000}"/>
    <cellStyle name="RISKtrCorner 3 4 2 5 3" xfId="25627" xr:uid="{00000000-0005-0000-0000-000048880000}"/>
    <cellStyle name="RISKtrCorner 3 4 2 5 3 2" xfId="25628" xr:uid="{00000000-0005-0000-0000-000049880000}"/>
    <cellStyle name="RISKtrCorner 3 4 2 5 4" xfId="25629" xr:uid="{00000000-0005-0000-0000-00004A880000}"/>
    <cellStyle name="RISKtrCorner 3 4 2 6" xfId="25630" xr:uid="{00000000-0005-0000-0000-00004B880000}"/>
    <cellStyle name="RISKtrCorner 3 4 2 6 2" xfId="25631" xr:uid="{00000000-0005-0000-0000-00004C880000}"/>
    <cellStyle name="RISKtrCorner 3 4 2 7" xfId="25632" xr:uid="{00000000-0005-0000-0000-00004D880000}"/>
    <cellStyle name="RISKtrCorner 3 4 2 7 2" xfId="25633" xr:uid="{00000000-0005-0000-0000-00004E880000}"/>
    <cellStyle name="RISKtrCorner 3 4 2 8" xfId="25634" xr:uid="{00000000-0005-0000-0000-00004F880000}"/>
    <cellStyle name="RISKtrCorner 3 4 3" xfId="25635" xr:uid="{00000000-0005-0000-0000-000050880000}"/>
    <cellStyle name="RISKtrCorner 3 4 3 2" xfId="25636" xr:uid="{00000000-0005-0000-0000-000051880000}"/>
    <cellStyle name="RISKtrCorner 3 4 3 2 2" xfId="25637" xr:uid="{00000000-0005-0000-0000-000052880000}"/>
    <cellStyle name="RISKtrCorner 3 4 3 3" xfId="25638" xr:uid="{00000000-0005-0000-0000-000053880000}"/>
    <cellStyle name="RISKtrCorner 3 4 3 3 2" xfId="25639" xr:uid="{00000000-0005-0000-0000-000054880000}"/>
    <cellStyle name="RISKtrCorner 3 4 3 4" xfId="25640" xr:uid="{00000000-0005-0000-0000-000055880000}"/>
    <cellStyle name="RISKtrCorner 3 4 4" xfId="25641" xr:uid="{00000000-0005-0000-0000-000056880000}"/>
    <cellStyle name="RISKtrCorner 3 4 4 2" xfId="25642" xr:uid="{00000000-0005-0000-0000-000057880000}"/>
    <cellStyle name="RISKtrCorner 3 4 4 2 2" xfId="25643" xr:uid="{00000000-0005-0000-0000-000058880000}"/>
    <cellStyle name="RISKtrCorner 3 4 4 3" xfId="25644" xr:uid="{00000000-0005-0000-0000-000059880000}"/>
    <cellStyle name="RISKtrCorner 3 4 4 3 2" xfId="25645" xr:uid="{00000000-0005-0000-0000-00005A880000}"/>
    <cellStyle name="RISKtrCorner 3 4 4 4" xfId="25646" xr:uid="{00000000-0005-0000-0000-00005B880000}"/>
    <cellStyle name="RISKtrCorner 3 4 5" xfId="25647" xr:uid="{00000000-0005-0000-0000-00005C880000}"/>
    <cellStyle name="RISKtrCorner 3 4 5 2" xfId="25648" xr:uid="{00000000-0005-0000-0000-00005D880000}"/>
    <cellStyle name="RISKtrCorner 3 4 5 2 2" xfId="25649" xr:uid="{00000000-0005-0000-0000-00005E880000}"/>
    <cellStyle name="RISKtrCorner 3 4 5 3" xfId="25650" xr:uid="{00000000-0005-0000-0000-00005F880000}"/>
    <cellStyle name="RISKtrCorner 3 4 5 3 2" xfId="25651" xr:uid="{00000000-0005-0000-0000-000060880000}"/>
    <cellStyle name="RISKtrCorner 3 4 5 4" xfId="25652" xr:uid="{00000000-0005-0000-0000-000061880000}"/>
    <cellStyle name="RISKtrCorner 3 4 6" xfId="25653" xr:uid="{00000000-0005-0000-0000-000062880000}"/>
    <cellStyle name="RISKtrCorner 3 4 6 2" xfId="25654" xr:uid="{00000000-0005-0000-0000-000063880000}"/>
    <cellStyle name="RISKtrCorner 3 4 6 2 2" xfId="25655" xr:uid="{00000000-0005-0000-0000-000064880000}"/>
    <cellStyle name="RISKtrCorner 3 4 6 3" xfId="25656" xr:uid="{00000000-0005-0000-0000-000065880000}"/>
    <cellStyle name="RISKtrCorner 3 4 6 3 2" xfId="25657" xr:uid="{00000000-0005-0000-0000-000066880000}"/>
    <cellStyle name="RISKtrCorner 3 4 6 4" xfId="25658" xr:uid="{00000000-0005-0000-0000-000067880000}"/>
    <cellStyle name="RISKtrCorner 3 4 7" xfId="25659" xr:uid="{00000000-0005-0000-0000-000068880000}"/>
    <cellStyle name="RISKtrCorner 3 4 7 2" xfId="25660" xr:uid="{00000000-0005-0000-0000-000069880000}"/>
    <cellStyle name="RISKtrCorner 3 4 8" xfId="25661" xr:uid="{00000000-0005-0000-0000-00006A880000}"/>
    <cellStyle name="RISKtrCorner 3 4 8 2" xfId="25662" xr:uid="{00000000-0005-0000-0000-00006B880000}"/>
    <cellStyle name="RISKtrCorner 3 4 9" xfId="25663" xr:uid="{00000000-0005-0000-0000-00006C880000}"/>
    <cellStyle name="RISKtrCorner 3 4_Balance" xfId="25664" xr:uid="{00000000-0005-0000-0000-00006D880000}"/>
    <cellStyle name="RISKtrCorner 3 5" xfId="25665" xr:uid="{00000000-0005-0000-0000-00006E880000}"/>
    <cellStyle name="RISKtrCorner 3 5 2" xfId="25666" xr:uid="{00000000-0005-0000-0000-00006F880000}"/>
    <cellStyle name="RISKtrCorner 3 5 2 2" xfId="25667" xr:uid="{00000000-0005-0000-0000-000070880000}"/>
    <cellStyle name="RISKtrCorner 3 5 2 2 2" xfId="25668" xr:uid="{00000000-0005-0000-0000-000071880000}"/>
    <cellStyle name="RISKtrCorner 3 5 2 3" xfId="25669" xr:uid="{00000000-0005-0000-0000-000072880000}"/>
    <cellStyle name="RISKtrCorner 3 5 2 3 2" xfId="25670" xr:uid="{00000000-0005-0000-0000-000073880000}"/>
    <cellStyle name="RISKtrCorner 3 5 2 4" xfId="25671" xr:uid="{00000000-0005-0000-0000-000074880000}"/>
    <cellStyle name="RISKtrCorner 3 5 3" xfId="25672" xr:uid="{00000000-0005-0000-0000-000075880000}"/>
    <cellStyle name="RISKtrCorner 3 5 3 2" xfId="25673" xr:uid="{00000000-0005-0000-0000-000076880000}"/>
    <cellStyle name="RISKtrCorner 3 5 3 2 2" xfId="25674" xr:uid="{00000000-0005-0000-0000-000077880000}"/>
    <cellStyle name="RISKtrCorner 3 5 3 3" xfId="25675" xr:uid="{00000000-0005-0000-0000-000078880000}"/>
    <cellStyle name="RISKtrCorner 3 5 3 3 2" xfId="25676" xr:uid="{00000000-0005-0000-0000-000079880000}"/>
    <cellStyle name="RISKtrCorner 3 5 3 4" xfId="25677" xr:uid="{00000000-0005-0000-0000-00007A880000}"/>
    <cellStyle name="RISKtrCorner 3 5 4" xfId="25678" xr:uid="{00000000-0005-0000-0000-00007B880000}"/>
    <cellStyle name="RISKtrCorner 3 5 4 2" xfId="25679" xr:uid="{00000000-0005-0000-0000-00007C880000}"/>
    <cellStyle name="RISKtrCorner 3 5 4 2 2" xfId="25680" xr:uid="{00000000-0005-0000-0000-00007D880000}"/>
    <cellStyle name="RISKtrCorner 3 5 4 3" xfId="25681" xr:uid="{00000000-0005-0000-0000-00007E880000}"/>
    <cellStyle name="RISKtrCorner 3 5 4 3 2" xfId="25682" xr:uid="{00000000-0005-0000-0000-00007F880000}"/>
    <cellStyle name="RISKtrCorner 3 5 4 4" xfId="25683" xr:uid="{00000000-0005-0000-0000-000080880000}"/>
    <cellStyle name="RISKtrCorner 3 5 5" xfId="25684" xr:uid="{00000000-0005-0000-0000-000081880000}"/>
    <cellStyle name="RISKtrCorner 3 5 5 2" xfId="25685" xr:uid="{00000000-0005-0000-0000-000082880000}"/>
    <cellStyle name="RISKtrCorner 3 5 5 2 2" xfId="25686" xr:uid="{00000000-0005-0000-0000-000083880000}"/>
    <cellStyle name="RISKtrCorner 3 5 5 3" xfId="25687" xr:uid="{00000000-0005-0000-0000-000084880000}"/>
    <cellStyle name="RISKtrCorner 3 5 5 3 2" xfId="25688" xr:uid="{00000000-0005-0000-0000-000085880000}"/>
    <cellStyle name="RISKtrCorner 3 5 5 4" xfId="25689" xr:uid="{00000000-0005-0000-0000-000086880000}"/>
    <cellStyle name="RISKtrCorner 3 5 6" xfId="25690" xr:uid="{00000000-0005-0000-0000-000087880000}"/>
    <cellStyle name="RISKtrCorner 3 5 6 2" xfId="25691" xr:uid="{00000000-0005-0000-0000-000088880000}"/>
    <cellStyle name="RISKtrCorner 3 5 7" xfId="25692" xr:uid="{00000000-0005-0000-0000-000089880000}"/>
    <cellStyle name="RISKtrCorner 3 5 7 2" xfId="25693" xr:uid="{00000000-0005-0000-0000-00008A880000}"/>
    <cellStyle name="RISKtrCorner 3 5 8" xfId="25694" xr:uid="{00000000-0005-0000-0000-00008B880000}"/>
    <cellStyle name="RISKtrCorner 3 6" xfId="25695" xr:uid="{00000000-0005-0000-0000-00008C880000}"/>
    <cellStyle name="RISKtrCorner 3 6 2" xfId="25696" xr:uid="{00000000-0005-0000-0000-00008D880000}"/>
    <cellStyle name="RISKtrCorner 3 6 2 2" xfId="25697" xr:uid="{00000000-0005-0000-0000-00008E880000}"/>
    <cellStyle name="RISKtrCorner 3 6 2 2 2" xfId="25698" xr:uid="{00000000-0005-0000-0000-00008F880000}"/>
    <cellStyle name="RISKtrCorner 3 6 2 3" xfId="25699" xr:uid="{00000000-0005-0000-0000-000090880000}"/>
    <cellStyle name="RISKtrCorner 3 6 2 3 2" xfId="25700" xr:uid="{00000000-0005-0000-0000-000091880000}"/>
    <cellStyle name="RISKtrCorner 3 6 2 4" xfId="25701" xr:uid="{00000000-0005-0000-0000-000092880000}"/>
    <cellStyle name="RISKtrCorner 3 6 3" xfId="25702" xr:uid="{00000000-0005-0000-0000-000093880000}"/>
    <cellStyle name="RISKtrCorner 3 6 3 2" xfId="25703" xr:uid="{00000000-0005-0000-0000-000094880000}"/>
    <cellStyle name="RISKtrCorner 3 6 3 2 2" xfId="25704" xr:uid="{00000000-0005-0000-0000-000095880000}"/>
    <cellStyle name="RISKtrCorner 3 6 3 3" xfId="25705" xr:uid="{00000000-0005-0000-0000-000096880000}"/>
    <cellStyle name="RISKtrCorner 3 6 3 3 2" xfId="25706" xr:uid="{00000000-0005-0000-0000-000097880000}"/>
    <cellStyle name="RISKtrCorner 3 6 3 4" xfId="25707" xr:uid="{00000000-0005-0000-0000-000098880000}"/>
    <cellStyle name="RISKtrCorner 3 6 4" xfId="25708" xr:uid="{00000000-0005-0000-0000-000099880000}"/>
    <cellStyle name="RISKtrCorner 3 6 4 2" xfId="25709" xr:uid="{00000000-0005-0000-0000-00009A880000}"/>
    <cellStyle name="RISKtrCorner 3 6 4 2 2" xfId="25710" xr:uid="{00000000-0005-0000-0000-00009B880000}"/>
    <cellStyle name="RISKtrCorner 3 6 4 3" xfId="25711" xr:uid="{00000000-0005-0000-0000-00009C880000}"/>
    <cellStyle name="RISKtrCorner 3 6 4 3 2" xfId="25712" xr:uid="{00000000-0005-0000-0000-00009D880000}"/>
    <cellStyle name="RISKtrCorner 3 6 4 4" xfId="25713" xr:uid="{00000000-0005-0000-0000-00009E880000}"/>
    <cellStyle name="RISKtrCorner 3 6 5" xfId="25714" xr:uid="{00000000-0005-0000-0000-00009F880000}"/>
    <cellStyle name="RISKtrCorner 3 6 5 2" xfId="25715" xr:uid="{00000000-0005-0000-0000-0000A0880000}"/>
    <cellStyle name="RISKtrCorner 3 6 5 2 2" xfId="25716" xr:uid="{00000000-0005-0000-0000-0000A1880000}"/>
    <cellStyle name="RISKtrCorner 3 6 5 3" xfId="25717" xr:uid="{00000000-0005-0000-0000-0000A2880000}"/>
    <cellStyle name="RISKtrCorner 3 6 5 3 2" xfId="25718" xr:uid="{00000000-0005-0000-0000-0000A3880000}"/>
    <cellStyle name="RISKtrCorner 3 6 5 4" xfId="25719" xr:uid="{00000000-0005-0000-0000-0000A4880000}"/>
    <cellStyle name="RISKtrCorner 3 6 6" xfId="25720" xr:uid="{00000000-0005-0000-0000-0000A5880000}"/>
    <cellStyle name="RISKtrCorner 3 6 6 2" xfId="25721" xr:uid="{00000000-0005-0000-0000-0000A6880000}"/>
    <cellStyle name="RISKtrCorner 3 6 7" xfId="25722" xr:uid="{00000000-0005-0000-0000-0000A7880000}"/>
    <cellStyle name="RISKtrCorner 3 6 7 2" xfId="25723" xr:uid="{00000000-0005-0000-0000-0000A8880000}"/>
    <cellStyle name="RISKtrCorner 3 6 8" xfId="25724" xr:uid="{00000000-0005-0000-0000-0000A9880000}"/>
    <cellStyle name="RISKtrCorner 3 7" xfId="25725" xr:uid="{00000000-0005-0000-0000-0000AA880000}"/>
    <cellStyle name="RISKtrCorner 3 7 2" xfId="25726" xr:uid="{00000000-0005-0000-0000-0000AB880000}"/>
    <cellStyle name="RISKtrCorner 3 7 2 2" xfId="25727" xr:uid="{00000000-0005-0000-0000-0000AC880000}"/>
    <cellStyle name="RISKtrCorner 3 7 3" xfId="25728" xr:uid="{00000000-0005-0000-0000-0000AD880000}"/>
    <cellStyle name="RISKtrCorner 3 7 3 2" xfId="25729" xr:uid="{00000000-0005-0000-0000-0000AE880000}"/>
    <cellStyle name="RISKtrCorner 3 7 4" xfId="25730" xr:uid="{00000000-0005-0000-0000-0000AF880000}"/>
    <cellStyle name="RISKtrCorner 3 8" xfId="25731" xr:uid="{00000000-0005-0000-0000-0000B0880000}"/>
    <cellStyle name="RISKtrCorner 3 8 2" xfId="25732" xr:uid="{00000000-0005-0000-0000-0000B1880000}"/>
    <cellStyle name="RISKtrCorner 3 8 2 2" xfId="25733" xr:uid="{00000000-0005-0000-0000-0000B2880000}"/>
    <cellStyle name="RISKtrCorner 3 8 3" xfId="25734" xr:uid="{00000000-0005-0000-0000-0000B3880000}"/>
    <cellStyle name="RISKtrCorner 3 8 3 2" xfId="25735" xr:uid="{00000000-0005-0000-0000-0000B4880000}"/>
    <cellStyle name="RISKtrCorner 3 8 4" xfId="25736" xr:uid="{00000000-0005-0000-0000-0000B5880000}"/>
    <cellStyle name="RISKtrCorner 3 9" xfId="25737" xr:uid="{00000000-0005-0000-0000-0000B6880000}"/>
    <cellStyle name="RISKtrCorner 3 9 2" xfId="25738" xr:uid="{00000000-0005-0000-0000-0000B7880000}"/>
    <cellStyle name="RISKtrCorner 3 9 2 2" xfId="25739" xr:uid="{00000000-0005-0000-0000-0000B8880000}"/>
    <cellStyle name="RISKtrCorner 3 9 3" xfId="25740" xr:uid="{00000000-0005-0000-0000-0000B9880000}"/>
    <cellStyle name="RISKtrCorner 3 9 3 2" xfId="25741" xr:uid="{00000000-0005-0000-0000-0000BA880000}"/>
    <cellStyle name="RISKtrCorner 3 9 4" xfId="25742" xr:uid="{00000000-0005-0000-0000-0000BB880000}"/>
    <cellStyle name="RISKtrCorner 3_Balance" xfId="25743" xr:uid="{00000000-0005-0000-0000-0000BC880000}"/>
    <cellStyle name="RISKtrCorner 4" xfId="25744" xr:uid="{00000000-0005-0000-0000-0000BD880000}"/>
    <cellStyle name="RISKtrCorner 4 10" xfId="25745" xr:uid="{00000000-0005-0000-0000-0000BE880000}"/>
    <cellStyle name="RISKtrCorner 4 10 2" xfId="25746" xr:uid="{00000000-0005-0000-0000-0000BF880000}"/>
    <cellStyle name="RISKtrCorner 4 10 2 2" xfId="25747" xr:uid="{00000000-0005-0000-0000-0000C0880000}"/>
    <cellStyle name="RISKtrCorner 4 10 3" xfId="25748" xr:uid="{00000000-0005-0000-0000-0000C1880000}"/>
    <cellStyle name="RISKtrCorner 4 10 3 2" xfId="25749" xr:uid="{00000000-0005-0000-0000-0000C2880000}"/>
    <cellStyle name="RISKtrCorner 4 10 4" xfId="25750" xr:uid="{00000000-0005-0000-0000-0000C3880000}"/>
    <cellStyle name="RISKtrCorner 4 11" xfId="25751" xr:uid="{00000000-0005-0000-0000-0000C4880000}"/>
    <cellStyle name="RISKtrCorner 4 11 2" xfId="25752" xr:uid="{00000000-0005-0000-0000-0000C5880000}"/>
    <cellStyle name="RISKtrCorner 4 12" xfId="25753" xr:uid="{00000000-0005-0000-0000-0000C6880000}"/>
    <cellStyle name="RISKtrCorner 4 12 2" xfId="25754" xr:uid="{00000000-0005-0000-0000-0000C7880000}"/>
    <cellStyle name="RISKtrCorner 4 13" xfId="25755" xr:uid="{00000000-0005-0000-0000-0000C8880000}"/>
    <cellStyle name="RISKtrCorner 4 2" xfId="25756" xr:uid="{00000000-0005-0000-0000-0000C9880000}"/>
    <cellStyle name="RISKtrCorner 4 2 2" xfId="25757" xr:uid="{00000000-0005-0000-0000-0000CA880000}"/>
    <cellStyle name="RISKtrCorner 4 2 2 2" xfId="25758" xr:uid="{00000000-0005-0000-0000-0000CB880000}"/>
    <cellStyle name="RISKtrCorner 4 2 2 2 2" xfId="25759" xr:uid="{00000000-0005-0000-0000-0000CC880000}"/>
    <cellStyle name="RISKtrCorner 4 2 2 2 2 2" xfId="25760" xr:uid="{00000000-0005-0000-0000-0000CD880000}"/>
    <cellStyle name="RISKtrCorner 4 2 2 2 3" xfId="25761" xr:uid="{00000000-0005-0000-0000-0000CE880000}"/>
    <cellStyle name="RISKtrCorner 4 2 2 2 3 2" xfId="25762" xr:uid="{00000000-0005-0000-0000-0000CF880000}"/>
    <cellStyle name="RISKtrCorner 4 2 2 2 4" xfId="25763" xr:uid="{00000000-0005-0000-0000-0000D0880000}"/>
    <cellStyle name="RISKtrCorner 4 2 2 3" xfId="25764" xr:uid="{00000000-0005-0000-0000-0000D1880000}"/>
    <cellStyle name="RISKtrCorner 4 2 2 3 2" xfId="25765" xr:uid="{00000000-0005-0000-0000-0000D2880000}"/>
    <cellStyle name="RISKtrCorner 4 2 2 3 2 2" xfId="25766" xr:uid="{00000000-0005-0000-0000-0000D3880000}"/>
    <cellStyle name="RISKtrCorner 4 2 2 3 3" xfId="25767" xr:uid="{00000000-0005-0000-0000-0000D4880000}"/>
    <cellStyle name="RISKtrCorner 4 2 2 3 3 2" xfId="25768" xr:uid="{00000000-0005-0000-0000-0000D5880000}"/>
    <cellStyle name="RISKtrCorner 4 2 2 3 4" xfId="25769" xr:uid="{00000000-0005-0000-0000-0000D6880000}"/>
    <cellStyle name="RISKtrCorner 4 2 2 4" xfId="25770" xr:uid="{00000000-0005-0000-0000-0000D7880000}"/>
    <cellStyle name="RISKtrCorner 4 2 2 4 2" xfId="25771" xr:uid="{00000000-0005-0000-0000-0000D8880000}"/>
    <cellStyle name="RISKtrCorner 4 2 2 4 2 2" xfId="25772" xr:uid="{00000000-0005-0000-0000-0000D9880000}"/>
    <cellStyle name="RISKtrCorner 4 2 2 4 3" xfId="25773" xr:uid="{00000000-0005-0000-0000-0000DA880000}"/>
    <cellStyle name="RISKtrCorner 4 2 2 4 3 2" xfId="25774" xr:uid="{00000000-0005-0000-0000-0000DB880000}"/>
    <cellStyle name="RISKtrCorner 4 2 2 4 4" xfId="25775" xr:uid="{00000000-0005-0000-0000-0000DC880000}"/>
    <cellStyle name="RISKtrCorner 4 2 2 5" xfId="25776" xr:uid="{00000000-0005-0000-0000-0000DD880000}"/>
    <cellStyle name="RISKtrCorner 4 2 2 5 2" xfId="25777" xr:uid="{00000000-0005-0000-0000-0000DE880000}"/>
    <cellStyle name="RISKtrCorner 4 2 2 5 2 2" xfId="25778" xr:uid="{00000000-0005-0000-0000-0000DF880000}"/>
    <cellStyle name="RISKtrCorner 4 2 2 5 3" xfId="25779" xr:uid="{00000000-0005-0000-0000-0000E0880000}"/>
    <cellStyle name="RISKtrCorner 4 2 2 5 3 2" xfId="25780" xr:uid="{00000000-0005-0000-0000-0000E1880000}"/>
    <cellStyle name="RISKtrCorner 4 2 2 5 4" xfId="25781" xr:uid="{00000000-0005-0000-0000-0000E2880000}"/>
    <cellStyle name="RISKtrCorner 4 2 2 6" xfId="25782" xr:uid="{00000000-0005-0000-0000-0000E3880000}"/>
    <cellStyle name="RISKtrCorner 4 2 2 6 2" xfId="25783" xr:uid="{00000000-0005-0000-0000-0000E4880000}"/>
    <cellStyle name="RISKtrCorner 4 2 2 7" xfId="25784" xr:uid="{00000000-0005-0000-0000-0000E5880000}"/>
    <cellStyle name="RISKtrCorner 4 2 2 7 2" xfId="25785" xr:uid="{00000000-0005-0000-0000-0000E6880000}"/>
    <cellStyle name="RISKtrCorner 4 2 2 8" xfId="25786" xr:uid="{00000000-0005-0000-0000-0000E7880000}"/>
    <cellStyle name="RISKtrCorner 4 2 3" xfId="25787" xr:uid="{00000000-0005-0000-0000-0000E8880000}"/>
    <cellStyle name="RISKtrCorner 4 2 3 2" xfId="25788" xr:uid="{00000000-0005-0000-0000-0000E9880000}"/>
    <cellStyle name="RISKtrCorner 4 2 3 2 2" xfId="25789" xr:uid="{00000000-0005-0000-0000-0000EA880000}"/>
    <cellStyle name="RISKtrCorner 4 2 3 3" xfId="25790" xr:uid="{00000000-0005-0000-0000-0000EB880000}"/>
    <cellStyle name="RISKtrCorner 4 2 3 3 2" xfId="25791" xr:uid="{00000000-0005-0000-0000-0000EC880000}"/>
    <cellStyle name="RISKtrCorner 4 2 3 4" xfId="25792" xr:uid="{00000000-0005-0000-0000-0000ED880000}"/>
    <cellStyle name="RISKtrCorner 4 2 4" xfId="25793" xr:uid="{00000000-0005-0000-0000-0000EE880000}"/>
    <cellStyle name="RISKtrCorner 4 2 4 2" xfId="25794" xr:uid="{00000000-0005-0000-0000-0000EF880000}"/>
    <cellStyle name="RISKtrCorner 4 2 4 2 2" xfId="25795" xr:uid="{00000000-0005-0000-0000-0000F0880000}"/>
    <cellStyle name="RISKtrCorner 4 2 4 3" xfId="25796" xr:uid="{00000000-0005-0000-0000-0000F1880000}"/>
    <cellStyle name="RISKtrCorner 4 2 4 3 2" xfId="25797" xr:uid="{00000000-0005-0000-0000-0000F2880000}"/>
    <cellStyle name="RISKtrCorner 4 2 4 4" xfId="25798" xr:uid="{00000000-0005-0000-0000-0000F3880000}"/>
    <cellStyle name="RISKtrCorner 4 2 5" xfId="25799" xr:uid="{00000000-0005-0000-0000-0000F4880000}"/>
    <cellStyle name="RISKtrCorner 4 2 5 2" xfId="25800" xr:uid="{00000000-0005-0000-0000-0000F5880000}"/>
    <cellStyle name="RISKtrCorner 4 2 5 2 2" xfId="25801" xr:uid="{00000000-0005-0000-0000-0000F6880000}"/>
    <cellStyle name="RISKtrCorner 4 2 5 3" xfId="25802" xr:uid="{00000000-0005-0000-0000-0000F7880000}"/>
    <cellStyle name="RISKtrCorner 4 2 5 3 2" xfId="25803" xr:uid="{00000000-0005-0000-0000-0000F8880000}"/>
    <cellStyle name="RISKtrCorner 4 2 5 4" xfId="25804" xr:uid="{00000000-0005-0000-0000-0000F9880000}"/>
    <cellStyle name="RISKtrCorner 4 2 6" xfId="25805" xr:uid="{00000000-0005-0000-0000-0000FA880000}"/>
    <cellStyle name="RISKtrCorner 4 2 6 2" xfId="25806" xr:uid="{00000000-0005-0000-0000-0000FB880000}"/>
    <cellStyle name="RISKtrCorner 4 2 6 2 2" xfId="25807" xr:uid="{00000000-0005-0000-0000-0000FC880000}"/>
    <cellStyle name="RISKtrCorner 4 2 6 3" xfId="25808" xr:uid="{00000000-0005-0000-0000-0000FD880000}"/>
    <cellStyle name="RISKtrCorner 4 2 6 3 2" xfId="25809" xr:uid="{00000000-0005-0000-0000-0000FE880000}"/>
    <cellStyle name="RISKtrCorner 4 2 6 4" xfId="25810" xr:uid="{00000000-0005-0000-0000-0000FF880000}"/>
    <cellStyle name="RISKtrCorner 4 2 7" xfId="25811" xr:uid="{00000000-0005-0000-0000-000000890000}"/>
    <cellStyle name="RISKtrCorner 4 2 7 2" xfId="25812" xr:uid="{00000000-0005-0000-0000-000001890000}"/>
    <cellStyle name="RISKtrCorner 4 2 8" xfId="25813" xr:uid="{00000000-0005-0000-0000-000002890000}"/>
    <cellStyle name="RISKtrCorner 4 2 8 2" xfId="25814" xr:uid="{00000000-0005-0000-0000-000003890000}"/>
    <cellStyle name="RISKtrCorner 4 2 9" xfId="25815" xr:uid="{00000000-0005-0000-0000-000004890000}"/>
    <cellStyle name="RISKtrCorner 4 2_Balance" xfId="25816" xr:uid="{00000000-0005-0000-0000-000005890000}"/>
    <cellStyle name="RISKtrCorner 4 3" xfId="25817" xr:uid="{00000000-0005-0000-0000-000006890000}"/>
    <cellStyle name="RISKtrCorner 4 3 2" xfId="25818" xr:uid="{00000000-0005-0000-0000-000007890000}"/>
    <cellStyle name="RISKtrCorner 4 3 2 2" xfId="25819" xr:uid="{00000000-0005-0000-0000-000008890000}"/>
    <cellStyle name="RISKtrCorner 4 3 2 2 2" xfId="25820" xr:uid="{00000000-0005-0000-0000-000009890000}"/>
    <cellStyle name="RISKtrCorner 4 3 2 2 2 2" xfId="25821" xr:uid="{00000000-0005-0000-0000-00000A890000}"/>
    <cellStyle name="RISKtrCorner 4 3 2 2 3" xfId="25822" xr:uid="{00000000-0005-0000-0000-00000B890000}"/>
    <cellStyle name="RISKtrCorner 4 3 2 2 3 2" xfId="25823" xr:uid="{00000000-0005-0000-0000-00000C890000}"/>
    <cellStyle name="RISKtrCorner 4 3 2 2 4" xfId="25824" xr:uid="{00000000-0005-0000-0000-00000D890000}"/>
    <cellStyle name="RISKtrCorner 4 3 2 3" xfId="25825" xr:uid="{00000000-0005-0000-0000-00000E890000}"/>
    <cellStyle name="RISKtrCorner 4 3 2 3 2" xfId="25826" xr:uid="{00000000-0005-0000-0000-00000F890000}"/>
    <cellStyle name="RISKtrCorner 4 3 2 3 2 2" xfId="25827" xr:uid="{00000000-0005-0000-0000-000010890000}"/>
    <cellStyle name="RISKtrCorner 4 3 2 3 3" xfId="25828" xr:uid="{00000000-0005-0000-0000-000011890000}"/>
    <cellStyle name="RISKtrCorner 4 3 2 3 3 2" xfId="25829" xr:uid="{00000000-0005-0000-0000-000012890000}"/>
    <cellStyle name="RISKtrCorner 4 3 2 3 4" xfId="25830" xr:uid="{00000000-0005-0000-0000-000013890000}"/>
    <cellStyle name="RISKtrCorner 4 3 2 4" xfId="25831" xr:uid="{00000000-0005-0000-0000-000014890000}"/>
    <cellStyle name="RISKtrCorner 4 3 2 4 2" xfId="25832" xr:uid="{00000000-0005-0000-0000-000015890000}"/>
    <cellStyle name="RISKtrCorner 4 3 2 4 2 2" xfId="25833" xr:uid="{00000000-0005-0000-0000-000016890000}"/>
    <cellStyle name="RISKtrCorner 4 3 2 4 3" xfId="25834" xr:uid="{00000000-0005-0000-0000-000017890000}"/>
    <cellStyle name="RISKtrCorner 4 3 2 4 3 2" xfId="25835" xr:uid="{00000000-0005-0000-0000-000018890000}"/>
    <cellStyle name="RISKtrCorner 4 3 2 4 4" xfId="25836" xr:uid="{00000000-0005-0000-0000-000019890000}"/>
    <cellStyle name="RISKtrCorner 4 3 2 5" xfId="25837" xr:uid="{00000000-0005-0000-0000-00001A890000}"/>
    <cellStyle name="RISKtrCorner 4 3 2 5 2" xfId="25838" xr:uid="{00000000-0005-0000-0000-00001B890000}"/>
    <cellStyle name="RISKtrCorner 4 3 2 5 2 2" xfId="25839" xr:uid="{00000000-0005-0000-0000-00001C890000}"/>
    <cellStyle name="RISKtrCorner 4 3 2 5 3" xfId="25840" xr:uid="{00000000-0005-0000-0000-00001D890000}"/>
    <cellStyle name="RISKtrCorner 4 3 2 5 3 2" xfId="25841" xr:uid="{00000000-0005-0000-0000-00001E890000}"/>
    <cellStyle name="RISKtrCorner 4 3 2 5 4" xfId="25842" xr:uid="{00000000-0005-0000-0000-00001F890000}"/>
    <cellStyle name="RISKtrCorner 4 3 2 6" xfId="25843" xr:uid="{00000000-0005-0000-0000-000020890000}"/>
    <cellStyle name="RISKtrCorner 4 3 2 6 2" xfId="25844" xr:uid="{00000000-0005-0000-0000-000021890000}"/>
    <cellStyle name="RISKtrCorner 4 3 2 7" xfId="25845" xr:uid="{00000000-0005-0000-0000-000022890000}"/>
    <cellStyle name="RISKtrCorner 4 3 2 7 2" xfId="25846" xr:uid="{00000000-0005-0000-0000-000023890000}"/>
    <cellStyle name="RISKtrCorner 4 3 2 8" xfId="25847" xr:uid="{00000000-0005-0000-0000-000024890000}"/>
    <cellStyle name="RISKtrCorner 4 3 3" xfId="25848" xr:uid="{00000000-0005-0000-0000-000025890000}"/>
    <cellStyle name="RISKtrCorner 4 3 3 2" xfId="25849" xr:uid="{00000000-0005-0000-0000-000026890000}"/>
    <cellStyle name="RISKtrCorner 4 3 3 2 2" xfId="25850" xr:uid="{00000000-0005-0000-0000-000027890000}"/>
    <cellStyle name="RISKtrCorner 4 3 3 3" xfId="25851" xr:uid="{00000000-0005-0000-0000-000028890000}"/>
    <cellStyle name="RISKtrCorner 4 3 3 3 2" xfId="25852" xr:uid="{00000000-0005-0000-0000-000029890000}"/>
    <cellStyle name="RISKtrCorner 4 3 3 4" xfId="25853" xr:uid="{00000000-0005-0000-0000-00002A890000}"/>
    <cellStyle name="RISKtrCorner 4 3 4" xfId="25854" xr:uid="{00000000-0005-0000-0000-00002B890000}"/>
    <cellStyle name="RISKtrCorner 4 3 4 2" xfId="25855" xr:uid="{00000000-0005-0000-0000-00002C890000}"/>
    <cellStyle name="RISKtrCorner 4 3 4 2 2" xfId="25856" xr:uid="{00000000-0005-0000-0000-00002D890000}"/>
    <cellStyle name="RISKtrCorner 4 3 4 3" xfId="25857" xr:uid="{00000000-0005-0000-0000-00002E890000}"/>
    <cellStyle name="RISKtrCorner 4 3 4 3 2" xfId="25858" xr:uid="{00000000-0005-0000-0000-00002F890000}"/>
    <cellStyle name="RISKtrCorner 4 3 4 4" xfId="25859" xr:uid="{00000000-0005-0000-0000-000030890000}"/>
    <cellStyle name="RISKtrCorner 4 3 5" xfId="25860" xr:uid="{00000000-0005-0000-0000-000031890000}"/>
    <cellStyle name="RISKtrCorner 4 3 5 2" xfId="25861" xr:uid="{00000000-0005-0000-0000-000032890000}"/>
    <cellStyle name="RISKtrCorner 4 3 5 2 2" xfId="25862" xr:uid="{00000000-0005-0000-0000-000033890000}"/>
    <cellStyle name="RISKtrCorner 4 3 5 3" xfId="25863" xr:uid="{00000000-0005-0000-0000-000034890000}"/>
    <cellStyle name="RISKtrCorner 4 3 5 3 2" xfId="25864" xr:uid="{00000000-0005-0000-0000-000035890000}"/>
    <cellStyle name="RISKtrCorner 4 3 5 4" xfId="25865" xr:uid="{00000000-0005-0000-0000-000036890000}"/>
    <cellStyle name="RISKtrCorner 4 3 6" xfId="25866" xr:uid="{00000000-0005-0000-0000-000037890000}"/>
    <cellStyle name="RISKtrCorner 4 3 6 2" xfId="25867" xr:uid="{00000000-0005-0000-0000-000038890000}"/>
    <cellStyle name="RISKtrCorner 4 3 6 2 2" xfId="25868" xr:uid="{00000000-0005-0000-0000-000039890000}"/>
    <cellStyle name="RISKtrCorner 4 3 6 3" xfId="25869" xr:uid="{00000000-0005-0000-0000-00003A890000}"/>
    <cellStyle name="RISKtrCorner 4 3 6 3 2" xfId="25870" xr:uid="{00000000-0005-0000-0000-00003B890000}"/>
    <cellStyle name="RISKtrCorner 4 3 6 4" xfId="25871" xr:uid="{00000000-0005-0000-0000-00003C890000}"/>
    <cellStyle name="RISKtrCorner 4 3 7" xfId="25872" xr:uid="{00000000-0005-0000-0000-00003D890000}"/>
    <cellStyle name="RISKtrCorner 4 3 7 2" xfId="25873" xr:uid="{00000000-0005-0000-0000-00003E890000}"/>
    <cellStyle name="RISKtrCorner 4 3 8" xfId="25874" xr:uid="{00000000-0005-0000-0000-00003F890000}"/>
    <cellStyle name="RISKtrCorner 4 3 8 2" xfId="25875" xr:uid="{00000000-0005-0000-0000-000040890000}"/>
    <cellStyle name="RISKtrCorner 4 3 9" xfId="25876" xr:uid="{00000000-0005-0000-0000-000041890000}"/>
    <cellStyle name="RISKtrCorner 4 3_Balance" xfId="25877" xr:uid="{00000000-0005-0000-0000-000042890000}"/>
    <cellStyle name="RISKtrCorner 4 4" xfId="25878" xr:uid="{00000000-0005-0000-0000-000043890000}"/>
    <cellStyle name="RISKtrCorner 4 4 2" xfId="25879" xr:uid="{00000000-0005-0000-0000-000044890000}"/>
    <cellStyle name="RISKtrCorner 4 4 2 2" xfId="25880" xr:uid="{00000000-0005-0000-0000-000045890000}"/>
    <cellStyle name="RISKtrCorner 4 4 2 2 2" xfId="25881" xr:uid="{00000000-0005-0000-0000-000046890000}"/>
    <cellStyle name="RISKtrCorner 4 4 2 2 2 2" xfId="25882" xr:uid="{00000000-0005-0000-0000-000047890000}"/>
    <cellStyle name="RISKtrCorner 4 4 2 2 3" xfId="25883" xr:uid="{00000000-0005-0000-0000-000048890000}"/>
    <cellStyle name="RISKtrCorner 4 4 2 2 3 2" xfId="25884" xr:uid="{00000000-0005-0000-0000-000049890000}"/>
    <cellStyle name="RISKtrCorner 4 4 2 2 4" xfId="25885" xr:uid="{00000000-0005-0000-0000-00004A890000}"/>
    <cellStyle name="RISKtrCorner 4 4 2 3" xfId="25886" xr:uid="{00000000-0005-0000-0000-00004B890000}"/>
    <cellStyle name="RISKtrCorner 4 4 2 3 2" xfId="25887" xr:uid="{00000000-0005-0000-0000-00004C890000}"/>
    <cellStyle name="RISKtrCorner 4 4 2 3 2 2" xfId="25888" xr:uid="{00000000-0005-0000-0000-00004D890000}"/>
    <cellStyle name="RISKtrCorner 4 4 2 3 3" xfId="25889" xr:uid="{00000000-0005-0000-0000-00004E890000}"/>
    <cellStyle name="RISKtrCorner 4 4 2 3 3 2" xfId="25890" xr:uid="{00000000-0005-0000-0000-00004F890000}"/>
    <cellStyle name="RISKtrCorner 4 4 2 3 4" xfId="25891" xr:uid="{00000000-0005-0000-0000-000050890000}"/>
    <cellStyle name="RISKtrCorner 4 4 2 4" xfId="25892" xr:uid="{00000000-0005-0000-0000-000051890000}"/>
    <cellStyle name="RISKtrCorner 4 4 2 4 2" xfId="25893" xr:uid="{00000000-0005-0000-0000-000052890000}"/>
    <cellStyle name="RISKtrCorner 4 4 2 4 2 2" xfId="25894" xr:uid="{00000000-0005-0000-0000-000053890000}"/>
    <cellStyle name="RISKtrCorner 4 4 2 4 3" xfId="25895" xr:uid="{00000000-0005-0000-0000-000054890000}"/>
    <cellStyle name="RISKtrCorner 4 4 2 4 3 2" xfId="25896" xr:uid="{00000000-0005-0000-0000-000055890000}"/>
    <cellStyle name="RISKtrCorner 4 4 2 4 4" xfId="25897" xr:uid="{00000000-0005-0000-0000-000056890000}"/>
    <cellStyle name="RISKtrCorner 4 4 2 5" xfId="25898" xr:uid="{00000000-0005-0000-0000-000057890000}"/>
    <cellStyle name="RISKtrCorner 4 4 2 5 2" xfId="25899" xr:uid="{00000000-0005-0000-0000-000058890000}"/>
    <cellStyle name="RISKtrCorner 4 4 2 5 2 2" xfId="25900" xr:uid="{00000000-0005-0000-0000-000059890000}"/>
    <cellStyle name="RISKtrCorner 4 4 2 5 3" xfId="25901" xr:uid="{00000000-0005-0000-0000-00005A890000}"/>
    <cellStyle name="RISKtrCorner 4 4 2 5 3 2" xfId="25902" xr:uid="{00000000-0005-0000-0000-00005B890000}"/>
    <cellStyle name="RISKtrCorner 4 4 2 5 4" xfId="25903" xr:uid="{00000000-0005-0000-0000-00005C890000}"/>
    <cellStyle name="RISKtrCorner 4 4 2 6" xfId="25904" xr:uid="{00000000-0005-0000-0000-00005D890000}"/>
    <cellStyle name="RISKtrCorner 4 4 2 6 2" xfId="25905" xr:uid="{00000000-0005-0000-0000-00005E890000}"/>
    <cellStyle name="RISKtrCorner 4 4 2 7" xfId="25906" xr:uid="{00000000-0005-0000-0000-00005F890000}"/>
    <cellStyle name="RISKtrCorner 4 4 2 7 2" xfId="25907" xr:uid="{00000000-0005-0000-0000-000060890000}"/>
    <cellStyle name="RISKtrCorner 4 4 2 8" xfId="25908" xr:uid="{00000000-0005-0000-0000-000061890000}"/>
    <cellStyle name="RISKtrCorner 4 4 3" xfId="25909" xr:uid="{00000000-0005-0000-0000-000062890000}"/>
    <cellStyle name="RISKtrCorner 4 4 3 2" xfId="25910" xr:uid="{00000000-0005-0000-0000-000063890000}"/>
    <cellStyle name="RISKtrCorner 4 4 3 2 2" xfId="25911" xr:uid="{00000000-0005-0000-0000-000064890000}"/>
    <cellStyle name="RISKtrCorner 4 4 3 3" xfId="25912" xr:uid="{00000000-0005-0000-0000-000065890000}"/>
    <cellStyle name="RISKtrCorner 4 4 3 3 2" xfId="25913" xr:uid="{00000000-0005-0000-0000-000066890000}"/>
    <cellStyle name="RISKtrCorner 4 4 3 4" xfId="25914" xr:uid="{00000000-0005-0000-0000-000067890000}"/>
    <cellStyle name="RISKtrCorner 4 4 4" xfId="25915" xr:uid="{00000000-0005-0000-0000-000068890000}"/>
    <cellStyle name="RISKtrCorner 4 4 4 2" xfId="25916" xr:uid="{00000000-0005-0000-0000-000069890000}"/>
    <cellStyle name="RISKtrCorner 4 4 4 2 2" xfId="25917" xr:uid="{00000000-0005-0000-0000-00006A890000}"/>
    <cellStyle name="RISKtrCorner 4 4 4 3" xfId="25918" xr:uid="{00000000-0005-0000-0000-00006B890000}"/>
    <cellStyle name="RISKtrCorner 4 4 4 3 2" xfId="25919" xr:uid="{00000000-0005-0000-0000-00006C890000}"/>
    <cellStyle name="RISKtrCorner 4 4 4 4" xfId="25920" xr:uid="{00000000-0005-0000-0000-00006D890000}"/>
    <cellStyle name="RISKtrCorner 4 4 5" xfId="25921" xr:uid="{00000000-0005-0000-0000-00006E890000}"/>
    <cellStyle name="RISKtrCorner 4 4 5 2" xfId="25922" xr:uid="{00000000-0005-0000-0000-00006F890000}"/>
    <cellStyle name="RISKtrCorner 4 4 5 2 2" xfId="25923" xr:uid="{00000000-0005-0000-0000-000070890000}"/>
    <cellStyle name="RISKtrCorner 4 4 5 3" xfId="25924" xr:uid="{00000000-0005-0000-0000-000071890000}"/>
    <cellStyle name="RISKtrCorner 4 4 5 3 2" xfId="25925" xr:uid="{00000000-0005-0000-0000-000072890000}"/>
    <cellStyle name="RISKtrCorner 4 4 5 4" xfId="25926" xr:uid="{00000000-0005-0000-0000-000073890000}"/>
    <cellStyle name="RISKtrCorner 4 4 6" xfId="25927" xr:uid="{00000000-0005-0000-0000-000074890000}"/>
    <cellStyle name="RISKtrCorner 4 4 6 2" xfId="25928" xr:uid="{00000000-0005-0000-0000-000075890000}"/>
    <cellStyle name="RISKtrCorner 4 4 6 2 2" xfId="25929" xr:uid="{00000000-0005-0000-0000-000076890000}"/>
    <cellStyle name="RISKtrCorner 4 4 6 3" xfId="25930" xr:uid="{00000000-0005-0000-0000-000077890000}"/>
    <cellStyle name="RISKtrCorner 4 4 6 3 2" xfId="25931" xr:uid="{00000000-0005-0000-0000-000078890000}"/>
    <cellStyle name="RISKtrCorner 4 4 6 4" xfId="25932" xr:uid="{00000000-0005-0000-0000-000079890000}"/>
    <cellStyle name="RISKtrCorner 4 4 7" xfId="25933" xr:uid="{00000000-0005-0000-0000-00007A890000}"/>
    <cellStyle name="RISKtrCorner 4 4 7 2" xfId="25934" xr:uid="{00000000-0005-0000-0000-00007B890000}"/>
    <cellStyle name="RISKtrCorner 4 4 8" xfId="25935" xr:uid="{00000000-0005-0000-0000-00007C890000}"/>
    <cellStyle name="RISKtrCorner 4 4 8 2" xfId="25936" xr:uid="{00000000-0005-0000-0000-00007D890000}"/>
    <cellStyle name="RISKtrCorner 4 4 9" xfId="25937" xr:uid="{00000000-0005-0000-0000-00007E890000}"/>
    <cellStyle name="RISKtrCorner 4 4_Balance" xfId="25938" xr:uid="{00000000-0005-0000-0000-00007F890000}"/>
    <cellStyle name="RISKtrCorner 4 5" xfId="25939" xr:uid="{00000000-0005-0000-0000-000080890000}"/>
    <cellStyle name="RISKtrCorner 4 5 2" xfId="25940" xr:uid="{00000000-0005-0000-0000-000081890000}"/>
    <cellStyle name="RISKtrCorner 4 5 2 2" xfId="25941" xr:uid="{00000000-0005-0000-0000-000082890000}"/>
    <cellStyle name="RISKtrCorner 4 5 2 2 2" xfId="25942" xr:uid="{00000000-0005-0000-0000-000083890000}"/>
    <cellStyle name="RISKtrCorner 4 5 2 3" xfId="25943" xr:uid="{00000000-0005-0000-0000-000084890000}"/>
    <cellStyle name="RISKtrCorner 4 5 2 3 2" xfId="25944" xr:uid="{00000000-0005-0000-0000-000085890000}"/>
    <cellStyle name="RISKtrCorner 4 5 2 4" xfId="25945" xr:uid="{00000000-0005-0000-0000-000086890000}"/>
    <cellStyle name="RISKtrCorner 4 5 3" xfId="25946" xr:uid="{00000000-0005-0000-0000-000087890000}"/>
    <cellStyle name="RISKtrCorner 4 5 3 2" xfId="25947" xr:uid="{00000000-0005-0000-0000-000088890000}"/>
    <cellStyle name="RISKtrCorner 4 5 3 2 2" xfId="25948" xr:uid="{00000000-0005-0000-0000-000089890000}"/>
    <cellStyle name="RISKtrCorner 4 5 3 3" xfId="25949" xr:uid="{00000000-0005-0000-0000-00008A890000}"/>
    <cellStyle name="RISKtrCorner 4 5 3 3 2" xfId="25950" xr:uid="{00000000-0005-0000-0000-00008B890000}"/>
    <cellStyle name="RISKtrCorner 4 5 3 4" xfId="25951" xr:uid="{00000000-0005-0000-0000-00008C890000}"/>
    <cellStyle name="RISKtrCorner 4 5 4" xfId="25952" xr:uid="{00000000-0005-0000-0000-00008D890000}"/>
    <cellStyle name="RISKtrCorner 4 5 4 2" xfId="25953" xr:uid="{00000000-0005-0000-0000-00008E890000}"/>
    <cellStyle name="RISKtrCorner 4 5 4 2 2" xfId="25954" xr:uid="{00000000-0005-0000-0000-00008F890000}"/>
    <cellStyle name="RISKtrCorner 4 5 4 3" xfId="25955" xr:uid="{00000000-0005-0000-0000-000090890000}"/>
    <cellStyle name="RISKtrCorner 4 5 4 3 2" xfId="25956" xr:uid="{00000000-0005-0000-0000-000091890000}"/>
    <cellStyle name="RISKtrCorner 4 5 4 4" xfId="25957" xr:uid="{00000000-0005-0000-0000-000092890000}"/>
    <cellStyle name="RISKtrCorner 4 5 5" xfId="25958" xr:uid="{00000000-0005-0000-0000-000093890000}"/>
    <cellStyle name="RISKtrCorner 4 5 5 2" xfId="25959" xr:uid="{00000000-0005-0000-0000-000094890000}"/>
    <cellStyle name="RISKtrCorner 4 5 5 2 2" xfId="25960" xr:uid="{00000000-0005-0000-0000-000095890000}"/>
    <cellStyle name="RISKtrCorner 4 5 5 3" xfId="25961" xr:uid="{00000000-0005-0000-0000-000096890000}"/>
    <cellStyle name="RISKtrCorner 4 5 5 3 2" xfId="25962" xr:uid="{00000000-0005-0000-0000-000097890000}"/>
    <cellStyle name="RISKtrCorner 4 5 5 4" xfId="25963" xr:uid="{00000000-0005-0000-0000-000098890000}"/>
    <cellStyle name="RISKtrCorner 4 5 6" xfId="25964" xr:uid="{00000000-0005-0000-0000-000099890000}"/>
    <cellStyle name="RISKtrCorner 4 5 6 2" xfId="25965" xr:uid="{00000000-0005-0000-0000-00009A890000}"/>
    <cellStyle name="RISKtrCorner 4 5 7" xfId="25966" xr:uid="{00000000-0005-0000-0000-00009B890000}"/>
    <cellStyle name="RISKtrCorner 4 5 7 2" xfId="25967" xr:uid="{00000000-0005-0000-0000-00009C890000}"/>
    <cellStyle name="RISKtrCorner 4 5 8" xfId="25968" xr:uid="{00000000-0005-0000-0000-00009D890000}"/>
    <cellStyle name="RISKtrCorner 4 6" xfId="25969" xr:uid="{00000000-0005-0000-0000-00009E890000}"/>
    <cellStyle name="RISKtrCorner 4 6 2" xfId="25970" xr:uid="{00000000-0005-0000-0000-00009F890000}"/>
    <cellStyle name="RISKtrCorner 4 6 2 2" xfId="25971" xr:uid="{00000000-0005-0000-0000-0000A0890000}"/>
    <cellStyle name="RISKtrCorner 4 6 2 2 2" xfId="25972" xr:uid="{00000000-0005-0000-0000-0000A1890000}"/>
    <cellStyle name="RISKtrCorner 4 6 2 3" xfId="25973" xr:uid="{00000000-0005-0000-0000-0000A2890000}"/>
    <cellStyle name="RISKtrCorner 4 6 2 3 2" xfId="25974" xr:uid="{00000000-0005-0000-0000-0000A3890000}"/>
    <cellStyle name="RISKtrCorner 4 6 2 4" xfId="25975" xr:uid="{00000000-0005-0000-0000-0000A4890000}"/>
    <cellStyle name="RISKtrCorner 4 6 3" xfId="25976" xr:uid="{00000000-0005-0000-0000-0000A5890000}"/>
    <cellStyle name="RISKtrCorner 4 6 3 2" xfId="25977" xr:uid="{00000000-0005-0000-0000-0000A6890000}"/>
    <cellStyle name="RISKtrCorner 4 6 3 2 2" xfId="25978" xr:uid="{00000000-0005-0000-0000-0000A7890000}"/>
    <cellStyle name="RISKtrCorner 4 6 3 3" xfId="25979" xr:uid="{00000000-0005-0000-0000-0000A8890000}"/>
    <cellStyle name="RISKtrCorner 4 6 3 3 2" xfId="25980" xr:uid="{00000000-0005-0000-0000-0000A9890000}"/>
    <cellStyle name="RISKtrCorner 4 6 3 4" xfId="25981" xr:uid="{00000000-0005-0000-0000-0000AA890000}"/>
    <cellStyle name="RISKtrCorner 4 6 4" xfId="25982" xr:uid="{00000000-0005-0000-0000-0000AB890000}"/>
    <cellStyle name="RISKtrCorner 4 6 4 2" xfId="25983" xr:uid="{00000000-0005-0000-0000-0000AC890000}"/>
    <cellStyle name="RISKtrCorner 4 6 4 2 2" xfId="25984" xr:uid="{00000000-0005-0000-0000-0000AD890000}"/>
    <cellStyle name="RISKtrCorner 4 6 4 3" xfId="25985" xr:uid="{00000000-0005-0000-0000-0000AE890000}"/>
    <cellStyle name="RISKtrCorner 4 6 4 3 2" xfId="25986" xr:uid="{00000000-0005-0000-0000-0000AF890000}"/>
    <cellStyle name="RISKtrCorner 4 6 4 4" xfId="25987" xr:uid="{00000000-0005-0000-0000-0000B0890000}"/>
    <cellStyle name="RISKtrCorner 4 6 5" xfId="25988" xr:uid="{00000000-0005-0000-0000-0000B1890000}"/>
    <cellStyle name="RISKtrCorner 4 6 5 2" xfId="25989" xr:uid="{00000000-0005-0000-0000-0000B2890000}"/>
    <cellStyle name="RISKtrCorner 4 6 5 2 2" xfId="25990" xr:uid="{00000000-0005-0000-0000-0000B3890000}"/>
    <cellStyle name="RISKtrCorner 4 6 5 3" xfId="25991" xr:uid="{00000000-0005-0000-0000-0000B4890000}"/>
    <cellStyle name="RISKtrCorner 4 6 5 3 2" xfId="25992" xr:uid="{00000000-0005-0000-0000-0000B5890000}"/>
    <cellStyle name="RISKtrCorner 4 6 5 4" xfId="25993" xr:uid="{00000000-0005-0000-0000-0000B6890000}"/>
    <cellStyle name="RISKtrCorner 4 6 6" xfId="25994" xr:uid="{00000000-0005-0000-0000-0000B7890000}"/>
    <cellStyle name="RISKtrCorner 4 6 6 2" xfId="25995" xr:uid="{00000000-0005-0000-0000-0000B8890000}"/>
    <cellStyle name="RISKtrCorner 4 6 7" xfId="25996" xr:uid="{00000000-0005-0000-0000-0000B9890000}"/>
    <cellStyle name="RISKtrCorner 4 6 7 2" xfId="25997" xr:uid="{00000000-0005-0000-0000-0000BA890000}"/>
    <cellStyle name="RISKtrCorner 4 6 8" xfId="25998" xr:uid="{00000000-0005-0000-0000-0000BB890000}"/>
    <cellStyle name="RISKtrCorner 4 7" xfId="25999" xr:uid="{00000000-0005-0000-0000-0000BC890000}"/>
    <cellStyle name="RISKtrCorner 4 7 2" xfId="26000" xr:uid="{00000000-0005-0000-0000-0000BD890000}"/>
    <cellStyle name="RISKtrCorner 4 7 2 2" xfId="26001" xr:uid="{00000000-0005-0000-0000-0000BE890000}"/>
    <cellStyle name="RISKtrCorner 4 7 3" xfId="26002" xr:uid="{00000000-0005-0000-0000-0000BF890000}"/>
    <cellStyle name="RISKtrCorner 4 7 3 2" xfId="26003" xr:uid="{00000000-0005-0000-0000-0000C0890000}"/>
    <cellStyle name="RISKtrCorner 4 7 4" xfId="26004" xr:uid="{00000000-0005-0000-0000-0000C1890000}"/>
    <cellStyle name="RISKtrCorner 4 8" xfId="26005" xr:uid="{00000000-0005-0000-0000-0000C2890000}"/>
    <cellStyle name="RISKtrCorner 4 8 2" xfId="26006" xr:uid="{00000000-0005-0000-0000-0000C3890000}"/>
    <cellStyle name="RISKtrCorner 4 8 2 2" xfId="26007" xr:uid="{00000000-0005-0000-0000-0000C4890000}"/>
    <cellStyle name="RISKtrCorner 4 8 3" xfId="26008" xr:uid="{00000000-0005-0000-0000-0000C5890000}"/>
    <cellStyle name="RISKtrCorner 4 8 3 2" xfId="26009" xr:uid="{00000000-0005-0000-0000-0000C6890000}"/>
    <cellStyle name="RISKtrCorner 4 8 4" xfId="26010" xr:uid="{00000000-0005-0000-0000-0000C7890000}"/>
    <cellStyle name="RISKtrCorner 4 9" xfId="26011" xr:uid="{00000000-0005-0000-0000-0000C8890000}"/>
    <cellStyle name="RISKtrCorner 4 9 2" xfId="26012" xr:uid="{00000000-0005-0000-0000-0000C9890000}"/>
    <cellStyle name="RISKtrCorner 4 9 2 2" xfId="26013" xr:uid="{00000000-0005-0000-0000-0000CA890000}"/>
    <cellStyle name="RISKtrCorner 4 9 3" xfId="26014" xr:uid="{00000000-0005-0000-0000-0000CB890000}"/>
    <cellStyle name="RISKtrCorner 4 9 3 2" xfId="26015" xr:uid="{00000000-0005-0000-0000-0000CC890000}"/>
    <cellStyle name="RISKtrCorner 4 9 4" xfId="26016" xr:uid="{00000000-0005-0000-0000-0000CD890000}"/>
    <cellStyle name="RISKtrCorner 4_Balance" xfId="26017" xr:uid="{00000000-0005-0000-0000-0000CE890000}"/>
    <cellStyle name="RISKtrCorner 5" xfId="26018" xr:uid="{00000000-0005-0000-0000-0000CF890000}"/>
    <cellStyle name="RISKtrCorner 5 2" xfId="26019" xr:uid="{00000000-0005-0000-0000-0000D0890000}"/>
    <cellStyle name="RISKtrCorner 5 2 2" xfId="26020" xr:uid="{00000000-0005-0000-0000-0000D1890000}"/>
    <cellStyle name="RISKtrCorner 5 2 2 2" xfId="26021" xr:uid="{00000000-0005-0000-0000-0000D2890000}"/>
    <cellStyle name="RISKtrCorner 5 2 3" xfId="26022" xr:uid="{00000000-0005-0000-0000-0000D3890000}"/>
    <cellStyle name="RISKtrCorner 5 2 3 2" xfId="26023" xr:uid="{00000000-0005-0000-0000-0000D4890000}"/>
    <cellStyle name="RISKtrCorner 5 2 4" xfId="26024" xr:uid="{00000000-0005-0000-0000-0000D5890000}"/>
    <cellStyle name="RISKtrCorner 5 3" xfId="26025" xr:uid="{00000000-0005-0000-0000-0000D6890000}"/>
    <cellStyle name="RISKtrCorner 5 3 2" xfId="26026" xr:uid="{00000000-0005-0000-0000-0000D7890000}"/>
    <cellStyle name="RISKtrCorner 5 3 2 2" xfId="26027" xr:uid="{00000000-0005-0000-0000-0000D8890000}"/>
    <cellStyle name="RISKtrCorner 5 3 3" xfId="26028" xr:uid="{00000000-0005-0000-0000-0000D9890000}"/>
    <cellStyle name="RISKtrCorner 5 3 3 2" xfId="26029" xr:uid="{00000000-0005-0000-0000-0000DA890000}"/>
    <cellStyle name="RISKtrCorner 5 3 4" xfId="26030" xr:uid="{00000000-0005-0000-0000-0000DB890000}"/>
    <cellStyle name="RISKtrCorner 5 4" xfId="26031" xr:uid="{00000000-0005-0000-0000-0000DC890000}"/>
    <cellStyle name="RISKtrCorner 5 4 2" xfId="26032" xr:uid="{00000000-0005-0000-0000-0000DD890000}"/>
    <cellStyle name="RISKtrCorner 5 4 2 2" xfId="26033" xr:uid="{00000000-0005-0000-0000-0000DE890000}"/>
    <cellStyle name="RISKtrCorner 5 4 3" xfId="26034" xr:uid="{00000000-0005-0000-0000-0000DF890000}"/>
    <cellStyle name="RISKtrCorner 5 4 3 2" xfId="26035" xr:uid="{00000000-0005-0000-0000-0000E0890000}"/>
    <cellStyle name="RISKtrCorner 5 4 4" xfId="26036" xr:uid="{00000000-0005-0000-0000-0000E1890000}"/>
    <cellStyle name="RISKtrCorner 5 5" xfId="26037" xr:uid="{00000000-0005-0000-0000-0000E2890000}"/>
    <cellStyle name="RISKtrCorner 5 5 2" xfId="26038" xr:uid="{00000000-0005-0000-0000-0000E3890000}"/>
    <cellStyle name="RISKtrCorner 5 5 2 2" xfId="26039" xr:uid="{00000000-0005-0000-0000-0000E4890000}"/>
    <cellStyle name="RISKtrCorner 5 5 3" xfId="26040" xr:uid="{00000000-0005-0000-0000-0000E5890000}"/>
    <cellStyle name="RISKtrCorner 5 5 3 2" xfId="26041" xr:uid="{00000000-0005-0000-0000-0000E6890000}"/>
    <cellStyle name="RISKtrCorner 5 5 4" xfId="26042" xr:uid="{00000000-0005-0000-0000-0000E7890000}"/>
    <cellStyle name="RISKtrCorner 5 6" xfId="26043" xr:uid="{00000000-0005-0000-0000-0000E8890000}"/>
    <cellStyle name="RISKtrCorner 5 6 2" xfId="26044" xr:uid="{00000000-0005-0000-0000-0000E9890000}"/>
    <cellStyle name="RISKtrCorner 5 7" xfId="26045" xr:uid="{00000000-0005-0000-0000-0000EA890000}"/>
    <cellStyle name="RISKtrCorner 5 7 2" xfId="26046" xr:uid="{00000000-0005-0000-0000-0000EB890000}"/>
    <cellStyle name="RISKtrCorner 5 8" xfId="26047" xr:uid="{00000000-0005-0000-0000-0000EC890000}"/>
    <cellStyle name="RISKtrCorner 6" xfId="26048" xr:uid="{00000000-0005-0000-0000-0000ED890000}"/>
    <cellStyle name="RISKtrCorner 6 2" xfId="26049" xr:uid="{00000000-0005-0000-0000-0000EE890000}"/>
    <cellStyle name="RISKtrCorner 6 2 2" xfId="26050" xr:uid="{00000000-0005-0000-0000-0000EF890000}"/>
    <cellStyle name="RISKtrCorner 6 3" xfId="26051" xr:uid="{00000000-0005-0000-0000-0000F0890000}"/>
    <cellStyle name="RISKtrCorner 6 3 2" xfId="26052" xr:uid="{00000000-0005-0000-0000-0000F1890000}"/>
    <cellStyle name="RISKtrCorner 6 4" xfId="26053" xr:uid="{00000000-0005-0000-0000-0000F2890000}"/>
    <cellStyle name="RISKtrCorner 7" xfId="26054" xr:uid="{00000000-0005-0000-0000-0000F3890000}"/>
    <cellStyle name="RISKtrCorner 7 2" xfId="26055" xr:uid="{00000000-0005-0000-0000-0000F4890000}"/>
    <cellStyle name="RISKtrCorner 7 2 2" xfId="26056" xr:uid="{00000000-0005-0000-0000-0000F5890000}"/>
    <cellStyle name="RISKtrCorner 7 3" xfId="26057" xr:uid="{00000000-0005-0000-0000-0000F6890000}"/>
    <cellStyle name="RISKtrCorner 7 3 2" xfId="26058" xr:uid="{00000000-0005-0000-0000-0000F7890000}"/>
    <cellStyle name="RISKtrCorner 7 4" xfId="26059" xr:uid="{00000000-0005-0000-0000-0000F8890000}"/>
    <cellStyle name="RISKtrCorner 8" xfId="26060" xr:uid="{00000000-0005-0000-0000-0000F9890000}"/>
    <cellStyle name="RISKtrCorner 8 2" xfId="26061" xr:uid="{00000000-0005-0000-0000-0000FA890000}"/>
    <cellStyle name="RISKtrCorner 8 2 2" xfId="26062" xr:uid="{00000000-0005-0000-0000-0000FB890000}"/>
    <cellStyle name="RISKtrCorner 8 3" xfId="26063" xr:uid="{00000000-0005-0000-0000-0000FC890000}"/>
    <cellStyle name="RISKtrCorner 8 3 2" xfId="26064" xr:uid="{00000000-0005-0000-0000-0000FD890000}"/>
    <cellStyle name="RISKtrCorner 8 4" xfId="26065" xr:uid="{00000000-0005-0000-0000-0000FE890000}"/>
    <cellStyle name="RISKtrCorner 9" xfId="26066" xr:uid="{00000000-0005-0000-0000-0000FF890000}"/>
    <cellStyle name="RISKtrCorner 9 2" xfId="26067" xr:uid="{00000000-0005-0000-0000-0000008A0000}"/>
    <cellStyle name="RISKtrCorner 9 2 2" xfId="26068" xr:uid="{00000000-0005-0000-0000-0000018A0000}"/>
    <cellStyle name="RISKtrCorner 9 3" xfId="26069" xr:uid="{00000000-0005-0000-0000-0000028A0000}"/>
    <cellStyle name="RISKtrCorner 9 3 2" xfId="26070" xr:uid="{00000000-0005-0000-0000-0000038A0000}"/>
    <cellStyle name="RISKtrCorner 9 4" xfId="26071" xr:uid="{00000000-0005-0000-0000-0000048A0000}"/>
    <cellStyle name="RISKtrCorner_Balance" xfId="26072" xr:uid="{00000000-0005-0000-0000-0000058A0000}"/>
    <cellStyle name="RowLevel_1_OUTPUT2" xfId="26073" xr:uid="{00000000-0005-0000-0000-0000068A0000}"/>
    <cellStyle name="Saída 10" xfId="26074" xr:uid="{00000000-0005-0000-0000-0000078A0000}"/>
    <cellStyle name="Saída 11" xfId="26075" xr:uid="{00000000-0005-0000-0000-0000088A0000}"/>
    <cellStyle name="Saída 12" xfId="26076" xr:uid="{00000000-0005-0000-0000-0000098A0000}"/>
    <cellStyle name="Saída 13" xfId="26077" xr:uid="{00000000-0005-0000-0000-00000A8A0000}"/>
    <cellStyle name="Saída 14" xfId="26078" xr:uid="{00000000-0005-0000-0000-00000B8A0000}"/>
    <cellStyle name="Saída 15" xfId="26079" xr:uid="{00000000-0005-0000-0000-00000C8A0000}"/>
    <cellStyle name="Saída 16" xfId="26080" xr:uid="{00000000-0005-0000-0000-00000D8A0000}"/>
    <cellStyle name="Saída 17" xfId="26081" xr:uid="{00000000-0005-0000-0000-00000E8A0000}"/>
    <cellStyle name="Saída 18" xfId="26082" xr:uid="{00000000-0005-0000-0000-00000F8A0000}"/>
    <cellStyle name="Saída 19" xfId="26083" xr:uid="{00000000-0005-0000-0000-0000108A0000}"/>
    <cellStyle name="Saída 2" xfId="26084" xr:uid="{00000000-0005-0000-0000-0000118A0000}"/>
    <cellStyle name="Saída 2 2" xfId="36942" xr:uid="{00000000-0005-0000-0000-0000128A0000}"/>
    <cellStyle name="Saída 20" xfId="26085" xr:uid="{00000000-0005-0000-0000-0000138A0000}"/>
    <cellStyle name="Saída 21" xfId="26086" xr:uid="{00000000-0005-0000-0000-0000148A0000}"/>
    <cellStyle name="Saída 22" xfId="26087" xr:uid="{00000000-0005-0000-0000-0000158A0000}"/>
    <cellStyle name="Saída 23" xfId="26088" xr:uid="{00000000-0005-0000-0000-0000168A0000}"/>
    <cellStyle name="Saída 24" xfId="26089" xr:uid="{00000000-0005-0000-0000-0000178A0000}"/>
    <cellStyle name="Saída 25" xfId="26090" xr:uid="{00000000-0005-0000-0000-0000188A0000}"/>
    <cellStyle name="Saída 26" xfId="26091" xr:uid="{00000000-0005-0000-0000-0000198A0000}"/>
    <cellStyle name="Saída 27" xfId="26092" xr:uid="{00000000-0005-0000-0000-00001A8A0000}"/>
    <cellStyle name="Saída 28" xfId="26093" xr:uid="{00000000-0005-0000-0000-00001B8A0000}"/>
    <cellStyle name="Saída 29" xfId="26094" xr:uid="{00000000-0005-0000-0000-00001C8A0000}"/>
    <cellStyle name="Saída 3" xfId="26095" xr:uid="{00000000-0005-0000-0000-00001D8A0000}"/>
    <cellStyle name="Saída 3 2" xfId="36943" xr:uid="{00000000-0005-0000-0000-00001E8A0000}"/>
    <cellStyle name="Saída 30" xfId="26096" xr:uid="{00000000-0005-0000-0000-00001F8A0000}"/>
    <cellStyle name="Saída 31" xfId="26097" xr:uid="{00000000-0005-0000-0000-0000208A0000}"/>
    <cellStyle name="Saída 32" xfId="26098" xr:uid="{00000000-0005-0000-0000-0000218A0000}"/>
    <cellStyle name="Saída 33" xfId="26099" xr:uid="{00000000-0005-0000-0000-0000228A0000}"/>
    <cellStyle name="Saída 34" xfId="26100" xr:uid="{00000000-0005-0000-0000-0000238A0000}"/>
    <cellStyle name="Saída 35" xfId="26101" xr:uid="{00000000-0005-0000-0000-0000248A0000}"/>
    <cellStyle name="Saída 36" xfId="26102" xr:uid="{00000000-0005-0000-0000-0000258A0000}"/>
    <cellStyle name="Saída 37" xfId="26103" xr:uid="{00000000-0005-0000-0000-0000268A0000}"/>
    <cellStyle name="Saída 38" xfId="26104" xr:uid="{00000000-0005-0000-0000-0000278A0000}"/>
    <cellStyle name="Saída 39" xfId="26105" xr:uid="{00000000-0005-0000-0000-0000288A0000}"/>
    <cellStyle name="Saída 4" xfId="26106" xr:uid="{00000000-0005-0000-0000-0000298A0000}"/>
    <cellStyle name="Saída 4 2" xfId="26107" xr:uid="{00000000-0005-0000-0000-00002A8A0000}"/>
    <cellStyle name="Saída 4 3" xfId="26108" xr:uid="{00000000-0005-0000-0000-00002B8A0000}"/>
    <cellStyle name="Saída 4 4" xfId="26109" xr:uid="{00000000-0005-0000-0000-00002C8A0000}"/>
    <cellStyle name="Saída 40" xfId="26110" xr:uid="{00000000-0005-0000-0000-00002D8A0000}"/>
    <cellStyle name="Saída 41" xfId="26111" xr:uid="{00000000-0005-0000-0000-00002E8A0000}"/>
    <cellStyle name="Saída 42" xfId="36944" xr:uid="{00000000-0005-0000-0000-00002F8A0000}"/>
    <cellStyle name="Saída 43" xfId="36945" xr:uid="{00000000-0005-0000-0000-0000308A0000}"/>
    <cellStyle name="Saída 44" xfId="36946" xr:uid="{00000000-0005-0000-0000-0000318A0000}"/>
    <cellStyle name="Saída 45" xfId="36947" xr:uid="{00000000-0005-0000-0000-0000328A0000}"/>
    <cellStyle name="Saída 5" xfId="26112" xr:uid="{00000000-0005-0000-0000-0000338A0000}"/>
    <cellStyle name="Saída 6" xfId="26113" xr:uid="{00000000-0005-0000-0000-0000348A0000}"/>
    <cellStyle name="Saída 7" xfId="26114" xr:uid="{00000000-0005-0000-0000-0000358A0000}"/>
    <cellStyle name="Saída 8" xfId="26115" xr:uid="{00000000-0005-0000-0000-0000368A0000}"/>
    <cellStyle name="Saída 9" xfId="26116" xr:uid="{00000000-0005-0000-0000-0000378A0000}"/>
    <cellStyle name="Salida 2" xfId="26117" xr:uid="{00000000-0005-0000-0000-0000388A0000}"/>
    <cellStyle name="SAN" xfId="26118" xr:uid="{00000000-0005-0000-0000-0000398A0000}"/>
    <cellStyle name="SAPBEXaggData" xfId="26119" xr:uid="{00000000-0005-0000-0000-00003A8A0000}"/>
    <cellStyle name="SAPBEXaggData 2" xfId="26120" xr:uid="{00000000-0005-0000-0000-00003B8A0000}"/>
    <cellStyle name="SAPBEXaggData 2 2" xfId="29804" xr:uid="{00000000-0005-0000-0000-00003C8A0000}"/>
    <cellStyle name="SAPBEXaggData 3" xfId="26121" xr:uid="{00000000-0005-0000-0000-00003D8A0000}"/>
    <cellStyle name="SAPBEXaggData 3 2" xfId="29805" xr:uid="{00000000-0005-0000-0000-00003E8A0000}"/>
    <cellStyle name="SAPBEXaggData 4" xfId="29803" xr:uid="{00000000-0005-0000-0000-00003F8A0000}"/>
    <cellStyle name="SAPBEXaggDataEmph" xfId="26122" xr:uid="{00000000-0005-0000-0000-0000408A0000}"/>
    <cellStyle name="SAPBEXaggDataEmph 2" xfId="29806" xr:uid="{00000000-0005-0000-0000-0000418A0000}"/>
    <cellStyle name="SAPBEXaggItem" xfId="26123" xr:uid="{00000000-0005-0000-0000-0000428A0000}"/>
    <cellStyle name="SAPBEXaggItem 2" xfId="29807" xr:uid="{00000000-0005-0000-0000-0000438A0000}"/>
    <cellStyle name="SAPBEXaggItemX" xfId="26124" xr:uid="{00000000-0005-0000-0000-0000448A0000}"/>
    <cellStyle name="SAPBEXaggItemX 2" xfId="29808" xr:uid="{00000000-0005-0000-0000-0000458A0000}"/>
    <cellStyle name="SAPBEXchaText" xfId="26125" xr:uid="{00000000-0005-0000-0000-0000468A0000}"/>
    <cellStyle name="SAPBEXchaText 2" xfId="29809" xr:uid="{00000000-0005-0000-0000-0000478A0000}"/>
    <cellStyle name="SAPBEXexcBad7" xfId="26126" xr:uid="{00000000-0005-0000-0000-0000488A0000}"/>
    <cellStyle name="SAPBEXexcBad7 2" xfId="29810" xr:uid="{00000000-0005-0000-0000-0000498A0000}"/>
    <cellStyle name="SAPBEXexcBad8" xfId="26127" xr:uid="{00000000-0005-0000-0000-00004A8A0000}"/>
    <cellStyle name="SAPBEXexcBad8 2" xfId="29811" xr:uid="{00000000-0005-0000-0000-00004B8A0000}"/>
    <cellStyle name="SAPBEXexcBad9" xfId="26128" xr:uid="{00000000-0005-0000-0000-00004C8A0000}"/>
    <cellStyle name="SAPBEXexcBad9 2" xfId="29812" xr:uid="{00000000-0005-0000-0000-00004D8A0000}"/>
    <cellStyle name="SAPBEXexcCritical4" xfId="26129" xr:uid="{00000000-0005-0000-0000-00004E8A0000}"/>
    <cellStyle name="SAPBEXexcCritical4 2" xfId="29813" xr:uid="{00000000-0005-0000-0000-00004F8A0000}"/>
    <cellStyle name="SAPBEXexcCritical5" xfId="26130" xr:uid="{00000000-0005-0000-0000-0000508A0000}"/>
    <cellStyle name="SAPBEXexcCritical5 2" xfId="29814" xr:uid="{00000000-0005-0000-0000-0000518A0000}"/>
    <cellStyle name="SAPBEXexcCritical6" xfId="26131" xr:uid="{00000000-0005-0000-0000-0000528A0000}"/>
    <cellStyle name="SAPBEXexcCritical6 2" xfId="29815" xr:uid="{00000000-0005-0000-0000-0000538A0000}"/>
    <cellStyle name="SAPBEXexcGood1" xfId="26132" xr:uid="{00000000-0005-0000-0000-0000548A0000}"/>
    <cellStyle name="SAPBEXexcGood1 2" xfId="29816" xr:uid="{00000000-0005-0000-0000-0000558A0000}"/>
    <cellStyle name="SAPBEXexcGood2" xfId="26133" xr:uid="{00000000-0005-0000-0000-0000568A0000}"/>
    <cellStyle name="SAPBEXexcGood2 2" xfId="29817" xr:uid="{00000000-0005-0000-0000-0000578A0000}"/>
    <cellStyle name="SAPBEXexcGood3" xfId="26134" xr:uid="{00000000-0005-0000-0000-0000588A0000}"/>
    <cellStyle name="SAPBEXexcGood3 2" xfId="29818" xr:uid="{00000000-0005-0000-0000-0000598A0000}"/>
    <cellStyle name="SAPBEXfilterDrill" xfId="26135" xr:uid="{00000000-0005-0000-0000-00005A8A0000}"/>
    <cellStyle name="SAPBEXfilterDrill 2" xfId="29819" xr:uid="{00000000-0005-0000-0000-00005B8A0000}"/>
    <cellStyle name="SAPBEXfilterItem" xfId="26136" xr:uid="{00000000-0005-0000-0000-00005C8A0000}"/>
    <cellStyle name="SAPBEXfilterItem 2" xfId="26137" xr:uid="{00000000-0005-0000-0000-00005D8A0000}"/>
    <cellStyle name="SAPBEXfilterItem 2 2" xfId="29821" xr:uid="{00000000-0005-0000-0000-00005E8A0000}"/>
    <cellStyle name="SAPBEXfilterItem 3" xfId="29820" xr:uid="{00000000-0005-0000-0000-00005F8A0000}"/>
    <cellStyle name="SAPBEXfilterText" xfId="26138" xr:uid="{00000000-0005-0000-0000-0000608A0000}"/>
    <cellStyle name="SAPBEXfilterText 2" xfId="26139" xr:uid="{00000000-0005-0000-0000-0000618A0000}"/>
    <cellStyle name="SAPBEXfilterText 2 2" xfId="29823" xr:uid="{00000000-0005-0000-0000-0000628A0000}"/>
    <cellStyle name="SAPBEXfilterText 3" xfId="29822" xr:uid="{00000000-0005-0000-0000-0000638A0000}"/>
    <cellStyle name="SAPBEXformats" xfId="26140" xr:uid="{00000000-0005-0000-0000-0000648A0000}"/>
    <cellStyle name="SAPBEXformats 2" xfId="29824" xr:uid="{00000000-0005-0000-0000-0000658A0000}"/>
    <cellStyle name="SAPBEXheaderItem" xfId="26141" xr:uid="{00000000-0005-0000-0000-0000668A0000}"/>
    <cellStyle name="SAPBEXheaderItem 2" xfId="29825" xr:uid="{00000000-0005-0000-0000-0000678A0000}"/>
    <cellStyle name="SAPBEXheaderText" xfId="26142" xr:uid="{00000000-0005-0000-0000-0000688A0000}"/>
    <cellStyle name="SAPBEXheaderText 2" xfId="29826" xr:uid="{00000000-0005-0000-0000-0000698A0000}"/>
    <cellStyle name="SAPBEXHLevel0" xfId="26143" xr:uid="{00000000-0005-0000-0000-00006A8A0000}"/>
    <cellStyle name="SAPBEXHLevel0 2" xfId="29827" xr:uid="{00000000-0005-0000-0000-00006B8A0000}"/>
    <cellStyle name="SAPBEXHLevel0X" xfId="26144" xr:uid="{00000000-0005-0000-0000-00006C8A0000}"/>
    <cellStyle name="SAPBEXHLevel0X 2" xfId="26145" xr:uid="{00000000-0005-0000-0000-00006D8A0000}"/>
    <cellStyle name="SAPBEXHLevel0X 2 2" xfId="26146" xr:uid="{00000000-0005-0000-0000-00006E8A0000}"/>
    <cellStyle name="SAPBEXHLevel0X 2 2 2" xfId="29830" xr:uid="{00000000-0005-0000-0000-00006F8A0000}"/>
    <cellStyle name="SAPBEXHLevel0X 2 3" xfId="29829" xr:uid="{00000000-0005-0000-0000-0000708A0000}"/>
    <cellStyle name="SAPBEXHLevel0X 3" xfId="26147" xr:uid="{00000000-0005-0000-0000-0000718A0000}"/>
    <cellStyle name="SAPBEXHLevel0X 3 2" xfId="26148" xr:uid="{00000000-0005-0000-0000-0000728A0000}"/>
    <cellStyle name="SAPBEXHLevel0X 3 2 2" xfId="29832" xr:uid="{00000000-0005-0000-0000-0000738A0000}"/>
    <cellStyle name="SAPBEXHLevel0X 3 3" xfId="29831" xr:uid="{00000000-0005-0000-0000-0000748A0000}"/>
    <cellStyle name="SAPBEXHLevel0X 4" xfId="26149" xr:uid="{00000000-0005-0000-0000-0000758A0000}"/>
    <cellStyle name="SAPBEXHLevel0X 4 2" xfId="29833" xr:uid="{00000000-0005-0000-0000-0000768A0000}"/>
    <cellStyle name="SAPBEXHLevel0X 5" xfId="29828" xr:uid="{00000000-0005-0000-0000-0000778A0000}"/>
    <cellStyle name="SAPBEXHLevel1" xfId="26150" xr:uid="{00000000-0005-0000-0000-0000788A0000}"/>
    <cellStyle name="SAPBEXHLevel1 2" xfId="29834" xr:uid="{00000000-0005-0000-0000-0000798A0000}"/>
    <cellStyle name="SAPBEXHLevel1X" xfId="26151" xr:uid="{00000000-0005-0000-0000-00007A8A0000}"/>
    <cellStyle name="SAPBEXHLevel1X 2" xfId="29835" xr:uid="{00000000-0005-0000-0000-00007B8A0000}"/>
    <cellStyle name="SAPBEXHLevel2" xfId="26152" xr:uid="{00000000-0005-0000-0000-00007C8A0000}"/>
    <cellStyle name="SAPBEXHLevel2 2" xfId="29836" xr:uid="{00000000-0005-0000-0000-00007D8A0000}"/>
    <cellStyle name="SAPBEXHLevel2X" xfId="26153" xr:uid="{00000000-0005-0000-0000-00007E8A0000}"/>
    <cellStyle name="SAPBEXHLevel2X 2" xfId="29837" xr:uid="{00000000-0005-0000-0000-00007F8A0000}"/>
    <cellStyle name="SAPBEXHLevel3" xfId="26154" xr:uid="{00000000-0005-0000-0000-0000808A0000}"/>
    <cellStyle name="SAPBEXHLevel3 2" xfId="29838" xr:uid="{00000000-0005-0000-0000-0000818A0000}"/>
    <cellStyle name="SAPBEXHLevel3X" xfId="26155" xr:uid="{00000000-0005-0000-0000-0000828A0000}"/>
    <cellStyle name="SAPBEXHLevel3X 2" xfId="29839" xr:uid="{00000000-0005-0000-0000-0000838A0000}"/>
    <cellStyle name="SAPBEXinputData" xfId="26156" xr:uid="{00000000-0005-0000-0000-0000848A0000}"/>
    <cellStyle name="SAPBEXItemHeader" xfId="26157" xr:uid="{00000000-0005-0000-0000-0000858A0000}"/>
    <cellStyle name="SAPBEXresData" xfId="26158" xr:uid="{00000000-0005-0000-0000-0000868A0000}"/>
    <cellStyle name="SAPBEXresData 2" xfId="29840" xr:uid="{00000000-0005-0000-0000-0000878A0000}"/>
    <cellStyle name="SAPBEXresDataEmph" xfId="26159" xr:uid="{00000000-0005-0000-0000-0000888A0000}"/>
    <cellStyle name="SAPBEXresDataEmph 2" xfId="26160" xr:uid="{00000000-0005-0000-0000-0000898A0000}"/>
    <cellStyle name="SAPBEXresItem" xfId="26161" xr:uid="{00000000-0005-0000-0000-00008A8A0000}"/>
    <cellStyle name="SAPBEXresItemX" xfId="26162" xr:uid="{00000000-0005-0000-0000-00008B8A0000}"/>
    <cellStyle name="SAPBEXstdData" xfId="26163" xr:uid="{00000000-0005-0000-0000-00008C8A0000}"/>
    <cellStyle name="SAPBEXstdDataEmph" xfId="26164" xr:uid="{00000000-0005-0000-0000-00008D8A0000}"/>
    <cellStyle name="SAPBEXstdItem" xfId="26165" xr:uid="{00000000-0005-0000-0000-00008E8A0000}"/>
    <cellStyle name="SAPBEXstdItemX" xfId="26166" xr:uid="{00000000-0005-0000-0000-00008F8A0000}"/>
    <cellStyle name="SAPBEXtitle" xfId="26167" xr:uid="{00000000-0005-0000-0000-0000908A0000}"/>
    <cellStyle name="SAPBEXunassignedItem" xfId="26168" xr:uid="{00000000-0005-0000-0000-0000918A0000}"/>
    <cellStyle name="SAPBEXunassignedItem 2" xfId="26169" xr:uid="{00000000-0005-0000-0000-0000928A0000}"/>
    <cellStyle name="SAPBEXunassignedItem 2 2" xfId="29842" xr:uid="{00000000-0005-0000-0000-0000938A0000}"/>
    <cellStyle name="SAPBEXunassignedItem 3" xfId="29841" xr:uid="{00000000-0005-0000-0000-0000948A0000}"/>
    <cellStyle name="SAPBEXundefined" xfId="26170" xr:uid="{00000000-0005-0000-0000-0000958A0000}"/>
    <cellStyle name="Separador de milhares [0] 2" xfId="26171" xr:uid="{00000000-0005-0000-0000-0000968A0000}"/>
    <cellStyle name="Separador de milhares [0] 2 2" xfId="26172" xr:uid="{00000000-0005-0000-0000-0000978A0000}"/>
    <cellStyle name="Separador de milhares [0] 2 2 2" xfId="26173" xr:uid="{00000000-0005-0000-0000-0000988A0000}"/>
    <cellStyle name="Separador de milhares [0] 2 3" xfId="26174" xr:uid="{00000000-0005-0000-0000-0000998A0000}"/>
    <cellStyle name="Separador de milhares [0] 2 3 2" xfId="26175" xr:uid="{00000000-0005-0000-0000-00009A8A0000}"/>
    <cellStyle name="Separador de milhares [0] 2 4" xfId="26176" xr:uid="{00000000-0005-0000-0000-00009B8A0000}"/>
    <cellStyle name="Separador de milhares [0] 3" xfId="26177" xr:uid="{00000000-0005-0000-0000-00009C8A0000}"/>
    <cellStyle name="Separador de milhares [0] 3 2" xfId="26178" xr:uid="{00000000-0005-0000-0000-00009D8A0000}"/>
    <cellStyle name="Separador de milhares [0] 3 2 2" xfId="26179" xr:uid="{00000000-0005-0000-0000-00009E8A0000}"/>
    <cellStyle name="Separador de milhares [0] 3 3" xfId="26180" xr:uid="{00000000-0005-0000-0000-00009F8A0000}"/>
    <cellStyle name="Separador de milhares [0] 3 3 2" xfId="26181" xr:uid="{00000000-0005-0000-0000-0000A08A0000}"/>
    <cellStyle name="Separador de milhares [0] 3 4" xfId="26182" xr:uid="{00000000-0005-0000-0000-0000A18A0000}"/>
    <cellStyle name="Separador de milhares [0] 4" xfId="26183" xr:uid="{00000000-0005-0000-0000-0000A28A0000}"/>
    <cellStyle name="Separador de milhares [0] 4 2" xfId="26184" xr:uid="{00000000-0005-0000-0000-0000A38A0000}"/>
    <cellStyle name="Separador de milhares [0] 4 2 2" xfId="26185" xr:uid="{00000000-0005-0000-0000-0000A48A0000}"/>
    <cellStyle name="Separador de milhares [0] 4 3" xfId="26186" xr:uid="{00000000-0005-0000-0000-0000A58A0000}"/>
    <cellStyle name="Separador de milhares [0] 4 3 2" xfId="26187" xr:uid="{00000000-0005-0000-0000-0000A68A0000}"/>
    <cellStyle name="Separador de milhares [0] 4 4" xfId="26188" xr:uid="{00000000-0005-0000-0000-0000A78A0000}"/>
    <cellStyle name="Separador de milhares 10" xfId="26189" xr:uid="{00000000-0005-0000-0000-0000A88A0000}"/>
    <cellStyle name="Separador de milhares 10 2" xfId="29843" xr:uid="{00000000-0005-0000-0000-0000A98A0000}"/>
    <cellStyle name="Separador de milhares 11" xfId="36948" xr:uid="{00000000-0005-0000-0000-0000AA8A0000}"/>
    <cellStyle name="Separador de milhares 12" xfId="36949" xr:uid="{00000000-0005-0000-0000-0000AB8A0000}"/>
    <cellStyle name="Separador de milhares 13" xfId="36950" xr:uid="{00000000-0005-0000-0000-0000AC8A0000}"/>
    <cellStyle name="Separador de milhares 14" xfId="36951" xr:uid="{00000000-0005-0000-0000-0000AD8A0000}"/>
    <cellStyle name="Separador de milhares 15" xfId="36952" xr:uid="{00000000-0005-0000-0000-0000AE8A0000}"/>
    <cellStyle name="Separador de milhares 2" xfId="26190" xr:uid="{00000000-0005-0000-0000-0000AF8A0000}"/>
    <cellStyle name="Separador de milhares 2 2" xfId="26191" xr:uid="{00000000-0005-0000-0000-0000B08A0000}"/>
    <cellStyle name="Separador de milhares 2 2 2" xfId="26192" xr:uid="{00000000-0005-0000-0000-0000B18A0000}"/>
    <cellStyle name="Separador de milhares 2 2 2 2" xfId="26193" xr:uid="{00000000-0005-0000-0000-0000B28A0000}"/>
    <cellStyle name="Separador de milhares 2 2 3" xfId="26194" xr:uid="{00000000-0005-0000-0000-0000B38A0000}"/>
    <cellStyle name="Separador de milhares 2 2 4" xfId="36953" xr:uid="{00000000-0005-0000-0000-0000B48A0000}"/>
    <cellStyle name="Separador de milhares 2 3" xfId="26195" xr:uid="{00000000-0005-0000-0000-0000B58A0000}"/>
    <cellStyle name="Separador de milhares 2 3 2" xfId="26196" xr:uid="{00000000-0005-0000-0000-0000B68A0000}"/>
    <cellStyle name="Separador de milhares 2 3 2 2" xfId="29844" xr:uid="{00000000-0005-0000-0000-0000B78A0000}"/>
    <cellStyle name="Separador de milhares 2 3 3" xfId="26197" xr:uid="{00000000-0005-0000-0000-0000B88A0000}"/>
    <cellStyle name="Separador de milhares 2 4" xfId="26198" xr:uid="{00000000-0005-0000-0000-0000B98A0000}"/>
    <cellStyle name="Separador de milhares 2 4 2" xfId="26199" xr:uid="{00000000-0005-0000-0000-0000BA8A0000}"/>
    <cellStyle name="Separador de milhares 2 5" xfId="26200" xr:uid="{00000000-0005-0000-0000-0000BB8A0000}"/>
    <cellStyle name="Separador de milhares 3" xfId="26201" xr:uid="{00000000-0005-0000-0000-0000BC8A0000}"/>
    <cellStyle name="Separador de milhares 3 2" xfId="26202" xr:uid="{00000000-0005-0000-0000-0000BD8A0000}"/>
    <cellStyle name="Separador de milhares 3 2 2" xfId="26203" xr:uid="{00000000-0005-0000-0000-0000BE8A0000}"/>
    <cellStyle name="Separador de milhares 3 2 3" xfId="36954" xr:uid="{00000000-0005-0000-0000-0000BF8A0000}"/>
    <cellStyle name="Separador de milhares 3 3" xfId="26204" xr:uid="{00000000-0005-0000-0000-0000C08A0000}"/>
    <cellStyle name="Separador de milhares 3 3 2" xfId="26205" xr:uid="{00000000-0005-0000-0000-0000C18A0000}"/>
    <cellStyle name="Separador de milhares 3 3 3" xfId="36955" xr:uid="{00000000-0005-0000-0000-0000C28A0000}"/>
    <cellStyle name="Separador de milhares 3 4" xfId="26206" xr:uid="{00000000-0005-0000-0000-0000C38A0000}"/>
    <cellStyle name="Separador de milhares 3 5" xfId="29845" xr:uid="{00000000-0005-0000-0000-0000C48A0000}"/>
    <cellStyle name="Separador de milhares 3 6" xfId="36956" xr:uid="{00000000-0005-0000-0000-0000C58A0000}"/>
    <cellStyle name="Separador de milhares 3 7" xfId="36957" xr:uid="{00000000-0005-0000-0000-0000C68A0000}"/>
    <cellStyle name="Separador de milhares 4" xfId="26207" xr:uid="{00000000-0005-0000-0000-0000C78A0000}"/>
    <cellStyle name="Separador de milhares 4 2" xfId="26208" xr:uid="{00000000-0005-0000-0000-0000C88A0000}"/>
    <cellStyle name="Separador de milhares 4 2 2" xfId="26209" xr:uid="{00000000-0005-0000-0000-0000C98A0000}"/>
    <cellStyle name="Separador de milhares 4 3" xfId="26210" xr:uid="{00000000-0005-0000-0000-0000CA8A0000}"/>
    <cellStyle name="Separador de milhares 5" xfId="26211" xr:uid="{00000000-0005-0000-0000-0000CB8A0000}"/>
    <cellStyle name="Separador de milhares 5 2" xfId="26212" xr:uid="{00000000-0005-0000-0000-0000CC8A0000}"/>
    <cellStyle name="Separador de milhares 5 3" xfId="26213" xr:uid="{00000000-0005-0000-0000-0000CD8A0000}"/>
    <cellStyle name="Separador de milhares 5 4" xfId="26214" xr:uid="{00000000-0005-0000-0000-0000CE8A0000}"/>
    <cellStyle name="Separador de milhares 5 5" xfId="26215" xr:uid="{00000000-0005-0000-0000-0000CF8A0000}"/>
    <cellStyle name="Separador de milhares 5 6" xfId="26216" xr:uid="{00000000-0005-0000-0000-0000D08A0000}"/>
    <cellStyle name="Separador de milhares 5 6 2" xfId="29847" xr:uid="{00000000-0005-0000-0000-0000D18A0000}"/>
    <cellStyle name="Separador de milhares 5 7" xfId="29846" xr:uid="{00000000-0005-0000-0000-0000D28A0000}"/>
    <cellStyle name="Separador de milhares 6" xfId="26217" xr:uid="{00000000-0005-0000-0000-0000D38A0000}"/>
    <cellStyle name="Separador de milhares 6 2" xfId="26218" xr:uid="{00000000-0005-0000-0000-0000D48A0000}"/>
    <cellStyle name="Separador de milhares 6 2 2" xfId="26219" xr:uid="{00000000-0005-0000-0000-0000D58A0000}"/>
    <cellStyle name="Separador de milhares 6 3" xfId="26220" xr:uid="{00000000-0005-0000-0000-0000D68A0000}"/>
    <cellStyle name="Separador de milhares 6 3 2" xfId="26221" xr:uid="{00000000-0005-0000-0000-0000D78A0000}"/>
    <cellStyle name="Separador de milhares 6 4" xfId="26222" xr:uid="{00000000-0005-0000-0000-0000D88A0000}"/>
    <cellStyle name="Separador de milhares 6 4 2" xfId="26223" xr:uid="{00000000-0005-0000-0000-0000D98A0000}"/>
    <cellStyle name="Separador de milhares 6 5" xfId="26224" xr:uid="{00000000-0005-0000-0000-0000DA8A0000}"/>
    <cellStyle name="Separador de milhares 6 5 2" xfId="26225" xr:uid="{00000000-0005-0000-0000-0000DB8A0000}"/>
    <cellStyle name="Separador de milhares 6 6" xfId="27624" xr:uid="{00000000-0005-0000-0000-0000DC8A0000}"/>
    <cellStyle name="Separador de milhares 6 6 2" xfId="29863" xr:uid="{00000000-0005-0000-0000-0000DD8A0000}"/>
    <cellStyle name="Separador de milhares 6 7" xfId="29848" xr:uid="{00000000-0005-0000-0000-0000DE8A0000}"/>
    <cellStyle name="Separador de milhares 7" xfId="26226" xr:uid="{00000000-0005-0000-0000-0000DF8A0000}"/>
    <cellStyle name="Separador de milhares 7 2" xfId="26227" xr:uid="{00000000-0005-0000-0000-0000E08A0000}"/>
    <cellStyle name="Separador de milhares 7 3" xfId="36958" xr:uid="{00000000-0005-0000-0000-0000E18A0000}"/>
    <cellStyle name="Separador de milhares 7 4" xfId="36959" xr:uid="{00000000-0005-0000-0000-0000E28A0000}"/>
    <cellStyle name="Separador de milhares 7 5" xfId="36960" xr:uid="{00000000-0005-0000-0000-0000E38A0000}"/>
    <cellStyle name="Separador de milhares 7 6" xfId="36961" xr:uid="{00000000-0005-0000-0000-0000E48A0000}"/>
    <cellStyle name="Separador de milhares 7 7" xfId="36962" xr:uid="{00000000-0005-0000-0000-0000E58A0000}"/>
    <cellStyle name="Separador de milhares 8" xfId="26228" xr:uid="{00000000-0005-0000-0000-0000E68A0000}"/>
    <cellStyle name="Separador de milhares 8 2" xfId="29849" xr:uid="{00000000-0005-0000-0000-0000E78A0000}"/>
    <cellStyle name="Separador de milhares 8 3" xfId="36963" xr:uid="{00000000-0005-0000-0000-0000E88A0000}"/>
    <cellStyle name="Separador de milhares 8 4" xfId="36964" xr:uid="{00000000-0005-0000-0000-0000E98A0000}"/>
    <cellStyle name="Separador de milhares 8 5" xfId="36965" xr:uid="{00000000-0005-0000-0000-0000EA8A0000}"/>
    <cellStyle name="Separador de milhares 8 6" xfId="36966" xr:uid="{00000000-0005-0000-0000-0000EB8A0000}"/>
    <cellStyle name="Separador de milhares 8 7" xfId="36967" xr:uid="{00000000-0005-0000-0000-0000EC8A0000}"/>
    <cellStyle name="Separador de milhares 9" xfId="26229" xr:uid="{00000000-0005-0000-0000-0000ED8A0000}"/>
    <cellStyle name="Separador de milhares 9 2" xfId="29850" xr:uid="{00000000-0005-0000-0000-0000EE8A0000}"/>
    <cellStyle name="Sheet Title" xfId="26230" xr:uid="{00000000-0005-0000-0000-0000EF8A0000}"/>
    <cellStyle name="Standard format" xfId="26231" xr:uid="{00000000-0005-0000-0000-0000F08A0000}"/>
    <cellStyle name="Standard format 2" xfId="26232" xr:uid="{00000000-0005-0000-0000-0000F18A0000}"/>
    <cellStyle name="Standard format 3" xfId="26233" xr:uid="{00000000-0005-0000-0000-0000F28A0000}"/>
    <cellStyle name="Standard format 4" xfId="36968" xr:uid="{00000000-0005-0000-0000-0000F38A0000}"/>
    <cellStyle name="Style 1" xfId="26234" xr:uid="{00000000-0005-0000-0000-0000F48A0000}"/>
    <cellStyle name="Subtit - Modelo2" xfId="26235" xr:uid="{00000000-0005-0000-0000-0000F58A0000}"/>
    <cellStyle name="Subtit - Modelo2 10" xfId="26236" xr:uid="{00000000-0005-0000-0000-0000F68A0000}"/>
    <cellStyle name="Subtit - Modelo2 11" xfId="26237" xr:uid="{00000000-0005-0000-0000-0000F78A0000}"/>
    <cellStyle name="Subtit - Modelo2 12" xfId="26238" xr:uid="{00000000-0005-0000-0000-0000F88A0000}"/>
    <cellStyle name="Subtit - Modelo2 13" xfId="26239" xr:uid="{00000000-0005-0000-0000-0000F98A0000}"/>
    <cellStyle name="Subtit - Modelo2 14" xfId="26240" xr:uid="{00000000-0005-0000-0000-0000FA8A0000}"/>
    <cellStyle name="Subtit - Modelo2 15" xfId="26241" xr:uid="{00000000-0005-0000-0000-0000FB8A0000}"/>
    <cellStyle name="Subtit - Modelo2 16" xfId="26242" xr:uid="{00000000-0005-0000-0000-0000FC8A0000}"/>
    <cellStyle name="Subtit - Modelo2 17" xfId="26243" xr:uid="{00000000-0005-0000-0000-0000FD8A0000}"/>
    <cellStyle name="Subtit - Modelo2 18" xfId="26244" xr:uid="{00000000-0005-0000-0000-0000FE8A0000}"/>
    <cellStyle name="Subtit - Modelo2 19" xfId="26245" xr:uid="{00000000-0005-0000-0000-0000FF8A0000}"/>
    <cellStyle name="Subtit - Modelo2 2" xfId="26246" xr:uid="{00000000-0005-0000-0000-0000008B0000}"/>
    <cellStyle name="Subtit - Modelo2 2 10" xfId="26247" xr:uid="{00000000-0005-0000-0000-0000018B0000}"/>
    <cellStyle name="Subtit - Modelo2 2 11" xfId="26248" xr:uid="{00000000-0005-0000-0000-0000028B0000}"/>
    <cellStyle name="Subtit - Modelo2 2 12" xfId="26249" xr:uid="{00000000-0005-0000-0000-0000038B0000}"/>
    <cellStyle name="Subtit - Modelo2 2 2" xfId="26250" xr:uid="{00000000-0005-0000-0000-0000048B0000}"/>
    <cellStyle name="Subtit - Modelo2 2 3" xfId="26251" xr:uid="{00000000-0005-0000-0000-0000058B0000}"/>
    <cellStyle name="Subtit - Modelo2 2 4" xfId="26252" xr:uid="{00000000-0005-0000-0000-0000068B0000}"/>
    <cellStyle name="Subtit - Modelo2 2 5" xfId="26253" xr:uid="{00000000-0005-0000-0000-0000078B0000}"/>
    <cellStyle name="Subtit - Modelo2 2 6" xfId="26254" xr:uid="{00000000-0005-0000-0000-0000088B0000}"/>
    <cellStyle name="Subtit - Modelo2 2 7" xfId="26255" xr:uid="{00000000-0005-0000-0000-0000098B0000}"/>
    <cellStyle name="Subtit - Modelo2 2 8" xfId="26256" xr:uid="{00000000-0005-0000-0000-00000A8B0000}"/>
    <cellStyle name="Subtit - Modelo2 2 9" xfId="26257" xr:uid="{00000000-0005-0000-0000-00000B8B0000}"/>
    <cellStyle name="Subtit - Modelo2 2_ActiFijos" xfId="26258" xr:uid="{00000000-0005-0000-0000-00000C8B0000}"/>
    <cellStyle name="Subtit - Modelo2 20" xfId="26259" xr:uid="{00000000-0005-0000-0000-00000D8B0000}"/>
    <cellStyle name="Subtit - Modelo2 21" xfId="26260" xr:uid="{00000000-0005-0000-0000-00000E8B0000}"/>
    <cellStyle name="Subtit - Modelo2 22" xfId="26261" xr:uid="{00000000-0005-0000-0000-00000F8B0000}"/>
    <cellStyle name="Subtit - Modelo2 23" xfId="26262" xr:uid="{00000000-0005-0000-0000-0000108B0000}"/>
    <cellStyle name="Subtit - Modelo2 24" xfId="26263" xr:uid="{00000000-0005-0000-0000-0000118B0000}"/>
    <cellStyle name="Subtit - Modelo2 25" xfId="26264" xr:uid="{00000000-0005-0000-0000-0000128B0000}"/>
    <cellStyle name="Subtit - Modelo2 26" xfId="26265" xr:uid="{00000000-0005-0000-0000-0000138B0000}"/>
    <cellStyle name="Subtit - Modelo2 27" xfId="26266" xr:uid="{00000000-0005-0000-0000-0000148B0000}"/>
    <cellStyle name="Subtit - Modelo2 28" xfId="26267" xr:uid="{00000000-0005-0000-0000-0000158B0000}"/>
    <cellStyle name="Subtit - Modelo2 29" xfId="26268" xr:uid="{00000000-0005-0000-0000-0000168B0000}"/>
    <cellStyle name="Subtit - Modelo2 3" xfId="26269" xr:uid="{00000000-0005-0000-0000-0000178B0000}"/>
    <cellStyle name="Subtit - Modelo2 3 10" xfId="26270" xr:uid="{00000000-0005-0000-0000-0000188B0000}"/>
    <cellStyle name="Subtit - Modelo2 3 11" xfId="26271" xr:uid="{00000000-0005-0000-0000-0000198B0000}"/>
    <cellStyle name="Subtit - Modelo2 3 12" xfId="26272" xr:uid="{00000000-0005-0000-0000-00001A8B0000}"/>
    <cellStyle name="Subtit - Modelo2 3 2" xfId="26273" xr:uid="{00000000-0005-0000-0000-00001B8B0000}"/>
    <cellStyle name="Subtit - Modelo2 3 3" xfId="26274" xr:uid="{00000000-0005-0000-0000-00001C8B0000}"/>
    <cellStyle name="Subtit - Modelo2 3 4" xfId="26275" xr:uid="{00000000-0005-0000-0000-00001D8B0000}"/>
    <cellStyle name="Subtit - Modelo2 3 5" xfId="26276" xr:uid="{00000000-0005-0000-0000-00001E8B0000}"/>
    <cellStyle name="Subtit - Modelo2 3 6" xfId="26277" xr:uid="{00000000-0005-0000-0000-00001F8B0000}"/>
    <cellStyle name="Subtit - Modelo2 3 7" xfId="26278" xr:uid="{00000000-0005-0000-0000-0000208B0000}"/>
    <cellStyle name="Subtit - Modelo2 3 8" xfId="26279" xr:uid="{00000000-0005-0000-0000-0000218B0000}"/>
    <cellStyle name="Subtit - Modelo2 3 9" xfId="26280" xr:uid="{00000000-0005-0000-0000-0000228B0000}"/>
    <cellStyle name="Subtit - Modelo2 3_ActiFijos" xfId="26281" xr:uid="{00000000-0005-0000-0000-0000238B0000}"/>
    <cellStyle name="Subtit - Modelo2 30" xfId="26282" xr:uid="{00000000-0005-0000-0000-0000248B0000}"/>
    <cellStyle name="Subtit - Modelo2 31" xfId="26283" xr:uid="{00000000-0005-0000-0000-0000258B0000}"/>
    <cellStyle name="Subtit - Modelo2 32" xfId="26284" xr:uid="{00000000-0005-0000-0000-0000268B0000}"/>
    <cellStyle name="Subtit - Modelo2 33" xfId="36969" xr:uid="{00000000-0005-0000-0000-0000278B0000}"/>
    <cellStyle name="Subtit - Modelo2 34" xfId="36970" xr:uid="{00000000-0005-0000-0000-0000288B0000}"/>
    <cellStyle name="Subtit - Modelo2 4" xfId="26285" xr:uid="{00000000-0005-0000-0000-0000298B0000}"/>
    <cellStyle name="Subtit - Modelo2 4 10" xfId="26286" xr:uid="{00000000-0005-0000-0000-00002A8B0000}"/>
    <cellStyle name="Subtit - Modelo2 4 11" xfId="26287" xr:uid="{00000000-0005-0000-0000-00002B8B0000}"/>
    <cellStyle name="Subtit - Modelo2 4 12" xfId="26288" xr:uid="{00000000-0005-0000-0000-00002C8B0000}"/>
    <cellStyle name="Subtit - Modelo2 4 2" xfId="26289" xr:uid="{00000000-0005-0000-0000-00002D8B0000}"/>
    <cellStyle name="Subtit - Modelo2 4 3" xfId="26290" xr:uid="{00000000-0005-0000-0000-00002E8B0000}"/>
    <cellStyle name="Subtit - Modelo2 4 4" xfId="26291" xr:uid="{00000000-0005-0000-0000-00002F8B0000}"/>
    <cellStyle name="Subtit - Modelo2 4 5" xfId="26292" xr:uid="{00000000-0005-0000-0000-0000308B0000}"/>
    <cellStyle name="Subtit - Modelo2 4 6" xfId="26293" xr:uid="{00000000-0005-0000-0000-0000318B0000}"/>
    <cellStyle name="Subtit - Modelo2 4 7" xfId="26294" xr:uid="{00000000-0005-0000-0000-0000328B0000}"/>
    <cellStyle name="Subtit - Modelo2 4 8" xfId="26295" xr:uid="{00000000-0005-0000-0000-0000338B0000}"/>
    <cellStyle name="Subtit - Modelo2 4 9" xfId="26296" xr:uid="{00000000-0005-0000-0000-0000348B0000}"/>
    <cellStyle name="Subtit - Modelo2 4_ActiFijos" xfId="26297" xr:uid="{00000000-0005-0000-0000-0000358B0000}"/>
    <cellStyle name="Subtit - Modelo2 5" xfId="26298" xr:uid="{00000000-0005-0000-0000-0000368B0000}"/>
    <cellStyle name="Subtit - Modelo2 6" xfId="26299" xr:uid="{00000000-0005-0000-0000-0000378B0000}"/>
    <cellStyle name="Subtit - Modelo2 7" xfId="26300" xr:uid="{00000000-0005-0000-0000-0000388B0000}"/>
    <cellStyle name="Subtit - Modelo2 8" xfId="26301" xr:uid="{00000000-0005-0000-0000-0000398B0000}"/>
    <cellStyle name="Subtit - Modelo2 9" xfId="26302" xr:uid="{00000000-0005-0000-0000-00003A8B0000}"/>
    <cellStyle name="Subtit - Modelo2_Bases_Generales" xfId="26303" xr:uid="{00000000-0005-0000-0000-00003B8B0000}"/>
    <cellStyle name="Subtitle" xfId="26304" xr:uid="{00000000-0005-0000-0000-00003C8B0000}"/>
    <cellStyle name="Subtitulo" xfId="26305" xr:uid="{00000000-0005-0000-0000-00003D8B0000}"/>
    <cellStyle name="Subtitulo 2" xfId="26306" xr:uid="{00000000-0005-0000-0000-00003E8B0000}"/>
    <cellStyle name="Subtitulo 2 10" xfId="26307" xr:uid="{00000000-0005-0000-0000-00003F8B0000}"/>
    <cellStyle name="Subtitulo 2 11" xfId="26308" xr:uid="{00000000-0005-0000-0000-0000408B0000}"/>
    <cellStyle name="Subtitulo 2 12" xfId="26309" xr:uid="{00000000-0005-0000-0000-0000418B0000}"/>
    <cellStyle name="Subtitulo 2 2" xfId="26310" xr:uid="{00000000-0005-0000-0000-0000428B0000}"/>
    <cellStyle name="Subtitulo 2 3" xfId="26311" xr:uid="{00000000-0005-0000-0000-0000438B0000}"/>
    <cellStyle name="Subtitulo 2 4" xfId="26312" xr:uid="{00000000-0005-0000-0000-0000448B0000}"/>
    <cellStyle name="Subtitulo 2 5" xfId="26313" xr:uid="{00000000-0005-0000-0000-0000458B0000}"/>
    <cellStyle name="Subtitulo 2 6" xfId="26314" xr:uid="{00000000-0005-0000-0000-0000468B0000}"/>
    <cellStyle name="Subtitulo 2 7" xfId="26315" xr:uid="{00000000-0005-0000-0000-0000478B0000}"/>
    <cellStyle name="Subtitulo 2 8" xfId="26316" xr:uid="{00000000-0005-0000-0000-0000488B0000}"/>
    <cellStyle name="Subtitulo 2 9" xfId="26317" xr:uid="{00000000-0005-0000-0000-0000498B0000}"/>
    <cellStyle name="Subtitulo 2_ActiFijos" xfId="26318" xr:uid="{00000000-0005-0000-0000-00004A8B0000}"/>
    <cellStyle name="Subtitulo 3" xfId="26319" xr:uid="{00000000-0005-0000-0000-00004B8B0000}"/>
    <cellStyle name="Subtitulo 3 10" xfId="26320" xr:uid="{00000000-0005-0000-0000-00004C8B0000}"/>
    <cellStyle name="Subtitulo 3 11" xfId="26321" xr:uid="{00000000-0005-0000-0000-00004D8B0000}"/>
    <cellStyle name="Subtitulo 3 12" xfId="26322" xr:uid="{00000000-0005-0000-0000-00004E8B0000}"/>
    <cellStyle name="Subtitulo 3 2" xfId="26323" xr:uid="{00000000-0005-0000-0000-00004F8B0000}"/>
    <cellStyle name="Subtitulo 3 3" xfId="26324" xr:uid="{00000000-0005-0000-0000-0000508B0000}"/>
    <cellStyle name="Subtitulo 3 4" xfId="26325" xr:uid="{00000000-0005-0000-0000-0000518B0000}"/>
    <cellStyle name="Subtitulo 3 5" xfId="26326" xr:uid="{00000000-0005-0000-0000-0000528B0000}"/>
    <cellStyle name="Subtitulo 3 6" xfId="26327" xr:uid="{00000000-0005-0000-0000-0000538B0000}"/>
    <cellStyle name="Subtitulo 3 7" xfId="26328" xr:uid="{00000000-0005-0000-0000-0000548B0000}"/>
    <cellStyle name="Subtitulo 3 8" xfId="26329" xr:uid="{00000000-0005-0000-0000-0000558B0000}"/>
    <cellStyle name="Subtitulo 3 9" xfId="26330" xr:uid="{00000000-0005-0000-0000-0000568B0000}"/>
    <cellStyle name="Subtitulo 3_ActiFijos" xfId="26331" xr:uid="{00000000-0005-0000-0000-0000578B0000}"/>
    <cellStyle name="Subtitulo 4" xfId="26332" xr:uid="{00000000-0005-0000-0000-0000588B0000}"/>
    <cellStyle name="Subtitulo 4 10" xfId="26333" xr:uid="{00000000-0005-0000-0000-0000598B0000}"/>
    <cellStyle name="Subtitulo 4 11" xfId="26334" xr:uid="{00000000-0005-0000-0000-00005A8B0000}"/>
    <cellStyle name="Subtitulo 4 12" xfId="26335" xr:uid="{00000000-0005-0000-0000-00005B8B0000}"/>
    <cellStyle name="Subtitulo 4 2" xfId="26336" xr:uid="{00000000-0005-0000-0000-00005C8B0000}"/>
    <cellStyle name="Subtitulo 4 3" xfId="26337" xr:uid="{00000000-0005-0000-0000-00005D8B0000}"/>
    <cellStyle name="Subtitulo 4 4" xfId="26338" xr:uid="{00000000-0005-0000-0000-00005E8B0000}"/>
    <cellStyle name="Subtitulo 4 5" xfId="26339" xr:uid="{00000000-0005-0000-0000-00005F8B0000}"/>
    <cellStyle name="Subtitulo 4 6" xfId="26340" xr:uid="{00000000-0005-0000-0000-0000608B0000}"/>
    <cellStyle name="Subtitulo 4 7" xfId="26341" xr:uid="{00000000-0005-0000-0000-0000618B0000}"/>
    <cellStyle name="Subtitulo 4 8" xfId="26342" xr:uid="{00000000-0005-0000-0000-0000628B0000}"/>
    <cellStyle name="Subtitulo 4 9" xfId="26343" xr:uid="{00000000-0005-0000-0000-0000638B0000}"/>
    <cellStyle name="Subtitulo 4_ActiFijos" xfId="26344" xr:uid="{00000000-0005-0000-0000-0000648B0000}"/>
    <cellStyle name="Subtitulo_Bases_Generales" xfId="26345" xr:uid="{00000000-0005-0000-0000-0000658B0000}"/>
    <cellStyle name="texto" xfId="26346" xr:uid="{00000000-0005-0000-0000-0000668B0000}"/>
    <cellStyle name="texto 2" xfId="26347" xr:uid="{00000000-0005-0000-0000-0000678B0000}"/>
    <cellStyle name="texto 2 10" xfId="26348" xr:uid="{00000000-0005-0000-0000-0000688B0000}"/>
    <cellStyle name="texto 2 10 2" xfId="26349" xr:uid="{00000000-0005-0000-0000-0000698B0000}"/>
    <cellStyle name="texto 2 11" xfId="26350" xr:uid="{00000000-0005-0000-0000-00006A8B0000}"/>
    <cellStyle name="texto 2 11 2" xfId="26351" xr:uid="{00000000-0005-0000-0000-00006B8B0000}"/>
    <cellStyle name="texto 2 12" xfId="26352" xr:uid="{00000000-0005-0000-0000-00006C8B0000}"/>
    <cellStyle name="texto 2 12 2" xfId="26353" xr:uid="{00000000-0005-0000-0000-00006D8B0000}"/>
    <cellStyle name="texto 2 13" xfId="26354" xr:uid="{00000000-0005-0000-0000-00006E8B0000}"/>
    <cellStyle name="texto 2 2" xfId="26355" xr:uid="{00000000-0005-0000-0000-00006F8B0000}"/>
    <cellStyle name="texto 2 2 2" xfId="26356" xr:uid="{00000000-0005-0000-0000-0000708B0000}"/>
    <cellStyle name="texto 2 3" xfId="26357" xr:uid="{00000000-0005-0000-0000-0000718B0000}"/>
    <cellStyle name="texto 2 3 2" xfId="26358" xr:uid="{00000000-0005-0000-0000-0000728B0000}"/>
    <cellStyle name="texto 2 4" xfId="26359" xr:uid="{00000000-0005-0000-0000-0000738B0000}"/>
    <cellStyle name="texto 2 4 2" xfId="26360" xr:uid="{00000000-0005-0000-0000-0000748B0000}"/>
    <cellStyle name="texto 2 5" xfId="26361" xr:uid="{00000000-0005-0000-0000-0000758B0000}"/>
    <cellStyle name="texto 2 5 2" xfId="26362" xr:uid="{00000000-0005-0000-0000-0000768B0000}"/>
    <cellStyle name="texto 2 6" xfId="26363" xr:uid="{00000000-0005-0000-0000-0000778B0000}"/>
    <cellStyle name="texto 2 6 2" xfId="26364" xr:uid="{00000000-0005-0000-0000-0000788B0000}"/>
    <cellStyle name="texto 2 7" xfId="26365" xr:uid="{00000000-0005-0000-0000-0000798B0000}"/>
    <cellStyle name="texto 2 7 2" xfId="26366" xr:uid="{00000000-0005-0000-0000-00007A8B0000}"/>
    <cellStyle name="texto 2 8" xfId="26367" xr:uid="{00000000-0005-0000-0000-00007B8B0000}"/>
    <cellStyle name="texto 2 8 2" xfId="26368" xr:uid="{00000000-0005-0000-0000-00007C8B0000}"/>
    <cellStyle name="texto 2 9" xfId="26369" xr:uid="{00000000-0005-0000-0000-00007D8B0000}"/>
    <cellStyle name="texto 2 9 2" xfId="26370" xr:uid="{00000000-0005-0000-0000-00007E8B0000}"/>
    <cellStyle name="texto 2_ActiFijos" xfId="26371" xr:uid="{00000000-0005-0000-0000-00007F8B0000}"/>
    <cellStyle name="texto 3" xfId="26372" xr:uid="{00000000-0005-0000-0000-0000808B0000}"/>
    <cellStyle name="texto 3 10" xfId="26373" xr:uid="{00000000-0005-0000-0000-0000818B0000}"/>
    <cellStyle name="texto 3 10 2" xfId="26374" xr:uid="{00000000-0005-0000-0000-0000828B0000}"/>
    <cellStyle name="texto 3 11" xfId="26375" xr:uid="{00000000-0005-0000-0000-0000838B0000}"/>
    <cellStyle name="texto 3 11 2" xfId="26376" xr:uid="{00000000-0005-0000-0000-0000848B0000}"/>
    <cellStyle name="texto 3 12" xfId="26377" xr:uid="{00000000-0005-0000-0000-0000858B0000}"/>
    <cellStyle name="texto 3 12 2" xfId="26378" xr:uid="{00000000-0005-0000-0000-0000868B0000}"/>
    <cellStyle name="texto 3 13" xfId="26379" xr:uid="{00000000-0005-0000-0000-0000878B0000}"/>
    <cellStyle name="texto 3 2" xfId="26380" xr:uid="{00000000-0005-0000-0000-0000888B0000}"/>
    <cellStyle name="texto 3 2 2" xfId="26381" xr:uid="{00000000-0005-0000-0000-0000898B0000}"/>
    <cellStyle name="texto 3 3" xfId="26382" xr:uid="{00000000-0005-0000-0000-00008A8B0000}"/>
    <cellStyle name="texto 3 3 2" xfId="26383" xr:uid="{00000000-0005-0000-0000-00008B8B0000}"/>
    <cellStyle name="texto 3 4" xfId="26384" xr:uid="{00000000-0005-0000-0000-00008C8B0000}"/>
    <cellStyle name="texto 3 4 2" xfId="26385" xr:uid="{00000000-0005-0000-0000-00008D8B0000}"/>
    <cellStyle name="texto 3 5" xfId="26386" xr:uid="{00000000-0005-0000-0000-00008E8B0000}"/>
    <cellStyle name="texto 3 5 2" xfId="26387" xr:uid="{00000000-0005-0000-0000-00008F8B0000}"/>
    <cellStyle name="texto 3 6" xfId="26388" xr:uid="{00000000-0005-0000-0000-0000908B0000}"/>
    <cellStyle name="texto 3 6 2" xfId="26389" xr:uid="{00000000-0005-0000-0000-0000918B0000}"/>
    <cellStyle name="texto 3 7" xfId="26390" xr:uid="{00000000-0005-0000-0000-0000928B0000}"/>
    <cellStyle name="texto 3 7 2" xfId="26391" xr:uid="{00000000-0005-0000-0000-0000938B0000}"/>
    <cellStyle name="texto 3 8" xfId="26392" xr:uid="{00000000-0005-0000-0000-0000948B0000}"/>
    <cellStyle name="texto 3 8 2" xfId="26393" xr:uid="{00000000-0005-0000-0000-0000958B0000}"/>
    <cellStyle name="texto 3 9" xfId="26394" xr:uid="{00000000-0005-0000-0000-0000968B0000}"/>
    <cellStyle name="texto 3 9 2" xfId="26395" xr:uid="{00000000-0005-0000-0000-0000978B0000}"/>
    <cellStyle name="texto 3_ActiFijos" xfId="26396" xr:uid="{00000000-0005-0000-0000-0000988B0000}"/>
    <cellStyle name="texto 4" xfId="26397" xr:uid="{00000000-0005-0000-0000-0000998B0000}"/>
    <cellStyle name="texto 4 10" xfId="26398" xr:uid="{00000000-0005-0000-0000-00009A8B0000}"/>
    <cellStyle name="texto 4 10 2" xfId="26399" xr:uid="{00000000-0005-0000-0000-00009B8B0000}"/>
    <cellStyle name="texto 4 11" xfId="26400" xr:uid="{00000000-0005-0000-0000-00009C8B0000}"/>
    <cellStyle name="texto 4 11 2" xfId="26401" xr:uid="{00000000-0005-0000-0000-00009D8B0000}"/>
    <cellStyle name="texto 4 12" xfId="26402" xr:uid="{00000000-0005-0000-0000-00009E8B0000}"/>
    <cellStyle name="texto 4 12 2" xfId="26403" xr:uid="{00000000-0005-0000-0000-00009F8B0000}"/>
    <cellStyle name="texto 4 13" xfId="26404" xr:uid="{00000000-0005-0000-0000-0000A08B0000}"/>
    <cellStyle name="texto 4 2" xfId="26405" xr:uid="{00000000-0005-0000-0000-0000A18B0000}"/>
    <cellStyle name="texto 4 2 2" xfId="26406" xr:uid="{00000000-0005-0000-0000-0000A28B0000}"/>
    <cellStyle name="texto 4 3" xfId="26407" xr:uid="{00000000-0005-0000-0000-0000A38B0000}"/>
    <cellStyle name="texto 4 3 2" xfId="26408" xr:uid="{00000000-0005-0000-0000-0000A48B0000}"/>
    <cellStyle name="texto 4 4" xfId="26409" xr:uid="{00000000-0005-0000-0000-0000A58B0000}"/>
    <cellStyle name="texto 4 4 2" xfId="26410" xr:uid="{00000000-0005-0000-0000-0000A68B0000}"/>
    <cellStyle name="texto 4 5" xfId="26411" xr:uid="{00000000-0005-0000-0000-0000A78B0000}"/>
    <cellStyle name="texto 4 5 2" xfId="26412" xr:uid="{00000000-0005-0000-0000-0000A88B0000}"/>
    <cellStyle name="texto 4 6" xfId="26413" xr:uid="{00000000-0005-0000-0000-0000A98B0000}"/>
    <cellStyle name="texto 4 6 2" xfId="26414" xr:uid="{00000000-0005-0000-0000-0000AA8B0000}"/>
    <cellStyle name="texto 4 7" xfId="26415" xr:uid="{00000000-0005-0000-0000-0000AB8B0000}"/>
    <cellStyle name="texto 4 7 2" xfId="26416" xr:uid="{00000000-0005-0000-0000-0000AC8B0000}"/>
    <cellStyle name="texto 4 8" xfId="26417" xr:uid="{00000000-0005-0000-0000-0000AD8B0000}"/>
    <cellStyle name="texto 4 8 2" xfId="26418" xr:uid="{00000000-0005-0000-0000-0000AE8B0000}"/>
    <cellStyle name="texto 4 9" xfId="26419" xr:uid="{00000000-0005-0000-0000-0000AF8B0000}"/>
    <cellStyle name="texto 4 9 2" xfId="26420" xr:uid="{00000000-0005-0000-0000-0000B08B0000}"/>
    <cellStyle name="texto 4_ActiFijos" xfId="26421" xr:uid="{00000000-0005-0000-0000-0000B18B0000}"/>
    <cellStyle name="texto 5" xfId="26422" xr:uid="{00000000-0005-0000-0000-0000B28B0000}"/>
    <cellStyle name="texto 5 2" xfId="26423" xr:uid="{00000000-0005-0000-0000-0000B38B0000}"/>
    <cellStyle name="texto 5 2 2" xfId="26424" xr:uid="{00000000-0005-0000-0000-0000B48B0000}"/>
    <cellStyle name="texto 5 3" xfId="26425" xr:uid="{00000000-0005-0000-0000-0000B58B0000}"/>
    <cellStyle name="texto 5 3 2" xfId="26426" xr:uid="{00000000-0005-0000-0000-0000B68B0000}"/>
    <cellStyle name="texto 5 4" xfId="26427" xr:uid="{00000000-0005-0000-0000-0000B78B0000}"/>
    <cellStyle name="texto 6" xfId="26428" xr:uid="{00000000-0005-0000-0000-0000B88B0000}"/>
    <cellStyle name="texto 6 2" xfId="26429" xr:uid="{00000000-0005-0000-0000-0000B98B0000}"/>
    <cellStyle name="texto 6 2 2" xfId="26430" xr:uid="{00000000-0005-0000-0000-0000BA8B0000}"/>
    <cellStyle name="texto 6 3" xfId="26431" xr:uid="{00000000-0005-0000-0000-0000BB8B0000}"/>
    <cellStyle name="texto 6 3 2" xfId="26432" xr:uid="{00000000-0005-0000-0000-0000BC8B0000}"/>
    <cellStyle name="texto 6 4" xfId="26433" xr:uid="{00000000-0005-0000-0000-0000BD8B0000}"/>
    <cellStyle name="texto 7" xfId="26434" xr:uid="{00000000-0005-0000-0000-0000BE8B0000}"/>
    <cellStyle name="texto 7 2" xfId="26435" xr:uid="{00000000-0005-0000-0000-0000BF8B0000}"/>
    <cellStyle name="texto 7 2 2" xfId="26436" xr:uid="{00000000-0005-0000-0000-0000C08B0000}"/>
    <cellStyle name="texto 7 3" xfId="26437" xr:uid="{00000000-0005-0000-0000-0000C18B0000}"/>
    <cellStyle name="texto 7 3 2" xfId="26438" xr:uid="{00000000-0005-0000-0000-0000C28B0000}"/>
    <cellStyle name="texto 7 4" xfId="26439" xr:uid="{00000000-0005-0000-0000-0000C38B0000}"/>
    <cellStyle name="texto 8" xfId="26440" xr:uid="{00000000-0005-0000-0000-0000C48B0000}"/>
    <cellStyle name="Texto de Aviso 10" xfId="26441" xr:uid="{00000000-0005-0000-0000-0000C58B0000}"/>
    <cellStyle name="Texto de Aviso 11" xfId="26442" xr:uid="{00000000-0005-0000-0000-0000C68B0000}"/>
    <cellStyle name="Texto de Aviso 12" xfId="26443" xr:uid="{00000000-0005-0000-0000-0000C78B0000}"/>
    <cellStyle name="Texto de Aviso 13" xfId="26444" xr:uid="{00000000-0005-0000-0000-0000C88B0000}"/>
    <cellStyle name="Texto de Aviso 14" xfId="26445" xr:uid="{00000000-0005-0000-0000-0000C98B0000}"/>
    <cellStyle name="Texto de Aviso 15" xfId="26446" xr:uid="{00000000-0005-0000-0000-0000CA8B0000}"/>
    <cellStyle name="Texto de Aviso 16" xfId="26447" xr:uid="{00000000-0005-0000-0000-0000CB8B0000}"/>
    <cellStyle name="Texto de Aviso 17" xfId="26448" xr:uid="{00000000-0005-0000-0000-0000CC8B0000}"/>
    <cellStyle name="Texto de Aviso 18" xfId="26449" xr:uid="{00000000-0005-0000-0000-0000CD8B0000}"/>
    <cellStyle name="Texto de Aviso 19" xfId="26450" xr:uid="{00000000-0005-0000-0000-0000CE8B0000}"/>
    <cellStyle name="Texto de Aviso 2" xfId="26451" xr:uid="{00000000-0005-0000-0000-0000CF8B0000}"/>
    <cellStyle name="Texto de Aviso 2 2" xfId="36971" xr:uid="{00000000-0005-0000-0000-0000D08B0000}"/>
    <cellStyle name="Texto de Aviso 20" xfId="26452" xr:uid="{00000000-0005-0000-0000-0000D18B0000}"/>
    <cellStyle name="Texto de Aviso 21" xfId="26453" xr:uid="{00000000-0005-0000-0000-0000D28B0000}"/>
    <cellStyle name="Texto de Aviso 22" xfId="26454" xr:uid="{00000000-0005-0000-0000-0000D38B0000}"/>
    <cellStyle name="Texto de Aviso 23" xfId="26455" xr:uid="{00000000-0005-0000-0000-0000D48B0000}"/>
    <cellStyle name="Texto de Aviso 24" xfId="26456" xr:uid="{00000000-0005-0000-0000-0000D58B0000}"/>
    <cellStyle name="Texto de Aviso 25" xfId="26457" xr:uid="{00000000-0005-0000-0000-0000D68B0000}"/>
    <cellStyle name="Texto de Aviso 26" xfId="26458" xr:uid="{00000000-0005-0000-0000-0000D78B0000}"/>
    <cellStyle name="Texto de Aviso 27" xfId="26459" xr:uid="{00000000-0005-0000-0000-0000D88B0000}"/>
    <cellStyle name="Texto de Aviso 28" xfId="26460" xr:uid="{00000000-0005-0000-0000-0000D98B0000}"/>
    <cellStyle name="Texto de Aviso 29" xfId="26461" xr:uid="{00000000-0005-0000-0000-0000DA8B0000}"/>
    <cellStyle name="Texto de Aviso 3" xfId="26462" xr:uid="{00000000-0005-0000-0000-0000DB8B0000}"/>
    <cellStyle name="Texto de Aviso 3 2" xfId="36972" xr:uid="{00000000-0005-0000-0000-0000DC8B0000}"/>
    <cellStyle name="Texto de Aviso 30" xfId="26463" xr:uid="{00000000-0005-0000-0000-0000DD8B0000}"/>
    <cellStyle name="Texto de Aviso 31" xfId="26464" xr:uid="{00000000-0005-0000-0000-0000DE8B0000}"/>
    <cellStyle name="Texto de Aviso 32" xfId="26465" xr:uid="{00000000-0005-0000-0000-0000DF8B0000}"/>
    <cellStyle name="Texto de Aviso 33" xfId="26466" xr:uid="{00000000-0005-0000-0000-0000E08B0000}"/>
    <cellStyle name="Texto de Aviso 34" xfId="26467" xr:uid="{00000000-0005-0000-0000-0000E18B0000}"/>
    <cellStyle name="Texto de Aviso 35" xfId="26468" xr:uid="{00000000-0005-0000-0000-0000E28B0000}"/>
    <cellStyle name="Texto de Aviso 36" xfId="36973" xr:uid="{00000000-0005-0000-0000-0000E38B0000}"/>
    <cellStyle name="Texto de Aviso 37" xfId="36974" xr:uid="{00000000-0005-0000-0000-0000E48B0000}"/>
    <cellStyle name="Texto de Aviso 38" xfId="36975" xr:uid="{00000000-0005-0000-0000-0000E58B0000}"/>
    <cellStyle name="Texto de Aviso 39" xfId="36976" xr:uid="{00000000-0005-0000-0000-0000E68B0000}"/>
    <cellStyle name="Texto de Aviso 4" xfId="26469" xr:uid="{00000000-0005-0000-0000-0000E78B0000}"/>
    <cellStyle name="Texto de Aviso 4 2" xfId="26470" xr:uid="{00000000-0005-0000-0000-0000E88B0000}"/>
    <cellStyle name="Texto de Aviso 4 3" xfId="26471" xr:uid="{00000000-0005-0000-0000-0000E98B0000}"/>
    <cellStyle name="Texto de Aviso 4 4" xfId="26472" xr:uid="{00000000-0005-0000-0000-0000EA8B0000}"/>
    <cellStyle name="Texto de Aviso 40" xfId="36977" xr:uid="{00000000-0005-0000-0000-0000EB8B0000}"/>
    <cellStyle name="Texto de Aviso 41" xfId="36978" xr:uid="{00000000-0005-0000-0000-0000EC8B0000}"/>
    <cellStyle name="Texto de Aviso 42" xfId="36979" xr:uid="{00000000-0005-0000-0000-0000ED8B0000}"/>
    <cellStyle name="Texto de Aviso 43" xfId="36980" xr:uid="{00000000-0005-0000-0000-0000EE8B0000}"/>
    <cellStyle name="Texto de Aviso 44" xfId="36981" xr:uid="{00000000-0005-0000-0000-0000EF8B0000}"/>
    <cellStyle name="Texto de Aviso 5" xfId="26473" xr:uid="{00000000-0005-0000-0000-0000F08B0000}"/>
    <cellStyle name="Texto de Aviso 6" xfId="26474" xr:uid="{00000000-0005-0000-0000-0000F18B0000}"/>
    <cellStyle name="Texto de Aviso 7" xfId="26475" xr:uid="{00000000-0005-0000-0000-0000F28B0000}"/>
    <cellStyle name="Texto de Aviso 8" xfId="26476" xr:uid="{00000000-0005-0000-0000-0000F38B0000}"/>
    <cellStyle name="Texto de Aviso 9" xfId="26477" xr:uid="{00000000-0005-0000-0000-0000F48B0000}"/>
    <cellStyle name="Texto explicativo 10" xfId="26478" xr:uid="{00000000-0005-0000-0000-0000F58B0000}"/>
    <cellStyle name="Texto explicativo 100" xfId="26479" xr:uid="{00000000-0005-0000-0000-0000F68B0000}"/>
    <cellStyle name="Texto explicativo 101" xfId="26480" xr:uid="{00000000-0005-0000-0000-0000F78B0000}"/>
    <cellStyle name="Texto explicativo 11" xfId="26481" xr:uid="{00000000-0005-0000-0000-0000F88B0000}"/>
    <cellStyle name="Texto explicativo 12" xfId="26482" xr:uid="{00000000-0005-0000-0000-0000F98B0000}"/>
    <cellStyle name="Texto explicativo 13" xfId="26483" xr:uid="{00000000-0005-0000-0000-0000FA8B0000}"/>
    <cellStyle name="Texto explicativo 14" xfId="26484" xr:uid="{00000000-0005-0000-0000-0000FB8B0000}"/>
    <cellStyle name="Texto explicativo 15" xfId="26485" xr:uid="{00000000-0005-0000-0000-0000FC8B0000}"/>
    <cellStyle name="Texto explicativo 16" xfId="26486" xr:uid="{00000000-0005-0000-0000-0000FD8B0000}"/>
    <cellStyle name="Texto explicativo 17" xfId="26487" xr:uid="{00000000-0005-0000-0000-0000FE8B0000}"/>
    <cellStyle name="Texto explicativo 18" xfId="26488" xr:uid="{00000000-0005-0000-0000-0000FF8B0000}"/>
    <cellStyle name="Texto explicativo 19" xfId="26489" xr:uid="{00000000-0005-0000-0000-0000008C0000}"/>
    <cellStyle name="Texto Explicativo 2" xfId="26490" xr:uid="{00000000-0005-0000-0000-0000018C0000}"/>
    <cellStyle name="Texto Explicativo 2 2" xfId="36982" xr:uid="{00000000-0005-0000-0000-0000028C0000}"/>
    <cellStyle name="Texto explicativo 20" xfId="26491" xr:uid="{00000000-0005-0000-0000-0000038C0000}"/>
    <cellStyle name="Texto explicativo 21" xfId="26492" xr:uid="{00000000-0005-0000-0000-0000048C0000}"/>
    <cellStyle name="Texto explicativo 22" xfId="26493" xr:uid="{00000000-0005-0000-0000-0000058C0000}"/>
    <cellStyle name="Texto explicativo 23" xfId="26494" xr:uid="{00000000-0005-0000-0000-0000068C0000}"/>
    <cellStyle name="Texto explicativo 24" xfId="26495" xr:uid="{00000000-0005-0000-0000-0000078C0000}"/>
    <cellStyle name="Texto explicativo 25" xfId="26496" xr:uid="{00000000-0005-0000-0000-0000088C0000}"/>
    <cellStyle name="Texto explicativo 26" xfId="26497" xr:uid="{00000000-0005-0000-0000-0000098C0000}"/>
    <cellStyle name="Texto explicativo 27" xfId="26498" xr:uid="{00000000-0005-0000-0000-00000A8C0000}"/>
    <cellStyle name="Texto explicativo 28" xfId="26499" xr:uid="{00000000-0005-0000-0000-00000B8C0000}"/>
    <cellStyle name="Texto explicativo 29" xfId="26500" xr:uid="{00000000-0005-0000-0000-00000C8C0000}"/>
    <cellStyle name="Texto Explicativo 3" xfId="26501" xr:uid="{00000000-0005-0000-0000-00000D8C0000}"/>
    <cellStyle name="Texto Explicativo 3 2" xfId="36983" xr:uid="{00000000-0005-0000-0000-00000E8C0000}"/>
    <cellStyle name="Texto explicativo 30" xfId="26502" xr:uid="{00000000-0005-0000-0000-00000F8C0000}"/>
    <cellStyle name="Texto explicativo 31" xfId="26503" xr:uid="{00000000-0005-0000-0000-0000108C0000}"/>
    <cellStyle name="Texto explicativo 32" xfId="26504" xr:uid="{00000000-0005-0000-0000-0000118C0000}"/>
    <cellStyle name="Texto explicativo 33" xfId="26505" xr:uid="{00000000-0005-0000-0000-0000128C0000}"/>
    <cellStyle name="Texto explicativo 34" xfId="26506" xr:uid="{00000000-0005-0000-0000-0000138C0000}"/>
    <cellStyle name="Texto explicativo 35" xfId="26507" xr:uid="{00000000-0005-0000-0000-0000148C0000}"/>
    <cellStyle name="Texto explicativo 36" xfId="26508" xr:uid="{00000000-0005-0000-0000-0000158C0000}"/>
    <cellStyle name="Texto explicativo 37" xfId="26509" xr:uid="{00000000-0005-0000-0000-0000168C0000}"/>
    <cellStyle name="Texto explicativo 38" xfId="26510" xr:uid="{00000000-0005-0000-0000-0000178C0000}"/>
    <cellStyle name="Texto explicativo 39" xfId="26511" xr:uid="{00000000-0005-0000-0000-0000188C0000}"/>
    <cellStyle name="Texto explicativo 4" xfId="26512" xr:uid="{00000000-0005-0000-0000-0000198C0000}"/>
    <cellStyle name="Texto Explicativo 4 2" xfId="26513" xr:uid="{00000000-0005-0000-0000-00001A8C0000}"/>
    <cellStyle name="Texto Explicativo 4 3" xfId="26514" xr:uid="{00000000-0005-0000-0000-00001B8C0000}"/>
    <cellStyle name="Texto Explicativo 4 4" xfId="26515" xr:uid="{00000000-0005-0000-0000-00001C8C0000}"/>
    <cellStyle name="Texto explicativo 40" xfId="26516" xr:uid="{00000000-0005-0000-0000-00001D8C0000}"/>
    <cellStyle name="Texto explicativo 41" xfId="26517" xr:uid="{00000000-0005-0000-0000-00001E8C0000}"/>
    <cellStyle name="Texto explicativo 42" xfId="26518" xr:uid="{00000000-0005-0000-0000-00001F8C0000}"/>
    <cellStyle name="Texto explicativo 43" xfId="26519" xr:uid="{00000000-0005-0000-0000-0000208C0000}"/>
    <cellStyle name="Texto explicativo 44" xfId="26520" xr:uid="{00000000-0005-0000-0000-0000218C0000}"/>
    <cellStyle name="Texto explicativo 45" xfId="26521" xr:uid="{00000000-0005-0000-0000-0000228C0000}"/>
    <cellStyle name="Texto explicativo 46" xfId="26522" xr:uid="{00000000-0005-0000-0000-0000238C0000}"/>
    <cellStyle name="Texto explicativo 47" xfId="26523" xr:uid="{00000000-0005-0000-0000-0000248C0000}"/>
    <cellStyle name="Texto explicativo 48" xfId="26524" xr:uid="{00000000-0005-0000-0000-0000258C0000}"/>
    <cellStyle name="Texto explicativo 49" xfId="26525" xr:uid="{00000000-0005-0000-0000-0000268C0000}"/>
    <cellStyle name="Texto explicativo 5" xfId="26526" xr:uid="{00000000-0005-0000-0000-0000278C0000}"/>
    <cellStyle name="Texto explicativo 50" xfId="26527" xr:uid="{00000000-0005-0000-0000-0000288C0000}"/>
    <cellStyle name="Texto explicativo 51" xfId="26528" xr:uid="{00000000-0005-0000-0000-0000298C0000}"/>
    <cellStyle name="Texto explicativo 52" xfId="26529" xr:uid="{00000000-0005-0000-0000-00002A8C0000}"/>
    <cellStyle name="Texto explicativo 53" xfId="26530" xr:uid="{00000000-0005-0000-0000-00002B8C0000}"/>
    <cellStyle name="Texto explicativo 54" xfId="26531" xr:uid="{00000000-0005-0000-0000-00002C8C0000}"/>
    <cellStyle name="Texto explicativo 55" xfId="26532" xr:uid="{00000000-0005-0000-0000-00002D8C0000}"/>
    <cellStyle name="Texto explicativo 56" xfId="26533" xr:uid="{00000000-0005-0000-0000-00002E8C0000}"/>
    <cellStyle name="Texto explicativo 57" xfId="26534" xr:uid="{00000000-0005-0000-0000-00002F8C0000}"/>
    <cellStyle name="Texto explicativo 58" xfId="26535" xr:uid="{00000000-0005-0000-0000-0000308C0000}"/>
    <cellStyle name="Texto explicativo 59" xfId="26536" xr:uid="{00000000-0005-0000-0000-0000318C0000}"/>
    <cellStyle name="Texto explicativo 6" xfId="26537" xr:uid="{00000000-0005-0000-0000-0000328C0000}"/>
    <cellStyle name="Texto explicativo 60" xfId="26538" xr:uid="{00000000-0005-0000-0000-0000338C0000}"/>
    <cellStyle name="Texto explicativo 61" xfId="26539" xr:uid="{00000000-0005-0000-0000-0000348C0000}"/>
    <cellStyle name="Texto explicativo 62" xfId="26540" xr:uid="{00000000-0005-0000-0000-0000358C0000}"/>
    <cellStyle name="Texto explicativo 63" xfId="26541" xr:uid="{00000000-0005-0000-0000-0000368C0000}"/>
    <cellStyle name="Texto explicativo 64" xfId="26542" xr:uid="{00000000-0005-0000-0000-0000378C0000}"/>
    <cellStyle name="Texto explicativo 65" xfId="26543" xr:uid="{00000000-0005-0000-0000-0000388C0000}"/>
    <cellStyle name="Texto explicativo 66" xfId="26544" xr:uid="{00000000-0005-0000-0000-0000398C0000}"/>
    <cellStyle name="Texto explicativo 67" xfId="26545" xr:uid="{00000000-0005-0000-0000-00003A8C0000}"/>
    <cellStyle name="Texto explicativo 68" xfId="26546" xr:uid="{00000000-0005-0000-0000-00003B8C0000}"/>
    <cellStyle name="Texto explicativo 69" xfId="26547" xr:uid="{00000000-0005-0000-0000-00003C8C0000}"/>
    <cellStyle name="Texto explicativo 7" xfId="26548" xr:uid="{00000000-0005-0000-0000-00003D8C0000}"/>
    <cellStyle name="Texto explicativo 70" xfId="26549" xr:uid="{00000000-0005-0000-0000-00003E8C0000}"/>
    <cellStyle name="Texto explicativo 71" xfId="26550" xr:uid="{00000000-0005-0000-0000-00003F8C0000}"/>
    <cellStyle name="Texto explicativo 72" xfId="26551" xr:uid="{00000000-0005-0000-0000-0000408C0000}"/>
    <cellStyle name="Texto explicativo 73" xfId="26552" xr:uid="{00000000-0005-0000-0000-0000418C0000}"/>
    <cellStyle name="Texto explicativo 74" xfId="26553" xr:uid="{00000000-0005-0000-0000-0000428C0000}"/>
    <cellStyle name="Texto explicativo 75" xfId="26554" xr:uid="{00000000-0005-0000-0000-0000438C0000}"/>
    <cellStyle name="Texto explicativo 76" xfId="26555" xr:uid="{00000000-0005-0000-0000-0000448C0000}"/>
    <cellStyle name="Texto explicativo 77" xfId="26556" xr:uid="{00000000-0005-0000-0000-0000458C0000}"/>
    <cellStyle name="Texto explicativo 78" xfId="26557" xr:uid="{00000000-0005-0000-0000-0000468C0000}"/>
    <cellStyle name="Texto explicativo 79" xfId="26558" xr:uid="{00000000-0005-0000-0000-0000478C0000}"/>
    <cellStyle name="Texto explicativo 8" xfId="26559" xr:uid="{00000000-0005-0000-0000-0000488C0000}"/>
    <cellStyle name="Texto explicativo 80" xfId="26560" xr:uid="{00000000-0005-0000-0000-0000498C0000}"/>
    <cellStyle name="Texto explicativo 81" xfId="26561" xr:uid="{00000000-0005-0000-0000-00004A8C0000}"/>
    <cellStyle name="Texto explicativo 82" xfId="26562" xr:uid="{00000000-0005-0000-0000-00004B8C0000}"/>
    <cellStyle name="Texto explicativo 83" xfId="26563" xr:uid="{00000000-0005-0000-0000-00004C8C0000}"/>
    <cellStyle name="Texto explicativo 84" xfId="26564" xr:uid="{00000000-0005-0000-0000-00004D8C0000}"/>
    <cellStyle name="Texto explicativo 85" xfId="26565" xr:uid="{00000000-0005-0000-0000-00004E8C0000}"/>
    <cellStyle name="Texto explicativo 86" xfId="26566" xr:uid="{00000000-0005-0000-0000-00004F8C0000}"/>
    <cellStyle name="Texto explicativo 87" xfId="26567" xr:uid="{00000000-0005-0000-0000-0000508C0000}"/>
    <cellStyle name="Texto explicativo 88" xfId="26568" xr:uid="{00000000-0005-0000-0000-0000518C0000}"/>
    <cellStyle name="Texto explicativo 89" xfId="26569" xr:uid="{00000000-0005-0000-0000-0000528C0000}"/>
    <cellStyle name="Texto explicativo 9" xfId="26570" xr:uid="{00000000-0005-0000-0000-0000538C0000}"/>
    <cellStyle name="Texto explicativo 90" xfId="26571" xr:uid="{00000000-0005-0000-0000-0000548C0000}"/>
    <cellStyle name="Texto explicativo 91" xfId="26572" xr:uid="{00000000-0005-0000-0000-0000558C0000}"/>
    <cellStyle name="Texto explicativo 92" xfId="26573" xr:uid="{00000000-0005-0000-0000-0000568C0000}"/>
    <cellStyle name="Texto explicativo 93" xfId="26574" xr:uid="{00000000-0005-0000-0000-0000578C0000}"/>
    <cellStyle name="Texto explicativo 94" xfId="26575" xr:uid="{00000000-0005-0000-0000-0000588C0000}"/>
    <cellStyle name="Texto explicativo 95" xfId="26576" xr:uid="{00000000-0005-0000-0000-0000598C0000}"/>
    <cellStyle name="Texto explicativo 96" xfId="26577" xr:uid="{00000000-0005-0000-0000-00005A8C0000}"/>
    <cellStyle name="Texto explicativo 97" xfId="26578" xr:uid="{00000000-0005-0000-0000-00005B8C0000}"/>
    <cellStyle name="Texto explicativo 98" xfId="26579" xr:uid="{00000000-0005-0000-0000-00005C8C0000}"/>
    <cellStyle name="Texto explicativo 99" xfId="26580" xr:uid="{00000000-0005-0000-0000-00005D8C0000}"/>
    <cellStyle name="Title" xfId="26581" xr:uid="{00000000-0005-0000-0000-00005E8C0000}"/>
    <cellStyle name="Title 10" xfId="26582" xr:uid="{00000000-0005-0000-0000-00005F8C0000}"/>
    <cellStyle name="Title 100" xfId="26583" xr:uid="{00000000-0005-0000-0000-0000608C0000}"/>
    <cellStyle name="Title 101" xfId="26584" xr:uid="{00000000-0005-0000-0000-0000618C0000}"/>
    <cellStyle name="Title 102" xfId="26585" xr:uid="{00000000-0005-0000-0000-0000628C0000}"/>
    <cellStyle name="Title 103" xfId="26586" xr:uid="{00000000-0005-0000-0000-0000638C0000}"/>
    <cellStyle name="Title 104" xfId="26587" xr:uid="{00000000-0005-0000-0000-0000648C0000}"/>
    <cellStyle name="Title 105" xfId="26588" xr:uid="{00000000-0005-0000-0000-0000658C0000}"/>
    <cellStyle name="Title 106" xfId="26589" xr:uid="{00000000-0005-0000-0000-0000668C0000}"/>
    <cellStyle name="Title 107" xfId="26590" xr:uid="{00000000-0005-0000-0000-0000678C0000}"/>
    <cellStyle name="Title 108" xfId="26591" xr:uid="{00000000-0005-0000-0000-0000688C0000}"/>
    <cellStyle name="Title 109" xfId="26592" xr:uid="{00000000-0005-0000-0000-0000698C0000}"/>
    <cellStyle name="Title 11" xfId="26593" xr:uid="{00000000-0005-0000-0000-00006A8C0000}"/>
    <cellStyle name="Title 110" xfId="36984" xr:uid="{00000000-0005-0000-0000-00006B8C0000}"/>
    <cellStyle name="Title 111" xfId="36985" xr:uid="{00000000-0005-0000-0000-00006C8C0000}"/>
    <cellStyle name="Title 12" xfId="26594" xr:uid="{00000000-0005-0000-0000-00006D8C0000}"/>
    <cellStyle name="Title 13" xfId="26595" xr:uid="{00000000-0005-0000-0000-00006E8C0000}"/>
    <cellStyle name="Title 14" xfId="26596" xr:uid="{00000000-0005-0000-0000-00006F8C0000}"/>
    <cellStyle name="Title 15" xfId="26597" xr:uid="{00000000-0005-0000-0000-0000708C0000}"/>
    <cellStyle name="Title 16" xfId="26598" xr:uid="{00000000-0005-0000-0000-0000718C0000}"/>
    <cellStyle name="Title 17" xfId="26599" xr:uid="{00000000-0005-0000-0000-0000728C0000}"/>
    <cellStyle name="Title 18" xfId="26600" xr:uid="{00000000-0005-0000-0000-0000738C0000}"/>
    <cellStyle name="Title 19" xfId="26601" xr:uid="{00000000-0005-0000-0000-0000748C0000}"/>
    <cellStyle name="Title 2" xfId="26602" xr:uid="{00000000-0005-0000-0000-0000758C0000}"/>
    <cellStyle name="Title 2 2" xfId="26603" xr:uid="{00000000-0005-0000-0000-0000768C0000}"/>
    <cellStyle name="Title 2 2 2" xfId="26604" xr:uid="{00000000-0005-0000-0000-0000778C0000}"/>
    <cellStyle name="Title 2 2 3" xfId="26605" xr:uid="{00000000-0005-0000-0000-0000788C0000}"/>
    <cellStyle name="Title 2 3" xfId="26606" xr:uid="{00000000-0005-0000-0000-0000798C0000}"/>
    <cellStyle name="Title 2 3 2" xfId="26607" xr:uid="{00000000-0005-0000-0000-00007A8C0000}"/>
    <cellStyle name="Title 2 3 3" xfId="26608" xr:uid="{00000000-0005-0000-0000-00007B8C0000}"/>
    <cellStyle name="Title 2 4" xfId="26609" xr:uid="{00000000-0005-0000-0000-00007C8C0000}"/>
    <cellStyle name="Title 2 4 2" xfId="26610" xr:uid="{00000000-0005-0000-0000-00007D8C0000}"/>
    <cellStyle name="Title 2 4 3" xfId="26611" xr:uid="{00000000-0005-0000-0000-00007E8C0000}"/>
    <cellStyle name="Title 2 5" xfId="26612" xr:uid="{00000000-0005-0000-0000-00007F8C0000}"/>
    <cellStyle name="Title 2 6" xfId="26613" xr:uid="{00000000-0005-0000-0000-0000808C0000}"/>
    <cellStyle name="Title 2 7" xfId="26614" xr:uid="{00000000-0005-0000-0000-0000818C0000}"/>
    <cellStyle name="Title 20" xfId="26615" xr:uid="{00000000-0005-0000-0000-0000828C0000}"/>
    <cellStyle name="Title 21" xfId="26616" xr:uid="{00000000-0005-0000-0000-0000838C0000}"/>
    <cellStyle name="Title 22" xfId="26617" xr:uid="{00000000-0005-0000-0000-0000848C0000}"/>
    <cellStyle name="Title 23" xfId="26618" xr:uid="{00000000-0005-0000-0000-0000858C0000}"/>
    <cellStyle name="Title 24" xfId="26619" xr:uid="{00000000-0005-0000-0000-0000868C0000}"/>
    <cellStyle name="Title 25" xfId="26620" xr:uid="{00000000-0005-0000-0000-0000878C0000}"/>
    <cellStyle name="Title 26" xfId="26621" xr:uid="{00000000-0005-0000-0000-0000888C0000}"/>
    <cellStyle name="Title 27" xfId="26622" xr:uid="{00000000-0005-0000-0000-0000898C0000}"/>
    <cellStyle name="Title 28" xfId="26623" xr:uid="{00000000-0005-0000-0000-00008A8C0000}"/>
    <cellStyle name="Title 29" xfId="26624" xr:uid="{00000000-0005-0000-0000-00008B8C0000}"/>
    <cellStyle name="Title 3" xfId="26625" xr:uid="{00000000-0005-0000-0000-00008C8C0000}"/>
    <cellStyle name="Title 3 2" xfId="26626" xr:uid="{00000000-0005-0000-0000-00008D8C0000}"/>
    <cellStyle name="Title 3 2 2" xfId="26627" xr:uid="{00000000-0005-0000-0000-00008E8C0000}"/>
    <cellStyle name="Title 3 2 3" xfId="26628" xr:uid="{00000000-0005-0000-0000-00008F8C0000}"/>
    <cellStyle name="Title 3 3" xfId="26629" xr:uid="{00000000-0005-0000-0000-0000908C0000}"/>
    <cellStyle name="Title 3 3 2" xfId="26630" xr:uid="{00000000-0005-0000-0000-0000918C0000}"/>
    <cellStyle name="Title 3 3 3" xfId="26631" xr:uid="{00000000-0005-0000-0000-0000928C0000}"/>
    <cellStyle name="Title 3 4" xfId="26632" xr:uid="{00000000-0005-0000-0000-0000938C0000}"/>
    <cellStyle name="Title 3 4 2" xfId="26633" xr:uid="{00000000-0005-0000-0000-0000948C0000}"/>
    <cellStyle name="Title 3 4 3" xfId="26634" xr:uid="{00000000-0005-0000-0000-0000958C0000}"/>
    <cellStyle name="Title 3 5" xfId="26635" xr:uid="{00000000-0005-0000-0000-0000968C0000}"/>
    <cellStyle name="Title 3 6" xfId="26636" xr:uid="{00000000-0005-0000-0000-0000978C0000}"/>
    <cellStyle name="Title 3 7" xfId="26637" xr:uid="{00000000-0005-0000-0000-0000988C0000}"/>
    <cellStyle name="Title 30" xfId="26638" xr:uid="{00000000-0005-0000-0000-0000998C0000}"/>
    <cellStyle name="Title 31" xfId="26639" xr:uid="{00000000-0005-0000-0000-00009A8C0000}"/>
    <cellStyle name="Title 32" xfId="26640" xr:uid="{00000000-0005-0000-0000-00009B8C0000}"/>
    <cellStyle name="Title 33" xfId="26641" xr:uid="{00000000-0005-0000-0000-00009C8C0000}"/>
    <cellStyle name="Title 34" xfId="26642" xr:uid="{00000000-0005-0000-0000-00009D8C0000}"/>
    <cellStyle name="Title 35" xfId="26643" xr:uid="{00000000-0005-0000-0000-00009E8C0000}"/>
    <cellStyle name="Title 36" xfId="26644" xr:uid="{00000000-0005-0000-0000-00009F8C0000}"/>
    <cellStyle name="Title 37" xfId="26645" xr:uid="{00000000-0005-0000-0000-0000A08C0000}"/>
    <cellStyle name="Title 38" xfId="26646" xr:uid="{00000000-0005-0000-0000-0000A18C0000}"/>
    <cellStyle name="Title 39" xfId="26647" xr:uid="{00000000-0005-0000-0000-0000A28C0000}"/>
    <cellStyle name="Title 4" xfId="26648" xr:uid="{00000000-0005-0000-0000-0000A38C0000}"/>
    <cellStyle name="Title 4 2" xfId="26649" xr:uid="{00000000-0005-0000-0000-0000A48C0000}"/>
    <cellStyle name="Title 4 3" xfId="26650" xr:uid="{00000000-0005-0000-0000-0000A58C0000}"/>
    <cellStyle name="Title 40" xfId="26651" xr:uid="{00000000-0005-0000-0000-0000A68C0000}"/>
    <cellStyle name="Title 41" xfId="26652" xr:uid="{00000000-0005-0000-0000-0000A78C0000}"/>
    <cellStyle name="Title 42" xfId="26653" xr:uid="{00000000-0005-0000-0000-0000A88C0000}"/>
    <cellStyle name="Title 43" xfId="26654" xr:uid="{00000000-0005-0000-0000-0000A98C0000}"/>
    <cellStyle name="Title 44" xfId="26655" xr:uid="{00000000-0005-0000-0000-0000AA8C0000}"/>
    <cellStyle name="Title 45" xfId="26656" xr:uid="{00000000-0005-0000-0000-0000AB8C0000}"/>
    <cellStyle name="Title 46" xfId="26657" xr:uid="{00000000-0005-0000-0000-0000AC8C0000}"/>
    <cellStyle name="Title 47" xfId="26658" xr:uid="{00000000-0005-0000-0000-0000AD8C0000}"/>
    <cellStyle name="Title 48" xfId="26659" xr:uid="{00000000-0005-0000-0000-0000AE8C0000}"/>
    <cellStyle name="Title 49" xfId="26660" xr:uid="{00000000-0005-0000-0000-0000AF8C0000}"/>
    <cellStyle name="Title 5" xfId="26661" xr:uid="{00000000-0005-0000-0000-0000B08C0000}"/>
    <cellStyle name="Title 5 2" xfId="26662" xr:uid="{00000000-0005-0000-0000-0000B18C0000}"/>
    <cellStyle name="Title 5 3" xfId="26663" xr:uid="{00000000-0005-0000-0000-0000B28C0000}"/>
    <cellStyle name="Title 50" xfId="26664" xr:uid="{00000000-0005-0000-0000-0000B38C0000}"/>
    <cellStyle name="Title 51" xfId="26665" xr:uid="{00000000-0005-0000-0000-0000B48C0000}"/>
    <cellStyle name="Title 52" xfId="26666" xr:uid="{00000000-0005-0000-0000-0000B58C0000}"/>
    <cellStyle name="Title 53" xfId="26667" xr:uid="{00000000-0005-0000-0000-0000B68C0000}"/>
    <cellStyle name="Title 54" xfId="26668" xr:uid="{00000000-0005-0000-0000-0000B78C0000}"/>
    <cellStyle name="Title 55" xfId="26669" xr:uid="{00000000-0005-0000-0000-0000B88C0000}"/>
    <cellStyle name="Title 56" xfId="26670" xr:uid="{00000000-0005-0000-0000-0000B98C0000}"/>
    <cellStyle name="Title 57" xfId="26671" xr:uid="{00000000-0005-0000-0000-0000BA8C0000}"/>
    <cellStyle name="Title 58" xfId="26672" xr:uid="{00000000-0005-0000-0000-0000BB8C0000}"/>
    <cellStyle name="Title 59" xfId="26673" xr:uid="{00000000-0005-0000-0000-0000BC8C0000}"/>
    <cellStyle name="Title 6" xfId="26674" xr:uid="{00000000-0005-0000-0000-0000BD8C0000}"/>
    <cellStyle name="Title 6 2" xfId="26675" xr:uid="{00000000-0005-0000-0000-0000BE8C0000}"/>
    <cellStyle name="Title 6 3" xfId="26676" xr:uid="{00000000-0005-0000-0000-0000BF8C0000}"/>
    <cellStyle name="Title 60" xfId="26677" xr:uid="{00000000-0005-0000-0000-0000C08C0000}"/>
    <cellStyle name="Title 61" xfId="26678" xr:uid="{00000000-0005-0000-0000-0000C18C0000}"/>
    <cellStyle name="Title 62" xfId="26679" xr:uid="{00000000-0005-0000-0000-0000C28C0000}"/>
    <cellStyle name="Title 63" xfId="26680" xr:uid="{00000000-0005-0000-0000-0000C38C0000}"/>
    <cellStyle name="Title 64" xfId="26681" xr:uid="{00000000-0005-0000-0000-0000C48C0000}"/>
    <cellStyle name="Title 65" xfId="26682" xr:uid="{00000000-0005-0000-0000-0000C58C0000}"/>
    <cellStyle name="Title 66" xfId="26683" xr:uid="{00000000-0005-0000-0000-0000C68C0000}"/>
    <cellStyle name="Title 67" xfId="26684" xr:uid="{00000000-0005-0000-0000-0000C78C0000}"/>
    <cellStyle name="Title 68" xfId="26685" xr:uid="{00000000-0005-0000-0000-0000C88C0000}"/>
    <cellStyle name="Title 69" xfId="26686" xr:uid="{00000000-0005-0000-0000-0000C98C0000}"/>
    <cellStyle name="Title 7" xfId="26687" xr:uid="{00000000-0005-0000-0000-0000CA8C0000}"/>
    <cellStyle name="Title 70" xfId="26688" xr:uid="{00000000-0005-0000-0000-0000CB8C0000}"/>
    <cellStyle name="Title 71" xfId="26689" xr:uid="{00000000-0005-0000-0000-0000CC8C0000}"/>
    <cellStyle name="Title 72" xfId="26690" xr:uid="{00000000-0005-0000-0000-0000CD8C0000}"/>
    <cellStyle name="Title 73" xfId="26691" xr:uid="{00000000-0005-0000-0000-0000CE8C0000}"/>
    <cellStyle name="Title 74" xfId="26692" xr:uid="{00000000-0005-0000-0000-0000CF8C0000}"/>
    <cellStyle name="Title 75" xfId="26693" xr:uid="{00000000-0005-0000-0000-0000D08C0000}"/>
    <cellStyle name="Title 76" xfId="26694" xr:uid="{00000000-0005-0000-0000-0000D18C0000}"/>
    <cellStyle name="Title 77" xfId="26695" xr:uid="{00000000-0005-0000-0000-0000D28C0000}"/>
    <cellStyle name="Title 78" xfId="26696" xr:uid="{00000000-0005-0000-0000-0000D38C0000}"/>
    <cellStyle name="Title 79" xfId="26697" xr:uid="{00000000-0005-0000-0000-0000D48C0000}"/>
    <cellStyle name="Title 8" xfId="26698" xr:uid="{00000000-0005-0000-0000-0000D58C0000}"/>
    <cellStyle name="Title 80" xfId="26699" xr:uid="{00000000-0005-0000-0000-0000D68C0000}"/>
    <cellStyle name="Title 81" xfId="26700" xr:uid="{00000000-0005-0000-0000-0000D78C0000}"/>
    <cellStyle name="Title 82" xfId="26701" xr:uid="{00000000-0005-0000-0000-0000D88C0000}"/>
    <cellStyle name="Title 83" xfId="26702" xr:uid="{00000000-0005-0000-0000-0000D98C0000}"/>
    <cellStyle name="Title 84" xfId="26703" xr:uid="{00000000-0005-0000-0000-0000DA8C0000}"/>
    <cellStyle name="Title 85" xfId="26704" xr:uid="{00000000-0005-0000-0000-0000DB8C0000}"/>
    <cellStyle name="Title 86" xfId="26705" xr:uid="{00000000-0005-0000-0000-0000DC8C0000}"/>
    <cellStyle name="Title 87" xfId="26706" xr:uid="{00000000-0005-0000-0000-0000DD8C0000}"/>
    <cellStyle name="Title 88" xfId="26707" xr:uid="{00000000-0005-0000-0000-0000DE8C0000}"/>
    <cellStyle name="Title 89" xfId="26708" xr:uid="{00000000-0005-0000-0000-0000DF8C0000}"/>
    <cellStyle name="Title 9" xfId="26709" xr:uid="{00000000-0005-0000-0000-0000E08C0000}"/>
    <cellStyle name="Title 90" xfId="26710" xr:uid="{00000000-0005-0000-0000-0000E18C0000}"/>
    <cellStyle name="Title 91" xfId="26711" xr:uid="{00000000-0005-0000-0000-0000E28C0000}"/>
    <cellStyle name="Title 92" xfId="26712" xr:uid="{00000000-0005-0000-0000-0000E38C0000}"/>
    <cellStyle name="Title 93" xfId="26713" xr:uid="{00000000-0005-0000-0000-0000E48C0000}"/>
    <cellStyle name="Title 94" xfId="26714" xr:uid="{00000000-0005-0000-0000-0000E58C0000}"/>
    <cellStyle name="Title 95" xfId="26715" xr:uid="{00000000-0005-0000-0000-0000E68C0000}"/>
    <cellStyle name="Title 96" xfId="26716" xr:uid="{00000000-0005-0000-0000-0000E78C0000}"/>
    <cellStyle name="Title 97" xfId="26717" xr:uid="{00000000-0005-0000-0000-0000E88C0000}"/>
    <cellStyle name="Title 98" xfId="26718" xr:uid="{00000000-0005-0000-0000-0000E98C0000}"/>
    <cellStyle name="Title 99" xfId="26719" xr:uid="{00000000-0005-0000-0000-0000EA8C0000}"/>
    <cellStyle name="Title_Bases_Generales" xfId="26720" xr:uid="{00000000-0005-0000-0000-0000EB8C0000}"/>
    <cellStyle name="titulo" xfId="26721" xr:uid="{00000000-0005-0000-0000-0000EC8C0000}"/>
    <cellStyle name="Título 1 10" xfId="26722" xr:uid="{00000000-0005-0000-0000-0000ED8C0000}"/>
    <cellStyle name="Título 1 100" xfId="26723" xr:uid="{00000000-0005-0000-0000-0000EE8C0000}"/>
    <cellStyle name="Título 1 101" xfId="26724" xr:uid="{00000000-0005-0000-0000-0000EF8C0000}"/>
    <cellStyle name="Título 1 11" xfId="26725" xr:uid="{00000000-0005-0000-0000-0000F08C0000}"/>
    <cellStyle name="Título 1 12" xfId="26726" xr:uid="{00000000-0005-0000-0000-0000F18C0000}"/>
    <cellStyle name="Título 1 13" xfId="26727" xr:uid="{00000000-0005-0000-0000-0000F28C0000}"/>
    <cellStyle name="Título 1 14" xfId="26728" xr:uid="{00000000-0005-0000-0000-0000F38C0000}"/>
    <cellStyle name="Título 1 15" xfId="26729" xr:uid="{00000000-0005-0000-0000-0000F48C0000}"/>
    <cellStyle name="Título 1 16" xfId="26730" xr:uid="{00000000-0005-0000-0000-0000F58C0000}"/>
    <cellStyle name="Título 1 17" xfId="26731" xr:uid="{00000000-0005-0000-0000-0000F68C0000}"/>
    <cellStyle name="Título 1 18" xfId="26732" xr:uid="{00000000-0005-0000-0000-0000F78C0000}"/>
    <cellStyle name="Título 1 19" xfId="26733" xr:uid="{00000000-0005-0000-0000-0000F88C0000}"/>
    <cellStyle name="Título 1 2" xfId="26734" xr:uid="{00000000-0005-0000-0000-0000F98C0000}"/>
    <cellStyle name="Título 1 2 2" xfId="36986" xr:uid="{00000000-0005-0000-0000-0000FA8C0000}"/>
    <cellStyle name="Título 1 20" xfId="26735" xr:uid="{00000000-0005-0000-0000-0000FB8C0000}"/>
    <cellStyle name="Título 1 21" xfId="26736" xr:uid="{00000000-0005-0000-0000-0000FC8C0000}"/>
    <cellStyle name="Título 1 22" xfId="26737" xr:uid="{00000000-0005-0000-0000-0000FD8C0000}"/>
    <cellStyle name="Título 1 23" xfId="26738" xr:uid="{00000000-0005-0000-0000-0000FE8C0000}"/>
    <cellStyle name="Título 1 24" xfId="26739" xr:uid="{00000000-0005-0000-0000-0000FF8C0000}"/>
    <cellStyle name="Título 1 25" xfId="26740" xr:uid="{00000000-0005-0000-0000-0000008D0000}"/>
    <cellStyle name="Título 1 26" xfId="26741" xr:uid="{00000000-0005-0000-0000-0000018D0000}"/>
    <cellStyle name="Título 1 27" xfId="26742" xr:uid="{00000000-0005-0000-0000-0000028D0000}"/>
    <cellStyle name="Título 1 28" xfId="26743" xr:uid="{00000000-0005-0000-0000-0000038D0000}"/>
    <cellStyle name="Título 1 29" xfId="26744" xr:uid="{00000000-0005-0000-0000-0000048D0000}"/>
    <cellStyle name="Título 1 3" xfId="26745" xr:uid="{00000000-0005-0000-0000-0000058D0000}"/>
    <cellStyle name="Título 1 3 2" xfId="36987" xr:uid="{00000000-0005-0000-0000-0000068D0000}"/>
    <cellStyle name="Título 1 30" xfId="26746" xr:uid="{00000000-0005-0000-0000-0000078D0000}"/>
    <cellStyle name="Título 1 31" xfId="26747" xr:uid="{00000000-0005-0000-0000-0000088D0000}"/>
    <cellStyle name="Título 1 32" xfId="26748" xr:uid="{00000000-0005-0000-0000-0000098D0000}"/>
    <cellStyle name="Título 1 33" xfId="26749" xr:uid="{00000000-0005-0000-0000-00000A8D0000}"/>
    <cellStyle name="Título 1 34" xfId="26750" xr:uid="{00000000-0005-0000-0000-00000B8D0000}"/>
    <cellStyle name="Título 1 35" xfId="26751" xr:uid="{00000000-0005-0000-0000-00000C8D0000}"/>
    <cellStyle name="Título 1 36" xfId="26752" xr:uid="{00000000-0005-0000-0000-00000D8D0000}"/>
    <cellStyle name="Título 1 37" xfId="26753" xr:uid="{00000000-0005-0000-0000-00000E8D0000}"/>
    <cellStyle name="Título 1 38" xfId="26754" xr:uid="{00000000-0005-0000-0000-00000F8D0000}"/>
    <cellStyle name="Título 1 39" xfId="26755" xr:uid="{00000000-0005-0000-0000-0000108D0000}"/>
    <cellStyle name="Título 1 4" xfId="26756" xr:uid="{00000000-0005-0000-0000-0000118D0000}"/>
    <cellStyle name="Título 1 4 2" xfId="26757" xr:uid="{00000000-0005-0000-0000-0000128D0000}"/>
    <cellStyle name="Título 1 4 3" xfId="26758" xr:uid="{00000000-0005-0000-0000-0000138D0000}"/>
    <cellStyle name="Título 1 4 4" xfId="26759" xr:uid="{00000000-0005-0000-0000-0000148D0000}"/>
    <cellStyle name="Título 1 40" xfId="26760" xr:uid="{00000000-0005-0000-0000-0000158D0000}"/>
    <cellStyle name="Título 1 41" xfId="26761" xr:uid="{00000000-0005-0000-0000-0000168D0000}"/>
    <cellStyle name="Título 1 42" xfId="26762" xr:uid="{00000000-0005-0000-0000-0000178D0000}"/>
    <cellStyle name="Título 1 43" xfId="26763" xr:uid="{00000000-0005-0000-0000-0000188D0000}"/>
    <cellStyle name="Título 1 44" xfId="26764" xr:uid="{00000000-0005-0000-0000-0000198D0000}"/>
    <cellStyle name="Título 1 45" xfId="26765" xr:uid="{00000000-0005-0000-0000-00001A8D0000}"/>
    <cellStyle name="Título 1 46" xfId="26766" xr:uid="{00000000-0005-0000-0000-00001B8D0000}"/>
    <cellStyle name="Título 1 47" xfId="26767" xr:uid="{00000000-0005-0000-0000-00001C8D0000}"/>
    <cellStyle name="Título 1 48" xfId="26768" xr:uid="{00000000-0005-0000-0000-00001D8D0000}"/>
    <cellStyle name="Título 1 49" xfId="26769" xr:uid="{00000000-0005-0000-0000-00001E8D0000}"/>
    <cellStyle name="Título 1 5" xfId="26770" xr:uid="{00000000-0005-0000-0000-00001F8D0000}"/>
    <cellStyle name="Título 1 50" xfId="26771" xr:uid="{00000000-0005-0000-0000-0000208D0000}"/>
    <cellStyle name="Título 1 51" xfId="26772" xr:uid="{00000000-0005-0000-0000-0000218D0000}"/>
    <cellStyle name="Título 1 52" xfId="26773" xr:uid="{00000000-0005-0000-0000-0000228D0000}"/>
    <cellStyle name="Título 1 53" xfId="26774" xr:uid="{00000000-0005-0000-0000-0000238D0000}"/>
    <cellStyle name="Título 1 54" xfId="26775" xr:uid="{00000000-0005-0000-0000-0000248D0000}"/>
    <cellStyle name="Título 1 55" xfId="26776" xr:uid="{00000000-0005-0000-0000-0000258D0000}"/>
    <cellStyle name="Título 1 56" xfId="26777" xr:uid="{00000000-0005-0000-0000-0000268D0000}"/>
    <cellStyle name="Título 1 57" xfId="26778" xr:uid="{00000000-0005-0000-0000-0000278D0000}"/>
    <cellStyle name="Título 1 58" xfId="26779" xr:uid="{00000000-0005-0000-0000-0000288D0000}"/>
    <cellStyle name="Título 1 59" xfId="26780" xr:uid="{00000000-0005-0000-0000-0000298D0000}"/>
    <cellStyle name="Título 1 6" xfId="26781" xr:uid="{00000000-0005-0000-0000-00002A8D0000}"/>
    <cellStyle name="Título 1 60" xfId="26782" xr:uid="{00000000-0005-0000-0000-00002B8D0000}"/>
    <cellStyle name="Título 1 61" xfId="26783" xr:uid="{00000000-0005-0000-0000-00002C8D0000}"/>
    <cellStyle name="Título 1 62" xfId="26784" xr:uid="{00000000-0005-0000-0000-00002D8D0000}"/>
    <cellStyle name="Título 1 63" xfId="26785" xr:uid="{00000000-0005-0000-0000-00002E8D0000}"/>
    <cellStyle name="Título 1 64" xfId="26786" xr:uid="{00000000-0005-0000-0000-00002F8D0000}"/>
    <cellStyle name="Título 1 65" xfId="26787" xr:uid="{00000000-0005-0000-0000-0000308D0000}"/>
    <cellStyle name="Título 1 66" xfId="26788" xr:uid="{00000000-0005-0000-0000-0000318D0000}"/>
    <cellStyle name="Título 1 67" xfId="26789" xr:uid="{00000000-0005-0000-0000-0000328D0000}"/>
    <cellStyle name="Título 1 68" xfId="26790" xr:uid="{00000000-0005-0000-0000-0000338D0000}"/>
    <cellStyle name="Título 1 69" xfId="26791" xr:uid="{00000000-0005-0000-0000-0000348D0000}"/>
    <cellStyle name="Título 1 7" xfId="26792" xr:uid="{00000000-0005-0000-0000-0000358D0000}"/>
    <cellStyle name="Título 1 70" xfId="26793" xr:uid="{00000000-0005-0000-0000-0000368D0000}"/>
    <cellStyle name="Título 1 71" xfId="26794" xr:uid="{00000000-0005-0000-0000-0000378D0000}"/>
    <cellStyle name="Título 1 72" xfId="26795" xr:uid="{00000000-0005-0000-0000-0000388D0000}"/>
    <cellStyle name="Título 1 73" xfId="26796" xr:uid="{00000000-0005-0000-0000-0000398D0000}"/>
    <cellStyle name="Título 1 74" xfId="26797" xr:uid="{00000000-0005-0000-0000-00003A8D0000}"/>
    <cellStyle name="Título 1 75" xfId="26798" xr:uid="{00000000-0005-0000-0000-00003B8D0000}"/>
    <cellStyle name="Título 1 76" xfId="26799" xr:uid="{00000000-0005-0000-0000-00003C8D0000}"/>
    <cellStyle name="Título 1 77" xfId="26800" xr:uid="{00000000-0005-0000-0000-00003D8D0000}"/>
    <cellStyle name="Título 1 78" xfId="26801" xr:uid="{00000000-0005-0000-0000-00003E8D0000}"/>
    <cellStyle name="Título 1 79" xfId="26802" xr:uid="{00000000-0005-0000-0000-00003F8D0000}"/>
    <cellStyle name="Título 1 8" xfId="26803" xr:uid="{00000000-0005-0000-0000-0000408D0000}"/>
    <cellStyle name="Título 1 80" xfId="26804" xr:uid="{00000000-0005-0000-0000-0000418D0000}"/>
    <cellStyle name="Título 1 81" xfId="26805" xr:uid="{00000000-0005-0000-0000-0000428D0000}"/>
    <cellStyle name="Título 1 82" xfId="26806" xr:uid="{00000000-0005-0000-0000-0000438D0000}"/>
    <cellStyle name="Título 1 83" xfId="26807" xr:uid="{00000000-0005-0000-0000-0000448D0000}"/>
    <cellStyle name="Título 1 84" xfId="26808" xr:uid="{00000000-0005-0000-0000-0000458D0000}"/>
    <cellStyle name="Título 1 85" xfId="26809" xr:uid="{00000000-0005-0000-0000-0000468D0000}"/>
    <cellStyle name="Título 1 86" xfId="26810" xr:uid="{00000000-0005-0000-0000-0000478D0000}"/>
    <cellStyle name="Título 1 87" xfId="26811" xr:uid="{00000000-0005-0000-0000-0000488D0000}"/>
    <cellStyle name="Título 1 88" xfId="26812" xr:uid="{00000000-0005-0000-0000-0000498D0000}"/>
    <cellStyle name="Título 1 89" xfId="26813" xr:uid="{00000000-0005-0000-0000-00004A8D0000}"/>
    <cellStyle name="Título 1 9" xfId="26814" xr:uid="{00000000-0005-0000-0000-00004B8D0000}"/>
    <cellStyle name="Título 1 90" xfId="26815" xr:uid="{00000000-0005-0000-0000-00004C8D0000}"/>
    <cellStyle name="Título 1 91" xfId="26816" xr:uid="{00000000-0005-0000-0000-00004D8D0000}"/>
    <cellStyle name="Título 1 92" xfId="26817" xr:uid="{00000000-0005-0000-0000-00004E8D0000}"/>
    <cellStyle name="Título 1 93" xfId="26818" xr:uid="{00000000-0005-0000-0000-00004F8D0000}"/>
    <cellStyle name="Título 1 94" xfId="26819" xr:uid="{00000000-0005-0000-0000-0000508D0000}"/>
    <cellStyle name="Título 1 95" xfId="26820" xr:uid="{00000000-0005-0000-0000-0000518D0000}"/>
    <cellStyle name="Título 1 96" xfId="26821" xr:uid="{00000000-0005-0000-0000-0000528D0000}"/>
    <cellStyle name="Título 1 97" xfId="26822" xr:uid="{00000000-0005-0000-0000-0000538D0000}"/>
    <cellStyle name="Título 1 98" xfId="26823" xr:uid="{00000000-0005-0000-0000-0000548D0000}"/>
    <cellStyle name="Título 1 99" xfId="26824" xr:uid="{00000000-0005-0000-0000-0000558D0000}"/>
    <cellStyle name="Título 10" xfId="26825" xr:uid="{00000000-0005-0000-0000-0000568D0000}"/>
    <cellStyle name="Título 100" xfId="26826" xr:uid="{00000000-0005-0000-0000-0000578D0000}"/>
    <cellStyle name="Título 101" xfId="26827" xr:uid="{00000000-0005-0000-0000-0000588D0000}"/>
    <cellStyle name="Título 102" xfId="26828" xr:uid="{00000000-0005-0000-0000-0000598D0000}"/>
    <cellStyle name="Título 103" xfId="26829" xr:uid="{00000000-0005-0000-0000-00005A8D0000}"/>
    <cellStyle name="Título 11" xfId="26830" xr:uid="{00000000-0005-0000-0000-00005B8D0000}"/>
    <cellStyle name="Título 12" xfId="26831" xr:uid="{00000000-0005-0000-0000-00005C8D0000}"/>
    <cellStyle name="Título 13" xfId="26832" xr:uid="{00000000-0005-0000-0000-00005D8D0000}"/>
    <cellStyle name="Título 14" xfId="26833" xr:uid="{00000000-0005-0000-0000-00005E8D0000}"/>
    <cellStyle name="Título 15" xfId="26834" xr:uid="{00000000-0005-0000-0000-00005F8D0000}"/>
    <cellStyle name="Título 16" xfId="26835" xr:uid="{00000000-0005-0000-0000-0000608D0000}"/>
    <cellStyle name="Título 17" xfId="26836" xr:uid="{00000000-0005-0000-0000-0000618D0000}"/>
    <cellStyle name="Título 18" xfId="26837" xr:uid="{00000000-0005-0000-0000-0000628D0000}"/>
    <cellStyle name="Título 19" xfId="26838" xr:uid="{00000000-0005-0000-0000-0000638D0000}"/>
    <cellStyle name="titulo 2" xfId="26839" xr:uid="{00000000-0005-0000-0000-0000648D0000}"/>
    <cellStyle name="titulo 2 10" xfId="26840" xr:uid="{00000000-0005-0000-0000-0000658D0000}"/>
    <cellStyle name="Título 2 10" xfId="26841" xr:uid="{00000000-0005-0000-0000-0000668D0000}"/>
    <cellStyle name="Título 2 100" xfId="26842" xr:uid="{00000000-0005-0000-0000-0000678D0000}"/>
    <cellStyle name="Título 2 101" xfId="26843" xr:uid="{00000000-0005-0000-0000-0000688D0000}"/>
    <cellStyle name="titulo 2 11" xfId="26844" xr:uid="{00000000-0005-0000-0000-0000698D0000}"/>
    <cellStyle name="Título 2 11" xfId="26845" xr:uid="{00000000-0005-0000-0000-00006A8D0000}"/>
    <cellStyle name="titulo 2 12" xfId="26846" xr:uid="{00000000-0005-0000-0000-00006B8D0000}"/>
    <cellStyle name="Título 2 12" xfId="26847" xr:uid="{00000000-0005-0000-0000-00006C8D0000}"/>
    <cellStyle name="Título 2 13" xfId="26848" xr:uid="{00000000-0005-0000-0000-00006D8D0000}"/>
    <cellStyle name="Título 2 14" xfId="26849" xr:uid="{00000000-0005-0000-0000-00006E8D0000}"/>
    <cellStyle name="Título 2 15" xfId="26850" xr:uid="{00000000-0005-0000-0000-00006F8D0000}"/>
    <cellStyle name="Título 2 16" xfId="26851" xr:uid="{00000000-0005-0000-0000-0000708D0000}"/>
    <cellStyle name="Título 2 17" xfId="26852" xr:uid="{00000000-0005-0000-0000-0000718D0000}"/>
    <cellStyle name="Título 2 18" xfId="26853" xr:uid="{00000000-0005-0000-0000-0000728D0000}"/>
    <cellStyle name="Título 2 19" xfId="26854" xr:uid="{00000000-0005-0000-0000-0000738D0000}"/>
    <cellStyle name="titulo 2 2" xfId="26855" xr:uid="{00000000-0005-0000-0000-0000748D0000}"/>
    <cellStyle name="Título 2 2" xfId="26856" xr:uid="{00000000-0005-0000-0000-0000758D0000}"/>
    <cellStyle name="Título 2 2 2" xfId="36988" xr:uid="{00000000-0005-0000-0000-0000768D0000}"/>
    <cellStyle name="Título 2 20" xfId="26857" xr:uid="{00000000-0005-0000-0000-0000778D0000}"/>
    <cellStyle name="Título 2 21" xfId="26858" xr:uid="{00000000-0005-0000-0000-0000788D0000}"/>
    <cellStyle name="Título 2 22" xfId="26859" xr:uid="{00000000-0005-0000-0000-0000798D0000}"/>
    <cellStyle name="Título 2 23" xfId="26860" xr:uid="{00000000-0005-0000-0000-00007A8D0000}"/>
    <cellStyle name="Título 2 24" xfId="26861" xr:uid="{00000000-0005-0000-0000-00007B8D0000}"/>
    <cellStyle name="Título 2 25" xfId="26862" xr:uid="{00000000-0005-0000-0000-00007C8D0000}"/>
    <cellStyle name="Título 2 26" xfId="26863" xr:uid="{00000000-0005-0000-0000-00007D8D0000}"/>
    <cellStyle name="Título 2 27" xfId="26864" xr:uid="{00000000-0005-0000-0000-00007E8D0000}"/>
    <cellStyle name="Título 2 28" xfId="26865" xr:uid="{00000000-0005-0000-0000-00007F8D0000}"/>
    <cellStyle name="Título 2 29" xfId="26866" xr:uid="{00000000-0005-0000-0000-0000808D0000}"/>
    <cellStyle name="titulo 2 3" xfId="26867" xr:uid="{00000000-0005-0000-0000-0000818D0000}"/>
    <cellStyle name="Título 2 3" xfId="26868" xr:uid="{00000000-0005-0000-0000-0000828D0000}"/>
    <cellStyle name="Título 2 3 2" xfId="36989" xr:uid="{00000000-0005-0000-0000-0000838D0000}"/>
    <cellStyle name="Título 2 30" xfId="26869" xr:uid="{00000000-0005-0000-0000-0000848D0000}"/>
    <cellStyle name="Título 2 31" xfId="26870" xr:uid="{00000000-0005-0000-0000-0000858D0000}"/>
    <cellStyle name="Título 2 32" xfId="26871" xr:uid="{00000000-0005-0000-0000-0000868D0000}"/>
    <cellStyle name="Título 2 33" xfId="26872" xr:uid="{00000000-0005-0000-0000-0000878D0000}"/>
    <cellStyle name="Título 2 34" xfId="26873" xr:uid="{00000000-0005-0000-0000-0000888D0000}"/>
    <cellStyle name="Título 2 35" xfId="26874" xr:uid="{00000000-0005-0000-0000-0000898D0000}"/>
    <cellStyle name="Título 2 36" xfId="26875" xr:uid="{00000000-0005-0000-0000-00008A8D0000}"/>
    <cellStyle name="Título 2 37" xfId="26876" xr:uid="{00000000-0005-0000-0000-00008B8D0000}"/>
    <cellStyle name="Título 2 38" xfId="26877" xr:uid="{00000000-0005-0000-0000-00008C8D0000}"/>
    <cellStyle name="Título 2 39" xfId="26878" xr:uid="{00000000-0005-0000-0000-00008D8D0000}"/>
    <cellStyle name="titulo 2 4" xfId="26879" xr:uid="{00000000-0005-0000-0000-00008E8D0000}"/>
    <cellStyle name="Título 2 4" xfId="26880" xr:uid="{00000000-0005-0000-0000-00008F8D0000}"/>
    <cellStyle name="Título 2 4 2" xfId="26881" xr:uid="{00000000-0005-0000-0000-0000908D0000}"/>
    <cellStyle name="Título 2 4 3" xfId="26882" xr:uid="{00000000-0005-0000-0000-0000918D0000}"/>
    <cellStyle name="Título 2 4 4" xfId="26883" xr:uid="{00000000-0005-0000-0000-0000928D0000}"/>
    <cellStyle name="Título 2 40" xfId="26884" xr:uid="{00000000-0005-0000-0000-0000938D0000}"/>
    <cellStyle name="Título 2 41" xfId="26885" xr:uid="{00000000-0005-0000-0000-0000948D0000}"/>
    <cellStyle name="Título 2 42" xfId="26886" xr:uid="{00000000-0005-0000-0000-0000958D0000}"/>
    <cellStyle name="Título 2 43" xfId="26887" xr:uid="{00000000-0005-0000-0000-0000968D0000}"/>
    <cellStyle name="Título 2 44" xfId="26888" xr:uid="{00000000-0005-0000-0000-0000978D0000}"/>
    <cellStyle name="Título 2 45" xfId="26889" xr:uid="{00000000-0005-0000-0000-0000988D0000}"/>
    <cellStyle name="Título 2 46" xfId="26890" xr:uid="{00000000-0005-0000-0000-0000998D0000}"/>
    <cellStyle name="Título 2 47" xfId="26891" xr:uid="{00000000-0005-0000-0000-00009A8D0000}"/>
    <cellStyle name="Título 2 48" xfId="26892" xr:uid="{00000000-0005-0000-0000-00009B8D0000}"/>
    <cellStyle name="Título 2 49" xfId="26893" xr:uid="{00000000-0005-0000-0000-00009C8D0000}"/>
    <cellStyle name="titulo 2 5" xfId="26894" xr:uid="{00000000-0005-0000-0000-00009D8D0000}"/>
    <cellStyle name="Título 2 5" xfId="26895" xr:uid="{00000000-0005-0000-0000-00009E8D0000}"/>
    <cellStyle name="Título 2 50" xfId="26896" xr:uid="{00000000-0005-0000-0000-00009F8D0000}"/>
    <cellStyle name="Título 2 51" xfId="26897" xr:uid="{00000000-0005-0000-0000-0000A08D0000}"/>
    <cellStyle name="Título 2 52" xfId="26898" xr:uid="{00000000-0005-0000-0000-0000A18D0000}"/>
    <cellStyle name="Título 2 53" xfId="26899" xr:uid="{00000000-0005-0000-0000-0000A28D0000}"/>
    <cellStyle name="Título 2 54" xfId="26900" xr:uid="{00000000-0005-0000-0000-0000A38D0000}"/>
    <cellStyle name="Título 2 55" xfId="26901" xr:uid="{00000000-0005-0000-0000-0000A48D0000}"/>
    <cellStyle name="Título 2 56" xfId="26902" xr:uid="{00000000-0005-0000-0000-0000A58D0000}"/>
    <cellStyle name="Título 2 57" xfId="26903" xr:uid="{00000000-0005-0000-0000-0000A68D0000}"/>
    <cellStyle name="Título 2 58" xfId="26904" xr:uid="{00000000-0005-0000-0000-0000A78D0000}"/>
    <cellStyle name="Título 2 59" xfId="26905" xr:uid="{00000000-0005-0000-0000-0000A88D0000}"/>
    <cellStyle name="titulo 2 6" xfId="26906" xr:uid="{00000000-0005-0000-0000-0000A98D0000}"/>
    <cellStyle name="Título 2 6" xfId="26907" xr:uid="{00000000-0005-0000-0000-0000AA8D0000}"/>
    <cellStyle name="Título 2 60" xfId="26908" xr:uid="{00000000-0005-0000-0000-0000AB8D0000}"/>
    <cellStyle name="Título 2 61" xfId="26909" xr:uid="{00000000-0005-0000-0000-0000AC8D0000}"/>
    <cellStyle name="Título 2 62" xfId="26910" xr:uid="{00000000-0005-0000-0000-0000AD8D0000}"/>
    <cellStyle name="Título 2 63" xfId="26911" xr:uid="{00000000-0005-0000-0000-0000AE8D0000}"/>
    <cellStyle name="Título 2 64" xfId="26912" xr:uid="{00000000-0005-0000-0000-0000AF8D0000}"/>
    <cellStyle name="Título 2 65" xfId="26913" xr:uid="{00000000-0005-0000-0000-0000B08D0000}"/>
    <cellStyle name="Título 2 66" xfId="26914" xr:uid="{00000000-0005-0000-0000-0000B18D0000}"/>
    <cellStyle name="Título 2 67" xfId="26915" xr:uid="{00000000-0005-0000-0000-0000B28D0000}"/>
    <cellStyle name="Título 2 68" xfId="26916" xr:uid="{00000000-0005-0000-0000-0000B38D0000}"/>
    <cellStyle name="Título 2 69" xfId="26917" xr:uid="{00000000-0005-0000-0000-0000B48D0000}"/>
    <cellStyle name="titulo 2 7" xfId="26918" xr:uid="{00000000-0005-0000-0000-0000B58D0000}"/>
    <cellStyle name="Título 2 7" xfId="26919" xr:uid="{00000000-0005-0000-0000-0000B68D0000}"/>
    <cellStyle name="Título 2 70" xfId="26920" xr:uid="{00000000-0005-0000-0000-0000B78D0000}"/>
    <cellStyle name="Título 2 71" xfId="26921" xr:uid="{00000000-0005-0000-0000-0000B88D0000}"/>
    <cellStyle name="Título 2 72" xfId="26922" xr:uid="{00000000-0005-0000-0000-0000B98D0000}"/>
    <cellStyle name="Título 2 73" xfId="26923" xr:uid="{00000000-0005-0000-0000-0000BA8D0000}"/>
    <cellStyle name="Título 2 74" xfId="26924" xr:uid="{00000000-0005-0000-0000-0000BB8D0000}"/>
    <cellStyle name="Título 2 75" xfId="26925" xr:uid="{00000000-0005-0000-0000-0000BC8D0000}"/>
    <cellStyle name="Título 2 76" xfId="26926" xr:uid="{00000000-0005-0000-0000-0000BD8D0000}"/>
    <cellStyle name="Título 2 77" xfId="26927" xr:uid="{00000000-0005-0000-0000-0000BE8D0000}"/>
    <cellStyle name="Título 2 78" xfId="26928" xr:uid="{00000000-0005-0000-0000-0000BF8D0000}"/>
    <cellStyle name="Título 2 79" xfId="26929" xr:uid="{00000000-0005-0000-0000-0000C08D0000}"/>
    <cellStyle name="titulo 2 8" xfId="26930" xr:uid="{00000000-0005-0000-0000-0000C18D0000}"/>
    <cellStyle name="Título 2 8" xfId="26931" xr:uid="{00000000-0005-0000-0000-0000C28D0000}"/>
    <cellStyle name="Título 2 80" xfId="26932" xr:uid="{00000000-0005-0000-0000-0000C38D0000}"/>
    <cellStyle name="Título 2 81" xfId="26933" xr:uid="{00000000-0005-0000-0000-0000C48D0000}"/>
    <cellStyle name="Título 2 82" xfId="26934" xr:uid="{00000000-0005-0000-0000-0000C58D0000}"/>
    <cellStyle name="Título 2 83" xfId="26935" xr:uid="{00000000-0005-0000-0000-0000C68D0000}"/>
    <cellStyle name="Título 2 84" xfId="26936" xr:uid="{00000000-0005-0000-0000-0000C78D0000}"/>
    <cellStyle name="Título 2 85" xfId="26937" xr:uid="{00000000-0005-0000-0000-0000C88D0000}"/>
    <cellStyle name="Título 2 86" xfId="26938" xr:uid="{00000000-0005-0000-0000-0000C98D0000}"/>
    <cellStyle name="Título 2 87" xfId="26939" xr:uid="{00000000-0005-0000-0000-0000CA8D0000}"/>
    <cellStyle name="Título 2 88" xfId="26940" xr:uid="{00000000-0005-0000-0000-0000CB8D0000}"/>
    <cellStyle name="Título 2 89" xfId="26941" xr:uid="{00000000-0005-0000-0000-0000CC8D0000}"/>
    <cellStyle name="titulo 2 9" xfId="26942" xr:uid="{00000000-0005-0000-0000-0000CD8D0000}"/>
    <cellStyle name="Título 2 9" xfId="26943" xr:uid="{00000000-0005-0000-0000-0000CE8D0000}"/>
    <cellStyle name="Título 2 90" xfId="26944" xr:uid="{00000000-0005-0000-0000-0000CF8D0000}"/>
    <cellStyle name="Título 2 91" xfId="26945" xr:uid="{00000000-0005-0000-0000-0000D08D0000}"/>
    <cellStyle name="Título 2 92" xfId="26946" xr:uid="{00000000-0005-0000-0000-0000D18D0000}"/>
    <cellStyle name="Título 2 93" xfId="26947" xr:uid="{00000000-0005-0000-0000-0000D28D0000}"/>
    <cellStyle name="Título 2 94" xfId="26948" xr:uid="{00000000-0005-0000-0000-0000D38D0000}"/>
    <cellStyle name="Título 2 95" xfId="26949" xr:uid="{00000000-0005-0000-0000-0000D48D0000}"/>
    <cellStyle name="Título 2 96" xfId="26950" xr:uid="{00000000-0005-0000-0000-0000D58D0000}"/>
    <cellStyle name="Título 2 97" xfId="26951" xr:uid="{00000000-0005-0000-0000-0000D68D0000}"/>
    <cellStyle name="Título 2 98" xfId="26952" xr:uid="{00000000-0005-0000-0000-0000D78D0000}"/>
    <cellStyle name="Título 2 99" xfId="26953" xr:uid="{00000000-0005-0000-0000-0000D88D0000}"/>
    <cellStyle name="titulo 2_ActiFijos" xfId="26954" xr:uid="{00000000-0005-0000-0000-0000D98D0000}"/>
    <cellStyle name="Título 20" xfId="26955" xr:uid="{00000000-0005-0000-0000-0000DA8D0000}"/>
    <cellStyle name="Título 21" xfId="26956" xr:uid="{00000000-0005-0000-0000-0000DB8D0000}"/>
    <cellStyle name="Título 22" xfId="26957" xr:uid="{00000000-0005-0000-0000-0000DC8D0000}"/>
    <cellStyle name="Título 23" xfId="26958" xr:uid="{00000000-0005-0000-0000-0000DD8D0000}"/>
    <cellStyle name="Título 24" xfId="26959" xr:uid="{00000000-0005-0000-0000-0000DE8D0000}"/>
    <cellStyle name="Título 25" xfId="26960" xr:uid="{00000000-0005-0000-0000-0000DF8D0000}"/>
    <cellStyle name="Título 26" xfId="26961" xr:uid="{00000000-0005-0000-0000-0000E08D0000}"/>
    <cellStyle name="Título 27" xfId="26962" xr:uid="{00000000-0005-0000-0000-0000E18D0000}"/>
    <cellStyle name="Título 28" xfId="26963" xr:uid="{00000000-0005-0000-0000-0000E28D0000}"/>
    <cellStyle name="Título 29" xfId="26964" xr:uid="{00000000-0005-0000-0000-0000E38D0000}"/>
    <cellStyle name="titulo 3" xfId="26965" xr:uid="{00000000-0005-0000-0000-0000E48D0000}"/>
    <cellStyle name="titulo 3 10" xfId="26966" xr:uid="{00000000-0005-0000-0000-0000E58D0000}"/>
    <cellStyle name="Título 3 10" xfId="26967" xr:uid="{00000000-0005-0000-0000-0000E68D0000}"/>
    <cellStyle name="Título 3 100" xfId="26968" xr:uid="{00000000-0005-0000-0000-0000E78D0000}"/>
    <cellStyle name="Título 3 101" xfId="26969" xr:uid="{00000000-0005-0000-0000-0000E88D0000}"/>
    <cellStyle name="titulo 3 11" xfId="26970" xr:uid="{00000000-0005-0000-0000-0000E98D0000}"/>
    <cellStyle name="Título 3 11" xfId="26971" xr:uid="{00000000-0005-0000-0000-0000EA8D0000}"/>
    <cellStyle name="titulo 3 12" xfId="26972" xr:uid="{00000000-0005-0000-0000-0000EB8D0000}"/>
    <cellStyle name="Título 3 12" xfId="26973" xr:uid="{00000000-0005-0000-0000-0000EC8D0000}"/>
    <cellStyle name="Título 3 13" xfId="26974" xr:uid="{00000000-0005-0000-0000-0000ED8D0000}"/>
    <cellStyle name="Título 3 14" xfId="26975" xr:uid="{00000000-0005-0000-0000-0000EE8D0000}"/>
    <cellStyle name="Título 3 15" xfId="26976" xr:uid="{00000000-0005-0000-0000-0000EF8D0000}"/>
    <cellStyle name="Título 3 16" xfId="26977" xr:uid="{00000000-0005-0000-0000-0000F08D0000}"/>
    <cellStyle name="Título 3 17" xfId="26978" xr:uid="{00000000-0005-0000-0000-0000F18D0000}"/>
    <cellStyle name="Título 3 18" xfId="26979" xr:uid="{00000000-0005-0000-0000-0000F28D0000}"/>
    <cellStyle name="Título 3 19" xfId="26980" xr:uid="{00000000-0005-0000-0000-0000F38D0000}"/>
    <cellStyle name="titulo 3 2" xfId="26981" xr:uid="{00000000-0005-0000-0000-0000F48D0000}"/>
    <cellStyle name="Título 3 2" xfId="26982" xr:uid="{00000000-0005-0000-0000-0000F58D0000}"/>
    <cellStyle name="Título 3 2 2" xfId="36990" xr:uid="{00000000-0005-0000-0000-0000F68D0000}"/>
    <cellStyle name="Título 3 20" xfId="26983" xr:uid="{00000000-0005-0000-0000-0000F78D0000}"/>
    <cellStyle name="Título 3 21" xfId="26984" xr:uid="{00000000-0005-0000-0000-0000F88D0000}"/>
    <cellStyle name="Título 3 22" xfId="26985" xr:uid="{00000000-0005-0000-0000-0000F98D0000}"/>
    <cellStyle name="Título 3 23" xfId="26986" xr:uid="{00000000-0005-0000-0000-0000FA8D0000}"/>
    <cellStyle name="Título 3 24" xfId="26987" xr:uid="{00000000-0005-0000-0000-0000FB8D0000}"/>
    <cellStyle name="Título 3 25" xfId="26988" xr:uid="{00000000-0005-0000-0000-0000FC8D0000}"/>
    <cellStyle name="Título 3 26" xfId="26989" xr:uid="{00000000-0005-0000-0000-0000FD8D0000}"/>
    <cellStyle name="Título 3 27" xfId="26990" xr:uid="{00000000-0005-0000-0000-0000FE8D0000}"/>
    <cellStyle name="Título 3 28" xfId="26991" xr:uid="{00000000-0005-0000-0000-0000FF8D0000}"/>
    <cellStyle name="Título 3 29" xfId="26992" xr:uid="{00000000-0005-0000-0000-0000008E0000}"/>
    <cellStyle name="titulo 3 3" xfId="26993" xr:uid="{00000000-0005-0000-0000-0000018E0000}"/>
    <cellStyle name="Título 3 3" xfId="26994" xr:uid="{00000000-0005-0000-0000-0000028E0000}"/>
    <cellStyle name="Título 3 3 2" xfId="36991" xr:uid="{00000000-0005-0000-0000-0000038E0000}"/>
    <cellStyle name="Título 3 30" xfId="26995" xr:uid="{00000000-0005-0000-0000-0000048E0000}"/>
    <cellStyle name="Título 3 31" xfId="26996" xr:uid="{00000000-0005-0000-0000-0000058E0000}"/>
    <cellStyle name="Título 3 32" xfId="26997" xr:uid="{00000000-0005-0000-0000-0000068E0000}"/>
    <cellStyle name="Título 3 33" xfId="26998" xr:uid="{00000000-0005-0000-0000-0000078E0000}"/>
    <cellStyle name="Título 3 34" xfId="26999" xr:uid="{00000000-0005-0000-0000-0000088E0000}"/>
    <cellStyle name="Título 3 35" xfId="27000" xr:uid="{00000000-0005-0000-0000-0000098E0000}"/>
    <cellStyle name="Título 3 36" xfId="27001" xr:uid="{00000000-0005-0000-0000-00000A8E0000}"/>
    <cellStyle name="Título 3 37" xfId="27002" xr:uid="{00000000-0005-0000-0000-00000B8E0000}"/>
    <cellStyle name="Título 3 38" xfId="27003" xr:uid="{00000000-0005-0000-0000-00000C8E0000}"/>
    <cellStyle name="Título 3 39" xfId="27004" xr:uid="{00000000-0005-0000-0000-00000D8E0000}"/>
    <cellStyle name="titulo 3 4" xfId="27005" xr:uid="{00000000-0005-0000-0000-00000E8E0000}"/>
    <cellStyle name="Título 3 4" xfId="27006" xr:uid="{00000000-0005-0000-0000-00000F8E0000}"/>
    <cellStyle name="Título 3 4 2" xfId="27007" xr:uid="{00000000-0005-0000-0000-0000108E0000}"/>
    <cellStyle name="Título 3 4 3" xfId="27008" xr:uid="{00000000-0005-0000-0000-0000118E0000}"/>
    <cellStyle name="Título 3 4 4" xfId="27009" xr:uid="{00000000-0005-0000-0000-0000128E0000}"/>
    <cellStyle name="Título 3 40" xfId="27010" xr:uid="{00000000-0005-0000-0000-0000138E0000}"/>
    <cellStyle name="Título 3 41" xfId="27011" xr:uid="{00000000-0005-0000-0000-0000148E0000}"/>
    <cellStyle name="Título 3 42" xfId="27012" xr:uid="{00000000-0005-0000-0000-0000158E0000}"/>
    <cellStyle name="Título 3 43" xfId="27013" xr:uid="{00000000-0005-0000-0000-0000168E0000}"/>
    <cellStyle name="Título 3 44" xfId="27014" xr:uid="{00000000-0005-0000-0000-0000178E0000}"/>
    <cellStyle name="Título 3 45" xfId="27015" xr:uid="{00000000-0005-0000-0000-0000188E0000}"/>
    <cellStyle name="Título 3 46" xfId="27016" xr:uid="{00000000-0005-0000-0000-0000198E0000}"/>
    <cellStyle name="Título 3 47" xfId="27017" xr:uid="{00000000-0005-0000-0000-00001A8E0000}"/>
    <cellStyle name="Título 3 48" xfId="27018" xr:uid="{00000000-0005-0000-0000-00001B8E0000}"/>
    <cellStyle name="Título 3 49" xfId="27019" xr:uid="{00000000-0005-0000-0000-00001C8E0000}"/>
    <cellStyle name="titulo 3 5" xfId="27020" xr:uid="{00000000-0005-0000-0000-00001D8E0000}"/>
    <cellStyle name="Título 3 5" xfId="27021" xr:uid="{00000000-0005-0000-0000-00001E8E0000}"/>
    <cellStyle name="Título 3 50" xfId="27022" xr:uid="{00000000-0005-0000-0000-00001F8E0000}"/>
    <cellStyle name="Título 3 51" xfId="27023" xr:uid="{00000000-0005-0000-0000-0000208E0000}"/>
    <cellStyle name="Título 3 52" xfId="27024" xr:uid="{00000000-0005-0000-0000-0000218E0000}"/>
    <cellStyle name="Título 3 53" xfId="27025" xr:uid="{00000000-0005-0000-0000-0000228E0000}"/>
    <cellStyle name="Título 3 54" xfId="27026" xr:uid="{00000000-0005-0000-0000-0000238E0000}"/>
    <cellStyle name="Título 3 55" xfId="27027" xr:uid="{00000000-0005-0000-0000-0000248E0000}"/>
    <cellStyle name="Título 3 56" xfId="27028" xr:uid="{00000000-0005-0000-0000-0000258E0000}"/>
    <cellStyle name="Título 3 57" xfId="27029" xr:uid="{00000000-0005-0000-0000-0000268E0000}"/>
    <cellStyle name="Título 3 58" xfId="27030" xr:uid="{00000000-0005-0000-0000-0000278E0000}"/>
    <cellStyle name="Título 3 59" xfId="27031" xr:uid="{00000000-0005-0000-0000-0000288E0000}"/>
    <cellStyle name="titulo 3 6" xfId="27032" xr:uid="{00000000-0005-0000-0000-0000298E0000}"/>
    <cellStyle name="Título 3 6" xfId="27033" xr:uid="{00000000-0005-0000-0000-00002A8E0000}"/>
    <cellStyle name="Título 3 60" xfId="27034" xr:uid="{00000000-0005-0000-0000-00002B8E0000}"/>
    <cellStyle name="Título 3 61" xfId="27035" xr:uid="{00000000-0005-0000-0000-00002C8E0000}"/>
    <cellStyle name="Título 3 62" xfId="27036" xr:uid="{00000000-0005-0000-0000-00002D8E0000}"/>
    <cellStyle name="Título 3 63" xfId="27037" xr:uid="{00000000-0005-0000-0000-00002E8E0000}"/>
    <cellStyle name="Título 3 64" xfId="27038" xr:uid="{00000000-0005-0000-0000-00002F8E0000}"/>
    <cellStyle name="Título 3 65" xfId="27039" xr:uid="{00000000-0005-0000-0000-0000308E0000}"/>
    <cellStyle name="Título 3 66" xfId="27040" xr:uid="{00000000-0005-0000-0000-0000318E0000}"/>
    <cellStyle name="Título 3 67" xfId="27041" xr:uid="{00000000-0005-0000-0000-0000328E0000}"/>
    <cellStyle name="Título 3 68" xfId="27042" xr:uid="{00000000-0005-0000-0000-0000338E0000}"/>
    <cellStyle name="Título 3 69" xfId="27043" xr:uid="{00000000-0005-0000-0000-0000348E0000}"/>
    <cellStyle name="titulo 3 7" xfId="27044" xr:uid="{00000000-0005-0000-0000-0000358E0000}"/>
    <cellStyle name="Título 3 7" xfId="27045" xr:uid="{00000000-0005-0000-0000-0000368E0000}"/>
    <cellStyle name="Título 3 70" xfId="27046" xr:uid="{00000000-0005-0000-0000-0000378E0000}"/>
    <cellStyle name="Título 3 71" xfId="27047" xr:uid="{00000000-0005-0000-0000-0000388E0000}"/>
    <cellStyle name="Título 3 72" xfId="27048" xr:uid="{00000000-0005-0000-0000-0000398E0000}"/>
    <cellStyle name="Título 3 73" xfId="27049" xr:uid="{00000000-0005-0000-0000-00003A8E0000}"/>
    <cellStyle name="Título 3 74" xfId="27050" xr:uid="{00000000-0005-0000-0000-00003B8E0000}"/>
    <cellStyle name="Título 3 75" xfId="27051" xr:uid="{00000000-0005-0000-0000-00003C8E0000}"/>
    <cellStyle name="Título 3 76" xfId="27052" xr:uid="{00000000-0005-0000-0000-00003D8E0000}"/>
    <cellStyle name="Título 3 77" xfId="27053" xr:uid="{00000000-0005-0000-0000-00003E8E0000}"/>
    <cellStyle name="Título 3 78" xfId="27054" xr:uid="{00000000-0005-0000-0000-00003F8E0000}"/>
    <cellStyle name="Título 3 79" xfId="27055" xr:uid="{00000000-0005-0000-0000-0000408E0000}"/>
    <cellStyle name="titulo 3 8" xfId="27056" xr:uid="{00000000-0005-0000-0000-0000418E0000}"/>
    <cellStyle name="Título 3 8" xfId="27057" xr:uid="{00000000-0005-0000-0000-0000428E0000}"/>
    <cellStyle name="Título 3 80" xfId="27058" xr:uid="{00000000-0005-0000-0000-0000438E0000}"/>
    <cellStyle name="Título 3 81" xfId="27059" xr:uid="{00000000-0005-0000-0000-0000448E0000}"/>
    <cellStyle name="Título 3 82" xfId="27060" xr:uid="{00000000-0005-0000-0000-0000458E0000}"/>
    <cellStyle name="Título 3 83" xfId="27061" xr:uid="{00000000-0005-0000-0000-0000468E0000}"/>
    <cellStyle name="Título 3 84" xfId="27062" xr:uid="{00000000-0005-0000-0000-0000478E0000}"/>
    <cellStyle name="Título 3 85" xfId="27063" xr:uid="{00000000-0005-0000-0000-0000488E0000}"/>
    <cellStyle name="Título 3 86" xfId="27064" xr:uid="{00000000-0005-0000-0000-0000498E0000}"/>
    <cellStyle name="Título 3 87" xfId="27065" xr:uid="{00000000-0005-0000-0000-00004A8E0000}"/>
    <cellStyle name="Título 3 88" xfId="27066" xr:uid="{00000000-0005-0000-0000-00004B8E0000}"/>
    <cellStyle name="Título 3 89" xfId="27067" xr:uid="{00000000-0005-0000-0000-00004C8E0000}"/>
    <cellStyle name="titulo 3 9" xfId="27068" xr:uid="{00000000-0005-0000-0000-00004D8E0000}"/>
    <cellStyle name="Título 3 9" xfId="27069" xr:uid="{00000000-0005-0000-0000-00004E8E0000}"/>
    <cellStyle name="Título 3 90" xfId="27070" xr:uid="{00000000-0005-0000-0000-00004F8E0000}"/>
    <cellStyle name="Título 3 91" xfId="27071" xr:uid="{00000000-0005-0000-0000-0000508E0000}"/>
    <cellStyle name="Título 3 92" xfId="27072" xr:uid="{00000000-0005-0000-0000-0000518E0000}"/>
    <cellStyle name="Título 3 93" xfId="27073" xr:uid="{00000000-0005-0000-0000-0000528E0000}"/>
    <cellStyle name="Título 3 94" xfId="27074" xr:uid="{00000000-0005-0000-0000-0000538E0000}"/>
    <cellStyle name="Título 3 95" xfId="27075" xr:uid="{00000000-0005-0000-0000-0000548E0000}"/>
    <cellStyle name="Título 3 96" xfId="27076" xr:uid="{00000000-0005-0000-0000-0000558E0000}"/>
    <cellStyle name="Título 3 97" xfId="27077" xr:uid="{00000000-0005-0000-0000-0000568E0000}"/>
    <cellStyle name="Título 3 98" xfId="27078" xr:uid="{00000000-0005-0000-0000-0000578E0000}"/>
    <cellStyle name="Título 3 99" xfId="27079" xr:uid="{00000000-0005-0000-0000-0000588E0000}"/>
    <cellStyle name="titulo 3_ActiFijos" xfId="27080" xr:uid="{00000000-0005-0000-0000-0000598E0000}"/>
    <cellStyle name="Título 30" xfId="27081" xr:uid="{00000000-0005-0000-0000-00005A8E0000}"/>
    <cellStyle name="Título 31" xfId="27082" xr:uid="{00000000-0005-0000-0000-00005B8E0000}"/>
    <cellStyle name="Título 32" xfId="27083" xr:uid="{00000000-0005-0000-0000-00005C8E0000}"/>
    <cellStyle name="Título 33" xfId="27084" xr:uid="{00000000-0005-0000-0000-00005D8E0000}"/>
    <cellStyle name="Título 34" xfId="27085" xr:uid="{00000000-0005-0000-0000-00005E8E0000}"/>
    <cellStyle name="Título 35" xfId="27086" xr:uid="{00000000-0005-0000-0000-00005F8E0000}"/>
    <cellStyle name="Título 36" xfId="27087" xr:uid="{00000000-0005-0000-0000-0000608E0000}"/>
    <cellStyle name="Título 37" xfId="27088" xr:uid="{00000000-0005-0000-0000-0000618E0000}"/>
    <cellStyle name="Título 38" xfId="27089" xr:uid="{00000000-0005-0000-0000-0000628E0000}"/>
    <cellStyle name="Título 39" xfId="27090" xr:uid="{00000000-0005-0000-0000-0000638E0000}"/>
    <cellStyle name="titulo 4" xfId="27091" xr:uid="{00000000-0005-0000-0000-0000648E0000}"/>
    <cellStyle name="titulo 4 10" xfId="27092" xr:uid="{00000000-0005-0000-0000-0000658E0000}"/>
    <cellStyle name="Título 4 10" xfId="27093" xr:uid="{00000000-0005-0000-0000-0000668E0000}"/>
    <cellStyle name="titulo 4 11" xfId="27094" xr:uid="{00000000-0005-0000-0000-0000678E0000}"/>
    <cellStyle name="Título 4 11" xfId="27095" xr:uid="{00000000-0005-0000-0000-0000688E0000}"/>
    <cellStyle name="titulo 4 12" xfId="27096" xr:uid="{00000000-0005-0000-0000-0000698E0000}"/>
    <cellStyle name="Título 4 12" xfId="27097" xr:uid="{00000000-0005-0000-0000-00006A8E0000}"/>
    <cellStyle name="Título 4 13" xfId="27098" xr:uid="{00000000-0005-0000-0000-00006B8E0000}"/>
    <cellStyle name="Título 4 14" xfId="27099" xr:uid="{00000000-0005-0000-0000-00006C8E0000}"/>
    <cellStyle name="Título 4 15" xfId="27100" xr:uid="{00000000-0005-0000-0000-00006D8E0000}"/>
    <cellStyle name="Título 4 16" xfId="27101" xr:uid="{00000000-0005-0000-0000-00006E8E0000}"/>
    <cellStyle name="Título 4 17" xfId="27102" xr:uid="{00000000-0005-0000-0000-00006F8E0000}"/>
    <cellStyle name="Título 4 18" xfId="27103" xr:uid="{00000000-0005-0000-0000-0000708E0000}"/>
    <cellStyle name="Título 4 19" xfId="27104" xr:uid="{00000000-0005-0000-0000-0000718E0000}"/>
    <cellStyle name="titulo 4 2" xfId="27105" xr:uid="{00000000-0005-0000-0000-0000728E0000}"/>
    <cellStyle name="Título 4 2" xfId="27106" xr:uid="{00000000-0005-0000-0000-0000738E0000}"/>
    <cellStyle name="Título 4 2 2" xfId="36992" xr:uid="{00000000-0005-0000-0000-0000748E0000}"/>
    <cellStyle name="Título 4 20" xfId="27107" xr:uid="{00000000-0005-0000-0000-0000758E0000}"/>
    <cellStyle name="Título 4 21" xfId="27108" xr:uid="{00000000-0005-0000-0000-0000768E0000}"/>
    <cellStyle name="Título 4 22" xfId="27109" xr:uid="{00000000-0005-0000-0000-0000778E0000}"/>
    <cellStyle name="Título 4 23" xfId="27110" xr:uid="{00000000-0005-0000-0000-0000788E0000}"/>
    <cellStyle name="Título 4 24" xfId="27111" xr:uid="{00000000-0005-0000-0000-0000798E0000}"/>
    <cellStyle name="Título 4 25" xfId="27112" xr:uid="{00000000-0005-0000-0000-00007A8E0000}"/>
    <cellStyle name="Título 4 26" xfId="27113" xr:uid="{00000000-0005-0000-0000-00007B8E0000}"/>
    <cellStyle name="Título 4 27" xfId="27114" xr:uid="{00000000-0005-0000-0000-00007C8E0000}"/>
    <cellStyle name="Título 4 28" xfId="27115" xr:uid="{00000000-0005-0000-0000-00007D8E0000}"/>
    <cellStyle name="Título 4 29" xfId="27116" xr:uid="{00000000-0005-0000-0000-00007E8E0000}"/>
    <cellStyle name="titulo 4 3" xfId="27117" xr:uid="{00000000-0005-0000-0000-00007F8E0000}"/>
    <cellStyle name="Título 4 3" xfId="27118" xr:uid="{00000000-0005-0000-0000-0000808E0000}"/>
    <cellStyle name="Título 4 3 2" xfId="36993" xr:uid="{00000000-0005-0000-0000-0000818E0000}"/>
    <cellStyle name="Título 4 30" xfId="27119" xr:uid="{00000000-0005-0000-0000-0000828E0000}"/>
    <cellStyle name="Título 4 31" xfId="27120" xr:uid="{00000000-0005-0000-0000-0000838E0000}"/>
    <cellStyle name="Título 4 32" xfId="27121" xr:uid="{00000000-0005-0000-0000-0000848E0000}"/>
    <cellStyle name="Título 4 33" xfId="27122" xr:uid="{00000000-0005-0000-0000-0000858E0000}"/>
    <cellStyle name="Título 4 34" xfId="27123" xr:uid="{00000000-0005-0000-0000-0000868E0000}"/>
    <cellStyle name="Título 4 35" xfId="27124" xr:uid="{00000000-0005-0000-0000-0000878E0000}"/>
    <cellStyle name="Título 4 36" xfId="27125" xr:uid="{00000000-0005-0000-0000-0000888E0000}"/>
    <cellStyle name="Título 4 37" xfId="27126" xr:uid="{00000000-0005-0000-0000-0000898E0000}"/>
    <cellStyle name="Título 4 38" xfId="27127" xr:uid="{00000000-0005-0000-0000-00008A8E0000}"/>
    <cellStyle name="Título 4 39" xfId="27128" xr:uid="{00000000-0005-0000-0000-00008B8E0000}"/>
    <cellStyle name="titulo 4 4" xfId="27129" xr:uid="{00000000-0005-0000-0000-00008C8E0000}"/>
    <cellStyle name="Título 4 4" xfId="27130" xr:uid="{00000000-0005-0000-0000-00008D8E0000}"/>
    <cellStyle name="Título 4 4 2" xfId="27131" xr:uid="{00000000-0005-0000-0000-00008E8E0000}"/>
    <cellStyle name="Título 4 4 3" xfId="27132" xr:uid="{00000000-0005-0000-0000-00008F8E0000}"/>
    <cellStyle name="Título 4 4 4" xfId="27133" xr:uid="{00000000-0005-0000-0000-0000908E0000}"/>
    <cellStyle name="Título 4 40" xfId="27134" xr:uid="{00000000-0005-0000-0000-0000918E0000}"/>
    <cellStyle name="Título 4 41" xfId="27135" xr:uid="{00000000-0005-0000-0000-0000928E0000}"/>
    <cellStyle name="Título 4 42" xfId="36994" xr:uid="{00000000-0005-0000-0000-0000938E0000}"/>
    <cellStyle name="Título 4 43" xfId="36995" xr:uid="{00000000-0005-0000-0000-0000948E0000}"/>
    <cellStyle name="Título 4 44" xfId="36996" xr:uid="{00000000-0005-0000-0000-0000958E0000}"/>
    <cellStyle name="Título 4 45" xfId="36997" xr:uid="{00000000-0005-0000-0000-0000968E0000}"/>
    <cellStyle name="Título 4 46" xfId="36998" xr:uid="{00000000-0005-0000-0000-0000978E0000}"/>
    <cellStyle name="Título 4 47" xfId="36999" xr:uid="{00000000-0005-0000-0000-0000988E0000}"/>
    <cellStyle name="Título 4 48" xfId="37000" xr:uid="{00000000-0005-0000-0000-0000998E0000}"/>
    <cellStyle name="Título 4 49" xfId="37001" xr:uid="{00000000-0005-0000-0000-00009A8E0000}"/>
    <cellStyle name="titulo 4 5" xfId="27136" xr:uid="{00000000-0005-0000-0000-00009B8E0000}"/>
    <cellStyle name="Título 4 5" xfId="27137" xr:uid="{00000000-0005-0000-0000-00009C8E0000}"/>
    <cellStyle name="Título 4 50" xfId="37002" xr:uid="{00000000-0005-0000-0000-00009D8E0000}"/>
    <cellStyle name="Título 4 51" xfId="37003" xr:uid="{00000000-0005-0000-0000-00009E8E0000}"/>
    <cellStyle name="Título 4 52" xfId="37004" xr:uid="{00000000-0005-0000-0000-00009F8E0000}"/>
    <cellStyle name="Título 4 53" xfId="37005" xr:uid="{00000000-0005-0000-0000-0000A08E0000}"/>
    <cellStyle name="Título 4 54" xfId="37006" xr:uid="{00000000-0005-0000-0000-0000A18E0000}"/>
    <cellStyle name="Título 4 55" xfId="37007" xr:uid="{00000000-0005-0000-0000-0000A28E0000}"/>
    <cellStyle name="Título 4 56" xfId="37008" xr:uid="{00000000-0005-0000-0000-0000A38E0000}"/>
    <cellStyle name="Título 4 57" xfId="37009" xr:uid="{00000000-0005-0000-0000-0000A48E0000}"/>
    <cellStyle name="Título 4 58" xfId="37010" xr:uid="{00000000-0005-0000-0000-0000A58E0000}"/>
    <cellStyle name="Título 4 59" xfId="37011" xr:uid="{00000000-0005-0000-0000-0000A68E0000}"/>
    <cellStyle name="titulo 4 6" xfId="27138" xr:uid="{00000000-0005-0000-0000-0000A78E0000}"/>
    <cellStyle name="Título 4 6" xfId="27139" xr:uid="{00000000-0005-0000-0000-0000A88E0000}"/>
    <cellStyle name="Título 4 60" xfId="37012" xr:uid="{00000000-0005-0000-0000-0000A98E0000}"/>
    <cellStyle name="Título 4 61" xfId="37013" xr:uid="{00000000-0005-0000-0000-0000AA8E0000}"/>
    <cellStyle name="Título 4 62" xfId="37014" xr:uid="{00000000-0005-0000-0000-0000AB8E0000}"/>
    <cellStyle name="Título 4 63" xfId="37015" xr:uid="{00000000-0005-0000-0000-0000AC8E0000}"/>
    <cellStyle name="Título 4 64" xfId="37016" xr:uid="{00000000-0005-0000-0000-0000AD8E0000}"/>
    <cellStyle name="Título 4 65" xfId="37017" xr:uid="{00000000-0005-0000-0000-0000AE8E0000}"/>
    <cellStyle name="Título 4 66" xfId="37018" xr:uid="{00000000-0005-0000-0000-0000AF8E0000}"/>
    <cellStyle name="Título 4 67" xfId="37019" xr:uid="{00000000-0005-0000-0000-0000B08E0000}"/>
    <cellStyle name="Título 4 68" xfId="37020" xr:uid="{00000000-0005-0000-0000-0000B18E0000}"/>
    <cellStyle name="Título 4 69" xfId="37021" xr:uid="{00000000-0005-0000-0000-0000B28E0000}"/>
    <cellStyle name="titulo 4 7" xfId="27140" xr:uid="{00000000-0005-0000-0000-0000B38E0000}"/>
    <cellStyle name="Título 4 7" xfId="27141" xr:uid="{00000000-0005-0000-0000-0000B48E0000}"/>
    <cellStyle name="Título 4 70" xfId="37022" xr:uid="{00000000-0005-0000-0000-0000B58E0000}"/>
    <cellStyle name="Título 4 71" xfId="37023" xr:uid="{00000000-0005-0000-0000-0000B68E0000}"/>
    <cellStyle name="Título 4 72" xfId="37024" xr:uid="{00000000-0005-0000-0000-0000B78E0000}"/>
    <cellStyle name="Título 4 73" xfId="37025" xr:uid="{00000000-0005-0000-0000-0000B88E0000}"/>
    <cellStyle name="Título 4 74" xfId="37026" xr:uid="{00000000-0005-0000-0000-0000B98E0000}"/>
    <cellStyle name="Título 4 75" xfId="37027" xr:uid="{00000000-0005-0000-0000-0000BA8E0000}"/>
    <cellStyle name="Título 4 76" xfId="37028" xr:uid="{00000000-0005-0000-0000-0000BB8E0000}"/>
    <cellStyle name="Título 4 77" xfId="37029" xr:uid="{00000000-0005-0000-0000-0000BC8E0000}"/>
    <cellStyle name="Título 4 78" xfId="37030" xr:uid="{00000000-0005-0000-0000-0000BD8E0000}"/>
    <cellStyle name="titulo 4 8" xfId="27142" xr:uid="{00000000-0005-0000-0000-0000BE8E0000}"/>
    <cellStyle name="Título 4 8" xfId="27143" xr:uid="{00000000-0005-0000-0000-0000BF8E0000}"/>
    <cellStyle name="titulo 4 9" xfId="27144" xr:uid="{00000000-0005-0000-0000-0000C08E0000}"/>
    <cellStyle name="Título 4 9" xfId="27145" xr:uid="{00000000-0005-0000-0000-0000C18E0000}"/>
    <cellStyle name="titulo 4_ActiFijos" xfId="27146" xr:uid="{00000000-0005-0000-0000-0000C28E0000}"/>
    <cellStyle name="Título 40" xfId="27147" xr:uid="{00000000-0005-0000-0000-0000C38E0000}"/>
    <cellStyle name="Título 41" xfId="27148" xr:uid="{00000000-0005-0000-0000-0000C48E0000}"/>
    <cellStyle name="Título 42" xfId="27149" xr:uid="{00000000-0005-0000-0000-0000C58E0000}"/>
    <cellStyle name="Título 43" xfId="27150" xr:uid="{00000000-0005-0000-0000-0000C68E0000}"/>
    <cellStyle name="Título 44" xfId="27151" xr:uid="{00000000-0005-0000-0000-0000C78E0000}"/>
    <cellStyle name="Título 45" xfId="27152" xr:uid="{00000000-0005-0000-0000-0000C88E0000}"/>
    <cellStyle name="Título 46" xfId="27153" xr:uid="{00000000-0005-0000-0000-0000C98E0000}"/>
    <cellStyle name="Título 47" xfId="27154" xr:uid="{00000000-0005-0000-0000-0000CA8E0000}"/>
    <cellStyle name="Título 48" xfId="27155" xr:uid="{00000000-0005-0000-0000-0000CB8E0000}"/>
    <cellStyle name="Título 49" xfId="27156" xr:uid="{00000000-0005-0000-0000-0000CC8E0000}"/>
    <cellStyle name="Título 5" xfId="27157" xr:uid="{00000000-0005-0000-0000-0000CD8E0000}"/>
    <cellStyle name="Título 5 2" xfId="37031" xr:uid="{00000000-0005-0000-0000-0000CE8E0000}"/>
    <cellStyle name="Título 50" xfId="27158" xr:uid="{00000000-0005-0000-0000-0000CF8E0000}"/>
    <cellStyle name="Título 51" xfId="27159" xr:uid="{00000000-0005-0000-0000-0000D08E0000}"/>
    <cellStyle name="Título 52" xfId="27160" xr:uid="{00000000-0005-0000-0000-0000D18E0000}"/>
    <cellStyle name="Título 53" xfId="27161" xr:uid="{00000000-0005-0000-0000-0000D28E0000}"/>
    <cellStyle name="Título 54" xfId="27162" xr:uid="{00000000-0005-0000-0000-0000D38E0000}"/>
    <cellStyle name="Título 55" xfId="27163" xr:uid="{00000000-0005-0000-0000-0000D48E0000}"/>
    <cellStyle name="Título 56" xfId="27164" xr:uid="{00000000-0005-0000-0000-0000D58E0000}"/>
    <cellStyle name="Título 57" xfId="27165" xr:uid="{00000000-0005-0000-0000-0000D68E0000}"/>
    <cellStyle name="Título 58" xfId="27166" xr:uid="{00000000-0005-0000-0000-0000D78E0000}"/>
    <cellStyle name="Título 59" xfId="27167" xr:uid="{00000000-0005-0000-0000-0000D88E0000}"/>
    <cellStyle name="Título 6" xfId="27168" xr:uid="{00000000-0005-0000-0000-0000D98E0000}"/>
    <cellStyle name="Título 6 2" xfId="37032" xr:uid="{00000000-0005-0000-0000-0000DA8E0000}"/>
    <cellStyle name="Título 60" xfId="27169" xr:uid="{00000000-0005-0000-0000-0000DB8E0000}"/>
    <cellStyle name="Título 61" xfId="27170" xr:uid="{00000000-0005-0000-0000-0000DC8E0000}"/>
    <cellStyle name="Título 62" xfId="27171" xr:uid="{00000000-0005-0000-0000-0000DD8E0000}"/>
    <cellStyle name="Título 63" xfId="27172" xr:uid="{00000000-0005-0000-0000-0000DE8E0000}"/>
    <cellStyle name="Título 64" xfId="27173" xr:uid="{00000000-0005-0000-0000-0000DF8E0000}"/>
    <cellStyle name="Título 65" xfId="27174" xr:uid="{00000000-0005-0000-0000-0000E08E0000}"/>
    <cellStyle name="Título 66" xfId="27175" xr:uid="{00000000-0005-0000-0000-0000E18E0000}"/>
    <cellStyle name="Título 67" xfId="27176" xr:uid="{00000000-0005-0000-0000-0000E28E0000}"/>
    <cellStyle name="Título 68" xfId="27177" xr:uid="{00000000-0005-0000-0000-0000E38E0000}"/>
    <cellStyle name="Título 69" xfId="27178" xr:uid="{00000000-0005-0000-0000-0000E48E0000}"/>
    <cellStyle name="Título 7" xfId="27179" xr:uid="{00000000-0005-0000-0000-0000E58E0000}"/>
    <cellStyle name="Título 7 2" xfId="27180" xr:uid="{00000000-0005-0000-0000-0000E68E0000}"/>
    <cellStyle name="Título 7 3" xfId="27181" xr:uid="{00000000-0005-0000-0000-0000E78E0000}"/>
    <cellStyle name="Título 7 4" xfId="27182" xr:uid="{00000000-0005-0000-0000-0000E88E0000}"/>
    <cellStyle name="Título 70" xfId="27183" xr:uid="{00000000-0005-0000-0000-0000E98E0000}"/>
    <cellStyle name="Título 71" xfId="27184" xr:uid="{00000000-0005-0000-0000-0000EA8E0000}"/>
    <cellStyle name="Título 72" xfId="27185" xr:uid="{00000000-0005-0000-0000-0000EB8E0000}"/>
    <cellStyle name="Título 73" xfId="27186" xr:uid="{00000000-0005-0000-0000-0000EC8E0000}"/>
    <cellStyle name="Título 74" xfId="27187" xr:uid="{00000000-0005-0000-0000-0000ED8E0000}"/>
    <cellStyle name="Título 75" xfId="27188" xr:uid="{00000000-0005-0000-0000-0000EE8E0000}"/>
    <cellStyle name="Título 76" xfId="27189" xr:uid="{00000000-0005-0000-0000-0000EF8E0000}"/>
    <cellStyle name="Título 77" xfId="27190" xr:uid="{00000000-0005-0000-0000-0000F08E0000}"/>
    <cellStyle name="Título 78" xfId="27191" xr:uid="{00000000-0005-0000-0000-0000F18E0000}"/>
    <cellStyle name="Título 79" xfId="27192" xr:uid="{00000000-0005-0000-0000-0000F28E0000}"/>
    <cellStyle name="Título 8" xfId="27193" xr:uid="{00000000-0005-0000-0000-0000F38E0000}"/>
    <cellStyle name="Título 80" xfId="27194" xr:uid="{00000000-0005-0000-0000-0000F48E0000}"/>
    <cellStyle name="Título 81" xfId="27195" xr:uid="{00000000-0005-0000-0000-0000F58E0000}"/>
    <cellStyle name="Título 82" xfId="27196" xr:uid="{00000000-0005-0000-0000-0000F68E0000}"/>
    <cellStyle name="Título 83" xfId="27197" xr:uid="{00000000-0005-0000-0000-0000F78E0000}"/>
    <cellStyle name="Título 84" xfId="27198" xr:uid="{00000000-0005-0000-0000-0000F88E0000}"/>
    <cellStyle name="Título 85" xfId="27199" xr:uid="{00000000-0005-0000-0000-0000F98E0000}"/>
    <cellStyle name="Título 86" xfId="27200" xr:uid="{00000000-0005-0000-0000-0000FA8E0000}"/>
    <cellStyle name="Título 87" xfId="27201" xr:uid="{00000000-0005-0000-0000-0000FB8E0000}"/>
    <cellStyle name="Título 88" xfId="27202" xr:uid="{00000000-0005-0000-0000-0000FC8E0000}"/>
    <cellStyle name="Título 89" xfId="27203" xr:uid="{00000000-0005-0000-0000-0000FD8E0000}"/>
    <cellStyle name="Título 9" xfId="27204" xr:uid="{00000000-0005-0000-0000-0000FE8E0000}"/>
    <cellStyle name="Título 90" xfId="27205" xr:uid="{00000000-0005-0000-0000-0000FF8E0000}"/>
    <cellStyle name="Título 91" xfId="27206" xr:uid="{00000000-0005-0000-0000-0000008F0000}"/>
    <cellStyle name="Título 92" xfId="27207" xr:uid="{00000000-0005-0000-0000-0000018F0000}"/>
    <cellStyle name="Título 93" xfId="27208" xr:uid="{00000000-0005-0000-0000-0000028F0000}"/>
    <cellStyle name="Título 94" xfId="27209" xr:uid="{00000000-0005-0000-0000-0000038F0000}"/>
    <cellStyle name="Título 95" xfId="27210" xr:uid="{00000000-0005-0000-0000-0000048F0000}"/>
    <cellStyle name="Título 96" xfId="27211" xr:uid="{00000000-0005-0000-0000-0000058F0000}"/>
    <cellStyle name="Título 97" xfId="27212" xr:uid="{00000000-0005-0000-0000-0000068F0000}"/>
    <cellStyle name="Título 98" xfId="27213" xr:uid="{00000000-0005-0000-0000-0000078F0000}"/>
    <cellStyle name="Título 99" xfId="27214" xr:uid="{00000000-0005-0000-0000-0000088F0000}"/>
    <cellStyle name="titulo_07+05" xfId="27215" xr:uid="{00000000-0005-0000-0000-0000098F0000}"/>
    <cellStyle name="TITULO1" xfId="27216" xr:uid="{00000000-0005-0000-0000-00000A8F0000}"/>
    <cellStyle name="Titulo2" xfId="27217" xr:uid="{00000000-0005-0000-0000-00000B8F0000}"/>
    <cellStyle name="Total 10" xfId="27218" xr:uid="{00000000-0005-0000-0000-00000C8F0000}"/>
    <cellStyle name="Total 100" xfId="27219" xr:uid="{00000000-0005-0000-0000-00000D8F0000}"/>
    <cellStyle name="Total 100 2" xfId="27220" xr:uid="{00000000-0005-0000-0000-00000E8F0000}"/>
    <cellStyle name="Total 101" xfId="27221" xr:uid="{00000000-0005-0000-0000-00000F8F0000}"/>
    <cellStyle name="Total 101 2" xfId="27222" xr:uid="{00000000-0005-0000-0000-0000108F0000}"/>
    <cellStyle name="Total 102" xfId="27223" xr:uid="{00000000-0005-0000-0000-0000118F0000}"/>
    <cellStyle name="Total 102 2" xfId="27224" xr:uid="{00000000-0005-0000-0000-0000128F0000}"/>
    <cellStyle name="Total 103" xfId="27225" xr:uid="{00000000-0005-0000-0000-0000138F0000}"/>
    <cellStyle name="Total 103 2" xfId="27226" xr:uid="{00000000-0005-0000-0000-0000148F0000}"/>
    <cellStyle name="Total 104" xfId="27227" xr:uid="{00000000-0005-0000-0000-0000158F0000}"/>
    <cellStyle name="Total 104 2" xfId="27228" xr:uid="{00000000-0005-0000-0000-0000168F0000}"/>
    <cellStyle name="Total 105" xfId="27229" xr:uid="{00000000-0005-0000-0000-0000178F0000}"/>
    <cellStyle name="Total 105 2" xfId="27230" xr:uid="{00000000-0005-0000-0000-0000188F0000}"/>
    <cellStyle name="Total 106" xfId="27231" xr:uid="{00000000-0005-0000-0000-0000198F0000}"/>
    <cellStyle name="Total 106 2" xfId="27232" xr:uid="{00000000-0005-0000-0000-00001A8F0000}"/>
    <cellStyle name="Total 107" xfId="27233" xr:uid="{00000000-0005-0000-0000-00001B8F0000}"/>
    <cellStyle name="Total 107 2" xfId="27234" xr:uid="{00000000-0005-0000-0000-00001C8F0000}"/>
    <cellStyle name="Total 108" xfId="27235" xr:uid="{00000000-0005-0000-0000-00001D8F0000}"/>
    <cellStyle name="Total 108 2" xfId="27236" xr:uid="{00000000-0005-0000-0000-00001E8F0000}"/>
    <cellStyle name="Total 109" xfId="27237" xr:uid="{00000000-0005-0000-0000-00001F8F0000}"/>
    <cellStyle name="Total 109 2" xfId="27238" xr:uid="{00000000-0005-0000-0000-0000208F0000}"/>
    <cellStyle name="Total 11" xfId="27239" xr:uid="{00000000-0005-0000-0000-0000218F0000}"/>
    <cellStyle name="Total 11 2" xfId="27240" xr:uid="{00000000-0005-0000-0000-0000228F0000}"/>
    <cellStyle name="Total 110" xfId="27241" xr:uid="{00000000-0005-0000-0000-0000238F0000}"/>
    <cellStyle name="Total 110 2" xfId="27242" xr:uid="{00000000-0005-0000-0000-0000248F0000}"/>
    <cellStyle name="Total 111" xfId="27243" xr:uid="{00000000-0005-0000-0000-0000258F0000}"/>
    <cellStyle name="Total 111 2" xfId="27244" xr:uid="{00000000-0005-0000-0000-0000268F0000}"/>
    <cellStyle name="Total 112" xfId="27245" xr:uid="{00000000-0005-0000-0000-0000278F0000}"/>
    <cellStyle name="Total 112 2" xfId="27246" xr:uid="{00000000-0005-0000-0000-0000288F0000}"/>
    <cellStyle name="Total 113" xfId="27247" xr:uid="{00000000-0005-0000-0000-0000298F0000}"/>
    <cellStyle name="Total 113 2" xfId="27248" xr:uid="{00000000-0005-0000-0000-00002A8F0000}"/>
    <cellStyle name="Total 114" xfId="27249" xr:uid="{00000000-0005-0000-0000-00002B8F0000}"/>
    <cellStyle name="Total 114 2" xfId="27250" xr:uid="{00000000-0005-0000-0000-00002C8F0000}"/>
    <cellStyle name="Total 115" xfId="27251" xr:uid="{00000000-0005-0000-0000-00002D8F0000}"/>
    <cellStyle name="Total 115 2" xfId="27252" xr:uid="{00000000-0005-0000-0000-00002E8F0000}"/>
    <cellStyle name="Total 116" xfId="27253" xr:uid="{00000000-0005-0000-0000-00002F8F0000}"/>
    <cellStyle name="Total 116 2" xfId="27254" xr:uid="{00000000-0005-0000-0000-0000308F0000}"/>
    <cellStyle name="Total 117" xfId="27255" xr:uid="{00000000-0005-0000-0000-0000318F0000}"/>
    <cellStyle name="Total 118" xfId="27256" xr:uid="{00000000-0005-0000-0000-0000328F0000}"/>
    <cellStyle name="Total 119" xfId="27257" xr:uid="{00000000-0005-0000-0000-0000338F0000}"/>
    <cellStyle name="Total 12" xfId="27258" xr:uid="{00000000-0005-0000-0000-0000348F0000}"/>
    <cellStyle name="Total 12 2" xfId="27259" xr:uid="{00000000-0005-0000-0000-0000358F0000}"/>
    <cellStyle name="Total 120" xfId="27260" xr:uid="{00000000-0005-0000-0000-0000368F0000}"/>
    <cellStyle name="Total 121" xfId="27261" xr:uid="{00000000-0005-0000-0000-0000378F0000}"/>
    <cellStyle name="Total 122" xfId="27262" xr:uid="{00000000-0005-0000-0000-0000388F0000}"/>
    <cellStyle name="Total 123" xfId="37033" xr:uid="{00000000-0005-0000-0000-0000398F0000}"/>
    <cellStyle name="Total 124" xfId="37034" xr:uid="{00000000-0005-0000-0000-00003A8F0000}"/>
    <cellStyle name="Total 125" xfId="37035" xr:uid="{00000000-0005-0000-0000-00003B8F0000}"/>
    <cellStyle name="Total 126" xfId="37036" xr:uid="{00000000-0005-0000-0000-00003C8F0000}"/>
    <cellStyle name="Total 127" xfId="37037" xr:uid="{00000000-0005-0000-0000-00003D8F0000}"/>
    <cellStyle name="Total 128" xfId="37038" xr:uid="{00000000-0005-0000-0000-00003E8F0000}"/>
    <cellStyle name="Total 129" xfId="37039" xr:uid="{00000000-0005-0000-0000-00003F8F0000}"/>
    <cellStyle name="Total 13" xfId="27263" xr:uid="{00000000-0005-0000-0000-0000408F0000}"/>
    <cellStyle name="Total 13 2" xfId="27264" xr:uid="{00000000-0005-0000-0000-0000418F0000}"/>
    <cellStyle name="Total 130" xfId="37040" xr:uid="{00000000-0005-0000-0000-0000428F0000}"/>
    <cellStyle name="Total 131" xfId="37041" xr:uid="{00000000-0005-0000-0000-0000438F0000}"/>
    <cellStyle name="Total 132" xfId="37042" xr:uid="{00000000-0005-0000-0000-0000448F0000}"/>
    <cellStyle name="Total 133" xfId="37043" xr:uid="{00000000-0005-0000-0000-0000458F0000}"/>
    <cellStyle name="Total 134" xfId="37044" xr:uid="{00000000-0005-0000-0000-0000468F0000}"/>
    <cellStyle name="Total 14" xfId="27265" xr:uid="{00000000-0005-0000-0000-0000478F0000}"/>
    <cellStyle name="Total 14 2" xfId="27266" xr:uid="{00000000-0005-0000-0000-0000488F0000}"/>
    <cellStyle name="Total 15" xfId="27267" xr:uid="{00000000-0005-0000-0000-0000498F0000}"/>
    <cellStyle name="Total 15 2" xfId="27268" xr:uid="{00000000-0005-0000-0000-00004A8F0000}"/>
    <cellStyle name="Total 16" xfId="27269" xr:uid="{00000000-0005-0000-0000-00004B8F0000}"/>
    <cellStyle name="Total 16 2" xfId="27270" xr:uid="{00000000-0005-0000-0000-00004C8F0000}"/>
    <cellStyle name="Total 17" xfId="27271" xr:uid="{00000000-0005-0000-0000-00004D8F0000}"/>
    <cellStyle name="Total 17 2" xfId="27272" xr:uid="{00000000-0005-0000-0000-00004E8F0000}"/>
    <cellStyle name="Total 18" xfId="27273" xr:uid="{00000000-0005-0000-0000-00004F8F0000}"/>
    <cellStyle name="Total 18 2" xfId="27274" xr:uid="{00000000-0005-0000-0000-0000508F0000}"/>
    <cellStyle name="Total 19" xfId="27275" xr:uid="{00000000-0005-0000-0000-0000518F0000}"/>
    <cellStyle name="Total 19 2" xfId="27276" xr:uid="{00000000-0005-0000-0000-0000528F0000}"/>
    <cellStyle name="Total 2" xfId="27277" xr:uid="{00000000-0005-0000-0000-0000538F0000}"/>
    <cellStyle name="Total 2 10" xfId="27278" xr:uid="{00000000-0005-0000-0000-0000548F0000}"/>
    <cellStyle name="Total 2 10 2" xfId="27279" xr:uid="{00000000-0005-0000-0000-0000558F0000}"/>
    <cellStyle name="Total 2 11" xfId="27280" xr:uid="{00000000-0005-0000-0000-0000568F0000}"/>
    <cellStyle name="Total 2 11 2" xfId="27281" xr:uid="{00000000-0005-0000-0000-0000578F0000}"/>
    <cellStyle name="Total 2 12" xfId="27282" xr:uid="{00000000-0005-0000-0000-0000588F0000}"/>
    <cellStyle name="Total 2 12 2" xfId="27283" xr:uid="{00000000-0005-0000-0000-0000598F0000}"/>
    <cellStyle name="Total 2 13" xfId="37045" xr:uid="{00000000-0005-0000-0000-00005A8F0000}"/>
    <cellStyle name="Total 2 2" xfId="27284" xr:uid="{00000000-0005-0000-0000-00005B8F0000}"/>
    <cellStyle name="Total 2 2 2" xfId="27285" xr:uid="{00000000-0005-0000-0000-00005C8F0000}"/>
    <cellStyle name="Total 2 3" xfId="27286" xr:uid="{00000000-0005-0000-0000-00005D8F0000}"/>
    <cellStyle name="Total 2 3 2" xfId="27287" xr:uid="{00000000-0005-0000-0000-00005E8F0000}"/>
    <cellStyle name="Total 2 4" xfId="27288" xr:uid="{00000000-0005-0000-0000-00005F8F0000}"/>
    <cellStyle name="Total 2 4 2" xfId="27289" xr:uid="{00000000-0005-0000-0000-0000608F0000}"/>
    <cellStyle name="Total 2 5" xfId="27290" xr:uid="{00000000-0005-0000-0000-0000618F0000}"/>
    <cellStyle name="Total 2 5 2" xfId="27291" xr:uid="{00000000-0005-0000-0000-0000628F0000}"/>
    <cellStyle name="Total 2 6" xfId="27292" xr:uid="{00000000-0005-0000-0000-0000638F0000}"/>
    <cellStyle name="Total 2 6 2" xfId="27293" xr:uid="{00000000-0005-0000-0000-0000648F0000}"/>
    <cellStyle name="Total 2 7" xfId="27294" xr:uid="{00000000-0005-0000-0000-0000658F0000}"/>
    <cellStyle name="Total 2 7 2" xfId="27295" xr:uid="{00000000-0005-0000-0000-0000668F0000}"/>
    <cellStyle name="Total 2 8" xfId="27296" xr:uid="{00000000-0005-0000-0000-0000678F0000}"/>
    <cellStyle name="Total 2 8 2" xfId="27297" xr:uid="{00000000-0005-0000-0000-0000688F0000}"/>
    <cellStyle name="Total 2 9" xfId="27298" xr:uid="{00000000-0005-0000-0000-0000698F0000}"/>
    <cellStyle name="Total 2 9 2" xfId="27299" xr:uid="{00000000-0005-0000-0000-00006A8F0000}"/>
    <cellStyle name="Total 2_Bases_Generales" xfId="27300" xr:uid="{00000000-0005-0000-0000-00006B8F0000}"/>
    <cellStyle name="Total 20" xfId="27301" xr:uid="{00000000-0005-0000-0000-00006C8F0000}"/>
    <cellStyle name="Total 20 2" xfId="27302" xr:uid="{00000000-0005-0000-0000-00006D8F0000}"/>
    <cellStyle name="Total 21" xfId="27303" xr:uid="{00000000-0005-0000-0000-00006E8F0000}"/>
    <cellStyle name="Total 21 2" xfId="27304" xr:uid="{00000000-0005-0000-0000-00006F8F0000}"/>
    <cellStyle name="Total 22" xfId="27305" xr:uid="{00000000-0005-0000-0000-0000708F0000}"/>
    <cellStyle name="Total 22 2" xfId="27306" xr:uid="{00000000-0005-0000-0000-0000718F0000}"/>
    <cellStyle name="Total 23" xfId="27307" xr:uid="{00000000-0005-0000-0000-0000728F0000}"/>
    <cellStyle name="Total 23 2" xfId="27308" xr:uid="{00000000-0005-0000-0000-0000738F0000}"/>
    <cellStyle name="Total 24" xfId="27309" xr:uid="{00000000-0005-0000-0000-0000748F0000}"/>
    <cellStyle name="Total 24 2" xfId="27310" xr:uid="{00000000-0005-0000-0000-0000758F0000}"/>
    <cellStyle name="Total 25" xfId="27311" xr:uid="{00000000-0005-0000-0000-0000768F0000}"/>
    <cellStyle name="Total 25 2" xfId="27312" xr:uid="{00000000-0005-0000-0000-0000778F0000}"/>
    <cellStyle name="Total 26" xfId="27313" xr:uid="{00000000-0005-0000-0000-0000788F0000}"/>
    <cellStyle name="Total 26 2" xfId="27314" xr:uid="{00000000-0005-0000-0000-0000798F0000}"/>
    <cellStyle name="Total 27" xfId="27315" xr:uid="{00000000-0005-0000-0000-00007A8F0000}"/>
    <cellStyle name="Total 27 2" xfId="27316" xr:uid="{00000000-0005-0000-0000-00007B8F0000}"/>
    <cellStyle name="Total 28" xfId="27317" xr:uid="{00000000-0005-0000-0000-00007C8F0000}"/>
    <cellStyle name="Total 28 2" xfId="27318" xr:uid="{00000000-0005-0000-0000-00007D8F0000}"/>
    <cellStyle name="Total 29" xfId="27319" xr:uid="{00000000-0005-0000-0000-00007E8F0000}"/>
    <cellStyle name="Total 29 2" xfId="27320" xr:uid="{00000000-0005-0000-0000-00007F8F0000}"/>
    <cellStyle name="Total 3" xfId="27321" xr:uid="{00000000-0005-0000-0000-0000808F0000}"/>
    <cellStyle name="Total 3 10" xfId="27322" xr:uid="{00000000-0005-0000-0000-0000818F0000}"/>
    <cellStyle name="Total 3 10 2" xfId="27323" xr:uid="{00000000-0005-0000-0000-0000828F0000}"/>
    <cellStyle name="Total 3 11" xfId="27324" xr:uid="{00000000-0005-0000-0000-0000838F0000}"/>
    <cellStyle name="Total 3 11 2" xfId="27325" xr:uid="{00000000-0005-0000-0000-0000848F0000}"/>
    <cellStyle name="Total 3 12" xfId="27326" xr:uid="{00000000-0005-0000-0000-0000858F0000}"/>
    <cellStyle name="Total 3 12 2" xfId="27327" xr:uid="{00000000-0005-0000-0000-0000868F0000}"/>
    <cellStyle name="Total 3 13" xfId="37046" xr:uid="{00000000-0005-0000-0000-0000878F0000}"/>
    <cellStyle name="Total 3 2" xfId="27328" xr:uid="{00000000-0005-0000-0000-0000888F0000}"/>
    <cellStyle name="Total 3 2 2" xfId="27329" xr:uid="{00000000-0005-0000-0000-0000898F0000}"/>
    <cellStyle name="Total 3 3" xfId="27330" xr:uid="{00000000-0005-0000-0000-00008A8F0000}"/>
    <cellStyle name="Total 3 3 2" xfId="27331" xr:uid="{00000000-0005-0000-0000-00008B8F0000}"/>
    <cellStyle name="Total 3 4" xfId="27332" xr:uid="{00000000-0005-0000-0000-00008C8F0000}"/>
    <cellStyle name="Total 3 4 2" xfId="27333" xr:uid="{00000000-0005-0000-0000-00008D8F0000}"/>
    <cellStyle name="Total 3 5" xfId="27334" xr:uid="{00000000-0005-0000-0000-00008E8F0000}"/>
    <cellStyle name="Total 3 5 2" xfId="27335" xr:uid="{00000000-0005-0000-0000-00008F8F0000}"/>
    <cellStyle name="Total 3 6" xfId="27336" xr:uid="{00000000-0005-0000-0000-0000908F0000}"/>
    <cellStyle name="Total 3 6 2" xfId="27337" xr:uid="{00000000-0005-0000-0000-0000918F0000}"/>
    <cellStyle name="Total 3 7" xfId="27338" xr:uid="{00000000-0005-0000-0000-0000928F0000}"/>
    <cellStyle name="Total 3 7 2" xfId="27339" xr:uid="{00000000-0005-0000-0000-0000938F0000}"/>
    <cellStyle name="Total 3 8" xfId="27340" xr:uid="{00000000-0005-0000-0000-0000948F0000}"/>
    <cellStyle name="Total 3 8 2" xfId="27341" xr:uid="{00000000-0005-0000-0000-0000958F0000}"/>
    <cellStyle name="Total 3 9" xfId="27342" xr:uid="{00000000-0005-0000-0000-0000968F0000}"/>
    <cellStyle name="Total 3 9 2" xfId="27343" xr:uid="{00000000-0005-0000-0000-0000978F0000}"/>
    <cellStyle name="Total 3_Bases_Generales" xfId="27344" xr:uid="{00000000-0005-0000-0000-0000988F0000}"/>
    <cellStyle name="Total 30" xfId="27345" xr:uid="{00000000-0005-0000-0000-0000998F0000}"/>
    <cellStyle name="Total 30 2" xfId="27346" xr:uid="{00000000-0005-0000-0000-00009A8F0000}"/>
    <cellStyle name="Total 31" xfId="27347" xr:uid="{00000000-0005-0000-0000-00009B8F0000}"/>
    <cellStyle name="Total 31 2" xfId="27348" xr:uid="{00000000-0005-0000-0000-00009C8F0000}"/>
    <cellStyle name="Total 32" xfId="27349" xr:uid="{00000000-0005-0000-0000-00009D8F0000}"/>
    <cellStyle name="Total 32 2" xfId="27350" xr:uid="{00000000-0005-0000-0000-00009E8F0000}"/>
    <cellStyle name="Total 33" xfId="27351" xr:uid="{00000000-0005-0000-0000-00009F8F0000}"/>
    <cellStyle name="Total 33 2" xfId="27352" xr:uid="{00000000-0005-0000-0000-0000A08F0000}"/>
    <cellStyle name="Total 34" xfId="27353" xr:uid="{00000000-0005-0000-0000-0000A18F0000}"/>
    <cellStyle name="Total 34 2" xfId="27354" xr:uid="{00000000-0005-0000-0000-0000A28F0000}"/>
    <cellStyle name="Total 35" xfId="27355" xr:uid="{00000000-0005-0000-0000-0000A38F0000}"/>
    <cellStyle name="Total 35 2" xfId="27356" xr:uid="{00000000-0005-0000-0000-0000A48F0000}"/>
    <cellStyle name="Total 36" xfId="27357" xr:uid="{00000000-0005-0000-0000-0000A58F0000}"/>
    <cellStyle name="Total 36 2" xfId="27358" xr:uid="{00000000-0005-0000-0000-0000A68F0000}"/>
    <cellStyle name="Total 37" xfId="27359" xr:uid="{00000000-0005-0000-0000-0000A78F0000}"/>
    <cellStyle name="Total 37 2" xfId="27360" xr:uid="{00000000-0005-0000-0000-0000A88F0000}"/>
    <cellStyle name="Total 38" xfId="27361" xr:uid="{00000000-0005-0000-0000-0000A98F0000}"/>
    <cellStyle name="Total 38 2" xfId="27362" xr:uid="{00000000-0005-0000-0000-0000AA8F0000}"/>
    <cellStyle name="Total 39" xfId="27363" xr:uid="{00000000-0005-0000-0000-0000AB8F0000}"/>
    <cellStyle name="Total 39 2" xfId="27364" xr:uid="{00000000-0005-0000-0000-0000AC8F0000}"/>
    <cellStyle name="Total 4" xfId="27365" xr:uid="{00000000-0005-0000-0000-0000AD8F0000}"/>
    <cellStyle name="Total 4 10" xfId="27366" xr:uid="{00000000-0005-0000-0000-0000AE8F0000}"/>
    <cellStyle name="Total 4 10 2" xfId="27367" xr:uid="{00000000-0005-0000-0000-0000AF8F0000}"/>
    <cellStyle name="Total 4 11" xfId="27368" xr:uid="{00000000-0005-0000-0000-0000B08F0000}"/>
    <cellStyle name="Total 4 11 2" xfId="27369" xr:uid="{00000000-0005-0000-0000-0000B18F0000}"/>
    <cellStyle name="Total 4 12" xfId="27370" xr:uid="{00000000-0005-0000-0000-0000B28F0000}"/>
    <cellStyle name="Total 4 12 2" xfId="27371" xr:uid="{00000000-0005-0000-0000-0000B38F0000}"/>
    <cellStyle name="Total 4 13" xfId="27372" xr:uid="{00000000-0005-0000-0000-0000B48F0000}"/>
    <cellStyle name="Total 4 2" xfId="27373" xr:uid="{00000000-0005-0000-0000-0000B58F0000}"/>
    <cellStyle name="Total 4 2 2" xfId="27374" xr:uid="{00000000-0005-0000-0000-0000B68F0000}"/>
    <cellStyle name="Total 4 3" xfId="27375" xr:uid="{00000000-0005-0000-0000-0000B78F0000}"/>
    <cellStyle name="Total 4 3 2" xfId="27376" xr:uid="{00000000-0005-0000-0000-0000B88F0000}"/>
    <cellStyle name="Total 4 4" xfId="27377" xr:uid="{00000000-0005-0000-0000-0000B98F0000}"/>
    <cellStyle name="Total 4 4 2" xfId="27378" xr:uid="{00000000-0005-0000-0000-0000BA8F0000}"/>
    <cellStyle name="Total 4 5" xfId="27379" xr:uid="{00000000-0005-0000-0000-0000BB8F0000}"/>
    <cellStyle name="Total 4 5 2" xfId="27380" xr:uid="{00000000-0005-0000-0000-0000BC8F0000}"/>
    <cellStyle name="Total 4 6" xfId="27381" xr:uid="{00000000-0005-0000-0000-0000BD8F0000}"/>
    <cellStyle name="Total 4 6 2" xfId="27382" xr:uid="{00000000-0005-0000-0000-0000BE8F0000}"/>
    <cellStyle name="Total 4 7" xfId="27383" xr:uid="{00000000-0005-0000-0000-0000BF8F0000}"/>
    <cellStyle name="Total 4 7 2" xfId="27384" xr:uid="{00000000-0005-0000-0000-0000C08F0000}"/>
    <cellStyle name="Total 4 8" xfId="27385" xr:uid="{00000000-0005-0000-0000-0000C18F0000}"/>
    <cellStyle name="Total 4 8 2" xfId="27386" xr:uid="{00000000-0005-0000-0000-0000C28F0000}"/>
    <cellStyle name="Total 4 9" xfId="27387" xr:uid="{00000000-0005-0000-0000-0000C38F0000}"/>
    <cellStyle name="Total 4 9 2" xfId="27388" xr:uid="{00000000-0005-0000-0000-0000C48F0000}"/>
    <cellStyle name="Total 4_Bases_Generales" xfId="27389" xr:uid="{00000000-0005-0000-0000-0000C58F0000}"/>
    <cellStyle name="Total 40" xfId="27390" xr:uid="{00000000-0005-0000-0000-0000C68F0000}"/>
    <cellStyle name="Total 40 2" xfId="27391" xr:uid="{00000000-0005-0000-0000-0000C78F0000}"/>
    <cellStyle name="Total 41" xfId="27392" xr:uid="{00000000-0005-0000-0000-0000C88F0000}"/>
    <cellStyle name="Total 41 2" xfId="27393" xr:uid="{00000000-0005-0000-0000-0000C98F0000}"/>
    <cellStyle name="Total 42" xfId="27394" xr:uid="{00000000-0005-0000-0000-0000CA8F0000}"/>
    <cellStyle name="Total 42 2" xfId="27395" xr:uid="{00000000-0005-0000-0000-0000CB8F0000}"/>
    <cellStyle name="Total 43" xfId="27396" xr:uid="{00000000-0005-0000-0000-0000CC8F0000}"/>
    <cellStyle name="Total 43 2" xfId="27397" xr:uid="{00000000-0005-0000-0000-0000CD8F0000}"/>
    <cellStyle name="Total 44" xfId="27398" xr:uid="{00000000-0005-0000-0000-0000CE8F0000}"/>
    <cellStyle name="Total 44 2" xfId="27399" xr:uid="{00000000-0005-0000-0000-0000CF8F0000}"/>
    <cellStyle name="Total 45" xfId="27400" xr:uid="{00000000-0005-0000-0000-0000D08F0000}"/>
    <cellStyle name="Total 45 2" xfId="27401" xr:uid="{00000000-0005-0000-0000-0000D18F0000}"/>
    <cellStyle name="Total 46" xfId="27402" xr:uid="{00000000-0005-0000-0000-0000D28F0000}"/>
    <cellStyle name="Total 46 2" xfId="27403" xr:uid="{00000000-0005-0000-0000-0000D38F0000}"/>
    <cellStyle name="Total 47" xfId="27404" xr:uid="{00000000-0005-0000-0000-0000D48F0000}"/>
    <cellStyle name="Total 47 2" xfId="27405" xr:uid="{00000000-0005-0000-0000-0000D58F0000}"/>
    <cellStyle name="Total 48" xfId="27406" xr:uid="{00000000-0005-0000-0000-0000D68F0000}"/>
    <cellStyle name="Total 48 2" xfId="27407" xr:uid="{00000000-0005-0000-0000-0000D78F0000}"/>
    <cellStyle name="Total 49" xfId="27408" xr:uid="{00000000-0005-0000-0000-0000D88F0000}"/>
    <cellStyle name="Total 49 2" xfId="27409" xr:uid="{00000000-0005-0000-0000-0000D98F0000}"/>
    <cellStyle name="Total 5" xfId="27410" xr:uid="{00000000-0005-0000-0000-0000DA8F0000}"/>
    <cellStyle name="Total 5 2" xfId="27411" xr:uid="{00000000-0005-0000-0000-0000DB8F0000}"/>
    <cellStyle name="Total 50" xfId="27412" xr:uid="{00000000-0005-0000-0000-0000DC8F0000}"/>
    <cellStyle name="Total 50 2" xfId="27413" xr:uid="{00000000-0005-0000-0000-0000DD8F0000}"/>
    <cellStyle name="Total 51" xfId="27414" xr:uid="{00000000-0005-0000-0000-0000DE8F0000}"/>
    <cellStyle name="Total 51 2" xfId="27415" xr:uid="{00000000-0005-0000-0000-0000DF8F0000}"/>
    <cellStyle name="Total 52" xfId="27416" xr:uid="{00000000-0005-0000-0000-0000E08F0000}"/>
    <cellStyle name="Total 52 2" xfId="27417" xr:uid="{00000000-0005-0000-0000-0000E18F0000}"/>
    <cellStyle name="Total 53" xfId="27418" xr:uid="{00000000-0005-0000-0000-0000E28F0000}"/>
    <cellStyle name="Total 53 2" xfId="27419" xr:uid="{00000000-0005-0000-0000-0000E38F0000}"/>
    <cellStyle name="Total 54" xfId="27420" xr:uid="{00000000-0005-0000-0000-0000E48F0000}"/>
    <cellStyle name="Total 54 2" xfId="27421" xr:uid="{00000000-0005-0000-0000-0000E58F0000}"/>
    <cellStyle name="Total 55" xfId="27422" xr:uid="{00000000-0005-0000-0000-0000E68F0000}"/>
    <cellStyle name="Total 55 2" xfId="27423" xr:uid="{00000000-0005-0000-0000-0000E78F0000}"/>
    <cellStyle name="Total 56" xfId="27424" xr:uid="{00000000-0005-0000-0000-0000E88F0000}"/>
    <cellStyle name="Total 56 2" xfId="27425" xr:uid="{00000000-0005-0000-0000-0000E98F0000}"/>
    <cellStyle name="Total 57" xfId="27426" xr:uid="{00000000-0005-0000-0000-0000EA8F0000}"/>
    <cellStyle name="Total 57 2" xfId="27427" xr:uid="{00000000-0005-0000-0000-0000EB8F0000}"/>
    <cellStyle name="Total 58" xfId="27428" xr:uid="{00000000-0005-0000-0000-0000EC8F0000}"/>
    <cellStyle name="Total 58 2" xfId="27429" xr:uid="{00000000-0005-0000-0000-0000ED8F0000}"/>
    <cellStyle name="Total 59" xfId="27430" xr:uid="{00000000-0005-0000-0000-0000EE8F0000}"/>
    <cellStyle name="Total 59 2" xfId="27431" xr:uid="{00000000-0005-0000-0000-0000EF8F0000}"/>
    <cellStyle name="Total 6" xfId="27432" xr:uid="{00000000-0005-0000-0000-0000F08F0000}"/>
    <cellStyle name="Total 6 2" xfId="27433" xr:uid="{00000000-0005-0000-0000-0000F18F0000}"/>
    <cellStyle name="Total 60" xfId="27434" xr:uid="{00000000-0005-0000-0000-0000F28F0000}"/>
    <cellStyle name="Total 60 2" xfId="27435" xr:uid="{00000000-0005-0000-0000-0000F38F0000}"/>
    <cellStyle name="Total 61" xfId="27436" xr:uid="{00000000-0005-0000-0000-0000F48F0000}"/>
    <cellStyle name="Total 61 2" xfId="27437" xr:uid="{00000000-0005-0000-0000-0000F58F0000}"/>
    <cellStyle name="Total 62" xfId="27438" xr:uid="{00000000-0005-0000-0000-0000F68F0000}"/>
    <cellStyle name="Total 62 2" xfId="27439" xr:uid="{00000000-0005-0000-0000-0000F78F0000}"/>
    <cellStyle name="Total 63" xfId="27440" xr:uid="{00000000-0005-0000-0000-0000F88F0000}"/>
    <cellStyle name="Total 63 2" xfId="27441" xr:uid="{00000000-0005-0000-0000-0000F98F0000}"/>
    <cellStyle name="Total 64" xfId="27442" xr:uid="{00000000-0005-0000-0000-0000FA8F0000}"/>
    <cellStyle name="Total 64 2" xfId="27443" xr:uid="{00000000-0005-0000-0000-0000FB8F0000}"/>
    <cellStyle name="Total 65" xfId="27444" xr:uid="{00000000-0005-0000-0000-0000FC8F0000}"/>
    <cellStyle name="Total 65 2" xfId="27445" xr:uid="{00000000-0005-0000-0000-0000FD8F0000}"/>
    <cellStyle name="Total 66" xfId="27446" xr:uid="{00000000-0005-0000-0000-0000FE8F0000}"/>
    <cellStyle name="Total 66 2" xfId="27447" xr:uid="{00000000-0005-0000-0000-0000FF8F0000}"/>
    <cellStyle name="Total 67" xfId="27448" xr:uid="{00000000-0005-0000-0000-000000900000}"/>
    <cellStyle name="Total 67 2" xfId="27449" xr:uid="{00000000-0005-0000-0000-000001900000}"/>
    <cellStyle name="Total 68" xfId="27450" xr:uid="{00000000-0005-0000-0000-000002900000}"/>
    <cellStyle name="Total 68 2" xfId="27451" xr:uid="{00000000-0005-0000-0000-000003900000}"/>
    <cellStyle name="Total 69" xfId="27452" xr:uid="{00000000-0005-0000-0000-000004900000}"/>
    <cellStyle name="Total 69 2" xfId="27453" xr:uid="{00000000-0005-0000-0000-000005900000}"/>
    <cellStyle name="Total 7" xfId="27454" xr:uid="{00000000-0005-0000-0000-000006900000}"/>
    <cellStyle name="Total 7 2" xfId="27455" xr:uid="{00000000-0005-0000-0000-000007900000}"/>
    <cellStyle name="Total 70" xfId="27456" xr:uid="{00000000-0005-0000-0000-000008900000}"/>
    <cellStyle name="Total 70 2" xfId="27457" xr:uid="{00000000-0005-0000-0000-000009900000}"/>
    <cellStyle name="Total 71" xfId="27458" xr:uid="{00000000-0005-0000-0000-00000A900000}"/>
    <cellStyle name="Total 71 2" xfId="27459" xr:uid="{00000000-0005-0000-0000-00000B900000}"/>
    <cellStyle name="Total 72" xfId="27460" xr:uid="{00000000-0005-0000-0000-00000C900000}"/>
    <cellStyle name="Total 72 2" xfId="27461" xr:uid="{00000000-0005-0000-0000-00000D900000}"/>
    <cellStyle name="Total 73" xfId="27462" xr:uid="{00000000-0005-0000-0000-00000E900000}"/>
    <cellStyle name="Total 73 2" xfId="27463" xr:uid="{00000000-0005-0000-0000-00000F900000}"/>
    <cellStyle name="Total 74" xfId="27464" xr:uid="{00000000-0005-0000-0000-000010900000}"/>
    <cellStyle name="Total 74 2" xfId="27465" xr:uid="{00000000-0005-0000-0000-000011900000}"/>
    <cellStyle name="Total 75" xfId="27466" xr:uid="{00000000-0005-0000-0000-000012900000}"/>
    <cellStyle name="Total 75 2" xfId="27467" xr:uid="{00000000-0005-0000-0000-000013900000}"/>
    <cellStyle name="Total 76" xfId="27468" xr:uid="{00000000-0005-0000-0000-000014900000}"/>
    <cellStyle name="Total 76 2" xfId="27469" xr:uid="{00000000-0005-0000-0000-000015900000}"/>
    <cellStyle name="Total 77" xfId="27470" xr:uid="{00000000-0005-0000-0000-000016900000}"/>
    <cellStyle name="Total 77 2" xfId="27471" xr:uid="{00000000-0005-0000-0000-000017900000}"/>
    <cellStyle name="Total 78" xfId="27472" xr:uid="{00000000-0005-0000-0000-000018900000}"/>
    <cellStyle name="Total 78 2" xfId="27473" xr:uid="{00000000-0005-0000-0000-000019900000}"/>
    <cellStyle name="Total 79" xfId="27474" xr:uid="{00000000-0005-0000-0000-00001A900000}"/>
    <cellStyle name="Total 79 2" xfId="27475" xr:uid="{00000000-0005-0000-0000-00001B900000}"/>
    <cellStyle name="Total 8" xfId="27476" xr:uid="{00000000-0005-0000-0000-00001C900000}"/>
    <cellStyle name="Total 8 2" xfId="27477" xr:uid="{00000000-0005-0000-0000-00001D900000}"/>
    <cellStyle name="Total 80" xfId="27478" xr:uid="{00000000-0005-0000-0000-00001E900000}"/>
    <cellStyle name="Total 80 2" xfId="27479" xr:uid="{00000000-0005-0000-0000-00001F900000}"/>
    <cellStyle name="Total 81" xfId="27480" xr:uid="{00000000-0005-0000-0000-000020900000}"/>
    <cellStyle name="Total 81 2" xfId="27481" xr:uid="{00000000-0005-0000-0000-000021900000}"/>
    <cellStyle name="Total 82" xfId="27482" xr:uid="{00000000-0005-0000-0000-000022900000}"/>
    <cellStyle name="Total 82 2" xfId="27483" xr:uid="{00000000-0005-0000-0000-000023900000}"/>
    <cellStyle name="Total 83" xfId="27484" xr:uid="{00000000-0005-0000-0000-000024900000}"/>
    <cellStyle name="Total 83 2" xfId="27485" xr:uid="{00000000-0005-0000-0000-000025900000}"/>
    <cellStyle name="Total 84" xfId="27486" xr:uid="{00000000-0005-0000-0000-000026900000}"/>
    <cellStyle name="Total 84 2" xfId="27487" xr:uid="{00000000-0005-0000-0000-000027900000}"/>
    <cellStyle name="Total 85" xfId="27488" xr:uid="{00000000-0005-0000-0000-000028900000}"/>
    <cellStyle name="Total 85 2" xfId="27489" xr:uid="{00000000-0005-0000-0000-000029900000}"/>
    <cellStyle name="Total 86" xfId="27490" xr:uid="{00000000-0005-0000-0000-00002A900000}"/>
    <cellStyle name="Total 86 2" xfId="27491" xr:uid="{00000000-0005-0000-0000-00002B900000}"/>
    <cellStyle name="Total 87" xfId="27492" xr:uid="{00000000-0005-0000-0000-00002C900000}"/>
    <cellStyle name="Total 87 2" xfId="27493" xr:uid="{00000000-0005-0000-0000-00002D900000}"/>
    <cellStyle name="Total 88" xfId="27494" xr:uid="{00000000-0005-0000-0000-00002E900000}"/>
    <cellStyle name="Total 88 2" xfId="27495" xr:uid="{00000000-0005-0000-0000-00002F900000}"/>
    <cellStyle name="Total 89" xfId="27496" xr:uid="{00000000-0005-0000-0000-000030900000}"/>
    <cellStyle name="Total 89 2" xfId="27497" xr:uid="{00000000-0005-0000-0000-000031900000}"/>
    <cellStyle name="Total 9" xfId="27498" xr:uid="{00000000-0005-0000-0000-000032900000}"/>
    <cellStyle name="Total 9 2" xfId="27499" xr:uid="{00000000-0005-0000-0000-000033900000}"/>
    <cellStyle name="Total 90" xfId="27500" xr:uid="{00000000-0005-0000-0000-000034900000}"/>
    <cellStyle name="Total 90 2" xfId="27501" xr:uid="{00000000-0005-0000-0000-000035900000}"/>
    <cellStyle name="Total 91" xfId="27502" xr:uid="{00000000-0005-0000-0000-000036900000}"/>
    <cellStyle name="Total 91 2" xfId="27503" xr:uid="{00000000-0005-0000-0000-000037900000}"/>
    <cellStyle name="Total 92" xfId="27504" xr:uid="{00000000-0005-0000-0000-000038900000}"/>
    <cellStyle name="Total 92 2" xfId="27505" xr:uid="{00000000-0005-0000-0000-000039900000}"/>
    <cellStyle name="Total 93" xfId="27506" xr:uid="{00000000-0005-0000-0000-00003A900000}"/>
    <cellStyle name="Total 93 2" xfId="27507" xr:uid="{00000000-0005-0000-0000-00003B900000}"/>
    <cellStyle name="Total 94" xfId="27508" xr:uid="{00000000-0005-0000-0000-00003C900000}"/>
    <cellStyle name="Total 94 2" xfId="27509" xr:uid="{00000000-0005-0000-0000-00003D900000}"/>
    <cellStyle name="Total 95" xfId="27510" xr:uid="{00000000-0005-0000-0000-00003E900000}"/>
    <cellStyle name="Total 95 2" xfId="27511" xr:uid="{00000000-0005-0000-0000-00003F900000}"/>
    <cellStyle name="Total 96" xfId="27512" xr:uid="{00000000-0005-0000-0000-000040900000}"/>
    <cellStyle name="Total 96 2" xfId="27513" xr:uid="{00000000-0005-0000-0000-000041900000}"/>
    <cellStyle name="Total 97" xfId="27514" xr:uid="{00000000-0005-0000-0000-000042900000}"/>
    <cellStyle name="Total 97 2" xfId="27515" xr:uid="{00000000-0005-0000-0000-000043900000}"/>
    <cellStyle name="Total 98" xfId="27516" xr:uid="{00000000-0005-0000-0000-000044900000}"/>
    <cellStyle name="Total 98 2" xfId="27517" xr:uid="{00000000-0005-0000-0000-000045900000}"/>
    <cellStyle name="Total 99" xfId="27518" xr:uid="{00000000-0005-0000-0000-000046900000}"/>
    <cellStyle name="Total 99 2" xfId="27519" xr:uid="{00000000-0005-0000-0000-000047900000}"/>
    <cellStyle name="Unprot" xfId="27520" xr:uid="{00000000-0005-0000-0000-000048900000}"/>
    <cellStyle name="Unprot$" xfId="27521" xr:uid="{00000000-0005-0000-0000-000049900000}"/>
    <cellStyle name="Unprotect" xfId="27522" xr:uid="{00000000-0005-0000-0000-00004A900000}"/>
    <cellStyle name="veces" xfId="27523" xr:uid="{00000000-0005-0000-0000-00004B900000}"/>
    <cellStyle name="veces 2" xfId="27524" xr:uid="{00000000-0005-0000-0000-00004C900000}"/>
    <cellStyle name="veces 2 10" xfId="27525" xr:uid="{00000000-0005-0000-0000-00004D900000}"/>
    <cellStyle name="veces 2 10 2" xfId="27526" xr:uid="{00000000-0005-0000-0000-00004E900000}"/>
    <cellStyle name="veces 2 11" xfId="27527" xr:uid="{00000000-0005-0000-0000-00004F900000}"/>
    <cellStyle name="veces 2 11 2" xfId="27528" xr:uid="{00000000-0005-0000-0000-000050900000}"/>
    <cellStyle name="veces 2 12" xfId="27529" xr:uid="{00000000-0005-0000-0000-000051900000}"/>
    <cellStyle name="veces 2 12 2" xfId="27530" xr:uid="{00000000-0005-0000-0000-000052900000}"/>
    <cellStyle name="veces 2 13" xfId="27531" xr:uid="{00000000-0005-0000-0000-000053900000}"/>
    <cellStyle name="veces 2 2" xfId="27532" xr:uid="{00000000-0005-0000-0000-000054900000}"/>
    <cellStyle name="veces 2 2 2" xfId="27533" xr:uid="{00000000-0005-0000-0000-000055900000}"/>
    <cellStyle name="veces 2 3" xfId="27534" xr:uid="{00000000-0005-0000-0000-000056900000}"/>
    <cellStyle name="veces 2 3 2" xfId="27535" xr:uid="{00000000-0005-0000-0000-000057900000}"/>
    <cellStyle name="veces 2 4" xfId="27536" xr:uid="{00000000-0005-0000-0000-000058900000}"/>
    <cellStyle name="veces 2 4 2" xfId="27537" xr:uid="{00000000-0005-0000-0000-000059900000}"/>
    <cellStyle name="veces 2 5" xfId="27538" xr:uid="{00000000-0005-0000-0000-00005A900000}"/>
    <cellStyle name="veces 2 5 2" xfId="27539" xr:uid="{00000000-0005-0000-0000-00005B900000}"/>
    <cellStyle name="veces 2 6" xfId="27540" xr:uid="{00000000-0005-0000-0000-00005C900000}"/>
    <cellStyle name="veces 2 6 2" xfId="27541" xr:uid="{00000000-0005-0000-0000-00005D900000}"/>
    <cellStyle name="veces 2 7" xfId="27542" xr:uid="{00000000-0005-0000-0000-00005E900000}"/>
    <cellStyle name="veces 2 7 2" xfId="27543" xr:uid="{00000000-0005-0000-0000-00005F900000}"/>
    <cellStyle name="veces 2 8" xfId="27544" xr:uid="{00000000-0005-0000-0000-000060900000}"/>
    <cellStyle name="veces 2 8 2" xfId="27545" xr:uid="{00000000-0005-0000-0000-000061900000}"/>
    <cellStyle name="veces 2 9" xfId="27546" xr:uid="{00000000-0005-0000-0000-000062900000}"/>
    <cellStyle name="veces 2 9 2" xfId="27547" xr:uid="{00000000-0005-0000-0000-000063900000}"/>
    <cellStyle name="veces 3" xfId="27548" xr:uid="{00000000-0005-0000-0000-000064900000}"/>
    <cellStyle name="veces 3 10" xfId="27549" xr:uid="{00000000-0005-0000-0000-000065900000}"/>
    <cellStyle name="veces 3 10 2" xfId="27550" xr:uid="{00000000-0005-0000-0000-000066900000}"/>
    <cellStyle name="veces 3 11" xfId="27551" xr:uid="{00000000-0005-0000-0000-000067900000}"/>
    <cellStyle name="veces 3 11 2" xfId="27552" xr:uid="{00000000-0005-0000-0000-000068900000}"/>
    <cellStyle name="veces 3 12" xfId="27553" xr:uid="{00000000-0005-0000-0000-000069900000}"/>
    <cellStyle name="veces 3 12 2" xfId="27554" xr:uid="{00000000-0005-0000-0000-00006A900000}"/>
    <cellStyle name="veces 3 13" xfId="27555" xr:uid="{00000000-0005-0000-0000-00006B900000}"/>
    <cellStyle name="veces 3 2" xfId="27556" xr:uid="{00000000-0005-0000-0000-00006C900000}"/>
    <cellStyle name="veces 3 2 2" xfId="27557" xr:uid="{00000000-0005-0000-0000-00006D900000}"/>
    <cellStyle name="veces 3 3" xfId="27558" xr:uid="{00000000-0005-0000-0000-00006E900000}"/>
    <cellStyle name="veces 3 3 2" xfId="27559" xr:uid="{00000000-0005-0000-0000-00006F900000}"/>
    <cellStyle name="veces 3 4" xfId="27560" xr:uid="{00000000-0005-0000-0000-000070900000}"/>
    <cellStyle name="veces 3 4 2" xfId="27561" xr:uid="{00000000-0005-0000-0000-000071900000}"/>
    <cellStyle name="veces 3 5" xfId="27562" xr:uid="{00000000-0005-0000-0000-000072900000}"/>
    <cellStyle name="veces 3 5 2" xfId="27563" xr:uid="{00000000-0005-0000-0000-000073900000}"/>
    <cellStyle name="veces 3 6" xfId="27564" xr:uid="{00000000-0005-0000-0000-000074900000}"/>
    <cellStyle name="veces 3 6 2" xfId="27565" xr:uid="{00000000-0005-0000-0000-000075900000}"/>
    <cellStyle name="veces 3 7" xfId="27566" xr:uid="{00000000-0005-0000-0000-000076900000}"/>
    <cellStyle name="veces 3 7 2" xfId="27567" xr:uid="{00000000-0005-0000-0000-000077900000}"/>
    <cellStyle name="veces 3 8" xfId="27568" xr:uid="{00000000-0005-0000-0000-000078900000}"/>
    <cellStyle name="veces 3 8 2" xfId="27569" xr:uid="{00000000-0005-0000-0000-000079900000}"/>
    <cellStyle name="veces 3 9" xfId="27570" xr:uid="{00000000-0005-0000-0000-00007A900000}"/>
    <cellStyle name="veces 3 9 2" xfId="27571" xr:uid="{00000000-0005-0000-0000-00007B900000}"/>
    <cellStyle name="veces 4" xfId="27572" xr:uid="{00000000-0005-0000-0000-00007C900000}"/>
    <cellStyle name="veces 4 10" xfId="27573" xr:uid="{00000000-0005-0000-0000-00007D900000}"/>
    <cellStyle name="veces 4 10 2" xfId="27574" xr:uid="{00000000-0005-0000-0000-00007E900000}"/>
    <cellStyle name="veces 4 11" xfId="27575" xr:uid="{00000000-0005-0000-0000-00007F900000}"/>
    <cellStyle name="veces 4 11 2" xfId="27576" xr:uid="{00000000-0005-0000-0000-000080900000}"/>
    <cellStyle name="veces 4 12" xfId="27577" xr:uid="{00000000-0005-0000-0000-000081900000}"/>
    <cellStyle name="veces 4 12 2" xfId="27578" xr:uid="{00000000-0005-0000-0000-000082900000}"/>
    <cellStyle name="veces 4 13" xfId="27579" xr:uid="{00000000-0005-0000-0000-000083900000}"/>
    <cellStyle name="veces 4 2" xfId="27580" xr:uid="{00000000-0005-0000-0000-000084900000}"/>
    <cellStyle name="veces 4 2 2" xfId="27581" xr:uid="{00000000-0005-0000-0000-000085900000}"/>
    <cellStyle name="veces 4 3" xfId="27582" xr:uid="{00000000-0005-0000-0000-000086900000}"/>
    <cellStyle name="veces 4 3 2" xfId="27583" xr:uid="{00000000-0005-0000-0000-000087900000}"/>
    <cellStyle name="veces 4 4" xfId="27584" xr:uid="{00000000-0005-0000-0000-000088900000}"/>
    <cellStyle name="veces 4 4 2" xfId="27585" xr:uid="{00000000-0005-0000-0000-000089900000}"/>
    <cellStyle name="veces 4 5" xfId="27586" xr:uid="{00000000-0005-0000-0000-00008A900000}"/>
    <cellStyle name="veces 4 5 2" xfId="27587" xr:uid="{00000000-0005-0000-0000-00008B900000}"/>
    <cellStyle name="veces 4 6" xfId="27588" xr:uid="{00000000-0005-0000-0000-00008C900000}"/>
    <cellStyle name="veces 4 6 2" xfId="27589" xr:uid="{00000000-0005-0000-0000-00008D900000}"/>
    <cellStyle name="veces 4 7" xfId="27590" xr:uid="{00000000-0005-0000-0000-00008E900000}"/>
    <cellStyle name="veces 4 7 2" xfId="27591" xr:uid="{00000000-0005-0000-0000-00008F900000}"/>
    <cellStyle name="veces 4 8" xfId="27592" xr:uid="{00000000-0005-0000-0000-000090900000}"/>
    <cellStyle name="veces 4 8 2" xfId="27593" xr:uid="{00000000-0005-0000-0000-000091900000}"/>
    <cellStyle name="veces 4 9" xfId="27594" xr:uid="{00000000-0005-0000-0000-000092900000}"/>
    <cellStyle name="veces 4 9 2" xfId="27595" xr:uid="{00000000-0005-0000-0000-000093900000}"/>
    <cellStyle name="veces 5" xfId="27596" xr:uid="{00000000-0005-0000-0000-000094900000}"/>
    <cellStyle name="Vírgula" xfId="27621" builtinId="3"/>
    <cellStyle name="Vírgula 10" xfId="27634" xr:uid="{00000000-0005-0000-0000-000096900000}"/>
    <cellStyle name="Vírgula 10 2" xfId="29873" xr:uid="{00000000-0005-0000-0000-000097900000}"/>
    <cellStyle name="Vírgula 11" xfId="27637" xr:uid="{00000000-0005-0000-0000-000098900000}"/>
    <cellStyle name="Vírgula 11 2" xfId="29876" xr:uid="{00000000-0005-0000-0000-000099900000}"/>
    <cellStyle name="Vírgula 12" xfId="29887" xr:uid="{00000000-0005-0000-0000-00009A900000}"/>
    <cellStyle name="Vírgula 12 2" xfId="37047" xr:uid="{00000000-0005-0000-0000-00009B900000}"/>
    <cellStyle name="Vírgula 13" xfId="37048" xr:uid="{00000000-0005-0000-0000-00009C900000}"/>
    <cellStyle name="Vírgula 13 2" xfId="37049" xr:uid="{00000000-0005-0000-0000-00009D900000}"/>
    <cellStyle name="Vírgula 14" xfId="37050" xr:uid="{00000000-0005-0000-0000-00009E900000}"/>
    <cellStyle name="Vírgula 15" xfId="37051" xr:uid="{00000000-0005-0000-0000-00009F900000}"/>
    <cellStyle name="Vírgula 15 2" xfId="37052" xr:uid="{00000000-0005-0000-0000-0000A0900000}"/>
    <cellStyle name="Vírgula 16" xfId="37053" xr:uid="{00000000-0005-0000-0000-0000A1900000}"/>
    <cellStyle name="Vírgula 17" xfId="37058" xr:uid="{00000000-0005-0000-0000-0000A2900000}"/>
    <cellStyle name="Vírgula 18" xfId="37059" xr:uid="{7A4CA183-6B39-4873-93E1-2C6B3A89F053}"/>
    <cellStyle name="Vírgula 2" xfId="2" xr:uid="{00000000-0005-0000-0000-0000A3900000}"/>
    <cellStyle name="Vírgula 2 2" xfId="27597" xr:uid="{00000000-0005-0000-0000-0000A4900000}"/>
    <cellStyle name="Vírgula 2 2 2" xfId="27598" xr:uid="{00000000-0005-0000-0000-0000A5900000}"/>
    <cellStyle name="Vírgula 2 2 2 2" xfId="37054" xr:uid="{00000000-0005-0000-0000-0000A6900000}"/>
    <cellStyle name="Vírgula 2 3" xfId="27599" xr:uid="{00000000-0005-0000-0000-0000A7900000}"/>
    <cellStyle name="Vírgula 2 3 2" xfId="29851" xr:uid="{00000000-0005-0000-0000-0000A8900000}"/>
    <cellStyle name="Vírgula 2 4" xfId="27600" xr:uid="{00000000-0005-0000-0000-0000A9900000}"/>
    <cellStyle name="Vírgula 2 4 2" xfId="29852" xr:uid="{00000000-0005-0000-0000-0000AA900000}"/>
    <cellStyle name="Vírgula 2 5" xfId="27601" xr:uid="{00000000-0005-0000-0000-0000AB900000}"/>
    <cellStyle name="Vírgula 2 6" xfId="29885" xr:uid="{00000000-0005-0000-0000-0000AC900000}"/>
    <cellStyle name="Vírgula 3" xfId="27602" xr:uid="{00000000-0005-0000-0000-0000AD900000}"/>
    <cellStyle name="Vírgula 3 2" xfId="27603" xr:uid="{00000000-0005-0000-0000-0000AE900000}"/>
    <cellStyle name="Vírgula 3 2 2" xfId="29853" xr:uid="{00000000-0005-0000-0000-0000AF900000}"/>
    <cellStyle name="Vírgula 3 3" xfId="27604" xr:uid="{00000000-0005-0000-0000-0000B0900000}"/>
    <cellStyle name="Vírgula 3 3 2" xfId="27605" xr:uid="{00000000-0005-0000-0000-0000B1900000}"/>
    <cellStyle name="Vírgula 3 4" xfId="27606" xr:uid="{00000000-0005-0000-0000-0000B2900000}"/>
    <cellStyle name="Vírgula 4" xfId="27607" xr:uid="{00000000-0005-0000-0000-0000B3900000}"/>
    <cellStyle name="Vírgula 4 2" xfId="27608" xr:uid="{00000000-0005-0000-0000-0000B4900000}"/>
    <cellStyle name="Vírgula 4 2 2" xfId="29855" xr:uid="{00000000-0005-0000-0000-0000B5900000}"/>
    <cellStyle name="Vírgula 4 3" xfId="29854" xr:uid="{00000000-0005-0000-0000-0000B6900000}"/>
    <cellStyle name="Vírgula 5" xfId="27609" xr:uid="{00000000-0005-0000-0000-0000B7900000}"/>
    <cellStyle name="Vírgula 5 2" xfId="29856" xr:uid="{00000000-0005-0000-0000-0000B8900000}"/>
    <cellStyle name="Vírgula 5 2 2" xfId="37055" xr:uid="{00000000-0005-0000-0000-0000B9900000}"/>
    <cellStyle name="Vírgula 6" xfId="27610" xr:uid="{00000000-0005-0000-0000-0000BA900000}"/>
    <cellStyle name="Vírgula 6 2" xfId="29857" xr:uid="{00000000-0005-0000-0000-0000BB900000}"/>
    <cellStyle name="Vírgula 7" xfId="27611" xr:uid="{00000000-0005-0000-0000-0000BC900000}"/>
    <cellStyle name="Vírgula 7 2" xfId="29858" xr:uid="{00000000-0005-0000-0000-0000BD900000}"/>
    <cellStyle name="Vírgula 7 3" xfId="37056" xr:uid="{00000000-0005-0000-0000-0000BE900000}"/>
    <cellStyle name="Vírgula 8" xfId="27612" xr:uid="{00000000-0005-0000-0000-0000BF900000}"/>
    <cellStyle name="Vírgula 8 2" xfId="27613" xr:uid="{00000000-0005-0000-0000-0000C0900000}"/>
    <cellStyle name="Vírgula 9" xfId="27629" xr:uid="{00000000-0005-0000-0000-0000C1900000}"/>
    <cellStyle name="Vírgula 9 2" xfId="29868" xr:uid="{00000000-0005-0000-0000-0000C2900000}"/>
    <cellStyle name="Warning Text" xfId="27614" xr:uid="{00000000-0005-0000-0000-0000C3900000}"/>
  </cellStyles>
  <dxfs count="0"/>
  <tableStyles count="0" defaultTableStyle="TableStyleMedium2" defaultPivotStyle="PivotStyleLight16"/>
  <colors>
    <mruColors>
      <color rgb="FF003087"/>
      <color rgb="FF061E50"/>
      <color rgb="FF0099FF"/>
      <color rgb="FFFFFFCC"/>
      <color rgb="FFFE7333"/>
      <color rgb="FFD9D9D9"/>
      <color rgb="FF6683B7"/>
      <color rgb="FF66C2FF"/>
      <color rgb="FF33599F"/>
      <color rgb="FF33A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externalLink" Target="externalLinks/externalLink20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externalLink" Target="externalLinks/externalLink23.xml"/><Relationship Id="rId47" Type="http://schemas.openxmlformats.org/officeDocument/2006/relationships/externalLink" Target="externalLinks/externalLink28.xml"/><Relationship Id="rId50" Type="http://schemas.openxmlformats.org/officeDocument/2006/relationships/externalLink" Target="externalLinks/externalLink3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10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externalLink" Target="externalLinks/externalLink21.xml"/><Relationship Id="rId45" Type="http://schemas.openxmlformats.org/officeDocument/2006/relationships/externalLink" Target="externalLinks/externalLink26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4" Type="http://schemas.openxmlformats.org/officeDocument/2006/relationships/externalLink" Target="externalLinks/externalLink25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43" Type="http://schemas.openxmlformats.org/officeDocument/2006/relationships/externalLink" Target="externalLinks/externalLink24.xml"/><Relationship Id="rId48" Type="http://schemas.openxmlformats.org/officeDocument/2006/relationships/externalLink" Target="externalLinks/externalLink29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Relationship Id="rId46" Type="http://schemas.openxmlformats.org/officeDocument/2006/relationships/externalLink" Target="externalLinks/externalLink27.xml"/><Relationship Id="rId20" Type="http://schemas.openxmlformats.org/officeDocument/2006/relationships/externalLink" Target="externalLinks/externalLink1.xml"/><Relationship Id="rId41" Type="http://schemas.openxmlformats.org/officeDocument/2006/relationships/externalLink" Target="externalLinks/externalLink22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49" Type="http://schemas.openxmlformats.org/officeDocument/2006/relationships/externalLink" Target="externalLinks/externalLink30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387738569715832E-2"/>
          <c:y val="0.22070656372631783"/>
          <c:w val="0.9325687789609729"/>
          <c:h val="0.638644743338052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Equivalência.!$B$4</c:f>
              <c:strCache>
                <c:ptCount val="1"/>
                <c:pt idx="0">
                  <c:v>IEMadeira</c:v>
                </c:pt>
              </c:strCache>
            </c:strRef>
          </c:tx>
          <c:spPr>
            <a:solidFill>
              <a:srgbClr val="E46C0A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FFFFFF"/>
                    </a:solidFill>
                    <a:latin typeface="Arial" pitchFamily="34" charset="0"/>
                    <a:ea typeface="Calibri"/>
                    <a:cs typeface="Arial" pitchFamily="34" charset="0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Equivalência.!$C$3:$D$3</c:f>
              <c:strCache>
                <c:ptCount val="2"/>
                <c:pt idx="0">
                  <c:v>
2014</c:v>
                </c:pt>
                <c:pt idx="1">
                  <c:v>
2015</c:v>
                </c:pt>
              </c:strCache>
            </c:strRef>
          </c:cat>
          <c:val>
            <c:numRef>
              <c:f>Equivalência.!$C$4:$D$4</c:f>
              <c:numCache>
                <c:formatCode>#,##0.0</c:formatCode>
                <c:ptCount val="2"/>
                <c:pt idx="0">
                  <c:v>59.012099999999968</c:v>
                </c:pt>
                <c:pt idx="1">
                  <c:v>66.314170000000018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6C-42D8-801F-C96C1B1E6EF9}"/>
            </c:ext>
          </c:extLst>
        </c:ser>
        <c:ser>
          <c:idx val="2"/>
          <c:order val="1"/>
          <c:tx>
            <c:strRef>
              <c:f>Equivalência.!$B$5</c:f>
              <c:strCache>
                <c:ptCount val="1"/>
                <c:pt idx="0">
                  <c:v>IENNE</c:v>
                </c:pt>
              </c:strCache>
            </c:strRef>
          </c:tx>
          <c:spPr>
            <a:solidFill>
              <a:srgbClr val="FFBC3D"/>
            </a:solidFill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6C-42D8-801F-C96C1B1E6EF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itchFamily="34" charset="0"/>
                    <a:ea typeface="Calibri"/>
                    <a:cs typeface="Arial" pitchFamily="34" charset="0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Equivalência.!$C$3:$D$3</c:f>
              <c:strCache>
                <c:ptCount val="2"/>
                <c:pt idx="0">
                  <c:v>
2014</c:v>
                </c:pt>
                <c:pt idx="1">
                  <c:v>
2015</c:v>
                </c:pt>
              </c:strCache>
            </c:strRef>
          </c:cat>
          <c:val>
            <c:numRef>
              <c:f>Equivalência.!$C$5:$D$5</c:f>
              <c:numCache>
                <c:formatCode>#,##0.0</c:formatCode>
                <c:ptCount val="2"/>
                <c:pt idx="0">
                  <c:v>-1.56775</c:v>
                </c:pt>
                <c:pt idx="1">
                  <c:v>-0.92500000000000004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6C-42D8-801F-C96C1B1E6EF9}"/>
            </c:ext>
          </c:extLst>
        </c:ser>
        <c:ser>
          <c:idx val="3"/>
          <c:order val="2"/>
          <c:tx>
            <c:strRef>
              <c:f>Equivalência.!$B$6</c:f>
              <c:strCache>
                <c:ptCount val="1"/>
                <c:pt idx="0">
                  <c:v>IESUL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496C-42D8-801F-C96C1B1E6EF9}"/>
              </c:ext>
            </c:extLst>
          </c:dPt>
          <c:cat>
            <c:strRef>
              <c:f>Equivalência.!$C$3:$D$3</c:f>
              <c:strCache>
                <c:ptCount val="2"/>
                <c:pt idx="0">
                  <c:v>
2014</c:v>
                </c:pt>
                <c:pt idx="1">
                  <c:v>
2015</c:v>
                </c:pt>
              </c:strCache>
            </c:strRef>
          </c:cat>
          <c:val>
            <c:numRef>
              <c:f>Equivalência.!$C$6:$D$6</c:f>
              <c:numCache>
                <c:formatCode>#,##0.0</c:formatCode>
                <c:ptCount val="2"/>
                <c:pt idx="0">
                  <c:v>-0.70699999999999996</c:v>
                </c:pt>
                <c:pt idx="1">
                  <c:v>-0.72099999999999997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96C-42D8-801F-C96C1B1E6EF9}"/>
            </c:ext>
          </c:extLst>
        </c:ser>
        <c:ser>
          <c:idx val="1"/>
          <c:order val="3"/>
          <c:tx>
            <c:strRef>
              <c:f>Equivalência.!$B$7</c:f>
              <c:strCache>
                <c:ptCount val="1"/>
                <c:pt idx="0">
                  <c:v>IEGaranhuns</c:v>
                </c:pt>
              </c:strCache>
            </c:strRef>
          </c:tx>
          <c:invertIfNegative val="0"/>
          <c:cat>
            <c:strRef>
              <c:f>Equivalência.!$C$3:$D$3</c:f>
              <c:strCache>
                <c:ptCount val="2"/>
                <c:pt idx="0">
                  <c:v>
2014</c:v>
                </c:pt>
                <c:pt idx="1">
                  <c:v>
2015</c:v>
                </c:pt>
              </c:strCache>
            </c:strRef>
          </c:cat>
          <c:val>
            <c:numRef>
              <c:f>Equivalência.!$C$7:$D$7</c:f>
              <c:numCache>
                <c:formatCode>#,##0.0</c:formatCode>
                <c:ptCount val="2"/>
                <c:pt idx="0">
                  <c:v>0</c:v>
                </c:pt>
                <c:pt idx="1">
                  <c:v>1.7549200000000005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96C-42D8-801F-C96C1B1E6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59838848"/>
        <c:axId val="59840384"/>
      </c:barChart>
      <c:catAx>
        <c:axId val="5983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4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ea typeface="Calibri"/>
                <a:cs typeface="Arial" pitchFamily="34" charset="0"/>
              </a:defRPr>
            </a:pPr>
            <a:endParaRPr lang="pt-BR"/>
          </a:p>
        </c:txPr>
        <c:crossAx val="59840384"/>
        <c:crosses val="autoZero"/>
        <c:auto val="1"/>
        <c:lblAlgn val="ctr"/>
        <c:lblOffset val="100"/>
        <c:noMultiLvlLbl val="0"/>
      </c:catAx>
      <c:valAx>
        <c:axId val="59840384"/>
        <c:scaling>
          <c:orientation val="minMax"/>
          <c:max val="40"/>
          <c:min val="-10"/>
        </c:scaling>
        <c:delete val="1"/>
        <c:axPos val="l"/>
        <c:numFmt formatCode="#,##0.0" sourceLinked="1"/>
        <c:majorTickMark val="out"/>
        <c:minorTickMark val="none"/>
        <c:tickLblPos val="nextTo"/>
        <c:crossAx val="59838848"/>
        <c:crosses val="autoZero"/>
        <c:crossBetween val="between"/>
        <c:majorUnit val="350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90989481428457808"/>
          <c:w val="0.89999997535518717"/>
          <c:h val="4.5428548629835745E-2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Arial" pitchFamily="34" charset="0"/>
              <a:ea typeface="Calibri"/>
              <a:cs typeface="Arial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3188494</xdr:colOff>
      <xdr:row>0</xdr:row>
      <xdr:rowOff>190500</xdr:rowOff>
    </xdr:from>
    <xdr:to>
      <xdr:col>1</xdr:col>
      <xdr:colOff>4207669</xdr:colOff>
      <xdr:row>0</xdr:row>
      <xdr:rowOff>190500</xdr:rowOff>
    </xdr:to>
    <xdr:pic>
      <xdr:nvPicPr>
        <xdr:cNvPr id="2" name="Picture 1" descr="logo-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8994" y="19050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3188494</xdr:colOff>
      <xdr:row>0</xdr:row>
      <xdr:rowOff>190500</xdr:rowOff>
    </xdr:from>
    <xdr:to>
      <xdr:col>1</xdr:col>
      <xdr:colOff>4207669</xdr:colOff>
      <xdr:row>0</xdr:row>
      <xdr:rowOff>190500</xdr:rowOff>
    </xdr:to>
    <xdr:pic>
      <xdr:nvPicPr>
        <xdr:cNvPr id="2" name="Picture 1" descr="logo-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8994" y="19050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3188494</xdr:colOff>
      <xdr:row>0</xdr:row>
      <xdr:rowOff>190500</xdr:rowOff>
    </xdr:from>
    <xdr:to>
      <xdr:col>1</xdr:col>
      <xdr:colOff>4207669</xdr:colOff>
      <xdr:row>0</xdr:row>
      <xdr:rowOff>190500</xdr:rowOff>
    </xdr:to>
    <xdr:pic>
      <xdr:nvPicPr>
        <xdr:cNvPr id="2" name="Picture 1" descr="logo-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8994" y="19050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3188494</xdr:colOff>
      <xdr:row>0</xdr:row>
      <xdr:rowOff>190500</xdr:rowOff>
    </xdr:from>
    <xdr:to>
      <xdr:col>1</xdr:col>
      <xdr:colOff>4207669</xdr:colOff>
      <xdr:row>0</xdr:row>
      <xdr:rowOff>190500</xdr:rowOff>
    </xdr:to>
    <xdr:pic>
      <xdr:nvPicPr>
        <xdr:cNvPr id="2" name="Picture 1" descr="logo-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8994" y="190500"/>
          <a:ext cx="466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192881</xdr:colOff>
      <xdr:row>9</xdr:row>
      <xdr:rowOff>159542</xdr:rowOff>
    </xdr:from>
    <xdr:to>
      <xdr:col>3</xdr:col>
      <xdr:colOff>678655</xdr:colOff>
      <xdr:row>42</xdr:row>
      <xdr:rowOff>47624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0</xdr:colOff>
      <xdr:row>46</xdr:row>
      <xdr:rowOff>0</xdr:rowOff>
    </xdr:from>
    <xdr:ext cx="914400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 txBox="1"/>
      </xdr:nvSpPr>
      <xdr:spPr>
        <a:xfrm>
          <a:off x="11020425" y="11891962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914400" cy="264560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SpPr txBox="1"/>
      </xdr:nvSpPr>
      <xdr:spPr>
        <a:xfrm>
          <a:off x="13449300" y="11891962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0.20221</cdr:x>
      <cdr:y>0.16373</cdr:y>
    </cdr:from>
    <cdr:to>
      <cdr:x>0.41181</cdr:x>
      <cdr:y>0.21907</cdr:y>
    </cdr:to>
    <cdr:sp macro="" textlink="">
      <cdr:nvSpPr>
        <cdr:cNvPr id="11" name="Retângulo 10"/>
        <cdr:cNvSpPr/>
      </cdr:nvSpPr>
      <cdr:spPr bwMode="auto">
        <a:xfrm xmlns:a="http://schemas.openxmlformats.org/drawingml/2006/main">
          <a:off x="820499" y="882319"/>
          <a:ext cx="850483" cy="2982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pt-BR" sz="1400" b="1">
              <a:solidFill>
                <a:schemeClr val="tx1">
                  <a:lumMod val="75000"/>
                  <a:lumOff val="25000"/>
                </a:schemeClr>
              </a:solidFill>
              <a:latin typeface="Arial" pitchFamily="34" charset="0"/>
              <a:cs typeface="Arial" pitchFamily="34" charset="0"/>
            </a:rPr>
            <a:t>56,7</a:t>
          </a:r>
        </a:p>
      </cdr:txBody>
    </cdr:sp>
  </cdr:relSizeAnchor>
  <cdr:relSizeAnchor xmlns:cdr="http://schemas.openxmlformats.org/drawingml/2006/chartDrawing">
    <cdr:from>
      <cdr:x>0.67062</cdr:x>
      <cdr:y>0.15303</cdr:y>
    </cdr:from>
    <cdr:to>
      <cdr:x>0.88021</cdr:x>
      <cdr:y>0.20837</cdr:y>
    </cdr:to>
    <cdr:sp macro="" textlink="">
      <cdr:nvSpPr>
        <cdr:cNvPr id="4" name="Retângulo 3"/>
        <cdr:cNvSpPr/>
      </cdr:nvSpPr>
      <cdr:spPr bwMode="auto">
        <a:xfrm xmlns:a="http://schemas.openxmlformats.org/drawingml/2006/main">
          <a:off x="2721155" y="824662"/>
          <a:ext cx="850443" cy="2982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400" b="1">
              <a:solidFill>
                <a:schemeClr val="tx1">
                  <a:lumMod val="75000"/>
                  <a:lumOff val="25000"/>
                </a:schemeClr>
              </a:solidFill>
              <a:latin typeface="Arial" pitchFamily="34" charset="0"/>
              <a:cs typeface="Arial" pitchFamily="34" charset="0"/>
            </a:rPr>
            <a:t>64,7</a:t>
          </a:r>
        </a:p>
      </cdr:txBody>
    </cdr:sp>
  </cdr:relSizeAnchor>
  <cdr:relSizeAnchor xmlns:cdr="http://schemas.openxmlformats.org/drawingml/2006/chartDrawing">
    <cdr:from>
      <cdr:x>0.31211</cdr:x>
      <cdr:y>0.79599</cdr:y>
    </cdr:from>
    <cdr:to>
      <cdr:x>0.52171</cdr:x>
      <cdr:y>0.85133</cdr:y>
    </cdr:to>
    <cdr:sp macro="" textlink="">
      <cdr:nvSpPr>
        <cdr:cNvPr id="6" name="Retângulo 5"/>
        <cdr:cNvSpPr/>
      </cdr:nvSpPr>
      <cdr:spPr bwMode="auto">
        <a:xfrm xmlns:a="http://schemas.openxmlformats.org/drawingml/2006/main">
          <a:off x="1634331" y="4289425"/>
          <a:ext cx="1097543" cy="298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400" b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-0,5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EEP-SAO2\DADOS\MODELO%20BUENO\DEUD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j%202006_2009_jul_rea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cpm10a\workgroup\WINDOWS\TEMP\Curva_Cota&#231;&#227;o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cpm10a\workgroup\kelly\Kelly\Endividamento%202002\Detalhes%20Escoamento\Fluxo%20Caixa%20Abertura%20Banco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iopark%20Apresenta&#231;&#227;o%201%20tri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eep-sao2\DADOS\Documents%20and%20Settings\CTEEP\Desktop\Indicadores_Enviados_ISA\Enviado_Alexsandra_27jun\INDICADORES%20ENVIADOS%20&#192;%20ISA%20EM%2027%2006%2007_VersaoComplet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eep-sao2\DADOS\Documents%20and%20Settings\NBERNARDO\Nercio\Nova%20CTEEP\Or&#231;amento%20PLURIANUAL%2008-10\Administrativa\Banco%20Investimento%20-%20AI%2021-09-0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cpm10a\workgroup\DOCUME~1\kelly\CONFIG~1\Temp\Conselho_4Trim_Nestor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EEP-SAO2\dados\PLANEJAMENTO\EXERCICIO%202008\Fechamento%202008\(11+01)%20Novembro-08\Arquivos%20Base\Real%202008_novembro%20real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eep-sao2\DADOS\Andr&#233;a\CTEEP\3+9%20pre&#231;os%20correntes\Resumo%20proje&#231;&#227;o%20final%20revisao%20pluri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t009391\obras\Obras\ECTE\ReceitaEC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06643\p&#250;blico\arqexcel\SistemaBoletimMensal2001\ResumoGerencial\ResGerencial20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rabalhos\Trabalhos\Relat&#243;rio%20Mensal%20de%20Comercializa&#231;&#227;o%20de%20Energia%20-%20Junho_2005_P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eep-sao2\DADOS\PLANEJAMENTO\EXERCICIO%202008\Orcamento\Apresentacoes\Reuniao_Orcamento2008_12Nov07\Indicadores\Atualizacao_04jan08\PROJE&#199;&#213;ES%20Indicadores_V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NOVA%20REDE\DIVULGA&#199;&#213;ES%20TRIMESTRAIS\2018\3T18\Database\Tabelas%20Release_2T15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NOVA%20REDE\DIVULGA&#199;&#213;ES%20TRIMESTRAIS\2018\3T18\Database\Suporte\CTEEP_DRE%20Consolidada%20062014%20(Base%20Regulat&#243;rio)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NOVA%20REDE\DIVULGA&#199;&#213;ES%20TRIMESTRAIS\2018\3T18\Database\Suporte\CTEEP_DRE%20Consolidada%20062015%20(Base%20Regulat&#243;rio)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NOVA%20REDE\DIVULGA&#199;&#213;ES%20TRIMESTRAIS\2018\3T18\Database\Suporte\BP%20e%20DRE_RI%2009%2010%2015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NOVA%20REDE\DIVULGA&#199;&#213;ES%20TRIMESTRAIS\2018\3T18\Database\Suporte\BP%20e%20DRE_2014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NOVA%20REDE\DIVULGA&#199;&#213;ES%20TRIMESTRAIS\2018\3T18\Database\Suporte\Equival&#234;ncia%202015%20IFRS%20E%20REG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PO\PLANEJAMENTO\EXERC&#205;CIO%202018\Fechamento\Modelo%20de%20Proje&#231;&#227;o\MProyCTEEP.xlsm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NOVA%20REDE\DIVULGA&#199;&#213;ES%20TRIMESTRAIS\2018\Resolu&#231;&#227;o%20da%20Receita\Revis&#227;o%20Receita%202014.2015\Resumo%20Resolu&#231;&#227;o%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cgr00\CO\CO\CCE\CCSE\UGB\Mercado\Acompanhamento\Situa&#231;&#227;o%20Comercial\2005\FontesDados\FontesDados%20SC%2020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NOVA%20REDE/DIVULGA&#199;&#213;ES%20TRIMESTRAIS/2017/Resolu&#231;&#227;o%20da%20Receita/RAP_reajuste%20anual%202017.2018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lcesari\AppData\Local\Microsoft\Windows\Temporary%20Internet%20Files\Content.Outlook\QO4VSYQV\Portaria%20120_AP%20068_Preco%20Set16_Papa_atualizada%20IPCA%20(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EEP-SAO2\dados\Documents%20and%20Settings\C%20T%20E%20E%20P\Meus%20documentos\Luciana\Modelo\Vers&#227;o%20Atual\MODELO%20CTEEP_Outubro%20real_1411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eep-sao2\DADOS\FP%20-%20PUBLICO\Andrea\Geraldo_v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na\Desktop\Kaiser\Kaiser%20-%20MC%20Hosting%20v2%20(Implanta&#231;&#227;o%201%20ano%20-%20Refaseado%20-%20Ajuste%20Total%20Agressivo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P\Acomp%20MSO\Base%20Conta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jassis\Configura&#231;&#245;es%20locais\Temporary%20Internet%20Files\Content.Outlook\4KD4RPWO\Oscila&#231;&#227;o%20de%20Pot&#234;ncia\Planilha_do_Rock_Vers&#227;o_1.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cpm10a\workgroup\Orcamento\2002\closing%20report\junho\closing_junho_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pos_Cambio"/>
      <sheetName val="Indice"/>
      <sheetName val="Escenarios"/>
      <sheetName val="SENSIBILIDADES"/>
      <sheetName val="RESUMEN_CREDITO"/>
      <sheetName val="CUADROS"/>
      <sheetName val="Resumen L.P"/>
      <sheetName val="RESUMEN_MILLONES"/>
      <sheetName val="ASIGNACION_CDTOS"/>
      <sheetName val="CDTOS_CAPITALIZABLES"/>
      <sheetName val="FORWARDS"/>
      <sheetName val="SAP"/>
      <sheetName val="CDTOS-CAJA"/>
      <sheetName val="CDTOS-CAUSACION"/>
      <sheetName val="INDICADORES"/>
      <sheetName val="BID_195"/>
      <sheetName val="MEDIOCREDITO"/>
      <sheetName val="BIRF_3955"/>
      <sheetName val="BIRF_3954"/>
      <sheetName val="BONOS_35"/>
      <sheetName val="BONOS_DTF7"/>
      <sheetName val="BONOS_DTF10"/>
      <sheetName val="BONOS_IPC7"/>
      <sheetName val="BONOS_IPC10"/>
      <sheetName val="BONOS_2001"/>
      <sheetName val="BONOS_2004_1"/>
      <sheetName val="BONOS_2004_2"/>
      <sheetName val="BONOS_NACION"/>
      <sheetName val="FEN_10514"/>
      <sheetName val="FEN_10514_1"/>
      <sheetName val="FEN_10514_2"/>
      <sheetName val="GANADERO"/>
      <sheetName val="ABN_AMRO"/>
      <sheetName val="TRANSELCA_1"/>
      <sheetName val="TRANSELCA"/>
      <sheetName val="TRANSELCA_2005_1"/>
      <sheetName val="TRANSELCA_2005_3"/>
      <sheetName val="TRANSELCA_2005_2"/>
      <sheetName val="TRANSELCA_2004_2"/>
      <sheetName val="BONOS_COP"/>
      <sheetName val="BONOSCOP_DERECHO"/>
      <sheetName val="BONOSCOP_OBLIGACION"/>
      <sheetName val="BNP_DERECHO"/>
      <sheetName val="BNP_OBLIGACION"/>
      <sheetName val="BANCOLOMBIA_DERECHO"/>
      <sheetName val="BANCOLOMBIA_OBLIGACION"/>
      <sheetName val="B195_DERECHO"/>
      <sheetName val="B195_OBLIGACION"/>
      <sheetName val="G_BOLIVIA"/>
      <sheetName val="AB_USD"/>
      <sheetName val="AB_COP"/>
      <sheetName val="BONOS_USD"/>
      <sheetName val="BONOS_HIBRI"/>
      <sheetName val="EC"/>
      <sheetName val="Titulariza"/>
      <sheetName val="PN"/>
      <sheetName val="E_APORTES"/>
      <sheetName val="BONOS_UPME"/>
      <sheetName val="B_LOAN"/>
      <sheetName val="A_LOAN"/>
      <sheetName val="ECAS"/>
      <sheetName val="ISA_PERU_2003"/>
      <sheetName val="REP_2003"/>
      <sheetName val="BOLIVIA_EGR"/>
      <sheetName val="BONOS_SUST"/>
      <sheetName val="CORFINSURA"/>
      <sheetName val="BANCOLOMBIA"/>
      <sheetName val="COLPATRIA"/>
      <sheetName val="CORFIVALLE"/>
      <sheetName val="TES_CONAVI"/>
      <sheetName val="TES_OCCIDENTE"/>
      <sheetName val="TES_DAVIVIENDA"/>
      <sheetName val="TES_SANTANDER"/>
      <sheetName val="LLOYDS"/>
      <sheetName val="POPULAR"/>
      <sheetName val="NACION"/>
    </sheetNames>
    <sheetDataSet>
      <sheetData sheetId="0" refreshError="1"/>
      <sheetData sheetId="1" refreshError="1"/>
      <sheetData sheetId="2" refreshError="1">
        <row r="7">
          <cell r="B7">
            <v>4.8500000000000001E-2</v>
          </cell>
          <cell r="C7">
            <v>6.3100000000000003E-2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5 a 2009 GERENCIAL F_2"/>
      <sheetName val="2004 a 2005 GERENCIAL"/>
      <sheetName val="DRE 2005 a 2010 MENSAL"/>
      <sheetName val="FCX 2005 a 2008 MENSAL"/>
      <sheetName val="IR _ projeção"/>
      <sheetName val="CS _ projeção"/>
      <sheetName val="análises"/>
      <sheetName val="Entrada de parâmetros"/>
      <sheetName val="2005 a 2009 GERENCIAL F"/>
      <sheetName val="2005 a 2009 GERENCIAL F_1"/>
      <sheetName val="proj__despesa de pessoal"/>
      <sheetName val="projeção_folha_base 100"/>
      <sheetName val="ajustes at_pass"/>
      <sheetName val="INDICADORES BSC"/>
      <sheetName val="2005 a 2008 GERENCIAL"/>
      <sheetName val="Resultado Financ 2005 à 2008"/>
      <sheetName val="Planilhas de apoio ____"/>
      <sheetName val="Caixa Real até jun e proj 05"/>
      <sheetName val="Caixa Projetado de 2005 a 2008"/>
      <sheetName val="Rentabilidade"/>
      <sheetName val="DRE 2005 a 2008 b"/>
      <sheetName val="_Depreciação atual"/>
      <sheetName val="Módulo1"/>
    </sheetNames>
    <sheetDataSet>
      <sheetData sheetId="0"/>
      <sheetData sheetId="1"/>
      <sheetData sheetId="2" refreshError="1">
        <row r="6">
          <cell r="B6" t="str">
            <v>Real</v>
          </cell>
          <cell r="C6" t="str">
            <v>Projetado</v>
          </cell>
          <cell r="D6" t="str">
            <v>DEMONSTRATIVO DO RESULTADO</v>
          </cell>
          <cell r="P6" t="str">
            <v xml:space="preserve"> (em R$ mil)</v>
          </cell>
          <cell r="AC6" t="str">
            <v xml:space="preserve"> (em R$ mil)</v>
          </cell>
          <cell r="AP6" t="str">
            <v xml:space="preserve"> (em R$ mil)</v>
          </cell>
          <cell r="BC6" t="str">
            <v xml:space="preserve"> (em R$ mil)</v>
          </cell>
          <cell r="BP6" t="str">
            <v xml:space="preserve"> (em R$ mil)</v>
          </cell>
        </row>
        <row r="7">
          <cell r="A7" t="str">
            <v>DESCRIÇÃO</v>
          </cell>
          <cell r="B7" t="str">
            <v>Julho/06</v>
          </cell>
          <cell r="C7" t="str">
            <v>Ago-Dez/06</v>
          </cell>
          <cell r="D7">
            <v>38718</v>
          </cell>
          <cell r="E7">
            <v>38749</v>
          </cell>
          <cell r="F7">
            <v>38777</v>
          </cell>
          <cell r="G7">
            <v>38808</v>
          </cell>
          <cell r="H7">
            <v>38869</v>
          </cell>
          <cell r="I7">
            <v>38869</v>
          </cell>
          <cell r="J7">
            <v>38899</v>
          </cell>
          <cell r="K7">
            <v>38930</v>
          </cell>
          <cell r="L7">
            <v>38961</v>
          </cell>
          <cell r="M7">
            <v>38991</v>
          </cell>
          <cell r="N7">
            <v>39022</v>
          </cell>
          <cell r="O7">
            <v>39052</v>
          </cell>
          <cell r="P7" t="str">
            <v>TOTAL 2006</v>
          </cell>
          <cell r="Q7">
            <v>39083</v>
          </cell>
          <cell r="R7">
            <v>39114</v>
          </cell>
          <cell r="S7">
            <v>39142</v>
          </cell>
          <cell r="T7">
            <v>39173</v>
          </cell>
          <cell r="U7">
            <v>39234</v>
          </cell>
          <cell r="V7">
            <v>39234</v>
          </cell>
          <cell r="W7">
            <v>39264</v>
          </cell>
          <cell r="X7">
            <v>39295</v>
          </cell>
          <cell r="Y7">
            <v>39326</v>
          </cell>
          <cell r="Z7">
            <v>39356</v>
          </cell>
          <cell r="AA7">
            <v>39387</v>
          </cell>
          <cell r="AB7">
            <v>39417</v>
          </cell>
          <cell r="AC7">
            <v>2007</v>
          </cell>
          <cell r="AD7">
            <v>39448</v>
          </cell>
          <cell r="AE7">
            <v>39479</v>
          </cell>
          <cell r="AF7">
            <v>39508</v>
          </cell>
          <cell r="AG7">
            <v>39539</v>
          </cell>
          <cell r="AH7">
            <v>39600</v>
          </cell>
          <cell r="AI7">
            <v>39600</v>
          </cell>
          <cell r="AJ7">
            <v>39630</v>
          </cell>
          <cell r="AK7">
            <v>39661</v>
          </cell>
          <cell r="AL7">
            <v>39692</v>
          </cell>
          <cell r="AM7">
            <v>39722</v>
          </cell>
          <cell r="AN7">
            <v>39753</v>
          </cell>
          <cell r="AO7">
            <v>39783</v>
          </cell>
          <cell r="AP7">
            <v>2008</v>
          </cell>
          <cell r="AQ7">
            <v>39814</v>
          </cell>
          <cell r="AR7">
            <v>39845</v>
          </cell>
          <cell r="AS7">
            <v>39873</v>
          </cell>
          <cell r="AT7">
            <v>39904</v>
          </cell>
          <cell r="AU7">
            <v>39965</v>
          </cell>
          <cell r="AV7">
            <v>39965</v>
          </cell>
          <cell r="AW7">
            <v>39995</v>
          </cell>
          <cell r="AX7">
            <v>40026</v>
          </cell>
          <cell r="AY7">
            <v>40057</v>
          </cell>
          <cell r="AZ7">
            <v>40087</v>
          </cell>
          <cell r="BA7">
            <v>40118</v>
          </cell>
          <cell r="BB7">
            <v>40148</v>
          </cell>
          <cell r="BC7">
            <v>2009</v>
          </cell>
          <cell r="BD7">
            <v>40179</v>
          </cell>
          <cell r="BE7">
            <v>40210</v>
          </cell>
          <cell r="BF7">
            <v>40238</v>
          </cell>
          <cell r="BG7">
            <v>40269</v>
          </cell>
          <cell r="BH7">
            <v>40330</v>
          </cell>
          <cell r="BI7">
            <v>40330</v>
          </cell>
          <cell r="BJ7">
            <v>40360</v>
          </cell>
          <cell r="BK7">
            <v>40391</v>
          </cell>
          <cell r="BL7">
            <v>40422</v>
          </cell>
          <cell r="BM7">
            <v>40452</v>
          </cell>
          <cell r="BN7">
            <v>40483</v>
          </cell>
          <cell r="BO7">
            <v>40513</v>
          </cell>
          <cell r="BP7">
            <v>2010</v>
          </cell>
        </row>
        <row r="8">
          <cell r="A8" t="str">
            <v>MÊS A MÊS</v>
          </cell>
        </row>
        <row r="9">
          <cell r="A9" t="str">
            <v>I - DEMONSTRATIVO DO RESULTADO</v>
          </cell>
        </row>
        <row r="10">
          <cell r="A10" t="str">
            <v xml:space="preserve">  1. Receita Operacional</v>
          </cell>
        </row>
        <row r="11">
          <cell r="A11" t="str">
            <v xml:space="preserve">      1.1 - Rede Implantada</v>
          </cell>
        </row>
        <row r="12">
          <cell r="A12" t="str">
            <v xml:space="preserve">             1.1.1 - Rede Básica - SE e ajustes</v>
          </cell>
        </row>
        <row r="13">
          <cell r="A13" t="str">
            <v xml:space="preserve">             1.1.2 - D.I.T.'s - SE</v>
          </cell>
        </row>
        <row r="14">
          <cell r="A14" t="str">
            <v xml:space="preserve">      1.2 - Rede Básica e DIT's - Novos Invest. c/Res.</v>
          </cell>
        </row>
        <row r="15">
          <cell r="A15" t="str">
            <v xml:space="preserve">             1.2.1 - Rede Básica  - novos invest c/Res.</v>
          </cell>
        </row>
        <row r="16">
          <cell r="A16" t="str">
            <v xml:space="preserve">             1.2.2 - DIT's - novos invest c/Res.</v>
          </cell>
        </row>
        <row r="17">
          <cell r="A17" t="str">
            <v xml:space="preserve">      1.3 - Rede Básica e DIT's - Novos Invest. s/Res.</v>
          </cell>
        </row>
        <row r="18">
          <cell r="A18" t="str">
            <v xml:space="preserve">             1.3.1 - Rede Básica  - novos invest s/Res.</v>
          </cell>
        </row>
        <row r="19">
          <cell r="A19" t="str">
            <v xml:space="preserve">             1.3.2 - DIT's - novos invest s/Res.</v>
          </cell>
        </row>
        <row r="20">
          <cell r="A20" t="str">
            <v xml:space="preserve">      1.4 - Outros Serviços</v>
          </cell>
        </row>
        <row r="21">
          <cell r="A21" t="str">
            <v xml:space="preserve">             1.4.1 - Outras Receitas</v>
          </cell>
        </row>
        <row r="22">
          <cell r="A22" t="str">
            <v xml:space="preserve">             1.4.9 - Outros</v>
          </cell>
        </row>
        <row r="23">
          <cell r="A23" t="str">
            <v xml:space="preserve">  2. Deduções à Receita Operacional</v>
          </cell>
        </row>
        <row r="24">
          <cell r="A24" t="str">
            <v xml:space="preserve">      2.1 – RGR/PIS/COFINS</v>
          </cell>
        </row>
        <row r="25">
          <cell r="A25" t="str">
            <v xml:space="preserve">               2.1.1 - RGR</v>
          </cell>
        </row>
        <row r="26">
          <cell r="A26" t="str">
            <v xml:space="preserve">               2.1.2 - COFINS</v>
          </cell>
        </row>
        <row r="27">
          <cell r="A27" t="str">
            <v xml:space="preserve">               2.1.3 – PIS</v>
          </cell>
        </row>
        <row r="28">
          <cell r="A28" t="str">
            <v xml:space="preserve">      2.2 – ISS</v>
          </cell>
        </row>
        <row r="29">
          <cell r="A29" t="str">
            <v xml:space="preserve">      2.3 - Ativo Regulatório  - Realização</v>
          </cell>
        </row>
        <row r="30">
          <cell r="A30" t="str">
            <v xml:space="preserve">      2.4 – Ativo regulatório – Constituição</v>
          </cell>
        </row>
        <row r="31">
          <cell r="A31" t="str">
            <v xml:space="preserve">      2.5 – Receita de Créditos Tributários</v>
          </cell>
        </row>
        <row r="32">
          <cell r="A32" t="str">
            <v xml:space="preserve">      2.6 – Baixa de Ativo Regulatório</v>
          </cell>
        </row>
        <row r="33">
          <cell r="A33" t="str">
            <v xml:space="preserve">  3. Receita Operacional Líquida</v>
          </cell>
        </row>
        <row r="34">
          <cell r="A34" t="str">
            <v xml:space="preserve">  4. Despesa Operacional</v>
          </cell>
        </row>
        <row r="35">
          <cell r="A35" t="str">
            <v xml:space="preserve">      4.1 - Pessoal</v>
          </cell>
        </row>
        <row r="36">
          <cell r="A36" t="str">
            <v xml:space="preserve">            4.1.1 - Salários</v>
          </cell>
        </row>
        <row r="37">
          <cell r="A37" t="str">
            <v xml:space="preserve">            4.1.2 - Encargos</v>
          </cell>
        </row>
        <row r="38">
          <cell r="A38" t="str">
            <v xml:space="preserve">            4.1.3 - Provisões</v>
          </cell>
        </row>
        <row r="39">
          <cell r="A39" t="str">
            <v xml:space="preserve">      4.2 - Materiais, Serviços e Outras (orç.)</v>
          </cell>
        </row>
        <row r="40">
          <cell r="A40" t="str">
            <v xml:space="preserve">            4.2.1 - Materiais (orç.)</v>
          </cell>
        </row>
        <row r="41">
          <cell r="A41" t="str">
            <v xml:space="preserve">            4.2.2 - Serviços (orç.)</v>
          </cell>
        </row>
        <row r="42">
          <cell r="A42" t="str">
            <v xml:space="preserve">            4.2.3 -Outras desp op. Expansão (orç.)</v>
          </cell>
        </row>
        <row r="43">
          <cell r="A43" t="str">
            <v xml:space="preserve">            4.2.4 - P&amp;D (75% do Relatório FPP) (orç)</v>
          </cell>
        </row>
        <row r="44">
          <cell r="A44" t="str">
            <v xml:space="preserve">      4.3 – ANEEL, CCC, CDE</v>
          </cell>
        </row>
        <row r="45">
          <cell r="A45" t="str">
            <v xml:space="preserve">            4.3.1 - Taxa de Fiscalização ANEEL</v>
          </cell>
        </row>
        <row r="46">
          <cell r="A46" t="str">
            <v xml:space="preserve">            4.3.2 - CCC</v>
          </cell>
        </row>
        <row r="47">
          <cell r="A47" t="str">
            <v xml:space="preserve">            4.3.2 - CDE</v>
          </cell>
        </row>
        <row r="48">
          <cell r="A48" t="str">
            <v xml:space="preserve">      4.4 – P&amp;D</v>
          </cell>
        </row>
        <row r="49">
          <cell r="A49" t="str">
            <v xml:space="preserve">             4.4.1 – P&amp;D – Projetos</v>
          </cell>
        </row>
        <row r="50">
          <cell r="A50" t="str">
            <v xml:space="preserve">             4.4.2 – FNDCT</v>
          </cell>
        </row>
        <row r="51">
          <cell r="A51" t="str">
            <v xml:space="preserve">             4.4.3 –EPE</v>
          </cell>
        </row>
        <row r="52">
          <cell r="A52" t="str">
            <v xml:space="preserve">      4.5 - Provisões</v>
          </cell>
        </row>
        <row r="53">
          <cell r="A53" t="str">
            <v xml:space="preserve">             4.5.1 – Contingências Trabalhistas</v>
          </cell>
        </row>
        <row r="54">
          <cell r="A54" t="str">
            <v xml:space="preserve">             4.5.1 – Contingências Tributárias</v>
          </cell>
        </row>
        <row r="55">
          <cell r="A55" t="str">
            <v xml:space="preserve">      4.9 - Outras despesas de registro</v>
          </cell>
        </row>
        <row r="56">
          <cell r="A56" t="str">
            <v xml:space="preserve">             4.9.1 - Outras despesas de registro</v>
          </cell>
        </row>
        <row r="57">
          <cell r="A57" t="str">
            <v xml:space="preserve">  5. Resultado Serv. antes da Depreciação (EBITDA)</v>
          </cell>
        </row>
        <row r="58">
          <cell r="A58" t="str">
            <v xml:space="preserve">  6. Depreciação</v>
          </cell>
        </row>
        <row r="59">
          <cell r="A59" t="str">
            <v xml:space="preserve">     6.1 - Depreciação - ativo existente</v>
          </cell>
        </row>
        <row r="60">
          <cell r="A60" t="str">
            <v xml:space="preserve">     6.2 -  Depreciação - novos investimentos</v>
          </cell>
        </row>
        <row r="61">
          <cell r="A61" t="str">
            <v xml:space="preserve">  7. Resultado do Serviço (EBIT)</v>
          </cell>
        </row>
        <row r="62">
          <cell r="A62" t="str">
            <v xml:space="preserve">  8. Resultado Financeiro</v>
          </cell>
        </row>
        <row r="63">
          <cell r="A63" t="str">
            <v xml:space="preserve">  8.1 - Amortização do Deságio</v>
          </cell>
        </row>
        <row r="64">
          <cell r="A64" t="str">
            <v xml:space="preserve">  8.2 - Receitas Financeiras</v>
          </cell>
        </row>
        <row r="65">
          <cell r="A65" t="str">
            <v xml:space="preserve">      8.2.1 - Receitas de Aplicações Financeiras</v>
          </cell>
        </row>
        <row r="66">
          <cell r="A66" t="str">
            <v xml:space="preserve">              8.2.1.1 - Aplicações Financeiras</v>
          </cell>
        </row>
        <row r="67">
          <cell r="A67" t="str">
            <v xml:space="preserve">              8.2.1.2 - (-) PIS/COFINS sobre aplic.financ.</v>
          </cell>
        </row>
        <row r="68">
          <cell r="A68" t="str">
            <v xml:space="preserve">      8.2.2 - Juros</v>
          </cell>
        </row>
        <row r="69">
          <cell r="A69" t="str">
            <v xml:space="preserve">              8.2.2.1 - Secr Fazenda - Acordo I</v>
          </cell>
        </row>
        <row r="70">
          <cell r="A70" t="str">
            <v xml:space="preserve">              8.2.2.2 - Secr Fazenda - Acordo II</v>
          </cell>
        </row>
        <row r="71">
          <cell r="A71" t="str">
            <v xml:space="preserve">              8.2.2.3 - Secr Fazenda - Cadeião</v>
          </cell>
        </row>
        <row r="72">
          <cell r="A72" t="str">
            <v xml:space="preserve">              8.2.2.4 - Cessão de Crédito CESP 78</v>
          </cell>
        </row>
        <row r="73">
          <cell r="A73" t="str">
            <v xml:space="preserve">              8.2.2.9 – Outros Juros</v>
          </cell>
        </row>
        <row r="74">
          <cell r="A74" t="str">
            <v xml:space="preserve">      8.2.3 - Variação Monetária</v>
          </cell>
        </row>
        <row r="75">
          <cell r="A75" t="str">
            <v xml:space="preserve">              8.2.3.1 - Secr Fazenda - Acordo I</v>
          </cell>
        </row>
        <row r="76">
          <cell r="A76" t="str">
            <v xml:space="preserve">              8.2.3.2 - Secr Fazenda - Acordo II</v>
          </cell>
        </row>
        <row r="77">
          <cell r="A77" t="str">
            <v xml:space="preserve">              8.2.3.3 - Secr Fazenda - Cadeião</v>
          </cell>
        </row>
        <row r="78">
          <cell r="A78" t="str">
            <v xml:space="preserve">              8.2.3.4 - Cessão de Crédito CESP 78</v>
          </cell>
        </row>
        <row r="79">
          <cell r="A79" t="str">
            <v xml:space="preserve">              8.2.3.9 – Outras V.M.</v>
          </cell>
        </row>
        <row r="80">
          <cell r="A80" t="str">
            <v xml:space="preserve">  8.3 - Despesas Financeiras</v>
          </cell>
        </row>
        <row r="81">
          <cell r="A81" t="str">
            <v xml:space="preserve">      8.3.1 - Juros</v>
          </cell>
        </row>
        <row r="82">
          <cell r="A82" t="str">
            <v xml:space="preserve">              8.3.1.2 - Fund Cesp-Retenção de Reservas CTE</v>
          </cell>
        </row>
        <row r="83">
          <cell r="A83" t="str">
            <v xml:space="preserve">              8.3.1.3 - Fund Cesp-Déficit Técnico-CTEEP</v>
          </cell>
        </row>
        <row r="84">
          <cell r="A84" t="str">
            <v xml:space="preserve">              8.3.1.4 - Fund Cesp-Ajuste de Reservas-EPTE</v>
          </cell>
        </row>
        <row r="85">
          <cell r="A85" t="str">
            <v xml:space="preserve">              8.3.1.5 - Eletrobrás - PRONI/SENIR</v>
          </cell>
        </row>
        <row r="86">
          <cell r="A86" t="str">
            <v xml:space="preserve">              8.3.1.6 - Miguel Reale Gisel</v>
          </cell>
        </row>
        <row r="87">
          <cell r="A87" t="str">
            <v xml:space="preserve">              8.3.1.7 – BNDES</v>
          </cell>
        </row>
        <row r="88">
          <cell r="A88" t="str">
            <v xml:space="preserve">              8.3.1.8 – Empréstimos a captar</v>
          </cell>
        </row>
        <row r="89">
          <cell r="A89" t="str">
            <v xml:space="preserve">              8.3.1.9 - Despesa juros - outros</v>
          </cell>
        </row>
        <row r="90">
          <cell r="A90" t="str">
            <v xml:space="preserve">      8.3.2 - Variação Monetária</v>
          </cell>
        </row>
        <row r="91">
          <cell r="A91" t="str">
            <v xml:space="preserve">              8.3.2.2 - Fund Cesp-Retenção de Reservas CTE</v>
          </cell>
        </row>
        <row r="92">
          <cell r="A92" t="str">
            <v xml:space="preserve">              8.3.2.3 - Fund Cesp-Déficit Técnico-CTEEP</v>
          </cell>
        </row>
        <row r="93">
          <cell r="A93" t="str">
            <v xml:space="preserve">              8.3.2.4 - Fund Cesp-Ajuste de Reservas-EPTE</v>
          </cell>
        </row>
        <row r="94">
          <cell r="A94" t="str">
            <v xml:space="preserve">              8.3.2.5 - Eletrobrás - PRONI/SENIR</v>
          </cell>
        </row>
        <row r="95">
          <cell r="A95" t="str">
            <v xml:space="preserve">              8.3.2.7 – BNDES</v>
          </cell>
        </row>
        <row r="96">
          <cell r="A96" t="str">
            <v xml:space="preserve">              8.3.2.8 – Empréstimos a captar</v>
          </cell>
        </row>
        <row r="97">
          <cell r="A97" t="str">
            <v xml:space="preserve">              8.3.2.6 - V.M.- Despesa</v>
          </cell>
        </row>
        <row r="98">
          <cell r="A98" t="str">
            <v xml:space="preserve">      8.3.3 - CPMF</v>
          </cell>
        </row>
        <row r="99">
          <cell r="A99" t="str">
            <v xml:space="preserve">      8.3.4 – Outras Despesas Financeiras</v>
          </cell>
        </row>
        <row r="100">
          <cell r="A100" t="str">
            <v>9. Juros sobre o Capital Próprio</v>
          </cell>
        </row>
        <row r="101">
          <cell r="A101" t="str">
            <v>10. Resultado Operacional</v>
          </cell>
        </row>
        <row r="102">
          <cell r="A102" t="str">
            <v>11. Resultado não Operacional</v>
          </cell>
        </row>
        <row r="103">
          <cell r="A103" t="str">
            <v>12. Lucro antes dos Tributos</v>
          </cell>
        </row>
        <row r="104">
          <cell r="A104" t="str">
            <v>13. IR &amp; CSLL</v>
          </cell>
        </row>
        <row r="105">
          <cell r="A105" t="str">
            <v xml:space="preserve">      13.1 Imposto de Renda</v>
          </cell>
        </row>
        <row r="106">
          <cell r="A106" t="str">
            <v xml:space="preserve">      13.2 Contribuição Social</v>
          </cell>
        </row>
        <row r="107">
          <cell r="A107" t="str">
            <v>14. Juros sobre o Capital Próprio</v>
          </cell>
        </row>
        <row r="108">
          <cell r="A108" t="str">
            <v>15. Lucro Líquido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a Pré"/>
      <sheetName val="TRADE"/>
      <sheetName val="MOEDAS"/>
      <sheetName val="Cotação Funari"/>
      <sheetName val="LIQ"/>
      <sheetName val="TERMO"/>
      <sheetName val="FERIADOS"/>
      <sheetName val="Sheet2"/>
      <sheetName val="BASE"/>
      <sheetName val="CLIENTES"/>
      <sheetName val="Úteis"/>
      <sheetName val="Banco de Dados "/>
      <sheetName val="Tabelas"/>
      <sheetName val="Sheet1"/>
      <sheetName val="Sensibilida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xo caixa 2002 Abertura Banco"/>
      <sheetName val="FERIADOS"/>
      <sheetName val="Output"/>
      <sheetName val="Sensibilidades"/>
      <sheetName val="Operações us$"/>
      <sheetName val="IR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mentos"/>
      <sheetName val="Top10"/>
      <sheetName val="Graficos"/>
      <sheetName val="PPT"/>
      <sheetName val="Book"/>
      <sheetName val="Filiais"/>
      <sheetName val="BD"/>
      <sheetName val="BD2"/>
      <sheetName val="Prestacao"/>
      <sheetName val="BDPrestacao"/>
      <sheetName val="BD Sinist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">
          <cell r="B3" t="str">
            <v>Barra Life</v>
          </cell>
        </row>
        <row r="4">
          <cell r="B4" t="str">
            <v>Barra Medical</v>
          </cell>
        </row>
        <row r="5">
          <cell r="B5" t="str">
            <v>Barão da Torre</v>
          </cell>
        </row>
        <row r="6">
          <cell r="B6" t="str">
            <v>Bolsa de Valores</v>
          </cell>
        </row>
        <row r="7">
          <cell r="B7" t="str">
            <v>Brad. Botafogo</v>
          </cell>
        </row>
        <row r="8">
          <cell r="B8" t="str">
            <v>Cassino Atlântico</v>
          </cell>
        </row>
        <row r="9">
          <cell r="B9" t="str">
            <v>Center Shopping</v>
          </cell>
        </row>
        <row r="10">
          <cell r="B10" t="str">
            <v>H Copa D´or</v>
          </cell>
        </row>
        <row r="11">
          <cell r="B11" t="str">
            <v>Copacabana Medical Center</v>
          </cell>
        </row>
        <row r="12">
          <cell r="B12" t="str">
            <v>Copacab. Medical Tower</v>
          </cell>
        </row>
        <row r="13">
          <cell r="B13" t="str">
            <v>Hilário de Gouveia</v>
          </cell>
        </row>
        <row r="14">
          <cell r="B14" t="str">
            <v>Humaita</v>
          </cell>
        </row>
        <row r="15">
          <cell r="B15" t="str">
            <v>Jacarepagua</v>
          </cell>
        </row>
        <row r="16">
          <cell r="B16" t="str">
            <v>Madureira Shopping</v>
          </cell>
        </row>
        <row r="17">
          <cell r="B17" t="str">
            <v>Passeio Shopping</v>
          </cell>
        </row>
        <row r="18">
          <cell r="B18" t="str">
            <v>Prudente de Moraes</v>
          </cell>
        </row>
        <row r="19">
          <cell r="B19" t="str">
            <v>Recreio Shopping</v>
          </cell>
        </row>
        <row r="20">
          <cell r="B20" t="str">
            <v>Tijuca</v>
          </cell>
        </row>
        <row r="21">
          <cell r="B21" t="str">
            <v>Praça Tiradentes</v>
          </cell>
        </row>
        <row r="22">
          <cell r="B22" t="str">
            <v>Shopping Rio Sul</v>
          </cell>
        </row>
        <row r="23">
          <cell r="B23" t="str">
            <v>Saens Peña</v>
          </cell>
        </row>
        <row r="24">
          <cell r="B24" t="str">
            <v>Senador Dantas</v>
          </cell>
        </row>
        <row r="25">
          <cell r="B25" t="str">
            <v>Sheraton Barra</v>
          </cell>
        </row>
        <row r="26">
          <cell r="B26" t="str">
            <v>Teleporto</v>
          </cell>
        </row>
        <row r="27">
          <cell r="B27" t="str">
            <v>Bradesco Teresópolis</v>
          </cell>
        </row>
        <row r="28">
          <cell r="B28" t="str">
            <v>Visconde de Pirajá</v>
          </cell>
        </row>
        <row r="29">
          <cell r="B29" t="str">
            <v>West Shopping</v>
          </cell>
        </row>
        <row r="30">
          <cell r="B30" t="str">
            <v>Citta America</v>
          </cell>
        </row>
        <row r="31">
          <cell r="B31" t="str">
            <v>Administração Allpark</v>
          </cell>
        </row>
        <row r="32">
          <cell r="B32" t="str">
            <v>Atlântica</v>
          </cell>
        </row>
        <row r="33">
          <cell r="B33" t="str">
            <v>Atlântico Pálace Hotel</v>
          </cell>
        </row>
        <row r="34">
          <cell r="B34" t="str">
            <v>Barcas</v>
          </cell>
        </row>
        <row r="35">
          <cell r="B35" t="str">
            <v>Bay Market</v>
          </cell>
        </row>
        <row r="36">
          <cell r="B36" t="str">
            <v>Bispo</v>
          </cell>
        </row>
        <row r="37">
          <cell r="B37" t="str">
            <v>Casa de Portugal</v>
          </cell>
        </row>
        <row r="38">
          <cell r="B38" t="str">
            <v>Clínica São Vicente</v>
          </cell>
        </row>
        <row r="39">
          <cell r="B39" t="str">
            <v>Forum Ipanema</v>
          </cell>
        </row>
        <row r="40">
          <cell r="B40" t="str">
            <v>Ibgeana</v>
          </cell>
        </row>
        <row r="41">
          <cell r="B41" t="str">
            <v>Ibol</v>
          </cell>
        </row>
        <row r="42">
          <cell r="B42" t="str">
            <v>Ipanema Park</v>
          </cell>
        </row>
        <row r="43">
          <cell r="B43" t="str">
            <v>Leblon Medical Center</v>
          </cell>
        </row>
        <row r="44">
          <cell r="B44" t="str">
            <v>Mario Henrique Simonsen</v>
          </cell>
        </row>
        <row r="45">
          <cell r="B45" t="str">
            <v>Mesbla</v>
          </cell>
        </row>
        <row r="46">
          <cell r="B46" t="str">
            <v>Mosteiro de São Bento</v>
          </cell>
        </row>
        <row r="47">
          <cell r="B47" t="str">
            <v>Nove de Julho</v>
          </cell>
        </row>
        <row r="48">
          <cell r="B48" t="str">
            <v>RB1</v>
          </cell>
        </row>
        <row r="49">
          <cell r="B49" t="str">
            <v>Rodrigues Alves</v>
          </cell>
        </row>
        <row r="50">
          <cell r="B50" t="str">
            <v>Santa Casa</v>
          </cell>
        </row>
        <row r="51">
          <cell r="B51" t="str">
            <v>Siqueira Campos</v>
          </cell>
        </row>
        <row r="52">
          <cell r="B52" t="str">
            <v>Santa Lúcia</v>
          </cell>
        </row>
        <row r="53">
          <cell r="B53" t="str">
            <v>São Gonçalo Shopping</v>
          </cell>
        </row>
        <row r="54">
          <cell r="B54" t="str">
            <v>Shopping Leblon</v>
          </cell>
        </row>
        <row r="55">
          <cell r="B55" t="str">
            <v>Tabajaras</v>
          </cell>
        </row>
        <row r="56">
          <cell r="B56" t="str">
            <v>Via Parque Shopping</v>
          </cell>
        </row>
        <row r="57">
          <cell r="B57" t="str">
            <v>Real Residence</v>
          </cell>
        </row>
        <row r="58">
          <cell r="B58" t="str">
            <v>Torre Almirante</v>
          </cell>
        </row>
        <row r="59">
          <cell r="B59" t="str">
            <v>Administração Riopark</v>
          </cell>
        </row>
        <row r="60">
          <cell r="B60" t="str">
            <v>Voluntários da Pátria</v>
          </cell>
        </row>
        <row r="61">
          <cell r="B61" t="str">
            <v>Conceição</v>
          </cell>
        </row>
        <row r="62">
          <cell r="B62" t="str">
            <v>Andrade Neves</v>
          </cell>
        </row>
        <row r="63">
          <cell r="B63" t="str">
            <v>Jornal do Brasil</v>
          </cell>
        </row>
        <row r="64">
          <cell r="B64" t="str">
            <v>Anasa</v>
          </cell>
        </row>
        <row r="65">
          <cell r="B65" t="str">
            <v>Shopping Teresópolis</v>
          </cell>
        </row>
        <row r="66">
          <cell r="B66" t="str">
            <v>Casarão</v>
          </cell>
        </row>
        <row r="67">
          <cell r="B67" t="str">
            <v>Terreno</v>
          </cell>
        </row>
        <row r="68">
          <cell r="B68" t="str">
            <v>Catete</v>
          </cell>
        </row>
        <row r="69">
          <cell r="B69" t="str">
            <v>Amaral Peixoto</v>
          </cell>
        </row>
        <row r="70">
          <cell r="B70" t="str">
            <v>Santa Rosa</v>
          </cell>
        </row>
        <row r="71">
          <cell r="B71" t="str">
            <v>Marechal Camara I</v>
          </cell>
        </row>
        <row r="72">
          <cell r="B72" t="str">
            <v>Academia Estação do Corpo</v>
          </cell>
        </row>
        <row r="73">
          <cell r="B73" t="str">
            <v>João Pessoa</v>
          </cell>
        </row>
        <row r="74">
          <cell r="B74" t="str">
            <v>Rioswin Candido Benicio</v>
          </cell>
        </row>
        <row r="75">
          <cell r="B75" t="str">
            <v>Rioswin Florianopolis</v>
          </cell>
        </row>
        <row r="76">
          <cell r="B76" t="str">
            <v>Restaurante Outback</v>
          </cell>
        </row>
        <row r="77">
          <cell r="B77" t="str">
            <v>Rioshopping</v>
          </cell>
        </row>
        <row r="78">
          <cell r="B78" t="str">
            <v>Sheraton Macaé</v>
          </cell>
        </row>
        <row r="79">
          <cell r="B79" t="str">
            <v>Macaé Palace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dores"/>
      <sheetName val="Esc.Macro"/>
      <sheetName val="Bases Grales."/>
      <sheetName val="Inversión"/>
      <sheetName val="PYG"/>
      <sheetName val="Flujo Caja"/>
      <sheetName val="Balance"/>
      <sheetName val="Tax"/>
      <sheetName val="M.E."/>
      <sheetName val="RES.ANUAL"/>
      <sheetName val="RES.CREDITO"/>
      <sheetName val="Ptmos. otorg."/>
      <sheetName val="WACC"/>
      <sheetName val="Ingresos"/>
      <sheetName val="Ingres Revisados"/>
      <sheetName val="Atualização"/>
      <sheetName val="FCAc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Resumo"/>
      <sheetName val="Rest_Dir"/>
      <sheetName val="Rest_UG"/>
      <sheetName val="Rest_UA"/>
      <sheetName val="Rest_Conta"/>
      <sheetName val="Rest_PRG"/>
      <sheetName val="Rest_Proc"/>
      <sheetName val="Rest_ATV"/>
      <sheetName val="Codigos"/>
      <sheetName val="Lista de Projetos"/>
      <sheetName val="Proj"/>
      <sheetName val="Datos"/>
      <sheetName val="Inver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xo de caixa"/>
      <sheetName val="faturamento 2000"/>
      <sheetName val="faturamento 2000x1999"/>
      <sheetName val="margem bruta"/>
      <sheetName val="variação cambial"/>
      <sheetName val="resultado"/>
      <sheetName val="desp. financeira"/>
      <sheetName val="EBITDA"/>
      <sheetName val="patrimonio"/>
      <sheetName val="endividamento"/>
      <sheetName val="escoamento 2001"/>
      <sheetName val="Dividendos Quotas"/>
      <sheetName val="exposição dolar"/>
      <sheetName val="P&amp;L R$"/>
      <sheetName val="M.F.I YTD R$"/>
      <sheetName val="GROSS REVENUE - GRÁFICO"/>
      <sheetName val="GROSS MARGIN - GRÁFICO"/>
      <sheetName val="EBITDA - GRÁFICO"/>
      <sheetName val="M.F.I R$"/>
      <sheetName val="REFINANCING"/>
      <sheetName val="escoamento"/>
      <sheetName val="divida"/>
      <sheetName val="Cash Generation"/>
      <sheetName val="Base Caixa"/>
      <sheetName val="BU´S PRE R$"/>
      <sheetName val="Gráfico1"/>
      <sheetName val="Gráfico2"/>
      <sheetName val="Plan1"/>
      <sheetName val="Expenses Evolution"/>
      <sheetName val="S Gles"/>
      <sheetName val="pré-fixada"/>
      <sheetName val="Real_2004"/>
      <sheetName val="Inputs"/>
      <sheetName val="Codig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BP"/>
      <sheetName val="Passivo Oneroso"/>
      <sheetName val="IR &amp; CS 08"/>
      <sheetName val="IR &amp; CS_2008FY"/>
      <sheetName val="NOP"/>
      <sheetName val="Libor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RES1 (2)"/>
      <sheetName val="Plan1"/>
      <sheetName val="Plan2 (2)"/>
      <sheetName val="FINANC &amp; LEASING us$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LT CN-Blumenau original"/>
      <sheetName val="LT CN-Blumenau + igpm.julho01"/>
      <sheetName val="LT CN-Blumenaujulho+PD"/>
      <sheetName val="CalculoManual"/>
      <sheetName val="IGPM"/>
      <sheetName val="Plan1"/>
      <sheetName val="Plan2"/>
      <sheetName val="Plan3"/>
      <sheetName val="Curto Prazo"/>
      <sheetName val="Gráficos - Curto Prazo"/>
      <sheetName val="08+04"/>
      <sheetName val="Gráficos 8+4"/>
      <sheetName val="Planilha de Projeção"/>
      <sheetName val="Passivo Projeção"/>
      <sheetName val="Ativo Projeção"/>
      <sheetName val="Remuneracao ISA"/>
      <sheetName val="Rem_07_08_Agosto07"/>
      <sheetName val="JSCP"/>
      <sheetName val="Planilha de Projeção (2)"/>
      <sheetName val="Quadros Extras"/>
      <sheetName val="Orçto.Aprovado 2007"/>
      <sheetName val="DRE Contábil"/>
      <sheetName val="DRE Projeção Acum."/>
      <sheetName val="DRE Projeção Mensal"/>
      <sheetName val="Variação DRE"/>
      <sheetName val="Ativo Contábil"/>
      <sheetName val="Variação Ativo"/>
      <sheetName val="Passivo Contábil"/>
      <sheetName val="Variação Passivo"/>
      <sheetName val="Variação"/>
      <sheetName val="Empr -&gt; PDV e a obter"/>
      <sheetName val="BNDES"/>
      <sheetName val="FC Direto"/>
      <sheetName val="parâmetros"/>
      <sheetName val="Indicadores"/>
      <sheetName val="Covenants_BNDES"/>
      <sheetName val="WACC"/>
      <sheetName val="Indicadores_ISA"/>
      <sheetName val="FCL"/>
      <sheetName val="Tabela_Energizacao"/>
      <sheetName val="BNDES_Financeiro"/>
      <sheetName val="Receita 07"/>
      <sheetName val="Receita 08-18_30.08"/>
      <sheetName val="Pessoal"/>
      <sheetName val="MSO "/>
      <sheetName val="MSO com produt"/>
      <sheetName val="Fund.Secretaria"/>
      <sheetName val="Câmbio"/>
      <sheetName val="TI_21jul07"/>
      <sheetName val="IR07-corrente"/>
      <sheetName val="CSLL07-corrente"/>
      <sheetName val="Slide"/>
      <sheetName val="Principal"/>
      <sheetName val="27"/>
      <sheetName val="RP-101.2.1."/>
      <sheetName val="Resumo RT"/>
      <sheetName val="TAP - SRT"/>
      <sheetName val="INDIECO1"/>
      <sheetName val="Plan-Bônus"/>
      <sheetName val="Dados"/>
      <sheetName val="ReceitaECTE"/>
      <sheetName val="15 - Emprest.e financ."/>
      <sheetName val="BM&amp;F"/>
      <sheetName val="CEEMES"/>
      <sheetName val="modaj"/>
      <sheetName val="Inconsistência Sinais"/>
      <sheetName val="RAC"/>
      <sheetName val="DS"/>
      <sheetName val="Séries IGP-M e IPCA"/>
      <sheetName val="sapactivexlhiddensheet"/>
      <sheetName val="Sch9  Guarantees"/>
      <sheetName val="N"/>
      <sheetName val="Gráficos"/>
      <sheetName val="Lead"/>
      <sheetName val="Garantia"/>
      <sheetName val="GDP"/>
      <sheetName val="901 N8.2.1 Bal Mai07"/>
      <sheetName val="BOLETAR"/>
      <sheetName val="Deprec.-Amortiz."/>
      <sheetName val="IREM"/>
      <sheetName val="XREF"/>
      <sheetName val="RIS_TECNICHE"/>
      <sheetName val="ICATU"/>
      <sheetName val="RP - Custos Operacionais"/>
      <sheetName val="SispecPSAP"/>
      <sheetName val="Capa_Menu"/>
      <sheetName val="04 de 09_05 RSA"/>
      <sheetName val="ce"/>
      <sheetName val="SALDO PROJETOS"/>
      <sheetName val="COMPLETO"/>
      <sheetName val="den9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Geral-JAN01"/>
      <sheetName val="ResGeral-FEV01"/>
      <sheetName val="ResGeral-MAR01"/>
      <sheetName val="ResGeral-ABR01"/>
      <sheetName val="ResGeral-MAI01"/>
      <sheetName val="ResGeral-JUN01"/>
      <sheetName val="ResGeral-JUL01"/>
      <sheetName val="ResGeral-AGO01"/>
      <sheetName val="ResGeral-SET01"/>
      <sheetName val="ResGeral-OUT01"/>
      <sheetName val="ResGeral-NOV01"/>
      <sheetName val="ResGeral-DEZ01"/>
      <sheetName val="Resumo-Mensal-Mercado"/>
      <sheetName val="ResGerencial2001"/>
      <sheetName val="P6"/>
      <sheetName val="Entrada de Dados"/>
      <sheetName val="ResGeral_NOV01"/>
      <sheetName val="CostosVPN"/>
      <sheetName val="Dados"/>
      <sheetName val="Pain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B2" t="str">
            <v>RESUMO  GERENCIAL  DO  MERCADO DE  ENERGIA  ELÉTRICA  DA  ENERSUL  - NOVEMBRO/2001</v>
          </cell>
        </row>
        <row r="4">
          <cell r="B4" t="str">
            <v>DISCRIMINAÇÃO</v>
          </cell>
          <cell r="C4" t="str">
            <v>NO MÊS</v>
          </cell>
          <cell r="E4" t="str">
            <v>VAR %</v>
          </cell>
          <cell r="F4" t="str">
            <v>ATÉ O MÊS</v>
          </cell>
          <cell r="H4" t="str">
            <v>VAR %</v>
          </cell>
          <cell r="I4" t="str">
            <v>ÚLTIMOS 12 MESES</v>
          </cell>
          <cell r="K4" t="str">
            <v>VAR %</v>
          </cell>
          <cell r="L4" t="str">
            <v>PART (%)</v>
          </cell>
        </row>
        <row r="5">
          <cell r="C5" t="str">
            <v>2000</v>
          </cell>
          <cell r="D5" t="str">
            <v>2001</v>
          </cell>
          <cell r="E5" t="str">
            <v>01/00</v>
          </cell>
          <cell r="F5" t="str">
            <v>2000</v>
          </cell>
          <cell r="G5" t="str">
            <v>2001</v>
          </cell>
          <cell r="H5" t="str">
            <v>01/00</v>
          </cell>
          <cell r="I5" t="str">
            <v>2000</v>
          </cell>
          <cell r="J5" t="str">
            <v>2001</v>
          </cell>
          <cell r="K5" t="str">
            <v>01/00</v>
          </cell>
          <cell r="L5" t="str">
            <v>2000</v>
          </cell>
        </row>
        <row r="6">
          <cell r="B6" t="str">
            <v>01 - VENDAS DIRETAS (MWh)</v>
          </cell>
          <cell r="C6">
            <v>252039.56799999997</v>
          </cell>
          <cell r="D6">
            <v>208260.74499999997</v>
          </cell>
          <cell r="E6">
            <v>-17.369821471841284</v>
          </cell>
          <cell r="F6">
            <v>2568005.9909999999</v>
          </cell>
          <cell r="G6">
            <v>2444990.4139999994</v>
          </cell>
          <cell r="H6">
            <v>-4.7903150316287775</v>
          </cell>
          <cell r="I6">
            <v>2797459.0360000003</v>
          </cell>
          <cell r="J6">
            <v>2688011.9009999996</v>
          </cell>
          <cell r="K6">
            <v>-3.9123766815365335</v>
          </cell>
          <cell r="L6">
            <v>99.999999999999986</v>
          </cell>
        </row>
        <row r="7">
          <cell r="B7" t="str">
            <v>- Residencial</v>
          </cell>
          <cell r="C7">
            <v>89053.411999999997</v>
          </cell>
          <cell r="D7">
            <v>63720.902000000002</v>
          </cell>
          <cell r="E7">
            <v>-28.446422692933982</v>
          </cell>
          <cell r="F7">
            <v>892440.72600000002</v>
          </cell>
          <cell r="G7">
            <v>804401.94799999986</v>
          </cell>
          <cell r="H7">
            <v>-9.8649440164612301</v>
          </cell>
          <cell r="I7">
            <v>972668.47699999996</v>
          </cell>
          <cell r="J7">
            <v>889120.75999999989</v>
          </cell>
          <cell r="K7">
            <v>-8.5895368232438365</v>
          </cell>
          <cell r="L7">
            <v>34.769712960329471</v>
          </cell>
        </row>
        <row r="8">
          <cell r="B8" t="str">
            <v>- Industrial</v>
          </cell>
          <cell r="C8">
            <v>52227.37</v>
          </cell>
          <cell r="D8">
            <v>52688.311000000002</v>
          </cell>
          <cell r="E8">
            <v>0.88256598025135968</v>
          </cell>
          <cell r="F8">
            <v>544800.33600000001</v>
          </cell>
          <cell r="G8">
            <v>570241.02100000007</v>
          </cell>
          <cell r="H8">
            <v>4.6697263784360121</v>
          </cell>
          <cell r="I8">
            <v>586043.45600000001</v>
          </cell>
          <cell r="J8">
            <v>618327.07799999998</v>
          </cell>
          <cell r="K8">
            <v>5.5087420001836751</v>
          </cell>
          <cell r="L8">
            <v>20.949134498783057</v>
          </cell>
        </row>
        <row r="9">
          <cell r="B9" t="str">
            <v>- Comercial</v>
          </cell>
          <cell r="C9">
            <v>49364.468000000001</v>
          </cell>
          <cell r="D9">
            <v>39595.741999999998</v>
          </cell>
          <cell r="E9">
            <v>-19.788982634229956</v>
          </cell>
          <cell r="F9">
            <v>508144.462</v>
          </cell>
          <cell r="G9">
            <v>481819.70999999996</v>
          </cell>
          <cell r="H9">
            <v>-5.1805645773228992</v>
          </cell>
          <cell r="I9">
            <v>553467.84299999999</v>
          </cell>
          <cell r="J9">
            <v>531189.10399999993</v>
          </cell>
          <cell r="K9">
            <v>-4.0252996234146243</v>
          </cell>
          <cell r="L9">
            <v>19.784663005875018</v>
          </cell>
        </row>
        <row r="10">
          <cell r="B10" t="str">
            <v>- Rural</v>
          </cell>
          <cell r="C10">
            <v>24759.058000000001</v>
          </cell>
          <cell r="D10">
            <v>21543.687999999998</v>
          </cell>
          <cell r="E10">
            <v>-12.986641091110984</v>
          </cell>
          <cell r="F10">
            <v>241803.7</v>
          </cell>
          <cell r="G10">
            <v>230505.28899999999</v>
          </cell>
          <cell r="H10">
            <v>-4.672555051887139</v>
          </cell>
          <cell r="I10">
            <v>269016.94400000002</v>
          </cell>
          <cell r="J10">
            <v>254541.51299999998</v>
          </cell>
          <cell r="K10">
            <v>-5.3808621809338657</v>
          </cell>
          <cell r="L10">
            <v>9.6164748272653515</v>
          </cell>
        </row>
        <row r="11">
          <cell r="B11" t="str">
            <v>- Poderes Públicos</v>
          </cell>
          <cell r="C11">
            <v>11091.55</v>
          </cell>
          <cell r="D11">
            <v>9176.64</v>
          </cell>
          <cell r="E11">
            <v>-17.264584300661312</v>
          </cell>
          <cell r="F11">
            <v>120285.281</v>
          </cell>
          <cell r="G11">
            <v>107029.89700000001</v>
          </cell>
          <cell r="H11">
            <v>-11.019955134826509</v>
          </cell>
          <cell r="I11">
            <v>131106.753</v>
          </cell>
          <cell r="J11">
            <v>118200.65199999999</v>
          </cell>
          <cell r="K11">
            <v>-9.8439635676127342</v>
          </cell>
          <cell r="L11">
            <v>4.6866370986245247</v>
          </cell>
        </row>
        <row r="12">
          <cell r="B12" t="str">
            <v>- Iluminação Pública</v>
          </cell>
          <cell r="C12">
            <v>12084.496999999999</v>
          </cell>
          <cell r="D12">
            <v>8758.59</v>
          </cell>
          <cell r="E12">
            <v>-27.522097113351094</v>
          </cell>
          <cell r="F12">
            <v>127921.05300000001</v>
          </cell>
          <cell r="G12">
            <v>116502.088</v>
          </cell>
          <cell r="H12">
            <v>-8.926572078796136</v>
          </cell>
          <cell r="I12">
            <v>139710.20500000002</v>
          </cell>
          <cell r="J12">
            <v>128603.186</v>
          </cell>
          <cell r="K12">
            <v>-7.9500413015642035</v>
          </cell>
          <cell r="L12">
            <v>4.9941823348293699</v>
          </cell>
        </row>
        <row r="13">
          <cell r="B13" t="str">
            <v>- Serviços Públicos</v>
          </cell>
          <cell r="C13">
            <v>12849.539000000001</v>
          </cell>
          <cell r="D13">
            <v>12349.743</v>
          </cell>
          <cell r="E13">
            <v>-3.8896025764037168</v>
          </cell>
          <cell r="F13">
            <v>126771.39200000002</v>
          </cell>
          <cell r="G13">
            <v>128516.74600000001</v>
          </cell>
          <cell r="H13">
            <v>1.3767727658934303</v>
          </cell>
          <cell r="I13">
            <v>138889.43800000002</v>
          </cell>
          <cell r="J13">
            <v>141469.60800000001</v>
          </cell>
          <cell r="K13">
            <v>1.8577150553377386</v>
          </cell>
          <cell r="L13">
            <v>4.9648426022564287</v>
          </cell>
        </row>
        <row r="14">
          <cell r="B14" t="str">
            <v>- Próprio</v>
          </cell>
          <cell r="C14">
            <v>609.67399999999998</v>
          </cell>
          <cell r="D14">
            <v>427.12900000000002</v>
          </cell>
          <cell r="E14">
            <v>-29.941411311618992</v>
          </cell>
          <cell r="F14">
            <v>5839.0410000000011</v>
          </cell>
          <cell r="G14">
            <v>5973.7150000000001</v>
          </cell>
          <cell r="H14">
            <v>2.3064403897831598</v>
          </cell>
          <cell r="I14">
            <v>6555.920000000001</v>
          </cell>
          <cell r="J14">
            <v>6560</v>
          </cell>
          <cell r="K14">
            <v>6.2233828356639265E-2</v>
          </cell>
          <cell r="L14">
            <v>0.2343526720367676</v>
          </cell>
        </row>
        <row r="15">
          <cell r="B15" t="str">
            <v>02 - VENDAS EM GROSSO (MWh)</v>
          </cell>
          <cell r="C15">
            <v>2156.3609999999999</v>
          </cell>
          <cell r="D15">
            <v>2062.8069999999998</v>
          </cell>
          <cell r="E15">
            <v>-4.3385128927855838</v>
          </cell>
          <cell r="F15">
            <v>23366.670000000002</v>
          </cell>
          <cell r="G15">
            <v>22815.49</v>
          </cell>
          <cell r="H15">
            <v>-2.3588299060157025</v>
          </cell>
          <cell r="I15">
            <v>26056.201999999997</v>
          </cell>
          <cell r="J15">
            <v>24837.846000000001</v>
          </cell>
          <cell r="K15">
            <v>-4.6758771673630513</v>
          </cell>
          <cell r="L15">
            <v>100</v>
          </cell>
        </row>
        <row r="16">
          <cell r="B16" t="str">
            <v>- CSPP (Bolívia)</v>
          </cell>
          <cell r="C16">
            <v>1069.5999999999999</v>
          </cell>
          <cell r="D16">
            <v>1022</v>
          </cell>
          <cell r="E16">
            <v>-4.4502617801047029</v>
          </cell>
          <cell r="F16">
            <v>12062.400000000001</v>
          </cell>
          <cell r="G16">
            <v>11110.400000000001</v>
          </cell>
          <cell r="H16">
            <v>-7.892293407613737</v>
          </cell>
          <cell r="I16">
            <v>13400.8</v>
          </cell>
          <cell r="J16">
            <v>12154.800000000001</v>
          </cell>
          <cell r="K16">
            <v>-9.2979523610530634</v>
          </cell>
          <cell r="L16">
            <v>51.430365791606924</v>
          </cell>
        </row>
        <row r="17">
          <cell r="B17" t="str">
            <v>- CELG (Goiás)</v>
          </cell>
          <cell r="C17">
            <v>1086</v>
          </cell>
          <cell r="D17">
            <v>1040</v>
          </cell>
          <cell r="E17">
            <v>-4.2357274401473299</v>
          </cell>
          <cell r="F17">
            <v>11258</v>
          </cell>
          <cell r="G17">
            <v>11682</v>
          </cell>
          <cell r="H17">
            <v>3.7662106946171559</v>
          </cell>
          <cell r="I17">
            <v>12608</v>
          </cell>
          <cell r="J17">
            <v>12659</v>
          </cell>
          <cell r="K17">
            <v>0.40450507614213649</v>
          </cell>
          <cell r="L17">
            <v>48.387712069471988</v>
          </cell>
        </row>
        <row r="18">
          <cell r="B18" t="str">
            <v>- ANDE (Paraguai)</v>
          </cell>
          <cell r="C18">
            <v>0.76100000000000001</v>
          </cell>
          <cell r="D18">
            <v>0.80700000000000005</v>
          </cell>
          <cell r="E18" t="str">
            <v>-</v>
          </cell>
          <cell r="F18">
            <v>46.27</v>
          </cell>
          <cell r="G18">
            <v>23.090000000000003</v>
          </cell>
          <cell r="H18" t="str">
            <v>-</v>
          </cell>
          <cell r="I18">
            <v>47.402000000000001</v>
          </cell>
          <cell r="J18">
            <v>24.045999999999999</v>
          </cell>
          <cell r="K18" t="str">
            <v>-</v>
          </cell>
          <cell r="L18">
            <v>0.18192213892109069</v>
          </cell>
        </row>
        <row r="19">
          <cell r="B19" t="str">
            <v>03 - VENDAS TOTAIS  (MWh)</v>
          </cell>
          <cell r="C19">
            <v>254195.92899999997</v>
          </cell>
          <cell r="D19">
            <v>210323.55199999997</v>
          </cell>
          <cell r="E19">
            <v>-17.259276013031666</v>
          </cell>
          <cell r="F19">
            <v>2591372.6609999998</v>
          </cell>
          <cell r="G19">
            <v>2467805.9039999996</v>
          </cell>
          <cell r="H19">
            <v>-4.7683900837449</v>
          </cell>
          <cell r="I19">
            <v>2823515.2380000004</v>
          </cell>
          <cell r="J19">
            <v>2712849.7469999995</v>
          </cell>
          <cell r="K19">
            <v>-3.919422481260959</v>
          </cell>
          <cell r="L19">
            <v>100</v>
          </cell>
        </row>
        <row r="20">
          <cell r="B20" t="str">
            <v>04 - GERAÇÃO PRÓPRIA (MWh)</v>
          </cell>
          <cell r="C20">
            <v>16725.776000000002</v>
          </cell>
          <cell r="D20">
            <v>14310.518999999998</v>
          </cell>
          <cell r="E20">
            <v>-14.440328508524825</v>
          </cell>
          <cell r="F20">
            <v>202861.20999999996</v>
          </cell>
          <cell r="G20">
            <v>220603.38700000002</v>
          </cell>
          <cell r="H20">
            <v>8.7459682410452331</v>
          </cell>
          <cell r="I20">
            <v>218955.14599999992</v>
          </cell>
          <cell r="J20">
            <v>239241.75499999998</v>
          </cell>
          <cell r="K20">
            <v>9.2651894100721712</v>
          </cell>
          <cell r="L20">
            <v>6.5210643779640804</v>
          </cell>
        </row>
        <row r="21">
          <cell r="B21" t="str">
            <v>- Hidráulica</v>
          </cell>
          <cell r="C21">
            <v>15935.920000000002</v>
          </cell>
          <cell r="D21">
            <v>13477.003999999999</v>
          </cell>
          <cell r="E21">
            <v>-15.430022239067487</v>
          </cell>
          <cell r="F21">
            <v>193968.77199999997</v>
          </cell>
          <cell r="G21">
            <v>191719.01500000001</v>
          </cell>
          <cell r="H21">
            <v>-1.1598552575256549</v>
          </cell>
          <cell r="I21">
            <v>209203.26199999993</v>
          </cell>
          <cell r="J21">
            <v>209506.40799999997</v>
          </cell>
          <cell r="K21">
            <v>0.14490500630914838</v>
          </cell>
          <cell r="L21">
            <v>95.546172730738192</v>
          </cell>
        </row>
        <row r="22">
          <cell r="B22" t="str">
            <v>- Térmica</v>
          </cell>
          <cell r="C22">
            <v>789.85599999999999</v>
          </cell>
          <cell r="D22">
            <v>833.51499999999999</v>
          </cell>
          <cell r="E22">
            <v>5.5274632338046414</v>
          </cell>
          <cell r="F22">
            <v>8892.4380000000019</v>
          </cell>
          <cell r="G22">
            <v>28884.371999999999</v>
          </cell>
          <cell r="H22">
            <v>224.81949269705331</v>
          </cell>
          <cell r="I22">
            <v>9751.884</v>
          </cell>
          <cell r="J22">
            <v>29735.346999999998</v>
          </cell>
          <cell r="K22">
            <v>204.91899821613956</v>
          </cell>
          <cell r="L22">
            <v>4.4538272692618071</v>
          </cell>
        </row>
        <row r="23">
          <cell r="B23" t="str">
            <v>05 - COMPRAS (MWh)</v>
          </cell>
          <cell r="C23">
            <v>272450.201</v>
          </cell>
          <cell r="D23">
            <v>225291.75699999998</v>
          </cell>
          <cell r="E23">
            <v>-17.309014207701033</v>
          </cell>
          <cell r="F23">
            <v>2869526.2239999999</v>
          </cell>
          <cell r="G23">
            <v>2597041.0640000002</v>
          </cell>
          <cell r="H23">
            <v>-9.4958240047085756</v>
          </cell>
          <cell r="I23">
            <v>3138704.4830000005</v>
          </cell>
          <cell r="J23">
            <v>2876452.7290000003</v>
          </cell>
          <cell r="K23">
            <v>-8.3554140066521292</v>
          </cell>
          <cell r="L23">
            <v>93.478935622035934</v>
          </cell>
        </row>
        <row r="24">
          <cell r="B24" t="str">
            <v>- Gerasul</v>
          </cell>
          <cell r="C24">
            <v>196433.70699999999</v>
          </cell>
          <cell r="D24">
            <v>150381.64000000001</v>
          </cell>
          <cell r="E24">
            <v>-23.444075715579704</v>
          </cell>
          <cell r="F24">
            <v>1999890.7380000001</v>
          </cell>
          <cell r="G24">
            <v>1745207.8370000003</v>
          </cell>
          <cell r="H24">
            <v>-12.734840767085942</v>
          </cell>
          <cell r="I24">
            <v>2192919.9200000004</v>
          </cell>
          <cell r="J24">
            <v>1947070.7780000004</v>
          </cell>
          <cell r="K24">
            <v>-11.211040574614328</v>
          </cell>
          <cell r="L24">
            <v>69.867040107706757</v>
          </cell>
        </row>
        <row r="25">
          <cell r="B25" t="str">
            <v>- Itaipu</v>
          </cell>
          <cell r="C25">
            <v>57342.807999999997</v>
          </cell>
          <cell r="D25">
            <v>58685</v>
          </cell>
          <cell r="E25">
            <v>2.3406457528204916</v>
          </cell>
          <cell r="F25">
            <v>661935.18499999994</v>
          </cell>
          <cell r="G25">
            <v>652564</v>
          </cell>
          <cell r="H25">
            <v>-1.4157254686499199</v>
          </cell>
          <cell r="I25">
            <v>720329.18900000001</v>
          </cell>
          <cell r="J25">
            <v>710916.81599999999</v>
          </cell>
          <cell r="K25">
            <v>-1.3066766061593071</v>
          </cell>
          <cell r="L25">
            <v>22.949888812453707</v>
          </cell>
        </row>
        <row r="26">
          <cell r="B26" t="str">
            <v>- Cesp 138 kV</v>
          </cell>
          <cell r="C26">
            <v>8835.0400000000009</v>
          </cell>
          <cell r="D26">
            <v>4658.0879999999997</v>
          </cell>
          <cell r="E26">
            <v>-47.277114761223501</v>
          </cell>
          <cell r="F26">
            <v>89179.206000000006</v>
          </cell>
          <cell r="G26">
            <v>79680.342000000004</v>
          </cell>
          <cell r="H26">
            <v>-10.651433698568702</v>
          </cell>
          <cell r="I26">
            <v>95769.054000000004</v>
          </cell>
          <cell r="J26">
            <v>85629.551999999996</v>
          </cell>
          <cell r="K26">
            <v>-10.587451349368038</v>
          </cell>
          <cell r="L26">
            <v>3.051228763928203</v>
          </cell>
        </row>
        <row r="27">
          <cell r="B27" t="str">
            <v>- Costa Rica 138 kV</v>
          </cell>
          <cell r="C27">
            <v>6797.6710000000003</v>
          </cell>
          <cell r="D27">
            <v>8585.9079999999994</v>
          </cell>
          <cell r="E27">
            <v>26.306612956113916</v>
          </cell>
          <cell r="F27">
            <v>85585.004000000001</v>
          </cell>
          <cell r="G27">
            <v>84908.263999999981</v>
          </cell>
          <cell r="H27">
            <v>-0.79072263640954654</v>
          </cell>
          <cell r="I27">
            <v>94103.40400000001</v>
          </cell>
          <cell r="J27">
            <v>94976.876999999979</v>
          </cell>
          <cell r="K27">
            <v>0.92820553016335072</v>
          </cell>
          <cell r="L27">
            <v>2.9981606904914848</v>
          </cell>
        </row>
        <row r="28">
          <cell r="B28" t="str">
            <v>- Caiuá</v>
          </cell>
          <cell r="C28">
            <v>2180.0590000000002</v>
          </cell>
          <cell r="D28">
            <v>2171.9810000000002</v>
          </cell>
          <cell r="E28">
            <v>-0.3705404303278037</v>
          </cell>
          <cell r="F28">
            <v>22397.878000000001</v>
          </cell>
          <cell r="G28">
            <v>25223.590000000004</v>
          </cell>
          <cell r="H28">
            <v>12.615980853186205</v>
          </cell>
          <cell r="I28">
            <v>24281.877999999997</v>
          </cell>
          <cell r="J28">
            <v>27492.018000000004</v>
          </cell>
          <cell r="K28">
            <v>13.220311872088342</v>
          </cell>
          <cell r="L28">
            <v>0.77362740364748106</v>
          </cell>
        </row>
        <row r="29">
          <cell r="B29" t="str">
            <v>- Cemat</v>
          </cell>
          <cell r="C29">
            <v>840.96600000000001</v>
          </cell>
          <cell r="D29">
            <v>790.24</v>
          </cell>
          <cell r="E29">
            <v>-6.0318728700090141</v>
          </cell>
          <cell r="F29">
            <v>10259.438</v>
          </cell>
          <cell r="G29">
            <v>9175.6309999999994</v>
          </cell>
          <cell r="H29">
            <v>-10.563999704467253</v>
          </cell>
          <cell r="I29">
            <v>11002.838</v>
          </cell>
          <cell r="J29">
            <v>10063.762999999997</v>
          </cell>
          <cell r="K29">
            <v>-8.5348434649315301</v>
          </cell>
          <cell r="L29">
            <v>0.35055348662462782</v>
          </cell>
        </row>
        <row r="30">
          <cell r="B30" t="str">
            <v>- Celg</v>
          </cell>
          <cell r="C30">
            <v>19.95</v>
          </cell>
          <cell r="D30">
            <v>18.899999999999999</v>
          </cell>
          <cell r="E30">
            <v>-5.2631578947368478</v>
          </cell>
          <cell r="F30">
            <v>278.77499999999998</v>
          </cell>
          <cell r="G30">
            <v>281.39999999999998</v>
          </cell>
          <cell r="H30">
            <v>0.94161958568739212</v>
          </cell>
          <cell r="I30">
            <v>298.2</v>
          </cell>
          <cell r="J30">
            <v>302.92499999999995</v>
          </cell>
          <cell r="K30">
            <v>1.5845070422535024</v>
          </cell>
          <cell r="L30">
            <v>9.500735147737702E-3</v>
          </cell>
        </row>
        <row r="31">
          <cell r="B31" t="str">
            <v>06 - ENERGIA REQUERIDA (MWh)</v>
          </cell>
          <cell r="C31">
            <v>289175.97700000001</v>
          </cell>
          <cell r="D31">
            <v>239602.27599999998</v>
          </cell>
          <cell r="E31">
            <v>-17.143091038990434</v>
          </cell>
          <cell r="F31">
            <v>3072387.4339999999</v>
          </cell>
          <cell r="G31">
            <v>2817644.4510000004</v>
          </cell>
          <cell r="H31">
            <v>-8.2913691216457313</v>
          </cell>
          <cell r="I31">
            <v>3357659.6290000002</v>
          </cell>
          <cell r="J31">
            <v>3115694.4840000002</v>
          </cell>
          <cell r="K31">
            <v>-7.2063631140617872</v>
          </cell>
          <cell r="L31">
            <v>100.00000000000001</v>
          </cell>
        </row>
        <row r="32">
          <cell r="B32" t="str">
            <v>07 - PERDAS (MWh)</v>
          </cell>
          <cell r="C32">
            <v>34980.048000000039</v>
          </cell>
          <cell r="D32">
            <v>29278.724000000017</v>
          </cell>
          <cell r="E32">
            <v>-16.298788383595173</v>
          </cell>
          <cell r="F32">
            <v>481014.77300000004</v>
          </cell>
          <cell r="G32">
            <v>349838.54700000072</v>
          </cell>
          <cell r="H32">
            <v>-27.270727088458734</v>
          </cell>
          <cell r="I32">
            <v>534144.39099999983</v>
          </cell>
          <cell r="J32">
            <v>402844.73700000066</v>
          </cell>
          <cell r="K32">
            <v>-24.581303522477537</v>
          </cell>
          <cell r="L32">
            <v>15.908235200096268</v>
          </cell>
        </row>
        <row r="33">
          <cell r="B33" t="str">
            <v>08 - REQUISITOS DE PONTA (kW)</v>
          </cell>
        </row>
        <row r="34">
          <cell r="B34" t="str">
            <v>8.1 - Geração Própria (KW)</v>
          </cell>
          <cell r="C34">
            <v>34571</v>
          </cell>
          <cell r="D34">
            <v>35796</v>
          </cell>
          <cell r="E34">
            <v>3.543432356599463</v>
          </cell>
          <cell r="F34">
            <v>38724</v>
          </cell>
          <cell r="G34">
            <v>44724</v>
          </cell>
          <cell r="H34">
            <v>15.494267121165173</v>
          </cell>
          <cell r="I34">
            <v>38724</v>
          </cell>
          <cell r="J34">
            <v>44724</v>
          </cell>
          <cell r="K34">
            <v>15.494267121165173</v>
          </cell>
          <cell r="L34">
            <v>100</v>
          </cell>
        </row>
        <row r="35">
          <cell r="B35" t="str">
            <v xml:space="preserve">        - Hidráulica</v>
          </cell>
          <cell r="C35">
            <v>31400</v>
          </cell>
          <cell r="D35">
            <v>31578</v>
          </cell>
          <cell r="E35">
            <v>0.56687898089171629</v>
          </cell>
          <cell r="F35">
            <v>31400</v>
          </cell>
          <cell r="G35">
            <v>32017</v>
          </cell>
          <cell r="H35">
            <v>1.9649681528662422</v>
          </cell>
          <cell r="I35">
            <v>31400</v>
          </cell>
          <cell r="J35">
            <v>32017</v>
          </cell>
          <cell r="K35">
            <v>1.9649681528662422</v>
          </cell>
          <cell r="L35">
            <v>81.086664600764379</v>
          </cell>
        </row>
        <row r="36">
          <cell r="B36" t="str">
            <v xml:space="preserve">        - Térmica</v>
          </cell>
          <cell r="C36">
            <v>3171</v>
          </cell>
          <cell r="D36">
            <v>4218</v>
          </cell>
          <cell r="E36">
            <v>33.017975402081355</v>
          </cell>
          <cell r="F36">
            <v>7324</v>
          </cell>
          <cell r="G36">
            <v>12707</v>
          </cell>
          <cell r="H36">
            <v>73.498088476242486</v>
          </cell>
          <cell r="I36">
            <v>7324</v>
          </cell>
          <cell r="J36">
            <v>12707</v>
          </cell>
          <cell r="K36">
            <v>73.498088476242486</v>
          </cell>
          <cell r="L36">
            <v>18.913335399235617</v>
          </cell>
        </row>
        <row r="37">
          <cell r="B37" t="str">
            <v>8.2 - Compras (KW)</v>
          </cell>
          <cell r="C37">
            <v>536199.75</v>
          </cell>
          <cell r="D37">
            <v>440577</v>
          </cell>
          <cell r="E37">
            <v>-17.833419355380155</v>
          </cell>
          <cell r="F37">
            <v>596221.75</v>
          </cell>
          <cell r="G37">
            <v>555115</v>
          </cell>
          <cell r="H37">
            <v>-6.8945404960486627</v>
          </cell>
          <cell r="I37">
            <v>596221.75</v>
          </cell>
          <cell r="J37">
            <v>555119.75</v>
          </cell>
          <cell r="K37">
            <v>-6.8937438125999284</v>
          </cell>
          <cell r="L37">
            <v>93.948670474689777</v>
          </cell>
        </row>
        <row r="38">
          <cell r="B38" t="str">
            <v xml:space="preserve">        - Gerasul</v>
          </cell>
          <cell r="C38">
            <v>385894</v>
          </cell>
          <cell r="D38">
            <v>296142</v>
          </cell>
          <cell r="E38">
            <v>-23.258200438462374</v>
          </cell>
          <cell r="F38">
            <v>443169</v>
          </cell>
          <cell r="G38">
            <v>400773</v>
          </cell>
          <cell r="H38">
            <v>-9.5665536172430787</v>
          </cell>
          <cell r="I38">
            <v>443169</v>
          </cell>
          <cell r="J38">
            <v>400773</v>
          </cell>
          <cell r="K38">
            <v>-9.5665536172430787</v>
          </cell>
          <cell r="L38">
            <v>74.329559429859785</v>
          </cell>
        </row>
        <row r="39">
          <cell r="B39" t="str">
            <v xml:space="preserve">        - Itaipu</v>
          </cell>
          <cell r="C39">
            <v>103000</v>
          </cell>
          <cell r="D39">
            <v>102000</v>
          </cell>
          <cell r="E39">
            <v>-0.97087378640776656</v>
          </cell>
          <cell r="F39">
            <v>103000</v>
          </cell>
          <cell r="G39">
            <v>103000</v>
          </cell>
          <cell r="H39">
            <v>0</v>
          </cell>
          <cell r="I39">
            <v>103000</v>
          </cell>
          <cell r="J39">
            <v>103000</v>
          </cell>
          <cell r="K39">
            <v>0</v>
          </cell>
          <cell r="L39">
            <v>17.275451625171339</v>
          </cell>
        </row>
        <row r="40">
          <cell r="B40" t="str">
            <v xml:space="preserve">        - Cesp 138 kV</v>
          </cell>
          <cell r="C40">
            <v>24360</v>
          </cell>
          <cell r="D40">
            <v>19884</v>
          </cell>
          <cell r="E40">
            <v>-18.374384236453199</v>
          </cell>
          <cell r="F40">
            <v>25728</v>
          </cell>
          <cell r="G40">
            <v>26376</v>
          </cell>
          <cell r="H40">
            <v>2.5186567164179108</v>
          </cell>
          <cell r="I40">
            <v>25728</v>
          </cell>
          <cell r="J40">
            <v>26376</v>
          </cell>
          <cell r="K40">
            <v>2.5186567164179108</v>
          </cell>
          <cell r="L40">
            <v>4.3151730040039631</v>
          </cell>
        </row>
        <row r="41">
          <cell r="B41" t="str">
            <v xml:space="preserve">        - Costa Rica 138 kV</v>
          </cell>
          <cell r="C41">
            <v>16600</v>
          </cell>
          <cell r="D41">
            <v>16321</v>
          </cell>
          <cell r="E41">
            <v>-1.6807228915662664</v>
          </cell>
          <cell r="F41">
            <v>16600</v>
          </cell>
          <cell r="G41">
            <v>16600</v>
          </cell>
          <cell r="H41">
            <v>0</v>
          </cell>
          <cell r="I41">
            <v>16600</v>
          </cell>
          <cell r="J41">
            <v>16600</v>
          </cell>
          <cell r="K41">
            <v>0</v>
          </cell>
          <cell r="L41">
            <v>2.7841989997848953</v>
          </cell>
        </row>
        <row r="42">
          <cell r="B42" t="str">
            <v xml:space="preserve">        - Caiuá</v>
          </cell>
          <cell r="C42">
            <v>4075</v>
          </cell>
          <cell r="D42">
            <v>4291</v>
          </cell>
          <cell r="E42">
            <v>5.3006134969325158</v>
          </cell>
          <cell r="F42">
            <v>4800</v>
          </cell>
          <cell r="G42">
            <v>5280</v>
          </cell>
          <cell r="H42">
            <v>10.000000000000009</v>
          </cell>
          <cell r="I42">
            <v>4800</v>
          </cell>
          <cell r="J42">
            <v>5280</v>
          </cell>
          <cell r="K42">
            <v>10.000000000000009</v>
          </cell>
          <cell r="L42">
            <v>0.80506959029924685</v>
          </cell>
        </row>
        <row r="43">
          <cell r="B43" t="str">
            <v xml:space="preserve">        - Cemat</v>
          </cell>
          <cell r="C43">
            <v>1982</v>
          </cell>
          <cell r="D43">
            <v>1766</v>
          </cell>
          <cell r="E43">
            <v>-10.89808274470232</v>
          </cell>
          <cell r="F43">
            <v>2636</v>
          </cell>
          <cell r="G43">
            <v>2907</v>
          </cell>
          <cell r="H43">
            <v>10.280728376327763</v>
          </cell>
          <cell r="I43">
            <v>2636</v>
          </cell>
          <cell r="J43">
            <v>2907</v>
          </cell>
          <cell r="K43">
            <v>10.280728376327763</v>
          </cell>
          <cell r="L43">
            <v>0.44211738333933642</v>
          </cell>
        </row>
        <row r="44">
          <cell r="B44" t="str">
            <v xml:space="preserve">        - Celg</v>
          </cell>
          <cell r="C44">
            <v>288.75</v>
          </cell>
          <cell r="D44">
            <v>173</v>
          </cell>
          <cell r="E44">
            <v>-40.086580086580085</v>
          </cell>
          <cell r="F44">
            <v>288.75</v>
          </cell>
          <cell r="G44">
            <v>179</v>
          </cell>
          <cell r="H44">
            <v>-38.008658008658017</v>
          </cell>
          <cell r="I44">
            <v>288.75</v>
          </cell>
          <cell r="J44">
            <v>183.75</v>
          </cell>
          <cell r="K44">
            <v>-36.363636363636367</v>
          </cell>
          <cell r="L44">
            <v>4.8429967541439072E-2</v>
          </cell>
        </row>
        <row r="45">
          <cell r="B45" t="str">
            <v>8.3 - Vendas em Grosso (KW)</v>
          </cell>
          <cell r="C45">
            <v>6220</v>
          </cell>
          <cell r="D45">
            <v>5230</v>
          </cell>
          <cell r="E45">
            <v>-15.916398713826363</v>
          </cell>
          <cell r="F45">
            <v>6495</v>
          </cell>
          <cell r="G45">
            <v>5786</v>
          </cell>
          <cell r="H45">
            <v>-10.916089299461129</v>
          </cell>
          <cell r="I45">
            <v>6621</v>
          </cell>
          <cell r="J45">
            <v>5786</v>
          </cell>
          <cell r="K45">
            <v>-12.611388007853797</v>
          </cell>
          <cell r="L45">
            <v>1.0432932834350994</v>
          </cell>
        </row>
        <row r="46">
          <cell r="B46" t="str">
            <v xml:space="preserve">        - CSPP (Bolívia)</v>
          </cell>
          <cell r="C46">
            <v>2500</v>
          </cell>
          <cell r="D46">
            <v>2500</v>
          </cell>
          <cell r="E46">
            <v>0</v>
          </cell>
          <cell r="F46">
            <v>2775</v>
          </cell>
          <cell r="G46">
            <v>2666</v>
          </cell>
          <cell r="H46">
            <v>-3.9279279279279322</v>
          </cell>
          <cell r="I46">
            <v>2901</v>
          </cell>
          <cell r="J46">
            <v>2666</v>
          </cell>
          <cell r="K46">
            <v>-8.1006549465701525</v>
          </cell>
          <cell r="L46">
            <v>43.815133665609423</v>
          </cell>
        </row>
        <row r="47">
          <cell r="B47" t="str">
            <v xml:space="preserve">        - CELG (Goiás)</v>
          </cell>
          <cell r="C47">
            <v>3720</v>
          </cell>
          <cell r="D47">
            <v>2730</v>
          </cell>
          <cell r="E47">
            <v>-26.612903225806448</v>
          </cell>
          <cell r="F47">
            <v>3720</v>
          </cell>
          <cell r="G47">
            <v>3120</v>
          </cell>
          <cell r="H47">
            <v>-16.129032258064512</v>
          </cell>
          <cell r="I47">
            <v>3720</v>
          </cell>
          <cell r="J47">
            <v>3120</v>
          </cell>
          <cell r="K47">
            <v>-16.129032258064512</v>
          </cell>
          <cell r="L47">
            <v>56.18486633439057</v>
          </cell>
        </row>
        <row r="48">
          <cell r="B48" t="str">
            <v xml:space="preserve">        - ANDE (Paraguai)</v>
          </cell>
          <cell r="C48">
            <v>0</v>
          </cell>
          <cell r="D48">
            <v>0</v>
          </cell>
          <cell r="E48" t="str">
            <v>-</v>
          </cell>
          <cell r="F48">
            <v>0</v>
          </cell>
          <cell r="G48">
            <v>0</v>
          </cell>
          <cell r="H48" t="str">
            <v>-</v>
          </cell>
          <cell r="I48">
            <v>0</v>
          </cell>
          <cell r="J48">
            <v>0</v>
          </cell>
          <cell r="K48" t="str">
            <v>-</v>
          </cell>
          <cell r="L48">
            <v>0</v>
          </cell>
        </row>
        <row r="49">
          <cell r="B49" t="str">
            <v>8.4 - Sist. Enersul Não Simultâneo</v>
          </cell>
          <cell r="C49">
            <v>570771</v>
          </cell>
          <cell r="D49">
            <v>476373</v>
          </cell>
          <cell r="E49">
            <v>-16.538681888182825</v>
          </cell>
          <cell r="F49">
            <v>634625</v>
          </cell>
          <cell r="G49">
            <v>588525.25</v>
          </cell>
          <cell r="H49">
            <v>-7.2640929682883604</v>
          </cell>
          <cell r="I49">
            <v>634625</v>
          </cell>
          <cell r="J49">
            <v>588525.25</v>
          </cell>
          <cell r="K49">
            <v>-7.2640929682883604</v>
          </cell>
          <cell r="L49">
            <v>100</v>
          </cell>
        </row>
        <row r="50">
          <cell r="B50" t="str">
            <v>8.5 - Sistema Enersul Simultâneo</v>
          </cell>
          <cell r="C50">
            <v>547344</v>
          </cell>
          <cell r="D50">
            <v>441106</v>
          </cell>
          <cell r="E50">
            <v>-19.409731357245175</v>
          </cell>
          <cell r="F50">
            <v>573284</v>
          </cell>
          <cell r="G50">
            <v>578510</v>
          </cell>
          <cell r="H50">
            <v>0.91159006705228141</v>
          </cell>
          <cell r="I50">
            <v>573284</v>
          </cell>
          <cell r="J50">
            <v>578510</v>
          </cell>
          <cell r="K50">
            <v>0.91159006705228141</v>
          </cell>
          <cell r="L50">
            <v>90.334291904668106</v>
          </cell>
        </row>
        <row r="51">
          <cell r="B51" t="str">
            <v>8.6 - Sistema Térmico Isolado</v>
          </cell>
          <cell r="C51">
            <v>1971</v>
          </cell>
          <cell r="D51">
            <v>2118</v>
          </cell>
          <cell r="E51">
            <v>7.4581430745814359</v>
          </cell>
          <cell r="F51">
            <v>2466</v>
          </cell>
          <cell r="G51">
            <v>2408</v>
          </cell>
          <cell r="H51">
            <v>-2.3519870235198748</v>
          </cell>
          <cell r="I51">
            <v>2466</v>
          </cell>
          <cell r="J51">
            <v>2408</v>
          </cell>
          <cell r="K51">
            <v>-2.3519870235198748</v>
          </cell>
          <cell r="L51">
            <v>0.38857593066771712</v>
          </cell>
        </row>
        <row r="52">
          <cell r="B52" t="str">
            <v>09 - CARGA PRÓPRIA ( S. Interligado )</v>
          </cell>
        </row>
        <row r="53">
          <cell r="B53" t="str">
            <v>- Energia (MW-Médio)</v>
          </cell>
          <cell r="C53">
            <v>362.46</v>
          </cell>
          <cell r="D53">
            <v>309.09367222222221</v>
          </cell>
          <cell r="E53">
            <v>-14.723370241620525</v>
          </cell>
          <cell r="F53">
            <v>354.08545454545452</v>
          </cell>
          <cell r="G53">
            <v>325.8464544936694</v>
          </cell>
          <cell r="H53">
            <v>-7.9751934707501633</v>
          </cell>
          <cell r="I53">
            <v>354.44499999999994</v>
          </cell>
          <cell r="J53">
            <v>329.83091661919701</v>
          </cell>
          <cell r="K53">
            <v>-6.944401354456387</v>
          </cell>
          <cell r="L53" t="str">
            <v>-</v>
          </cell>
        </row>
        <row r="54">
          <cell r="B54" t="str">
            <v>- Demanda (MWh/h)</v>
          </cell>
          <cell r="C54">
            <v>505.113</v>
          </cell>
          <cell r="D54">
            <v>407.61</v>
          </cell>
          <cell r="E54">
            <v>-19.303205421361159</v>
          </cell>
          <cell r="F54">
            <v>528.34</v>
          </cell>
          <cell r="G54">
            <v>532.12</v>
          </cell>
          <cell r="H54">
            <v>0.71544838550932077</v>
          </cell>
          <cell r="I54">
            <v>528.34</v>
          </cell>
          <cell r="J54">
            <v>532.12</v>
          </cell>
          <cell r="K54">
            <v>0.71544838550932077</v>
          </cell>
        </row>
        <row r="55">
          <cell r="B55" t="str">
            <v xml:space="preserve">10 - NÚMERO DE CONSUMIDORES </v>
          </cell>
          <cell r="C55">
            <v>538522</v>
          </cell>
          <cell r="D55">
            <v>567362</v>
          </cell>
          <cell r="E55">
            <v>5.3553986652356</v>
          </cell>
          <cell r="F55">
            <v>538522</v>
          </cell>
          <cell r="G55">
            <v>567362</v>
          </cell>
          <cell r="H55">
            <v>5.3553986652356</v>
          </cell>
          <cell r="I55" t="str">
            <v>-</v>
          </cell>
          <cell r="J55" t="str">
            <v>-</v>
          </cell>
          <cell r="K55" t="str">
            <v>-</v>
          </cell>
        </row>
        <row r="56">
          <cell r="B56" t="str">
            <v>- Residencial</v>
          </cell>
          <cell r="C56">
            <v>446784</v>
          </cell>
          <cell r="D56">
            <v>466101</v>
          </cell>
          <cell r="E56">
            <v>4.3235657498925661</v>
          </cell>
          <cell r="F56">
            <v>446784</v>
          </cell>
          <cell r="G56">
            <v>466101</v>
          </cell>
          <cell r="H56">
            <v>4.3235657498925661</v>
          </cell>
          <cell r="I56" t="str">
            <v>-</v>
          </cell>
        </row>
        <row r="57">
          <cell r="B57" t="str">
            <v>- Industrial</v>
          </cell>
          <cell r="C57">
            <v>4778</v>
          </cell>
          <cell r="D57">
            <v>4722</v>
          </cell>
          <cell r="E57">
            <v>-1.1720385098367481</v>
          </cell>
          <cell r="F57">
            <v>4778</v>
          </cell>
          <cell r="G57">
            <v>4722</v>
          </cell>
          <cell r="H57">
            <v>-1.1720385098367481</v>
          </cell>
        </row>
        <row r="58">
          <cell r="B58" t="str">
            <v>- Comercial</v>
          </cell>
          <cell r="C58">
            <v>47183</v>
          </cell>
          <cell r="D58">
            <v>51057</v>
          </cell>
          <cell r="E58">
            <v>8.2105843206239584</v>
          </cell>
          <cell r="F58">
            <v>47183</v>
          </cell>
          <cell r="G58">
            <v>51057</v>
          </cell>
          <cell r="H58">
            <v>8.2105843206239584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"/>
      <sheetName val="4a"/>
      <sheetName val="4b_1"/>
      <sheetName val="4b_2"/>
      <sheetName val="4c"/>
      <sheetName val="4d"/>
      <sheetName val="4e"/>
      <sheetName val="4f"/>
      <sheetName val="4g"/>
      <sheetName val="4h"/>
      <sheetName val="4i_1"/>
      <sheetName val="5a"/>
      <sheetName val="5b"/>
      <sheetName val="5c"/>
      <sheetName val="5d"/>
      <sheetName val="5e"/>
      <sheetName val="5f"/>
      <sheetName val="5g"/>
      <sheetName val="5h"/>
      <sheetName val="5i"/>
      <sheetName val="5j"/>
      <sheetName val="8a"/>
      <sheetName val="8b"/>
      <sheetName val="8c"/>
      <sheetName val="9a"/>
      <sheetName val="9b"/>
      <sheetName val="9c"/>
      <sheetName val="10a"/>
      <sheetName val="10b"/>
      <sheetName val="10c"/>
      <sheetName val="10d"/>
      <sheetName val="10e"/>
      <sheetName val="10f"/>
      <sheetName val="13a"/>
      <sheetName val="13b"/>
      <sheetName val="NAV"/>
      <sheetName val="Energia (98 - 00)"/>
      <sheetName val="Control"/>
      <sheetName val="3-Listag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Renda Orçto2007"/>
      <sheetName val="C.Social Orçto2007"/>
      <sheetName val="IR07-corrente"/>
      <sheetName val="CSLL07-corrente"/>
      <sheetName val="Impacto CETEMEQ"/>
      <sheetName val="Planilha de Projeção"/>
      <sheetName val="EVA_2"/>
      <sheetName val="EVA"/>
      <sheetName val="Remuneracao ISA"/>
      <sheetName val="Simulação Empréstimos"/>
      <sheetName val="Orçto.Pessoal"/>
      <sheetName val="parâmetros"/>
      <sheetName val="Reclas.Imobilizado"/>
      <sheetName val="BNDES"/>
      <sheetName val="Resumo BNDES"/>
      <sheetName val="Covenants_BNDES"/>
      <sheetName val="JSCP"/>
      <sheetName val="Tabela_Energizacao"/>
      <sheetName val="Depreciação"/>
      <sheetName val="Indicadores_ISA"/>
      <sheetName val="Fund.Secretaria"/>
      <sheetName val="FC Direto"/>
      <sheetName val="WACC"/>
      <sheetName val="WACC_2_Alexandra"/>
      <sheetName val="WACC_2"/>
      <sheetName val="WACC_Simulação"/>
      <sheetName val="Analise_Inv_Simulacao"/>
      <sheetName val="Analise_Inv"/>
      <sheetName val="FCL"/>
      <sheetName val="TRPL4_Valor"/>
      <sheetName val="Retorno_ISA"/>
      <sheetName val="Orçto.Receita 08-18"/>
      <sheetName val="Rentabilidade_Total_2008"/>
      <sheetName val="Rentabilidade_Total"/>
      <sheetName val="Receita 2007"/>
      <sheetName val="Controle PA"/>
      <sheetName val="Orçto.MSO"/>
      <sheetName val="Orçto.Aprovado 2007"/>
      <sheetName val="Orçto.Investimento_Econômico"/>
      <sheetName val="Orçto.03+09"/>
      <sheetName val="Carg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dores"/>
      <sheetName val="Balanço"/>
      <sheetName val="Balance Sheet "/>
      <sheetName val="DRE"/>
      <sheetName val="Results_"/>
      <sheetName val="Fluxo de Caixa "/>
      <sheetName val="Cash Flow"/>
      <sheetName val="Receita Bruta"/>
      <sheetName val="Receita Líquida"/>
      <sheetName val="Custos e Despesas"/>
      <sheetName val="Resultado Financeiro"/>
      <sheetName val="Equivalência."/>
      <sheetName val="Lucro Líquido"/>
      <sheetName val="Ebitda AJUSTADO"/>
      <sheetName val="Contas a Receber"/>
      <sheetName val="Subsidiárias"/>
      <sheetName val="Investimentos Sub's"/>
      <sheetName val="Estrutura de Capital"/>
      <sheetName val="Endividamento"/>
      <sheetName val="Endividamento inglês"/>
      <sheetName val="Dívida Líquida"/>
      <sheetName val="Amortização Dívida"/>
      <sheetName val="Dívida (não 100%)"/>
      <sheetName val="Prejeção Recbto Indenização (2"/>
      <sheetName val="Disponibilidade de Ativos"/>
      <sheetName val="SIN"/>
      <sheetName val="FREQ Acumulado Ano"/>
      <sheetName val="DREQ Acumulado Ano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B5" t="str">
            <v>Operating revenue</v>
          </cell>
        </row>
        <row r="9">
          <cell r="B9" t="str">
            <v>Others</v>
          </cell>
        </row>
        <row r="10">
          <cell r="B10" t="str">
            <v>Deductions from Operating Revenue</v>
          </cell>
        </row>
        <row r="11">
          <cell r="B11" t="str">
            <v>Net operating revenue</v>
          </cell>
        </row>
        <row r="12">
          <cell r="B12" t="str">
            <v xml:space="preserve">Cost and Expenses  </v>
          </cell>
        </row>
        <row r="13">
          <cell r="B13" t="str">
            <v>Personnel</v>
          </cell>
        </row>
        <row r="14">
          <cell r="B14" t="str">
            <v>Material</v>
          </cell>
        </row>
        <row r="15">
          <cell r="B15" t="str">
            <v>Services</v>
          </cell>
        </row>
        <row r="16">
          <cell r="B16" t="str">
            <v>Others</v>
          </cell>
        </row>
        <row r="17">
          <cell r="B17" t="str">
            <v>Gross Revenue</v>
          </cell>
        </row>
        <row r="18">
          <cell r="B18" t="str">
            <v>Equity</v>
          </cell>
        </row>
        <row r="19">
          <cell r="B19" t="str">
            <v>Other Operating Expenses/Income</v>
          </cell>
        </row>
        <row r="20">
          <cell r="B20" t="str">
            <v>Previous to the Net Financial Income and Taxes</v>
          </cell>
        </row>
        <row r="21">
          <cell r="B21" t="str">
            <v>Financial Results</v>
          </cell>
        </row>
        <row r="22">
          <cell r="B22" t="str">
            <v>Interest Receivable</v>
          </cell>
        </row>
        <row r="23">
          <cell r="B23" t="str">
            <v>Monetary (net)</v>
          </cell>
        </row>
        <row r="26">
          <cell r="B26" t="str">
            <v xml:space="preserve">Interest and expenses on loans </v>
          </cell>
        </row>
        <row r="27">
          <cell r="B27" t="str">
            <v>Others</v>
          </cell>
        </row>
        <row r="28">
          <cell r="B28" t="str">
            <v>Operating Income</v>
          </cell>
        </row>
        <row r="29">
          <cell r="B29" t="str">
            <v>Income tax and social contribuition</v>
          </cell>
        </row>
        <row r="30">
          <cell r="B30" t="str">
            <v>Current</v>
          </cell>
        </row>
        <row r="31">
          <cell r="B31" t="str">
            <v>Deferred</v>
          </cell>
        </row>
        <row r="32">
          <cell r="B32" t="str">
            <v>Net Income Before Minority Interest</v>
          </cell>
        </row>
        <row r="33">
          <cell r="B33" t="str">
            <v>Minority interest</v>
          </cell>
        </row>
        <row r="36">
          <cell r="B36" t="str">
            <v>Net Income</v>
          </cell>
        </row>
      </sheetData>
      <sheetData sheetId="5" refreshError="1"/>
      <sheetData sheetId="6" refreshError="1"/>
      <sheetData sheetId="7" refreshError="1">
        <row r="5">
          <cell r="C5" t="str">
            <v>2T15</v>
          </cell>
          <cell r="E5" t="str">
            <v>Δ%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o de contas_CTEEP 2014"/>
      <sheetName val="Plano de contas_CTEEP 2013"/>
      <sheetName val="Plano de contas (Subs) 2014"/>
      <sheetName val="Plano de contas (Subs) 2013"/>
      <sheetName val="Capa"/>
      <sheetName val="DRE MAPA 2014"/>
      <sheetName val="DRE MAPA 2013"/>
      <sheetName val="DRE Consolidad Tri"/>
      <sheetName val="DRE Consolidad AC"/>
    </sheetNames>
    <sheetDataSet>
      <sheetData sheetId="0"/>
      <sheetData sheetId="1"/>
      <sheetData sheetId="2"/>
      <sheetData sheetId="3"/>
      <sheetData sheetId="4"/>
      <sheetData sheetId="5">
        <row r="7">
          <cell r="P7">
            <v>349297</v>
          </cell>
          <cell r="Y7">
            <v>396004</v>
          </cell>
          <cell r="AA7">
            <v>173530</v>
          </cell>
        </row>
        <row r="13">
          <cell r="P13">
            <v>11857</v>
          </cell>
          <cell r="Y13">
            <v>10595</v>
          </cell>
          <cell r="AA13">
            <v>5782</v>
          </cell>
        </row>
        <row r="32">
          <cell r="AA32">
            <v>-46553</v>
          </cell>
          <cell r="AJ32">
            <v>-48520</v>
          </cell>
        </row>
        <row r="33">
          <cell r="AA33">
            <v>-1919</v>
          </cell>
          <cell r="AJ33">
            <v>-1958</v>
          </cell>
        </row>
        <row r="34">
          <cell r="AA34">
            <v>-14456</v>
          </cell>
          <cell r="AJ34">
            <v>-16003</v>
          </cell>
        </row>
        <row r="35">
          <cell r="AA35">
            <v>-2970</v>
          </cell>
          <cell r="AJ35">
            <v>-9050</v>
          </cell>
        </row>
        <row r="36">
          <cell r="AA36">
            <v>-1789</v>
          </cell>
          <cell r="AJ36">
            <v>-1818</v>
          </cell>
        </row>
        <row r="37">
          <cell r="AA37">
            <v>-5521</v>
          </cell>
          <cell r="AJ37">
            <v>-5657</v>
          </cell>
        </row>
        <row r="41">
          <cell r="AA41">
            <v>-9459</v>
          </cell>
          <cell r="AJ41">
            <v>-9822</v>
          </cell>
        </row>
        <row r="42">
          <cell r="AA42">
            <v>-229</v>
          </cell>
          <cell r="AJ42">
            <v>-240</v>
          </cell>
        </row>
        <row r="43">
          <cell r="AA43">
            <v>-8756</v>
          </cell>
          <cell r="AJ43">
            <v>-9206</v>
          </cell>
        </row>
        <row r="44">
          <cell r="AA44">
            <v>-2206</v>
          </cell>
          <cell r="AJ44">
            <v>-2206</v>
          </cell>
        </row>
        <row r="45">
          <cell r="AA45">
            <v>-2564</v>
          </cell>
          <cell r="AJ45">
            <v>-2564</v>
          </cell>
        </row>
        <row r="46">
          <cell r="AA46">
            <v>-1394</v>
          </cell>
          <cell r="AJ46">
            <v>-1509</v>
          </cell>
        </row>
        <row r="47">
          <cell r="AA47">
            <v>-3755</v>
          </cell>
          <cell r="AJ47">
            <v>-3910</v>
          </cell>
        </row>
        <row r="52">
          <cell r="AA52">
            <v>13422</v>
          </cell>
          <cell r="AJ52">
            <v>14043.000000000002</v>
          </cell>
        </row>
        <row r="53">
          <cell r="AA53">
            <v>9774</v>
          </cell>
          <cell r="AJ53">
            <v>9780</v>
          </cell>
        </row>
        <row r="54">
          <cell r="AA54">
            <v>18598</v>
          </cell>
          <cell r="AJ54">
            <v>18572</v>
          </cell>
        </row>
        <row r="55">
          <cell r="AA55">
            <v>421</v>
          </cell>
          <cell r="AJ55">
            <v>427</v>
          </cell>
        </row>
        <row r="58">
          <cell r="AA58">
            <v>-5644</v>
          </cell>
          <cell r="AJ58">
            <v>-10651</v>
          </cell>
        </row>
        <row r="59">
          <cell r="AA59">
            <v>-3015</v>
          </cell>
          <cell r="AJ59">
            <v>-3026</v>
          </cell>
        </row>
        <row r="60">
          <cell r="AA60">
            <v>0</v>
          </cell>
          <cell r="AJ60">
            <v>0</v>
          </cell>
        </row>
        <row r="61">
          <cell r="AA61">
            <v>-21755</v>
          </cell>
          <cell r="AJ61">
            <v>-21755</v>
          </cell>
        </row>
        <row r="62">
          <cell r="AA62">
            <v>-506</v>
          </cell>
          <cell r="AJ62">
            <v>-727</v>
          </cell>
        </row>
        <row r="75">
          <cell r="AA75">
            <v>-3350</v>
          </cell>
          <cell r="AJ75">
            <v>-3663</v>
          </cell>
        </row>
        <row r="76">
          <cell r="AA76">
            <v>-9077</v>
          </cell>
          <cell r="AJ76">
            <v>-9689</v>
          </cell>
        </row>
        <row r="77">
          <cell r="AA77">
            <v>-392</v>
          </cell>
          <cell r="AJ77">
            <v>-392</v>
          </cell>
        </row>
        <row r="78">
          <cell r="AA78">
            <v>-1089</v>
          </cell>
          <cell r="AJ78">
            <v>-1089</v>
          </cell>
        </row>
      </sheetData>
      <sheetData sheetId="6"/>
      <sheetData sheetId="7"/>
      <sheetData sheetId="8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o de contas_CTEEP 2015"/>
      <sheetName val="Plano de contas_CTEEP 2014"/>
      <sheetName val="Plano de contas (Subs) 2015"/>
      <sheetName val="Plano de contas (Subs) 2014"/>
      <sheetName val="Capa"/>
      <sheetName val="DRE MAPA 2013"/>
      <sheetName val="DRE MAPA 2014"/>
      <sheetName val="DRE MAPA 2015"/>
      <sheetName val="DRE Consolidad Tri"/>
      <sheetName val="DRE Consolidad A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P7">
            <v>395902</v>
          </cell>
          <cell r="Y7">
            <v>454268</v>
          </cell>
        </row>
        <row r="13">
          <cell r="P13">
            <v>11811</v>
          </cell>
          <cell r="Y13">
            <v>10763</v>
          </cell>
        </row>
        <row r="32">
          <cell r="AA32">
            <v>-46438</v>
          </cell>
          <cell r="AJ32">
            <v>-51131</v>
          </cell>
        </row>
        <row r="33">
          <cell r="AA33">
            <v>-1951</v>
          </cell>
          <cell r="AJ33">
            <v>-2050</v>
          </cell>
        </row>
        <row r="34">
          <cell r="AA34">
            <v>-13560</v>
          </cell>
          <cell r="AJ34">
            <v>-14786</v>
          </cell>
        </row>
        <row r="35">
          <cell r="AA35">
            <v>-4278</v>
          </cell>
          <cell r="AJ35">
            <v>-10437</v>
          </cell>
        </row>
        <row r="36">
          <cell r="AA36">
            <v>-1871</v>
          </cell>
          <cell r="AJ36">
            <v>-2089</v>
          </cell>
        </row>
        <row r="37">
          <cell r="AA37">
            <v>-7642</v>
          </cell>
          <cell r="AJ37">
            <v>-7574</v>
          </cell>
        </row>
        <row r="41">
          <cell r="AA41">
            <v>-9591</v>
          </cell>
          <cell r="AJ41">
            <v>-7419</v>
          </cell>
        </row>
        <row r="42">
          <cell r="AA42">
            <v>-208</v>
          </cell>
          <cell r="AJ42">
            <v>-244</v>
          </cell>
        </row>
        <row r="43">
          <cell r="AA43">
            <v>-7994</v>
          </cell>
          <cell r="AJ43">
            <v>-8271</v>
          </cell>
        </row>
        <row r="44">
          <cell r="AA44">
            <v>-1833</v>
          </cell>
          <cell r="AJ44">
            <v>-2023</v>
          </cell>
        </row>
        <row r="45">
          <cell r="AA45">
            <v>-21780</v>
          </cell>
          <cell r="AJ45">
            <v>-21780</v>
          </cell>
        </row>
        <row r="46">
          <cell r="AA46">
            <v>-1524</v>
          </cell>
          <cell r="AJ46">
            <v>-1580</v>
          </cell>
        </row>
        <row r="47">
          <cell r="AA47">
            <v>-405</v>
          </cell>
          <cell r="AJ47">
            <v>-739</v>
          </cell>
        </row>
        <row r="52">
          <cell r="AA52">
            <v>11830</v>
          </cell>
          <cell r="AJ52">
            <v>16226</v>
          </cell>
        </row>
        <row r="53">
          <cell r="AA53">
            <v>6031</v>
          </cell>
          <cell r="AJ53">
            <v>6033</v>
          </cell>
        </row>
        <row r="54">
          <cell r="AA54">
            <v>9780</v>
          </cell>
          <cell r="AJ54">
            <v>9755</v>
          </cell>
        </row>
        <row r="55">
          <cell r="AA55">
            <v>426</v>
          </cell>
          <cell r="AJ55">
            <v>558</v>
          </cell>
        </row>
        <row r="58">
          <cell r="AA58">
            <v>-6482</v>
          </cell>
          <cell r="AJ58">
            <v>-10895</v>
          </cell>
        </row>
        <row r="59">
          <cell r="AA59">
            <v>-3145</v>
          </cell>
          <cell r="AJ59">
            <v>-3151</v>
          </cell>
        </row>
        <row r="60">
          <cell r="AA60">
            <v>0</v>
          </cell>
          <cell r="AJ60">
            <v>0</v>
          </cell>
        </row>
        <row r="61">
          <cell r="AA61">
            <v>-22041</v>
          </cell>
          <cell r="AJ61">
            <v>-22041</v>
          </cell>
        </row>
        <row r="62">
          <cell r="AA62">
            <v>-497</v>
          </cell>
          <cell r="AJ62">
            <v>-562</v>
          </cell>
        </row>
        <row r="75">
          <cell r="AA75">
            <v>-5463</v>
          </cell>
          <cell r="AJ75">
            <v>-5904</v>
          </cell>
        </row>
        <row r="76">
          <cell r="AA76">
            <v>-14814</v>
          </cell>
          <cell r="AJ76">
            <v>-15704</v>
          </cell>
        </row>
        <row r="77">
          <cell r="AA77">
            <v>699</v>
          </cell>
          <cell r="AJ77">
            <v>699</v>
          </cell>
        </row>
        <row r="78">
          <cell r="AA78">
            <v>1940</v>
          </cell>
          <cell r="AJ78">
            <v>1940</v>
          </cell>
        </row>
      </sheetData>
      <sheetData sheetId="8"/>
      <sheetData sheetId="9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 IFRS"/>
      <sheetName val="DRE IFRS"/>
      <sheetName val="BP REGULATÓRIO"/>
      <sheetName val="DRE REGULATÓRIO"/>
    </sheetNames>
    <sheetDataSet>
      <sheetData sheetId="0">
        <row r="7">
          <cell r="B7">
            <v>3709</v>
          </cell>
        </row>
      </sheetData>
      <sheetData sheetId="1">
        <row r="6">
          <cell r="B6">
            <v>188828</v>
          </cell>
        </row>
      </sheetData>
      <sheetData sheetId="2"/>
      <sheetData sheetId="3">
        <row r="9">
          <cell r="B9">
            <v>644476</v>
          </cell>
        </row>
        <row r="32">
          <cell r="B32">
            <v>-147002</v>
          </cell>
          <cell r="K32">
            <v>-154356</v>
          </cell>
          <cell r="M32">
            <v>-52242</v>
          </cell>
          <cell r="V32">
            <v>-54903</v>
          </cell>
        </row>
        <row r="33">
          <cell r="B33">
            <v>-5480</v>
          </cell>
          <cell r="K33">
            <v>-5753</v>
          </cell>
          <cell r="M33">
            <v>-2085</v>
          </cell>
          <cell r="V33">
            <v>-2195</v>
          </cell>
        </row>
        <row r="34">
          <cell r="B34">
            <v>-38207</v>
          </cell>
          <cell r="K34">
            <v>-41978</v>
          </cell>
          <cell r="M34">
            <v>-14098</v>
          </cell>
          <cell r="V34">
            <v>-15254</v>
          </cell>
        </row>
        <row r="35">
          <cell r="B35">
            <v>-12959</v>
          </cell>
          <cell r="K35">
            <v>-31523</v>
          </cell>
          <cell r="M35">
            <v>-4721</v>
          </cell>
          <cell r="V35">
            <v>-11037</v>
          </cell>
        </row>
        <row r="36">
          <cell r="B36">
            <v>-5422</v>
          </cell>
          <cell r="K36">
            <v>-5959</v>
          </cell>
          <cell r="M36">
            <v>-1782</v>
          </cell>
          <cell r="V36">
            <v>-2006</v>
          </cell>
        </row>
        <row r="37">
          <cell r="B37">
            <v>-22096</v>
          </cell>
          <cell r="K37">
            <v>-22431</v>
          </cell>
          <cell r="M37">
            <v>-7611</v>
          </cell>
          <cell r="V37">
            <v>-7946</v>
          </cell>
        </row>
        <row r="41">
          <cell r="B41">
            <v>-36993</v>
          </cell>
          <cell r="K41">
            <v>-38561</v>
          </cell>
          <cell r="M41">
            <v>-15266</v>
          </cell>
          <cell r="V41">
            <v>-15865</v>
          </cell>
        </row>
        <row r="42">
          <cell r="B42">
            <v>-551</v>
          </cell>
          <cell r="K42">
            <v>-558</v>
          </cell>
          <cell r="M42">
            <v>-175</v>
          </cell>
          <cell r="V42">
            <v>-141</v>
          </cell>
        </row>
        <row r="43">
          <cell r="B43">
            <v>-24862</v>
          </cell>
          <cell r="K43">
            <v>-25787</v>
          </cell>
          <cell r="M43">
            <v>-8906</v>
          </cell>
          <cell r="V43">
            <v>-9286</v>
          </cell>
        </row>
        <row r="44">
          <cell r="B44">
            <v>-5229</v>
          </cell>
          <cell r="K44">
            <v>-5792</v>
          </cell>
          <cell r="M44">
            <v>-1701</v>
          </cell>
          <cell r="V44">
            <v>-1886</v>
          </cell>
        </row>
        <row r="45">
          <cell r="B45">
            <v>-50630</v>
          </cell>
          <cell r="K45">
            <v>-50599</v>
          </cell>
          <cell r="M45">
            <v>-11647</v>
          </cell>
          <cell r="V45">
            <v>-11659</v>
          </cell>
        </row>
        <row r="46">
          <cell r="B46">
            <v>-4493</v>
          </cell>
          <cell r="K46">
            <v>-4704</v>
          </cell>
          <cell r="M46">
            <v>-1509</v>
          </cell>
          <cell r="V46">
            <v>-1582</v>
          </cell>
        </row>
        <row r="47">
          <cell r="B47">
            <v>-4184</v>
          </cell>
          <cell r="K47">
            <v>-4760</v>
          </cell>
          <cell r="M47">
            <v>-1174</v>
          </cell>
          <cell r="V47">
            <v>-1135</v>
          </cell>
        </row>
        <row r="81">
          <cell r="M81">
            <v>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 IFRS"/>
      <sheetName val="BP REGULATÓRIO"/>
      <sheetName val="DRE IFRS"/>
      <sheetName val="DRE REGULATÓRIO"/>
      <sheetName val="DRE REGULATÓRIO 20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9">
          <cell r="B9">
            <v>572916</v>
          </cell>
        </row>
        <row r="32">
          <cell r="B32">
            <v>-141984</v>
          </cell>
          <cell r="K32">
            <v>-148758</v>
          </cell>
          <cell r="M32">
            <v>-50436</v>
          </cell>
          <cell r="V32">
            <v>-53345</v>
          </cell>
        </row>
        <row r="33">
          <cell r="B33">
            <v>-7035</v>
          </cell>
          <cell r="K33">
            <v>-7281</v>
          </cell>
          <cell r="M33">
            <v>-2575</v>
          </cell>
          <cell r="V33">
            <v>-2715</v>
          </cell>
        </row>
        <row r="34">
          <cell r="B34">
            <v>-46071</v>
          </cell>
          <cell r="K34">
            <v>-50451</v>
          </cell>
          <cell r="M34">
            <v>-15208</v>
          </cell>
          <cell r="V34">
            <v>-16632</v>
          </cell>
        </row>
        <row r="35">
          <cell r="B35">
            <v>-8346</v>
          </cell>
          <cell r="K35">
            <v>-26470</v>
          </cell>
          <cell r="M35">
            <v>-3045</v>
          </cell>
          <cell r="V35">
            <v>-9126</v>
          </cell>
        </row>
        <row r="36">
          <cell r="B36">
            <v>-6040</v>
          </cell>
          <cell r="K36">
            <v>-6134</v>
          </cell>
          <cell r="M36">
            <v>-1942</v>
          </cell>
          <cell r="V36">
            <v>-1985</v>
          </cell>
        </row>
        <row r="37">
          <cell r="B37">
            <v>-16983</v>
          </cell>
          <cell r="K37">
            <v>-17262</v>
          </cell>
          <cell r="M37">
            <v>-3929</v>
          </cell>
          <cell r="V37">
            <v>-3934</v>
          </cell>
        </row>
        <row r="41">
          <cell r="B41">
            <v>-29681</v>
          </cell>
          <cell r="K41">
            <v>-31046</v>
          </cell>
          <cell r="M41">
            <v>-11147</v>
          </cell>
          <cell r="V41">
            <v>-11661</v>
          </cell>
        </row>
        <row r="42">
          <cell r="B42">
            <v>-682</v>
          </cell>
          <cell r="K42">
            <v>-723</v>
          </cell>
          <cell r="M42">
            <v>-225</v>
          </cell>
          <cell r="V42">
            <v>-231</v>
          </cell>
        </row>
        <row r="43">
          <cell r="B43">
            <v>-25426</v>
          </cell>
          <cell r="K43">
            <v>-26290</v>
          </cell>
          <cell r="M43">
            <v>-9207</v>
          </cell>
          <cell r="V43">
            <v>-9421</v>
          </cell>
        </row>
        <row r="44">
          <cell r="B44">
            <v>-6711</v>
          </cell>
          <cell r="K44">
            <v>-6711</v>
          </cell>
          <cell r="M44">
            <v>-2366</v>
          </cell>
          <cell r="V44">
            <v>-2366</v>
          </cell>
        </row>
        <row r="45">
          <cell r="B45">
            <v>-28893</v>
          </cell>
          <cell r="K45">
            <v>-28893</v>
          </cell>
          <cell r="M45">
            <v>-17861</v>
          </cell>
          <cell r="V45">
            <v>-17861</v>
          </cell>
        </row>
        <row r="46">
          <cell r="B46">
            <v>-4286</v>
          </cell>
          <cell r="K46">
            <v>-4626</v>
          </cell>
          <cell r="M46">
            <v>-1438</v>
          </cell>
          <cell r="V46">
            <v>-1553</v>
          </cell>
        </row>
        <row r="47">
          <cell r="B47">
            <v>-15719</v>
          </cell>
          <cell r="K47">
            <v>-16184</v>
          </cell>
          <cell r="M47">
            <v>-8953</v>
          </cell>
          <cell r="V47">
            <v>-8991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ulatório"/>
      <sheetName val="IFRS"/>
    </sheetNames>
    <sheetDataSet>
      <sheetData sheetId="0" refreshError="1">
        <row r="6">
          <cell r="D6">
            <v>504658.82352941175</v>
          </cell>
        </row>
        <row r="18">
          <cell r="B18">
            <v>-925</v>
          </cell>
          <cell r="C18">
            <v>-721</v>
          </cell>
          <cell r="D18">
            <v>66314.170000000013</v>
          </cell>
          <cell r="E18">
            <v>1754.9200000000005</v>
          </cell>
          <cell r="F18">
            <v>-1567.75</v>
          </cell>
          <cell r="G18">
            <v>-707</v>
          </cell>
          <cell r="H18">
            <v>59012.099999999969</v>
          </cell>
        </row>
      </sheetData>
      <sheetData sheetId="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(4)"/>
      <sheetName val="Movimentação_PL"/>
      <sheetName val="kd"/>
      <sheetName val="IFRS_Leilões"/>
      <sheetName val="Leilões Geral"/>
      <sheetName val="leilão 2018"/>
      <sheetName val="leilão 2020"/>
      <sheetName val="leilão 2022"/>
      <sheetName val="IndenizaçãoSE Pessimista"/>
      <sheetName val="Covenants_Financeiro"/>
      <sheetName val="Estudo_DIT"/>
      <sheetName val="PIS_COFINS_Ledger_IFRS"/>
      <sheetName val="IR_CSLL_Ledger_IFRS"/>
      <sheetName val="Plan1"/>
      <sheetName val="IR_CSLL_Ledger_Regulatório"/>
      <sheetName val="IndenizaçãoSE"/>
      <sheetName val="Subsidiárias"/>
      <sheetName val="Lançamentos_FP_PERT"/>
      <sheetName val="4819"/>
      <sheetName val="Bases_Generales"/>
      <sheetName val="Dividendos"/>
      <sheetName val="Macro"/>
      <sheetName val="Payout"/>
      <sheetName val="4819 efeitos"/>
      <sheetName val="BP"/>
      <sheetName val="DRE_Detalhes"/>
      <sheetName val="Fluxo de Caixa_Detalhes"/>
      <sheetName val="DRE_IFRS"/>
      <sheetName val="DRE_IFRS Delta 2018"/>
      <sheetName val="BP_IFRS"/>
      <sheetName val="PFC"/>
      <sheetName val="Generales"/>
      <sheetName val="Mutuo"/>
      <sheetName val="BNDES"/>
      <sheetName val="C.M.L."/>
      <sheetName val="C.M.E."/>
      <sheetName val="Rentabilidade Total"/>
      <sheetName val="RESUMO"/>
      <sheetName val="PFCsubs"/>
      <sheetName val="IR estimado"/>
      <sheetName val="Movimentação_PL_IFRS"/>
      <sheetName val="Dívida_Adicional"/>
      <sheetName val="PIS_COFINS"/>
      <sheetName val="IR_CSLL_Caixa"/>
      <sheetName val="IR_CSLL_Ledger_IFRS_teste"/>
      <sheetName val="Simulação-Subs---&gt;"/>
      <sheetName val="Resumo_Novas_Subs"/>
      <sheetName val="Leilão1"/>
      <sheetName val="Leilão2"/>
      <sheetName val="Leilão3"/>
      <sheetName val="Leilão4"/>
      <sheetName val="Leilão5"/>
      <sheetName val="Aquisição1"/>
      <sheetName val="Aquisição2"/>
      <sheetName val="Aquisição3"/>
      <sheetName val="New_Energy1"/>
      <sheetName val="New_Energy2"/>
      <sheetName val="New_Energy3"/>
      <sheetName val="PFC_Simulação_Subs"/>
      <sheetName val="Valor_por_ação"/>
      <sheetName val="IR_CSLL_Competência"/>
      <sheetName val="Check_Temporário"/>
      <sheetName val="IR_CSLL_Competência (2)"/>
      <sheetName val="Bases_Generales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7">
          <cell r="N27">
            <v>0</v>
          </cell>
        </row>
      </sheetData>
      <sheetData sheetId="16">
        <row r="30">
          <cell r="FT30">
            <v>0.92368282999999995</v>
          </cell>
        </row>
      </sheetData>
      <sheetData sheetId="17"/>
      <sheetData sheetId="18"/>
      <sheetData sheetId="19">
        <row r="33">
          <cell r="P33">
            <v>292.1262524200003</v>
          </cell>
        </row>
      </sheetData>
      <sheetData sheetId="20"/>
      <sheetData sheetId="21"/>
      <sheetData sheetId="22"/>
      <sheetData sheetId="23"/>
      <sheetData sheetId="24">
        <row r="5">
          <cell r="P5">
            <v>10556.188481499994</v>
          </cell>
        </row>
      </sheetData>
      <sheetData sheetId="25">
        <row r="5">
          <cell r="P5">
            <v>3000.7209083351113</v>
          </cell>
        </row>
        <row r="112">
          <cell r="FH112">
            <v>29.662322205061493</v>
          </cell>
          <cell r="FI112">
            <v>29.149185199260113</v>
          </cell>
          <cell r="FJ112">
            <v>28.013781637430327</v>
          </cell>
          <cell r="FT112">
            <v>90.311983059780459</v>
          </cell>
          <cell r="FU112">
            <v>105.38048108373843</v>
          </cell>
          <cell r="FV112">
            <v>106.11253431600684</v>
          </cell>
        </row>
      </sheetData>
      <sheetData sheetId="26">
        <row r="5">
          <cell r="P5">
            <v>357.05393963999859</v>
          </cell>
        </row>
        <row r="37">
          <cell r="FH37">
            <v>17.432716069492955</v>
          </cell>
          <cell r="FI37">
            <v>-39.901453742022426</v>
          </cell>
          <cell r="FJ37">
            <v>48.163519817188615</v>
          </cell>
          <cell r="FT37">
            <v>58.898048839706263</v>
          </cell>
          <cell r="FU37">
            <v>130.10117661318873</v>
          </cell>
          <cell r="FV37">
            <v>106.93004358707941</v>
          </cell>
        </row>
        <row r="41">
          <cell r="FH41">
            <v>0</v>
          </cell>
          <cell r="FI41">
            <v>0</v>
          </cell>
          <cell r="FJ41">
            <v>0</v>
          </cell>
          <cell r="FT41">
            <v>0</v>
          </cell>
          <cell r="FU41">
            <v>0</v>
          </cell>
          <cell r="FV41">
            <v>0</v>
          </cell>
        </row>
        <row r="45">
          <cell r="FH45">
            <v>18.548778849492901</v>
          </cell>
          <cell r="FI45">
            <v>8.6803466779775995</v>
          </cell>
          <cell r="FJ45">
            <v>29.98298075718855</v>
          </cell>
          <cell r="FT45">
            <v>18.49282448970596</v>
          </cell>
          <cell r="FU45">
            <v>3.54171460318892</v>
          </cell>
          <cell r="FV45">
            <v>9.7320258470795693</v>
          </cell>
        </row>
        <row r="71">
          <cell r="FH71">
            <v>2.9498263100000002</v>
          </cell>
          <cell r="FI71">
            <v>2.25706623</v>
          </cell>
          <cell r="FJ71">
            <v>5.3241609900000011</v>
          </cell>
          <cell r="FT71">
            <v>4.4335763400000001</v>
          </cell>
          <cell r="FU71">
            <v>14.940457709999999</v>
          </cell>
          <cell r="FV71">
            <v>1.7936945148148173</v>
          </cell>
        </row>
        <row r="78">
          <cell r="FH78">
            <v>137.11854486999999</v>
          </cell>
          <cell r="FI78">
            <v>0</v>
          </cell>
          <cell r="FJ78">
            <v>1.4412999999999999E-4</v>
          </cell>
          <cell r="FT78">
            <v>0</v>
          </cell>
          <cell r="FU78">
            <v>2.4363999999999999E-4</v>
          </cell>
          <cell r="FV78">
            <v>6.3113999999999998E-4</v>
          </cell>
        </row>
        <row r="89">
          <cell r="FH89">
            <v>23.018072320000002</v>
          </cell>
          <cell r="FI89">
            <v>21.908553850000001</v>
          </cell>
          <cell r="FJ89">
            <v>36.979962139999998</v>
          </cell>
          <cell r="FT89">
            <v>22.369831469999998</v>
          </cell>
          <cell r="FU89">
            <v>23.537101940000003</v>
          </cell>
          <cell r="FV89">
            <v>26.791439670000003</v>
          </cell>
        </row>
        <row r="90">
          <cell r="FH90">
            <v>1.4043968600000001</v>
          </cell>
          <cell r="FI90">
            <v>0.77333951999999995</v>
          </cell>
          <cell r="FJ90">
            <v>0.68203999999999998</v>
          </cell>
          <cell r="FT90">
            <v>2.0793634399999998</v>
          </cell>
          <cell r="FU90">
            <v>1.68093662</v>
          </cell>
          <cell r="FV90">
            <v>2.4022535</v>
          </cell>
        </row>
        <row r="97">
          <cell r="FH97">
            <v>37.52475536</v>
          </cell>
          <cell r="FI97">
            <v>40.442286940000002</v>
          </cell>
          <cell r="FJ97">
            <v>66.253143189999989</v>
          </cell>
          <cell r="FT97">
            <v>37.816712550000005</v>
          </cell>
          <cell r="FU97">
            <v>38.424886380000004</v>
          </cell>
          <cell r="FV97">
            <v>48.635237909999994</v>
          </cell>
        </row>
      </sheetData>
      <sheetData sheetId="27">
        <row r="5">
          <cell r="P5">
            <v>2786.5833298900002</v>
          </cell>
        </row>
      </sheetData>
      <sheetData sheetId="28"/>
      <sheetData sheetId="29">
        <row r="5">
          <cell r="P5">
            <v>17211.097410890001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>
        <row r="56">
          <cell r="P56">
            <v>272228305.75439656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44">
          <cell r="D44">
            <v>0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/>
      <sheetData sheetId="63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"/>
      <sheetName val="Reforços_CTEEP"/>
    </sheetNames>
    <sheetDataSet>
      <sheetData sheetId="0" refreshError="1">
        <row r="4">
          <cell r="C4">
            <v>619806044.83000004</v>
          </cell>
          <cell r="D4">
            <v>20887976.550000001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_1999"/>
      <sheetName val="Real_Acum_1999"/>
      <sheetName val="Real_2000"/>
      <sheetName val="Real_Acum_2000"/>
      <sheetName val="Real_2001"/>
      <sheetName val="Real_Acum_2001"/>
      <sheetName val="Real_2002"/>
      <sheetName val="Real_Acum_2002"/>
      <sheetName val="Real_2003"/>
      <sheetName val="Real_Acum_2003"/>
      <sheetName val="Real_2004"/>
      <sheetName val="Real_Acum_2004"/>
      <sheetName val="Prev_2004"/>
      <sheetName val="Prev_Acum_2004"/>
      <sheetName val="Real_2005"/>
      <sheetName val="Real_Acum_2005"/>
      <sheetName val="Margem"/>
      <sheetName val="Margem_Acum"/>
      <sheetName val="Prev_2005"/>
      <sheetName val="Prev_Acum_2005"/>
      <sheetName val="FontesDados SC 2005"/>
      <sheetName val="3-Listagem"/>
      <sheetName val="Macroeco"/>
      <sheetName val="Macro"/>
      <sheetName val="Faixas salariais"/>
      <sheetName val="Validating data"/>
      <sheetName val="Instruções"/>
      <sheetName val="MSO"/>
      <sheetName val="Fornecedores"/>
      <sheetName val="Paramet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3">
          <cell r="D23">
            <v>13583.772999999999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>
        <row r="23">
          <cell r="D23">
            <v>6152112139</v>
          </cell>
        </row>
      </sheetData>
      <sheetData sheetId="28"/>
      <sheetData sheetId="29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"/>
      <sheetName val="RAP_1313"/>
      <sheetName val="RAP (2)"/>
      <sheetName val="RAP_resumo"/>
      <sheetName val="RAP_resumo (3)"/>
      <sheetName val="RAP_resumo ING"/>
      <sheetName val="RAP_resumo (2)"/>
      <sheetName val="Composição RAP"/>
      <sheetName val="Composição RAP_ING"/>
      <sheetName val="Ciclo 2017.2018"/>
      <sheetName val="Ciclo 2017.2018 inglês"/>
      <sheetName val="INGLÊS"/>
      <sheetName val="Grafico Composição RAP"/>
      <sheetName val="Receita Bruta_CONSOL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H5">
            <v>1552.4</v>
          </cell>
        </row>
      </sheetData>
      <sheetData sheetId="10"/>
      <sheetData sheetId="11"/>
      <sheetData sheetId="12"/>
      <sheetData sheetId="13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_SET16"/>
      <sheetName val="Dados"/>
      <sheetName val="Lançto 0L"/>
      <sheetName val="Lançto Y1"/>
      <sheetName val="Mov BRR Líquida_Sem Inflação"/>
      <sheetName val="Mov BRR Líquida_Com Inflação"/>
      <sheetName val="Parcelas em atraso"/>
      <sheetName val="Fluxo RAP"/>
      <sheetName val="IPCA"/>
      <sheetName val="Ke"/>
      <sheetName val="Novas contas"/>
    </sheetNames>
    <sheetDataSet>
      <sheetData sheetId="0" refreshError="1"/>
      <sheetData sheetId="1" refreshError="1">
        <row r="41">
          <cell r="B41">
            <v>1100170452.3302407</v>
          </cell>
          <cell r="C41">
            <v>5141579406.3844357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Check"/>
      <sheetName val="Sum_Real_Orc"/>
      <sheetName val="Sum_Real_Orc II"/>
      <sheetName val="Sum_Real_Orc_03+09"/>
      <sheetName val="Sum_Proj_Orc"/>
      <sheetName val="Sum_Proj_Orc II"/>
      <sheetName val="Sum_Proj_Orc_03+09"/>
      <sheetName val="Sum_Mensal"/>
      <sheetName val="Sum_Trim"/>
      <sheetName val="Sum_Anual"/>
      <sheetName val="Sum_Graf"/>
      <sheetName val="Simulação"/>
      <sheetName val="Hexágono"/>
      <sheetName val="Árvore"/>
      <sheetName val="Valor"/>
      <sheetName val="Múltiplos"/>
      <sheetName val="Dados Históricos"/>
      <sheetName val="FCD Real analítico"/>
      <sheetName val="BP"/>
      <sheetName val="DRE"/>
      <sheetName val="FCD"/>
      <sheetName val="FCL"/>
      <sheetName val="Cap_Inv"/>
      <sheetName val="Capital de Giro"/>
      <sheetName val="Receita"/>
      <sheetName val="Impostos Venda"/>
      <sheetName val="Custos e Despesas"/>
      <sheetName val="IR CS"/>
      <sheetName val="Contingências"/>
      <sheetName val="Caixa e Reservas"/>
      <sheetName val="Mútuo e Controladas"/>
      <sheetName val="Permanente"/>
      <sheetName val="BNDES_Novos Negócios"/>
      <sheetName val="Financiamentos"/>
      <sheetName val="PL"/>
      <sheetName val="Macroeco"/>
      <sheetName val="P Orçado"/>
      <sheetName val="MSO Orçado"/>
      <sheetName val="Invest Orçado"/>
      <sheetName val="RBNIA"/>
      <sheetName val="RBNIA_Fronteira"/>
      <sheetName val="Cx_Dist"/>
      <sheetName val="Cx_Ger_Bilaterais"/>
      <sheetName val="Outras Receitas"/>
      <sheetName val="Orçado_03+09"/>
      <sheetName val="Orçado"/>
      <sheetName val="Códigos"/>
      <sheetName val="Planilha de Projeção"/>
    </sheetNames>
    <sheetDataSet>
      <sheetData sheetId="0" refreshError="1">
        <row r="89">
          <cell r="A89">
            <v>39386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>
        <row r="15">
          <cell r="C15">
            <v>39097</v>
          </cell>
          <cell r="D15">
            <v>39128</v>
          </cell>
          <cell r="E15">
            <v>39156</v>
          </cell>
          <cell r="F15">
            <v>39187</v>
          </cell>
          <cell r="G15">
            <v>39217</v>
          </cell>
          <cell r="H15">
            <v>39248</v>
          </cell>
          <cell r="I15">
            <v>39278</v>
          </cell>
          <cell r="J15">
            <v>39309</v>
          </cell>
          <cell r="K15">
            <v>39340</v>
          </cell>
          <cell r="L15">
            <v>39370</v>
          </cell>
          <cell r="M15">
            <v>39401</v>
          </cell>
          <cell r="N15">
            <v>39431</v>
          </cell>
        </row>
      </sheetData>
      <sheetData sheetId="34" refreshError="1"/>
      <sheetData sheetId="35" refreshError="1"/>
      <sheetData sheetId="36" refreshError="1">
        <row r="180">
          <cell r="B180" t="str">
            <v>RESUMO DAS TAXAS ESCOLHIDAS</v>
          </cell>
          <cell r="D180">
            <v>39082</v>
          </cell>
          <cell r="E180">
            <v>39113</v>
          </cell>
          <cell r="F180">
            <v>39141</v>
          </cell>
          <cell r="G180">
            <v>39172</v>
          </cell>
          <cell r="H180">
            <v>39202</v>
          </cell>
          <cell r="I180">
            <v>39233</v>
          </cell>
          <cell r="J180">
            <v>39263</v>
          </cell>
          <cell r="K180">
            <v>39294</v>
          </cell>
          <cell r="L180">
            <v>39325</v>
          </cell>
          <cell r="M180">
            <v>39355</v>
          </cell>
          <cell r="N180">
            <v>39386</v>
          </cell>
          <cell r="O180">
            <v>39416</v>
          </cell>
          <cell r="P180">
            <v>39447</v>
          </cell>
          <cell r="Q180">
            <v>39478</v>
          </cell>
          <cell r="R180">
            <v>39507</v>
          </cell>
          <cell r="S180">
            <v>39538</v>
          </cell>
          <cell r="T180">
            <v>39568</v>
          </cell>
          <cell r="U180">
            <v>39599</v>
          </cell>
          <cell r="V180">
            <v>39629</v>
          </cell>
          <cell r="W180">
            <v>39660</v>
          </cell>
          <cell r="X180">
            <v>39691</v>
          </cell>
          <cell r="Y180">
            <v>39721</v>
          </cell>
          <cell r="Z180">
            <v>39752</v>
          </cell>
          <cell r="AA180">
            <v>39782</v>
          </cell>
          <cell r="AB180">
            <v>39813</v>
          </cell>
          <cell r="AC180">
            <v>39844</v>
          </cell>
          <cell r="AD180">
            <v>39872</v>
          </cell>
          <cell r="AE180">
            <v>39903</v>
          </cell>
          <cell r="AF180">
            <v>39933</v>
          </cell>
          <cell r="AG180">
            <v>39964</v>
          </cell>
          <cell r="AH180">
            <v>39994</v>
          </cell>
          <cell r="AI180">
            <v>40025</v>
          </cell>
          <cell r="AJ180">
            <v>40056</v>
          </cell>
          <cell r="AK180">
            <v>40086</v>
          </cell>
          <cell r="AL180">
            <v>40117</v>
          </cell>
          <cell r="AM180">
            <v>40147</v>
          </cell>
          <cell r="AN180">
            <v>40178</v>
          </cell>
          <cell r="AO180">
            <v>40543</v>
          </cell>
          <cell r="AP180">
            <v>40908</v>
          </cell>
          <cell r="AQ180">
            <v>41274</v>
          </cell>
          <cell r="AR180">
            <v>41639</v>
          </cell>
          <cell r="AS180">
            <v>42004</v>
          </cell>
          <cell r="AT180">
            <v>42369</v>
          </cell>
          <cell r="AU180">
            <v>42735</v>
          </cell>
          <cell r="AV180">
            <v>43100</v>
          </cell>
          <cell r="AW180">
            <v>43465</v>
          </cell>
          <cell r="AX180">
            <v>43830</v>
          </cell>
          <cell r="AY180">
            <v>44196</v>
          </cell>
          <cell r="AZ180">
            <v>44561</v>
          </cell>
        </row>
        <row r="181">
          <cell r="D181">
            <v>2006</v>
          </cell>
          <cell r="E181">
            <v>2007</v>
          </cell>
          <cell r="F181">
            <v>2007</v>
          </cell>
          <cell r="G181">
            <v>2007</v>
          </cell>
          <cell r="H181">
            <v>2007</v>
          </cell>
          <cell r="I181">
            <v>2007</v>
          </cell>
          <cell r="J181">
            <v>2007</v>
          </cell>
          <cell r="K181">
            <v>2007</v>
          </cell>
          <cell r="L181">
            <v>2007</v>
          </cell>
          <cell r="M181">
            <v>2007</v>
          </cell>
          <cell r="N181">
            <v>2007</v>
          </cell>
          <cell r="O181">
            <v>2007</v>
          </cell>
          <cell r="P181">
            <v>2007</v>
          </cell>
          <cell r="Q181">
            <v>2008</v>
          </cell>
          <cell r="R181">
            <v>2008</v>
          </cell>
          <cell r="S181">
            <v>2008</v>
          </cell>
          <cell r="T181">
            <v>2008</v>
          </cell>
          <cell r="U181">
            <v>2008</v>
          </cell>
          <cell r="V181">
            <v>2008</v>
          </cell>
          <cell r="W181">
            <v>2008</v>
          </cell>
          <cell r="X181">
            <v>2008</v>
          </cell>
          <cell r="Y181">
            <v>2008</v>
          </cell>
          <cell r="Z181">
            <v>2008</v>
          </cell>
          <cell r="AA181">
            <v>2008</v>
          </cell>
          <cell r="AB181">
            <v>2008</v>
          </cell>
          <cell r="AC181">
            <v>2009</v>
          </cell>
          <cell r="AD181">
            <v>2009</v>
          </cell>
          <cell r="AE181">
            <v>2009</v>
          </cell>
          <cell r="AF181">
            <v>2009</v>
          </cell>
          <cell r="AG181">
            <v>2009</v>
          </cell>
          <cell r="AH181">
            <v>2009</v>
          </cell>
          <cell r="AI181">
            <v>2009</v>
          </cell>
          <cell r="AJ181">
            <v>2009</v>
          </cell>
          <cell r="AK181">
            <v>2009</v>
          </cell>
          <cell r="AL181">
            <v>2009</v>
          </cell>
          <cell r="AM181">
            <v>2009</v>
          </cell>
          <cell r="AN181">
            <v>2009</v>
          </cell>
          <cell r="AO181">
            <v>2010</v>
          </cell>
          <cell r="AP181">
            <v>2011</v>
          </cell>
          <cell r="AQ181">
            <v>2012</v>
          </cell>
          <cell r="AR181">
            <v>2013</v>
          </cell>
          <cell r="AS181">
            <v>2014</v>
          </cell>
          <cell r="AT181">
            <v>2015</v>
          </cell>
          <cell r="AU181">
            <v>2016</v>
          </cell>
          <cell r="AV181">
            <v>2017</v>
          </cell>
          <cell r="AW181">
            <v>2018</v>
          </cell>
          <cell r="AX181">
            <v>2019</v>
          </cell>
          <cell r="AY181">
            <v>2020</v>
          </cell>
          <cell r="AZ181">
            <v>2021</v>
          </cell>
        </row>
        <row r="182">
          <cell r="B182" t="str">
            <v>Crescimento do PIB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</row>
        <row r="183">
          <cell r="B183" t="str">
            <v>Inflação Projetada - IPCA</v>
          </cell>
          <cell r="D183">
            <v>0</v>
          </cell>
          <cell r="E183">
            <v>3.1611235488977485E-3</v>
          </cell>
          <cell r="F183">
            <v>3.1611235488977485E-3</v>
          </cell>
          <cell r="G183">
            <v>3.1611235488977485E-3</v>
          </cell>
          <cell r="H183">
            <v>3.1611235488977485E-3</v>
          </cell>
          <cell r="I183">
            <v>3.1611235488977485E-3</v>
          </cell>
          <cell r="J183">
            <v>3.1611235488977485E-3</v>
          </cell>
          <cell r="K183">
            <v>3.1611235488977485E-3</v>
          </cell>
          <cell r="L183">
            <v>3.1611235488977485E-3</v>
          </cell>
          <cell r="M183">
            <v>3.1611235488977485E-3</v>
          </cell>
          <cell r="N183">
            <v>3.1611235488977485E-3</v>
          </cell>
          <cell r="O183">
            <v>3.1611235488977485E-3</v>
          </cell>
          <cell r="P183">
            <v>3.1611235488977485E-3</v>
          </cell>
          <cell r="Q183">
            <v>3.3139261897998651E-3</v>
          </cell>
          <cell r="R183">
            <v>3.3139261897998651E-3</v>
          </cell>
          <cell r="S183">
            <v>3.3139261897998651E-3</v>
          </cell>
          <cell r="T183">
            <v>3.3139261897998651E-3</v>
          </cell>
          <cell r="U183">
            <v>3.3139261897998651E-3</v>
          </cell>
          <cell r="V183">
            <v>3.3139261897998651E-3</v>
          </cell>
          <cell r="W183">
            <v>3.3139261897998651E-3</v>
          </cell>
          <cell r="X183">
            <v>3.3139261897998651E-3</v>
          </cell>
          <cell r="Y183">
            <v>3.3139261897998651E-3</v>
          </cell>
          <cell r="Z183">
            <v>3.3139261897998651E-3</v>
          </cell>
          <cell r="AA183">
            <v>3.3139261897998651E-3</v>
          </cell>
          <cell r="AB183">
            <v>3.3139261897998651E-3</v>
          </cell>
          <cell r="AC183">
            <v>3.3058903246372395E-3</v>
          </cell>
          <cell r="AD183">
            <v>3.3058903246372395E-3</v>
          </cell>
          <cell r="AE183">
            <v>3.3058903246372395E-3</v>
          </cell>
          <cell r="AF183">
            <v>3.3058903246372395E-3</v>
          </cell>
          <cell r="AG183">
            <v>3.3058903246372395E-3</v>
          </cell>
          <cell r="AH183">
            <v>3.3058903246372395E-3</v>
          </cell>
          <cell r="AI183">
            <v>3.3058903246372395E-3</v>
          </cell>
          <cell r="AJ183">
            <v>3.3058903246372395E-3</v>
          </cell>
          <cell r="AK183">
            <v>3.3058903246372395E-3</v>
          </cell>
          <cell r="AL183">
            <v>3.3058903246372395E-3</v>
          </cell>
          <cell r="AM183">
            <v>3.3058903246372395E-3</v>
          </cell>
          <cell r="AN183">
            <v>3.3058903246372395E-3</v>
          </cell>
          <cell r="AO183">
            <v>4.0100000000000025E-2</v>
          </cell>
          <cell r="AP183">
            <v>3.9800000000000058E-2</v>
          </cell>
          <cell r="AQ183">
            <v>3.9800000000000058E-2</v>
          </cell>
          <cell r="AR183">
            <v>3.9800000000000058E-2</v>
          </cell>
          <cell r="AS183">
            <v>3.9800000000000058E-2</v>
          </cell>
          <cell r="AT183">
            <v>3.9800000000000058E-2</v>
          </cell>
          <cell r="AU183">
            <v>3.9800000000000058E-2</v>
          </cell>
          <cell r="AV183">
            <v>3.9800000000000058E-2</v>
          </cell>
          <cell r="AW183">
            <v>3.9800000000000058E-2</v>
          </cell>
          <cell r="AX183">
            <v>3.9800000000000058E-2</v>
          </cell>
          <cell r="AY183">
            <v>3.9800000000000058E-2</v>
          </cell>
          <cell r="AZ183">
            <v>3.9800000000000058E-2</v>
          </cell>
        </row>
        <row r="184">
          <cell r="B184" t="str">
            <v>Inflação Projetada - IGPM</v>
          </cell>
          <cell r="D184">
            <v>0</v>
          </cell>
          <cell r="E184">
            <v>4.5034302658089054E-3</v>
          </cell>
          <cell r="F184">
            <v>4.5034302658089054E-3</v>
          </cell>
          <cell r="G184">
            <v>4.5034302658089054E-3</v>
          </cell>
          <cell r="H184">
            <v>4.5034302658089054E-3</v>
          </cell>
          <cell r="I184">
            <v>4.5034302658089054E-3</v>
          </cell>
          <cell r="J184">
            <v>4.5034302658089054E-3</v>
          </cell>
          <cell r="K184">
            <v>4.5034302658089054E-3</v>
          </cell>
          <cell r="L184">
            <v>4.5034302658089054E-3</v>
          </cell>
          <cell r="M184">
            <v>4.5034302658089054E-3</v>
          </cell>
          <cell r="N184">
            <v>4.5034302658089054E-3</v>
          </cell>
          <cell r="O184">
            <v>4.5034302658089054E-3</v>
          </cell>
          <cell r="P184">
            <v>4.5034302658089054E-3</v>
          </cell>
          <cell r="Q184">
            <v>3.3781876370064801E-3</v>
          </cell>
          <cell r="R184">
            <v>3.3781876370064801E-3</v>
          </cell>
          <cell r="S184">
            <v>3.3781876370064801E-3</v>
          </cell>
          <cell r="T184">
            <v>3.3781876370064801E-3</v>
          </cell>
          <cell r="U184">
            <v>3.3781876370064801E-3</v>
          </cell>
          <cell r="V184">
            <v>3.3781876370064801E-3</v>
          </cell>
          <cell r="W184">
            <v>3.3781876370064801E-3</v>
          </cell>
          <cell r="X184">
            <v>3.3781876370064801E-3</v>
          </cell>
          <cell r="Y184">
            <v>3.3781876370064801E-3</v>
          </cell>
          <cell r="Z184">
            <v>3.3781876370064801E-3</v>
          </cell>
          <cell r="AA184">
            <v>3.3781876370064801E-3</v>
          </cell>
          <cell r="AB184">
            <v>3.3781876370064801E-3</v>
          </cell>
          <cell r="AC184">
            <v>3.3942459274463044E-3</v>
          </cell>
          <cell r="AD184">
            <v>3.3942459274463044E-3</v>
          </cell>
          <cell r="AE184">
            <v>3.3942459274463044E-3</v>
          </cell>
          <cell r="AF184">
            <v>3.3942459274463044E-3</v>
          </cell>
          <cell r="AG184">
            <v>3.3942459274463044E-3</v>
          </cell>
          <cell r="AH184">
            <v>3.3942459274463044E-3</v>
          </cell>
          <cell r="AI184">
            <v>3.3942459274463044E-3</v>
          </cell>
          <cell r="AJ184">
            <v>3.3942459274463044E-3</v>
          </cell>
          <cell r="AK184">
            <v>3.3942459274463044E-3</v>
          </cell>
          <cell r="AL184">
            <v>3.3942459274463044E-3</v>
          </cell>
          <cell r="AM184">
            <v>3.3942459274463044E-3</v>
          </cell>
          <cell r="AN184">
            <v>3.3942459274463044E-3</v>
          </cell>
          <cell r="AO184">
            <v>4.1099999999999914E-2</v>
          </cell>
          <cell r="AP184">
            <v>4.049999999999998E-2</v>
          </cell>
          <cell r="AQ184">
            <v>4.049999999999998E-2</v>
          </cell>
          <cell r="AR184">
            <v>4.049999999999998E-2</v>
          </cell>
          <cell r="AS184">
            <v>4.049999999999998E-2</v>
          </cell>
          <cell r="AT184">
            <v>4.049999999999998E-2</v>
          </cell>
          <cell r="AU184">
            <v>4.049999999999998E-2</v>
          </cell>
          <cell r="AV184">
            <v>4.049999999999998E-2</v>
          </cell>
          <cell r="AW184">
            <v>4.049999999999998E-2</v>
          </cell>
          <cell r="AX184">
            <v>4.049999999999998E-2</v>
          </cell>
          <cell r="AY184">
            <v>4.049999999999998E-2</v>
          </cell>
          <cell r="AZ184">
            <v>4.049999999999998E-2</v>
          </cell>
        </row>
        <row r="185">
          <cell r="B185" t="str">
            <v>Inflação Projetada - IGP-DI</v>
          </cell>
          <cell r="D185">
            <v>0</v>
          </cell>
          <cell r="E185">
            <v>4.7015017912679369E-3</v>
          </cell>
          <cell r="F185">
            <v>4.7015017912679369E-3</v>
          </cell>
          <cell r="G185">
            <v>4.7015017912679369E-3</v>
          </cell>
          <cell r="H185">
            <v>4.7015017912679369E-3</v>
          </cell>
          <cell r="I185">
            <v>4.7015017912679369E-3</v>
          </cell>
          <cell r="J185">
            <v>4.7015017912679369E-3</v>
          </cell>
          <cell r="K185">
            <v>4.7015017912679369E-3</v>
          </cell>
          <cell r="L185">
            <v>4.7015017912679369E-3</v>
          </cell>
          <cell r="M185">
            <v>4.7015017912679369E-3</v>
          </cell>
          <cell r="N185">
            <v>4.7015017912679369E-3</v>
          </cell>
          <cell r="O185">
            <v>4.7015017912679369E-3</v>
          </cell>
          <cell r="P185">
            <v>4.7015017912679369E-3</v>
          </cell>
          <cell r="Q185">
            <v>3.329995796502061E-3</v>
          </cell>
          <cell r="R185">
            <v>3.329995796502061E-3</v>
          </cell>
          <cell r="S185">
            <v>3.329995796502061E-3</v>
          </cell>
          <cell r="T185">
            <v>3.329995796502061E-3</v>
          </cell>
          <cell r="U185">
            <v>3.329995796502061E-3</v>
          </cell>
          <cell r="V185">
            <v>3.329995796502061E-3</v>
          </cell>
          <cell r="W185">
            <v>3.329995796502061E-3</v>
          </cell>
          <cell r="X185">
            <v>3.329995796502061E-3</v>
          </cell>
          <cell r="Y185">
            <v>3.329995796502061E-3</v>
          </cell>
          <cell r="Z185">
            <v>3.329995796502061E-3</v>
          </cell>
          <cell r="AA185">
            <v>3.329995796502061E-3</v>
          </cell>
          <cell r="AB185">
            <v>3.329995796502061E-3</v>
          </cell>
          <cell r="AC185">
            <v>3.2737397821989145E-3</v>
          </cell>
          <cell r="AD185">
            <v>3.2737397821989145E-3</v>
          </cell>
          <cell r="AE185">
            <v>3.2737397821989145E-3</v>
          </cell>
          <cell r="AF185">
            <v>3.2737397821989145E-3</v>
          </cell>
          <cell r="AG185">
            <v>3.2737397821989145E-3</v>
          </cell>
          <cell r="AH185">
            <v>3.2737397821989145E-3</v>
          </cell>
          <cell r="AI185">
            <v>3.2737397821989145E-3</v>
          </cell>
          <cell r="AJ185">
            <v>3.2737397821989145E-3</v>
          </cell>
          <cell r="AK185">
            <v>3.2737397821989145E-3</v>
          </cell>
          <cell r="AL185">
            <v>3.2737397821989145E-3</v>
          </cell>
          <cell r="AM185">
            <v>3.2737397821989145E-3</v>
          </cell>
          <cell r="AN185">
            <v>3.2737397821989145E-3</v>
          </cell>
          <cell r="AO185">
            <v>4.0100000000000025E-2</v>
          </cell>
          <cell r="AP185">
            <v>3.9500000000000091E-2</v>
          </cell>
          <cell r="AQ185">
            <v>3.9500000000000091E-2</v>
          </cell>
          <cell r="AR185">
            <v>3.9500000000000091E-2</v>
          </cell>
          <cell r="AS185">
            <v>3.9500000000000091E-2</v>
          </cell>
          <cell r="AT185">
            <v>3.9500000000000091E-2</v>
          </cell>
          <cell r="AU185">
            <v>3.9500000000000091E-2</v>
          </cell>
          <cell r="AV185">
            <v>3.9500000000000091E-2</v>
          </cell>
          <cell r="AW185">
            <v>3.9500000000000091E-2</v>
          </cell>
          <cell r="AX185">
            <v>3.9500000000000091E-2</v>
          </cell>
          <cell r="AY185">
            <v>3.9500000000000091E-2</v>
          </cell>
          <cell r="AZ185">
            <v>3.9500000000000091E-2</v>
          </cell>
        </row>
        <row r="186">
          <cell r="B186" t="str">
            <v>Inflação Projetada - INCC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</row>
        <row r="187">
          <cell r="B187" t="str">
            <v>Inflação Projetada - INPC</v>
          </cell>
          <cell r="D187">
            <v>0</v>
          </cell>
          <cell r="E187">
            <v>3.5145930840192463E-3</v>
          </cell>
          <cell r="F187">
            <v>3.5145930840192463E-3</v>
          </cell>
          <cell r="G187">
            <v>3.5145930840192463E-3</v>
          </cell>
          <cell r="H187">
            <v>3.5145930840192463E-3</v>
          </cell>
          <cell r="I187">
            <v>3.5145930840192463E-3</v>
          </cell>
          <cell r="J187">
            <v>3.5145930840192463E-3</v>
          </cell>
          <cell r="K187">
            <v>3.5145930840192463E-3</v>
          </cell>
          <cell r="L187">
            <v>3.5145930840192463E-3</v>
          </cell>
          <cell r="M187">
            <v>3.5145930840192463E-3</v>
          </cell>
          <cell r="N187">
            <v>3.5145930840192463E-3</v>
          </cell>
          <cell r="O187">
            <v>3.5145930840192463E-3</v>
          </cell>
          <cell r="P187">
            <v>3.5145930840192463E-3</v>
          </cell>
          <cell r="Q187">
            <v>3.3621265190633132E-3</v>
          </cell>
          <cell r="R187">
            <v>3.3621265190633132E-3</v>
          </cell>
          <cell r="S187">
            <v>3.3621265190633132E-3</v>
          </cell>
          <cell r="T187">
            <v>3.3621265190633132E-3</v>
          </cell>
          <cell r="U187">
            <v>3.3621265190633132E-3</v>
          </cell>
          <cell r="V187">
            <v>3.3621265190633132E-3</v>
          </cell>
          <cell r="W187">
            <v>3.3621265190633132E-3</v>
          </cell>
          <cell r="X187">
            <v>3.3621265190633132E-3</v>
          </cell>
          <cell r="Y187">
            <v>3.3621265190633132E-3</v>
          </cell>
          <cell r="Z187">
            <v>3.3621265190633132E-3</v>
          </cell>
          <cell r="AA187">
            <v>3.3621265190633132E-3</v>
          </cell>
          <cell r="AB187">
            <v>3.3621265190633132E-3</v>
          </cell>
          <cell r="AC187">
            <v>3.281778480337616E-3</v>
          </cell>
          <cell r="AD187">
            <v>3.281778480337616E-3</v>
          </cell>
          <cell r="AE187">
            <v>3.281778480337616E-3</v>
          </cell>
          <cell r="AF187">
            <v>3.281778480337616E-3</v>
          </cell>
          <cell r="AG187">
            <v>3.281778480337616E-3</v>
          </cell>
          <cell r="AH187">
            <v>3.281778480337616E-3</v>
          </cell>
          <cell r="AI187">
            <v>3.281778480337616E-3</v>
          </cell>
          <cell r="AJ187">
            <v>3.281778480337616E-3</v>
          </cell>
          <cell r="AK187">
            <v>3.281778480337616E-3</v>
          </cell>
          <cell r="AL187">
            <v>3.281778480337616E-3</v>
          </cell>
          <cell r="AM187">
            <v>3.281778480337616E-3</v>
          </cell>
          <cell r="AN187">
            <v>3.281778480337616E-3</v>
          </cell>
          <cell r="AO187">
            <v>4.0300000000000002E-2</v>
          </cell>
          <cell r="AP187">
            <v>3.960000000000008E-2</v>
          </cell>
          <cell r="AQ187">
            <v>3.960000000000008E-2</v>
          </cell>
          <cell r="AR187">
            <v>3.960000000000008E-2</v>
          </cell>
          <cell r="AS187">
            <v>3.960000000000008E-2</v>
          </cell>
          <cell r="AT187">
            <v>3.960000000000008E-2</v>
          </cell>
          <cell r="AU187">
            <v>3.960000000000008E-2</v>
          </cell>
          <cell r="AV187">
            <v>3.960000000000008E-2</v>
          </cell>
          <cell r="AW187">
            <v>3.960000000000008E-2</v>
          </cell>
          <cell r="AX187">
            <v>3.960000000000008E-2</v>
          </cell>
          <cell r="AY187">
            <v>3.960000000000008E-2</v>
          </cell>
          <cell r="AZ187">
            <v>3.960000000000008E-2</v>
          </cell>
        </row>
        <row r="188">
          <cell r="B188" t="str">
            <v>Índice de inflação - coringa 1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</row>
        <row r="189">
          <cell r="B189" t="str">
            <v>Índice de inflação - coringa 2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</row>
        <row r="190">
          <cell r="B190" t="str">
            <v>Variação Cambial - Dólar Americano</v>
          </cell>
          <cell r="D190">
            <v>0</v>
          </cell>
          <cell r="E190">
            <v>-0.23099927372153628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7.7777777777777724E-2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5.1546391752577359E-2</v>
          </cell>
          <cell r="AP190">
            <v>2.450980392156854E-2</v>
          </cell>
          <cell r="AQ190">
            <v>2.3923444976076791E-2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</row>
        <row r="191">
          <cell r="B191" t="str">
            <v>Cotação do Dólar Americano (R$ = US$ 1,00)</v>
          </cell>
          <cell r="D191">
            <v>2.3407</v>
          </cell>
          <cell r="E191">
            <v>1.8</v>
          </cell>
          <cell r="F191">
            <v>1.8</v>
          </cell>
          <cell r="G191">
            <v>1.8</v>
          </cell>
          <cell r="H191">
            <v>1.8</v>
          </cell>
          <cell r="I191">
            <v>1.8</v>
          </cell>
          <cell r="J191">
            <v>1.8</v>
          </cell>
          <cell r="K191">
            <v>1.8</v>
          </cell>
          <cell r="L191">
            <v>1.8</v>
          </cell>
          <cell r="M191">
            <v>1.8</v>
          </cell>
          <cell r="N191">
            <v>1.8</v>
          </cell>
          <cell r="O191">
            <v>1.8</v>
          </cell>
          <cell r="P191">
            <v>1.8</v>
          </cell>
          <cell r="Q191">
            <v>1.8</v>
          </cell>
          <cell r="R191">
            <v>1.8</v>
          </cell>
          <cell r="S191">
            <v>1.8</v>
          </cell>
          <cell r="T191">
            <v>1.8</v>
          </cell>
          <cell r="U191">
            <v>1.8</v>
          </cell>
          <cell r="V191">
            <v>1.8</v>
          </cell>
          <cell r="W191">
            <v>1.8</v>
          </cell>
          <cell r="X191">
            <v>1.8</v>
          </cell>
          <cell r="Y191">
            <v>1.8</v>
          </cell>
          <cell r="Z191">
            <v>1.8</v>
          </cell>
          <cell r="AA191">
            <v>1.8</v>
          </cell>
          <cell r="AB191">
            <v>1.8</v>
          </cell>
          <cell r="AC191">
            <v>1.94</v>
          </cell>
          <cell r="AD191">
            <v>1.94</v>
          </cell>
          <cell r="AE191">
            <v>1.94</v>
          </cell>
          <cell r="AF191">
            <v>1.94</v>
          </cell>
          <cell r="AG191">
            <v>1.94</v>
          </cell>
          <cell r="AH191">
            <v>1.94</v>
          </cell>
          <cell r="AI191">
            <v>1.94</v>
          </cell>
          <cell r="AJ191">
            <v>1.94</v>
          </cell>
          <cell r="AK191">
            <v>1.94</v>
          </cell>
          <cell r="AL191">
            <v>1.94</v>
          </cell>
          <cell r="AM191">
            <v>1.94</v>
          </cell>
          <cell r="AN191">
            <v>1.94</v>
          </cell>
          <cell r="AO191">
            <v>2.04</v>
          </cell>
          <cell r="AP191">
            <v>2.09</v>
          </cell>
          <cell r="AQ191">
            <v>2.1400000000000006</v>
          </cell>
          <cell r="AR191">
            <v>2.1400000000000006</v>
          </cell>
          <cell r="AS191">
            <v>2.1400000000000006</v>
          </cell>
          <cell r="AT191">
            <v>2.1400000000000006</v>
          </cell>
          <cell r="AU191">
            <v>2.1400000000000006</v>
          </cell>
          <cell r="AV191">
            <v>2.1400000000000006</v>
          </cell>
          <cell r="AW191">
            <v>2.1400000000000006</v>
          </cell>
          <cell r="AX191">
            <v>2.1400000000000006</v>
          </cell>
          <cell r="AY191">
            <v>2.1400000000000006</v>
          </cell>
          <cell r="AZ191">
            <v>2.1400000000000006</v>
          </cell>
        </row>
        <row r="192">
          <cell r="B192" t="str">
            <v>Variação Cambial - Euro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</row>
        <row r="193">
          <cell r="B193" t="str">
            <v>Cotação do Euro (R$ = Euro$ 1,00)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</row>
        <row r="194">
          <cell r="B194" t="str">
            <v>Variação Cambial - Coringa 1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</row>
        <row r="195">
          <cell r="B195" t="str">
            <v>Cotação  - coringa 1 (R$ = coringa1 $ 1,00)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</row>
        <row r="196">
          <cell r="B196" t="str">
            <v>Variação Cambial - Coringa 2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</row>
        <row r="197">
          <cell r="B197" t="str">
            <v>Cotação  - coringa 2 (R$ = coringa 2  $ 1,00)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</row>
        <row r="198">
          <cell r="B198" t="str">
            <v>CDI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</row>
        <row r="199">
          <cell r="B199" t="str">
            <v>TJLP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6.25E-2</v>
          </cell>
          <cell r="O199">
            <v>6.25E-2</v>
          </cell>
          <cell r="P199">
            <v>6.25E-2</v>
          </cell>
          <cell r="Q199">
            <v>6.25E-2</v>
          </cell>
          <cell r="R199">
            <v>6.25E-2</v>
          </cell>
          <cell r="S199">
            <v>6.25E-2</v>
          </cell>
          <cell r="T199">
            <v>6.25E-2</v>
          </cell>
          <cell r="U199">
            <v>6.25E-2</v>
          </cell>
          <cell r="V199">
            <v>6.25E-2</v>
          </cell>
          <cell r="W199">
            <v>6.25E-2</v>
          </cell>
          <cell r="X199">
            <v>6.25E-2</v>
          </cell>
          <cell r="Y199">
            <v>6.25E-2</v>
          </cell>
          <cell r="Z199">
            <v>6.25E-2</v>
          </cell>
          <cell r="AA199">
            <v>6.25E-2</v>
          </cell>
          <cell r="AB199">
            <v>6.25E-2</v>
          </cell>
          <cell r="AC199">
            <v>0.06</v>
          </cell>
          <cell r="AD199">
            <v>0.06</v>
          </cell>
          <cell r="AE199">
            <v>0.06</v>
          </cell>
          <cell r="AF199">
            <v>0.06</v>
          </cell>
          <cell r="AG199">
            <v>0.06</v>
          </cell>
          <cell r="AH199">
            <v>0.06</v>
          </cell>
          <cell r="AI199">
            <v>0.06</v>
          </cell>
          <cell r="AJ199">
            <v>0.06</v>
          </cell>
          <cell r="AK199">
            <v>0.06</v>
          </cell>
          <cell r="AL199">
            <v>0.06</v>
          </cell>
          <cell r="AM199">
            <v>0.06</v>
          </cell>
          <cell r="AN199">
            <v>0.06</v>
          </cell>
          <cell r="AO199">
            <v>5.7500000000000002E-2</v>
          </cell>
          <cell r="AP199">
            <v>5.7500000000000002E-2</v>
          </cell>
          <cell r="AQ199">
            <v>5.7500000000000002E-2</v>
          </cell>
          <cell r="AR199">
            <v>5.7500000000000002E-2</v>
          </cell>
          <cell r="AS199">
            <v>5.5E-2</v>
          </cell>
          <cell r="AT199">
            <v>5.5E-2</v>
          </cell>
          <cell r="AU199">
            <v>5.5E-2</v>
          </cell>
          <cell r="AV199">
            <v>5.5E-2</v>
          </cell>
          <cell r="AW199">
            <v>5.5E-2</v>
          </cell>
          <cell r="AX199">
            <v>5.5E-2</v>
          </cell>
          <cell r="AY199">
            <v>5.5E-2</v>
          </cell>
          <cell r="AZ199">
            <v>5.5E-2</v>
          </cell>
        </row>
        <row r="200">
          <cell r="B200" t="str">
            <v>SELIC</v>
          </cell>
          <cell r="D200">
            <v>0</v>
          </cell>
          <cell r="E200">
            <v>9.436200325992683E-3</v>
          </cell>
          <cell r="F200">
            <v>9.436200325992683E-3</v>
          </cell>
          <cell r="G200">
            <v>9.436200325992683E-3</v>
          </cell>
          <cell r="H200">
            <v>9.436200325992683E-3</v>
          </cell>
          <cell r="I200">
            <v>9.436200325992683E-3</v>
          </cell>
          <cell r="J200">
            <v>9.436200325992683E-3</v>
          </cell>
          <cell r="K200">
            <v>9.436200325992683E-3</v>
          </cell>
          <cell r="L200">
            <v>9.436200325992683E-3</v>
          </cell>
          <cell r="M200">
            <v>9.436200325992683E-3</v>
          </cell>
          <cell r="N200">
            <v>9.436200325992683E-3</v>
          </cell>
          <cell r="O200">
            <v>9.436200325992683E-3</v>
          </cell>
          <cell r="P200">
            <v>9.436200325992683E-3</v>
          </cell>
          <cell r="Q200">
            <v>8.3855685914970834E-3</v>
          </cell>
          <cell r="R200">
            <v>8.3855685914970834E-3</v>
          </cell>
          <cell r="S200">
            <v>8.3855685914970834E-3</v>
          </cell>
          <cell r="T200">
            <v>8.3855685914970834E-3</v>
          </cell>
          <cell r="U200">
            <v>8.3855685914970834E-3</v>
          </cell>
          <cell r="V200">
            <v>8.3855685914970834E-3</v>
          </cell>
          <cell r="W200">
            <v>8.3855685914970834E-3</v>
          </cell>
          <cell r="X200">
            <v>8.3855685914970834E-3</v>
          </cell>
          <cell r="Y200">
            <v>8.3855685914970834E-3</v>
          </cell>
          <cell r="Z200">
            <v>8.3855685914970834E-3</v>
          </cell>
          <cell r="AA200">
            <v>8.3855685914970834E-3</v>
          </cell>
          <cell r="AB200">
            <v>8.3855685914970834E-3</v>
          </cell>
          <cell r="AC200">
            <v>7.7906888794740947E-3</v>
          </cell>
          <cell r="AD200">
            <v>7.7906888794740947E-3</v>
          </cell>
          <cell r="AE200">
            <v>7.7906888794740947E-3</v>
          </cell>
          <cell r="AF200">
            <v>7.7906888794740947E-3</v>
          </cell>
          <cell r="AG200">
            <v>7.7906888794740947E-3</v>
          </cell>
          <cell r="AH200">
            <v>7.7906888794740947E-3</v>
          </cell>
          <cell r="AI200">
            <v>7.7906888794740947E-3</v>
          </cell>
          <cell r="AJ200">
            <v>7.7906888794740947E-3</v>
          </cell>
          <cell r="AK200">
            <v>7.7906888794740947E-3</v>
          </cell>
          <cell r="AL200">
            <v>7.7906888794740947E-3</v>
          </cell>
          <cell r="AM200">
            <v>7.7906888794740947E-3</v>
          </cell>
          <cell r="AN200">
            <v>7.7906888794740947E-3</v>
          </cell>
          <cell r="AO200">
            <v>9.3699999999999894E-2</v>
          </cell>
          <cell r="AP200">
            <v>8.9099999999999957E-2</v>
          </cell>
          <cell r="AQ200">
            <v>8.9099999999999957E-2</v>
          </cell>
          <cell r="AR200">
            <v>8.9099999999999957E-2</v>
          </cell>
          <cell r="AS200">
            <v>8.9099999999999957E-2</v>
          </cell>
          <cell r="AT200">
            <v>8.9099999999999957E-2</v>
          </cell>
          <cell r="AU200">
            <v>8.9099999999999957E-2</v>
          </cell>
          <cell r="AV200">
            <v>8.9099999999999957E-2</v>
          </cell>
          <cell r="AW200">
            <v>8.9099999999999957E-2</v>
          </cell>
          <cell r="AX200">
            <v>8.9099999999999957E-2</v>
          </cell>
          <cell r="AY200">
            <v>8.9099999999999957E-2</v>
          </cell>
          <cell r="AZ200">
            <v>8.9099999999999957E-2</v>
          </cell>
        </row>
        <row r="201">
          <cell r="B201" t="str">
            <v xml:space="preserve">LIBOR 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</row>
        <row r="202">
          <cell r="B202" t="str">
            <v>LIBOR - inclui variação cambial</v>
          </cell>
          <cell r="D202">
            <v>0</v>
          </cell>
          <cell r="E202">
            <v>-0.23099927372153628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7.7777777777777724E-2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5.1546391752577359E-2</v>
          </cell>
          <cell r="AP202">
            <v>2.450980392156854E-2</v>
          </cell>
          <cell r="AQ202">
            <v>2.3923444976076791E-2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</row>
        <row r="203">
          <cell r="B203" t="str">
            <v>Cesta de Moedas - BNDES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</row>
        <row r="204">
          <cell r="B204" t="str">
            <v>Taxa Anbid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</row>
        <row r="205">
          <cell r="B205" t="str">
            <v>NTN-B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</row>
        <row r="206">
          <cell r="B206" t="str">
            <v>Taxa de juros - Coringa 2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</row>
        <row r="207">
          <cell r="B207" t="str">
            <v>Custo de oportunidade dos acionistas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</row>
        <row r="208">
          <cell r="B208" t="str">
            <v>Indice coringa 1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</row>
        <row r="209">
          <cell r="B209" t="str">
            <v>Indice coringa 2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</row>
        <row r="210">
          <cell r="B210" t="str">
            <v>Nenhum/None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DV-Provisão-jun"/>
      <sheetName val="07-08-MENSAL-09 a 18 P Corrente"/>
      <sheetName val="Empr -&gt; PDV e a obter"/>
      <sheetName val="parâmetros"/>
      <sheetName val="RECEITA"/>
      <sheetName val="Fundação_Secretaria"/>
      <sheetName val="Pessoal"/>
      <sheetName val="BNDES"/>
      <sheetName val="BNDES-despesa"/>
      <sheetName val="BNDES-premissas"/>
      <sheetName val="Tabela_Energizacao"/>
      <sheetName val="06-07-MENSAL-08 a 2015"/>
      <sheetName val="ponderação-inv"/>
      <sheetName val="07-MENSAL-08 a 18 P Corrente"/>
      <sheetName val="MSO "/>
      <sheetName val="receita-mes-cor"/>
      <sheetName val="Análise-Movimento IR-CS"/>
      <sheetName val="Análise-Ajuste de Passivos"/>
      <sheetName val="I.Renda 2007-corrente"/>
      <sheetName val="C.Social 2007-corrente"/>
      <sheetName val="Receita-FPP P Corrente"/>
      <sheetName val="Receita-FPP"/>
      <sheetName val="I.Renda 2007"/>
      <sheetName val="C.Social 2007"/>
      <sheetName val="DOLAR_VENDA"/>
      <sheetName val="0_premissas"/>
    </sheetNames>
    <sheetDataSet>
      <sheetData sheetId="0" refreshError="1"/>
      <sheetData sheetId="1" refreshError="1">
        <row r="317">
          <cell r="B317" t="str">
            <v>Lucro Líquido</v>
          </cell>
          <cell r="D317">
            <v>117.7</v>
          </cell>
          <cell r="E317">
            <v>32.325066666666693</v>
          </cell>
          <cell r="F317">
            <v>51.983200000000011</v>
          </cell>
          <cell r="G317">
            <v>143.40212099999997</v>
          </cell>
          <cell r="H317">
            <v>44.372166666666679</v>
          </cell>
          <cell r="I317">
            <v>45.546666666666667</v>
          </cell>
          <cell r="J317">
            <v>45.299000000000021</v>
          </cell>
          <cell r="K317">
            <v>65.170587949014518</v>
          </cell>
          <cell r="L317">
            <v>52.154504105916814</v>
          </cell>
          <cell r="M317">
            <v>73.199706328887729</v>
          </cell>
          <cell r="N317">
            <v>78.806682466099446</v>
          </cell>
          <cell r="O317">
            <v>69.141952948163947</v>
          </cell>
          <cell r="P317">
            <v>67.370666949024255</v>
          </cell>
          <cell r="Q317">
            <v>768.77232174710684</v>
          </cell>
          <cell r="R317">
            <v>53.135790011198168</v>
          </cell>
          <cell r="S317">
            <v>48.084684432972807</v>
          </cell>
          <cell r="T317">
            <v>44.097791546067562</v>
          </cell>
          <cell r="U317">
            <v>55.764811613565932</v>
          </cell>
          <cell r="V317">
            <v>54.587812819765347</v>
          </cell>
          <cell r="W317">
            <v>59.488064983150565</v>
          </cell>
          <cell r="X317">
            <v>77.889058100712987</v>
          </cell>
          <cell r="Y317">
            <v>56.461397142998635</v>
          </cell>
          <cell r="Z317">
            <v>54.13616365849586</v>
          </cell>
          <cell r="AA317">
            <v>56.960069039178975</v>
          </cell>
          <cell r="AB317">
            <v>57.145833617446073</v>
          </cell>
          <cell r="AC317">
            <v>73.35158658866419</v>
          </cell>
          <cell r="AD317">
            <v>691.1030635542171</v>
          </cell>
          <cell r="AE317">
            <v>722.13562644100625</v>
          </cell>
          <cell r="AF317">
            <v>746.26376255055186</v>
          </cell>
          <cell r="AG317">
            <v>804.40206529497527</v>
          </cell>
          <cell r="AH317">
            <v>846.11028517159843</v>
          </cell>
          <cell r="AI317">
            <v>882.15437362646446</v>
          </cell>
          <cell r="AJ317">
            <v>912.60393378009087</v>
          </cell>
          <cell r="AK317">
            <v>763.0786629612046</v>
          </cell>
          <cell r="AL317">
            <v>595.31616662543854</v>
          </cell>
          <cell r="AM317">
            <v>633.57097983588824</v>
          </cell>
        </row>
        <row r="318">
          <cell r="B318" t="str">
            <v>(+) Variações que não afetam o caixa (Despesas)</v>
          </cell>
          <cell r="D318">
            <v>99.500000000000028</v>
          </cell>
          <cell r="E318">
            <v>42.699999999999989</v>
          </cell>
          <cell r="F318">
            <v>33.9</v>
          </cell>
          <cell r="G318">
            <v>63.300000000000011</v>
          </cell>
          <cell r="H318">
            <v>50.900000000000006</v>
          </cell>
          <cell r="I318">
            <v>34.699999999999996</v>
          </cell>
          <cell r="J318">
            <v>51.716999999999999</v>
          </cell>
          <cell r="K318">
            <v>26.470422787694641</v>
          </cell>
          <cell r="L318">
            <v>39.040919724769346</v>
          </cell>
          <cell r="M318">
            <v>19.00350865172728</v>
          </cell>
          <cell r="N318">
            <v>21.308952888269943</v>
          </cell>
          <cell r="O318">
            <v>18.998624970358701</v>
          </cell>
          <cell r="P318">
            <v>18.149792980044477</v>
          </cell>
          <cell r="Q318">
            <v>420.18922200286443</v>
          </cell>
          <cell r="R318">
            <v>20.392763290888276</v>
          </cell>
          <cell r="S318">
            <v>20.392763290888276</v>
          </cell>
          <cell r="T318">
            <v>20.358976709254463</v>
          </cell>
          <cell r="U318">
            <v>21.042897610332343</v>
          </cell>
          <cell r="V318">
            <v>21.026004319515437</v>
          </cell>
          <cell r="W318">
            <v>21.009111028698527</v>
          </cell>
          <cell r="X318">
            <v>21.719986321772367</v>
          </cell>
          <cell r="Y318">
            <v>21.703093030955458</v>
          </cell>
          <cell r="Z318">
            <v>21.686199740138552</v>
          </cell>
          <cell r="AA318">
            <v>21.669306449321642</v>
          </cell>
          <cell r="AB318">
            <v>21.652413158504736</v>
          </cell>
          <cell r="AC318">
            <v>23.012065692258954</v>
          </cell>
          <cell r="AD318">
            <v>255.66558064252899</v>
          </cell>
          <cell r="AE318">
            <v>262.37697986993493</v>
          </cell>
          <cell r="AF318">
            <v>275.33083489364958</v>
          </cell>
          <cell r="AG318">
            <v>278.54425677791642</v>
          </cell>
          <cell r="AH318">
            <v>281.82001058459076</v>
          </cell>
          <cell r="AI318">
            <v>285.37966523645429</v>
          </cell>
          <cell r="AJ318">
            <v>290.255164451967</v>
          </cell>
          <cell r="AK318">
            <v>295.53648033795264</v>
          </cell>
          <cell r="AL318">
            <v>298.95312339458957</v>
          </cell>
          <cell r="AM318">
            <v>300.66503179814777</v>
          </cell>
        </row>
        <row r="319">
          <cell r="B319" t="str">
            <v>Ativo regulatório realização</v>
          </cell>
          <cell r="D319">
            <v>42.6</v>
          </cell>
          <cell r="E319">
            <v>0.2</v>
          </cell>
          <cell r="F319">
            <v>0.3</v>
          </cell>
          <cell r="G319">
            <v>0.2</v>
          </cell>
          <cell r="H319">
            <v>0.1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0.79999999999999993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</row>
        <row r="320">
          <cell r="B320" t="str">
            <v>Despesas Financeiras-BNDES</v>
          </cell>
          <cell r="D320">
            <v>88.7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1.7264849623241501</v>
          </cell>
          <cell r="M320">
            <v>1.7144116409092958</v>
          </cell>
          <cell r="N320">
            <v>1.7023383194944417</v>
          </cell>
          <cell r="O320">
            <v>2.3843405919753935</v>
          </cell>
          <cell r="P320">
            <v>2.3722672705605392</v>
          </cell>
          <cell r="Q320">
            <v>9.8998427852638216</v>
          </cell>
          <cell r="R320">
            <v>2.3601939491456854</v>
          </cell>
          <cell r="S320">
            <v>2.3601939491456854</v>
          </cell>
          <cell r="T320">
            <v>2.3264073675118686</v>
          </cell>
          <cell r="U320">
            <v>3.0103282685897503</v>
          </cell>
          <cell r="V320">
            <v>2.9934349777728424</v>
          </cell>
          <cell r="W320">
            <v>2.9765416869559336</v>
          </cell>
          <cell r="X320">
            <v>3.6874169800297749</v>
          </cell>
          <cell r="Y320">
            <v>3.6705236892128661</v>
          </cell>
          <cell r="Z320">
            <v>3.6536303983959582</v>
          </cell>
          <cell r="AA320">
            <v>3.6367371075790493</v>
          </cell>
          <cell r="AB320">
            <v>3.6198438167621414</v>
          </cell>
          <cell r="AC320">
            <v>4.9794963505163619</v>
          </cell>
          <cell r="AD320">
            <v>39.274748541617917</v>
          </cell>
          <cell r="AE320">
            <v>61.699211624390429</v>
          </cell>
          <cell r="AF320">
            <v>57.921338325388128</v>
          </cell>
          <cell r="AG320">
            <v>52.736267940083202</v>
          </cell>
          <cell r="AH320">
            <v>47.493638696870235</v>
          </cell>
          <cell r="AI320">
            <v>42.251009453657282</v>
          </cell>
          <cell r="AJ320">
            <v>37.008380210444315</v>
          </cell>
          <cell r="AK320">
            <v>31.765750967231348</v>
          </cell>
          <cell r="AL320">
            <v>26.523121724018381</v>
          </cell>
          <cell r="AM320">
            <v>21.280492480805417</v>
          </cell>
        </row>
        <row r="321">
          <cell r="B321" t="str">
            <v>Realização - IR/CSLL diferidos</v>
          </cell>
          <cell r="D321">
            <v>-191.5</v>
          </cell>
          <cell r="E321">
            <v>25.7</v>
          </cell>
          <cell r="F321">
            <v>17.7</v>
          </cell>
          <cell r="G321">
            <v>49.000000000000007</v>
          </cell>
          <cell r="H321">
            <v>13.899999999999999</v>
          </cell>
          <cell r="I321">
            <v>8.4999999999999964</v>
          </cell>
          <cell r="J321">
            <v>17.277000000000001</v>
          </cell>
          <cell r="K321">
            <v>0.60235888975670804</v>
          </cell>
          <cell r="L321">
            <v>0.59858045181325759</v>
          </cell>
          <cell r="M321">
            <v>0.55832781975098289</v>
          </cell>
          <cell r="N321">
            <v>0.63949814357895418</v>
          </cell>
          <cell r="O321">
            <v>0.63949814357895418</v>
          </cell>
          <cell r="P321">
            <v>0.60273655152114458</v>
          </cell>
          <cell r="Q321">
            <v>135.71799999999999</v>
          </cell>
          <cell r="R321">
            <v>2.1999999999999997</v>
          </cell>
          <cell r="S321">
            <v>2.1999999999999997</v>
          </cell>
          <cell r="T321">
            <v>2.1999999999999997</v>
          </cell>
          <cell r="U321">
            <v>2.1999999999999997</v>
          </cell>
          <cell r="V321">
            <v>2.1999999999999997</v>
          </cell>
          <cell r="W321">
            <v>2.1999999999999997</v>
          </cell>
          <cell r="X321">
            <v>2.1999999999999997</v>
          </cell>
          <cell r="Y321">
            <v>2.1999999999999997</v>
          </cell>
          <cell r="Z321">
            <v>2.1999999999999997</v>
          </cell>
          <cell r="AA321">
            <v>2.1999999999999997</v>
          </cell>
          <cell r="AB321">
            <v>2.1999999999999997</v>
          </cell>
          <cell r="AC321">
            <v>2.1999999999999997</v>
          </cell>
          <cell r="AD321">
            <v>26.399999999999995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</row>
        <row r="322">
          <cell r="B322" t="str">
            <v>Atualização de Créditos PIS/COFINS</v>
          </cell>
          <cell r="D322">
            <v>-142.69999999999999</v>
          </cell>
          <cell r="E322">
            <v>0</v>
          </cell>
          <cell r="F322">
            <v>0</v>
          </cell>
          <cell r="G322">
            <v>0</v>
          </cell>
          <cell r="H322">
            <v>0.2</v>
          </cell>
          <cell r="I322">
            <v>0</v>
          </cell>
          <cell r="J322">
            <v>0</v>
          </cell>
          <cell r="K322">
            <v>-5.8067944577313721E-2</v>
          </cell>
          <cell r="L322">
            <v>-5.8629831960655493E-2</v>
          </cell>
          <cell r="M322">
            <v>-4.3714951525589109E-2</v>
          </cell>
          <cell r="N322">
            <v>-7.3677173960433303E-3</v>
          </cell>
          <cell r="O322">
            <v>3.0209221176140616E-4</v>
          </cell>
          <cell r="P322">
            <v>3.0501537020329907E-4</v>
          </cell>
          <cell r="Q322">
            <v>3.2826662122363043E-2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</row>
        <row r="323">
          <cell r="B323" t="str">
            <v>Créditos de tributos compensados</v>
          </cell>
          <cell r="D323">
            <v>133</v>
          </cell>
          <cell r="E323">
            <v>2.5999999999999943</v>
          </cell>
          <cell r="F323">
            <v>1.7999999999999972</v>
          </cell>
          <cell r="G323">
            <v>0</v>
          </cell>
          <cell r="H323">
            <v>22.400000000000006</v>
          </cell>
          <cell r="I323">
            <v>11.899999999999999</v>
          </cell>
          <cell r="J323">
            <v>20.14</v>
          </cell>
          <cell r="K323">
            <v>10.751647699922655</v>
          </cell>
          <cell r="L323">
            <v>21.6</v>
          </cell>
          <cell r="M323">
            <v>1.6</v>
          </cell>
          <cell r="N323">
            <v>3.8</v>
          </cell>
          <cell r="O323">
            <v>0.8</v>
          </cell>
          <cell r="P323">
            <v>0</v>
          </cell>
          <cell r="Q323">
            <v>97.391647699922629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</row>
        <row r="324">
          <cell r="B324" t="str">
            <v xml:space="preserve">   IR/CSLL</v>
          </cell>
          <cell r="D324">
            <v>111.8</v>
          </cell>
          <cell r="E324">
            <v>2.5999999999999943</v>
          </cell>
          <cell r="F324">
            <v>1.7999999999999972</v>
          </cell>
          <cell r="G324">
            <v>0</v>
          </cell>
          <cell r="H324">
            <v>22.400000000000006</v>
          </cell>
          <cell r="I324">
            <v>11.899999999999999</v>
          </cell>
          <cell r="J324">
            <v>-0.37899999999999778</v>
          </cell>
          <cell r="K324">
            <v>10.751647699922655</v>
          </cell>
          <cell r="L324">
            <v>21.6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70.672647699922663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</row>
        <row r="325">
          <cell r="B325" t="str">
            <v xml:space="preserve">   PIS/COFINS</v>
          </cell>
          <cell r="D325">
            <v>21.2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20.518999999999998</v>
          </cell>
          <cell r="K325">
            <v>0</v>
          </cell>
          <cell r="L325">
            <v>0</v>
          </cell>
          <cell r="M325">
            <v>1.6</v>
          </cell>
          <cell r="N325">
            <v>3.8</v>
          </cell>
          <cell r="O325">
            <v>0.8</v>
          </cell>
          <cell r="P325">
            <v>0</v>
          </cell>
          <cell r="Q325">
            <v>26.719000000000001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</row>
        <row r="326">
          <cell r="B326" t="str">
            <v>Depreciação</v>
          </cell>
          <cell r="D326">
            <v>169.4</v>
          </cell>
          <cell r="E326">
            <v>14.2</v>
          </cell>
          <cell r="F326">
            <v>14.1</v>
          </cell>
          <cell r="G326">
            <v>14.1</v>
          </cell>
          <cell r="H326">
            <v>14.3</v>
          </cell>
          <cell r="I326">
            <v>14.3</v>
          </cell>
          <cell r="J326">
            <v>14.3</v>
          </cell>
          <cell r="K326">
            <v>15.174484142592592</v>
          </cell>
          <cell r="L326">
            <v>15.174484142592592</v>
          </cell>
          <cell r="M326">
            <v>15.174484142592592</v>
          </cell>
          <cell r="N326">
            <v>15.174484142592592</v>
          </cell>
          <cell r="O326">
            <v>15.174484142592592</v>
          </cell>
          <cell r="P326">
            <v>15.174484142592592</v>
          </cell>
          <cell r="Q326">
            <v>176.34690485555558</v>
          </cell>
          <cell r="R326">
            <v>15.832569341742593</v>
          </cell>
          <cell r="S326">
            <v>15.832569341742593</v>
          </cell>
          <cell r="T326">
            <v>15.832569341742593</v>
          </cell>
          <cell r="U326">
            <v>15.832569341742593</v>
          </cell>
          <cell r="V326">
            <v>15.832569341742593</v>
          </cell>
          <cell r="W326">
            <v>15.832569341742593</v>
          </cell>
          <cell r="X326">
            <v>15.832569341742593</v>
          </cell>
          <cell r="Y326">
            <v>15.832569341742593</v>
          </cell>
          <cell r="Z326">
            <v>15.832569341742593</v>
          </cell>
          <cell r="AA326">
            <v>15.832569341742593</v>
          </cell>
          <cell r="AB326">
            <v>15.832569341742593</v>
          </cell>
          <cell r="AC326">
            <v>15.832569341742593</v>
          </cell>
          <cell r="AD326">
            <v>189.99083210091109</v>
          </cell>
          <cell r="AE326">
            <v>200.67776824554448</v>
          </cell>
          <cell r="AF326">
            <v>217.40949656826146</v>
          </cell>
          <cell r="AG326">
            <v>225.80798883783322</v>
          </cell>
          <cell r="AH326">
            <v>234.32637188772051</v>
          </cell>
          <cell r="AI326">
            <v>243.12865578279698</v>
          </cell>
          <cell r="AJ326">
            <v>253.2467842415227</v>
          </cell>
          <cell r="AK326">
            <v>263.77072937072131</v>
          </cell>
          <cell r="AL326">
            <v>272.43000167057119</v>
          </cell>
          <cell r="AM326">
            <v>279.38453931734233</v>
          </cell>
        </row>
        <row r="327">
          <cell r="B327" t="str">
            <v>(-) Variações que não afetam o caixa (Receitas)</v>
          </cell>
          <cell r="D327">
            <v>73.900000000000006</v>
          </cell>
          <cell r="E327">
            <v>-1.6470000000000002</v>
          </cell>
          <cell r="F327">
            <v>-12.142999999999999</v>
          </cell>
          <cell r="G327">
            <v>-50.853000000000009</v>
          </cell>
          <cell r="H327">
            <v>-2.4630000000000001</v>
          </cell>
          <cell r="I327">
            <v>-1.7789999999999997</v>
          </cell>
          <cell r="J327">
            <v>-3.0569999999999995</v>
          </cell>
          <cell r="K327">
            <v>-1.4747346112439805</v>
          </cell>
          <cell r="L327">
            <v>-1.4752964986273223</v>
          </cell>
          <cell r="M327">
            <v>3.039618381807744</v>
          </cell>
          <cell r="N327">
            <v>-1.4240343840627101</v>
          </cell>
          <cell r="O327">
            <v>-1.4263645744549087</v>
          </cell>
          <cell r="P327">
            <v>6.4736383487035329</v>
          </cell>
          <cell r="Q327">
            <v>-68.229173337877654</v>
          </cell>
          <cell r="R327">
            <v>-0.9066473307552152</v>
          </cell>
          <cell r="S327">
            <v>-1.218658932302088</v>
          </cell>
          <cell r="T327">
            <v>15.636207783259987</v>
          </cell>
          <cell r="U327">
            <v>-0.80264346357292427</v>
          </cell>
          <cell r="V327">
            <v>-0.28262412766146916</v>
          </cell>
          <cell r="W327">
            <v>-2.6851134595723911</v>
          </cell>
          <cell r="X327">
            <v>-1.4266666666666701</v>
          </cell>
          <cell r="Y327">
            <v>-1.4266666666666701</v>
          </cell>
          <cell r="Z327">
            <v>3.2535073565364234</v>
          </cell>
          <cell r="AA327">
            <v>-1.4266666666666701</v>
          </cell>
          <cell r="AB327">
            <v>-1.4266666666666701</v>
          </cell>
          <cell r="AC327">
            <v>6.7896388407343169</v>
          </cell>
          <cell r="AD327">
            <v>14.076999999999966</v>
          </cell>
          <cell r="AE327">
            <v>15.442013042218491</v>
          </cell>
          <cell r="AF327">
            <v>16.752654473005105</v>
          </cell>
          <cell r="AG327">
            <v>18.085863434096648</v>
          </cell>
          <cell r="AH327">
            <v>33.971747428358043</v>
          </cell>
          <cell r="AI327">
            <v>37.912373785300652</v>
          </cell>
          <cell r="AJ327">
            <v>39.409904827851598</v>
          </cell>
          <cell r="AK327">
            <v>40.966588290690787</v>
          </cell>
          <cell r="AL327">
            <v>42.584760694015031</v>
          </cell>
          <cell r="AM327">
            <v>44.266850850566023</v>
          </cell>
        </row>
        <row r="328">
          <cell r="B328" t="str">
            <v>Resultado não Operacional</v>
          </cell>
          <cell r="D328">
            <v>14.9</v>
          </cell>
          <cell r="E328">
            <v>-1.4</v>
          </cell>
          <cell r="F328">
            <v>-12.3</v>
          </cell>
          <cell r="G328">
            <v>-1.2999999999999972</v>
          </cell>
          <cell r="H328">
            <v>-1.4</v>
          </cell>
          <cell r="I328">
            <v>-1.4</v>
          </cell>
          <cell r="J328">
            <v>-1.4</v>
          </cell>
          <cell r="K328">
            <v>-1.4166666666666667</v>
          </cell>
          <cell r="L328">
            <v>-1.4166666666666667</v>
          </cell>
          <cell r="M328">
            <v>-1.4166666666666667</v>
          </cell>
          <cell r="N328">
            <v>-1.4166666666666667</v>
          </cell>
          <cell r="O328">
            <v>-1.4266666666666701</v>
          </cell>
          <cell r="P328">
            <v>-1.4266666666666701</v>
          </cell>
          <cell r="Q328">
            <v>-27.720000000000006</v>
          </cell>
          <cell r="R328">
            <v>-1.4266666666666701</v>
          </cell>
          <cell r="S328">
            <v>-1.4266666666666701</v>
          </cell>
          <cell r="T328">
            <v>-1.4266666666666701</v>
          </cell>
          <cell r="U328">
            <v>-1.4266666666666701</v>
          </cell>
          <cell r="V328">
            <v>-1.4266666666666701</v>
          </cell>
          <cell r="W328">
            <v>-1.4266666666666701</v>
          </cell>
          <cell r="X328">
            <v>-1.4266666666666701</v>
          </cell>
          <cell r="Y328">
            <v>-1.4266666666666701</v>
          </cell>
          <cell r="Z328">
            <v>-1.4266666666666701</v>
          </cell>
          <cell r="AA328">
            <v>-1.4266666666666701</v>
          </cell>
          <cell r="AB328">
            <v>-1.4266666666666701</v>
          </cell>
          <cell r="AC328">
            <v>-1.4266666666666701</v>
          </cell>
          <cell r="AD328">
            <v>-17.120000000000037</v>
          </cell>
          <cell r="AE328">
            <v>-17</v>
          </cell>
          <cell r="AF328">
            <v>-17</v>
          </cell>
          <cell r="AG328">
            <v>-17</v>
          </cell>
          <cell r="AH328">
            <v>-2.5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</row>
        <row r="329">
          <cell r="B329" t="str">
            <v>Provisões para contingências</v>
          </cell>
          <cell r="D329">
            <v>18.3</v>
          </cell>
          <cell r="E329">
            <v>-4.7000000000000042E-2</v>
          </cell>
          <cell r="F329">
            <v>-4.2999999999999983E-2</v>
          </cell>
          <cell r="G329">
            <v>16.046999999999997</v>
          </cell>
          <cell r="H329">
            <v>3.7000000000000033E-2</v>
          </cell>
          <cell r="I329">
            <v>2.100000000000013E-2</v>
          </cell>
          <cell r="J329">
            <v>-3.508</v>
          </cell>
          <cell r="K329">
            <v>0</v>
          </cell>
          <cell r="L329">
            <v>0</v>
          </cell>
          <cell r="M329">
            <v>4.5</v>
          </cell>
          <cell r="N329">
            <v>0</v>
          </cell>
          <cell r="O329">
            <v>0</v>
          </cell>
          <cell r="P329">
            <v>7.9</v>
          </cell>
          <cell r="Q329">
            <v>24.906999999999996</v>
          </cell>
          <cell r="R329">
            <v>0.52001933591145488</v>
          </cell>
          <cell r="S329">
            <v>0.20800773436458198</v>
          </cell>
          <cell r="T329">
            <v>17.062874449926657</v>
          </cell>
          <cell r="U329">
            <v>0.62402320309374582</v>
          </cell>
          <cell r="V329">
            <v>1.1440425390052009</v>
          </cell>
          <cell r="W329">
            <v>-1.2584467929057208</v>
          </cell>
          <cell r="X329">
            <v>0</v>
          </cell>
          <cell r="Y329">
            <v>0</v>
          </cell>
          <cell r="Z329">
            <v>4.6801740232030937</v>
          </cell>
          <cell r="AA329">
            <v>0</v>
          </cell>
          <cell r="AB329">
            <v>0</v>
          </cell>
          <cell r="AC329">
            <v>8.2163055074009872</v>
          </cell>
          <cell r="AD329">
            <v>31.197000000000003</v>
          </cell>
          <cell r="AE329">
            <v>32.441760299999999</v>
          </cell>
          <cell r="AF329">
            <v>33.752407416120001</v>
          </cell>
          <cell r="AG329">
            <v>35.085627509056742</v>
          </cell>
          <cell r="AH329">
            <v>36.471509795664488</v>
          </cell>
          <cell r="AI329">
            <v>37.912134432593241</v>
          </cell>
          <cell r="AJ329">
            <v>39.409663742680671</v>
          </cell>
          <cell r="AK329">
            <v>40.966345460516564</v>
          </cell>
          <cell r="AL329">
            <v>42.584516106206969</v>
          </cell>
          <cell r="AM329">
            <v>44.266604492402152</v>
          </cell>
        </row>
        <row r="330">
          <cell r="B330" t="str">
            <v>Provisão - PDV</v>
          </cell>
          <cell r="D330">
            <v>79</v>
          </cell>
          <cell r="E330">
            <v>0.9</v>
          </cell>
          <cell r="F330">
            <v>1.3</v>
          </cell>
          <cell r="G330">
            <v>0.2</v>
          </cell>
          <cell r="H330">
            <v>0.2</v>
          </cell>
          <cell r="I330">
            <v>-0.2</v>
          </cell>
          <cell r="J330">
            <v>1.9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4.3000000000000007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</row>
        <row r="331">
          <cell r="B331" t="str">
            <v>PDD - CETEMEQ IPTU - reversão</v>
          </cell>
          <cell r="D331">
            <v>0</v>
          </cell>
          <cell r="E331">
            <v>0</v>
          </cell>
          <cell r="F331">
            <v>0</v>
          </cell>
          <cell r="G331">
            <v>-63.6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-63.6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</row>
        <row r="332">
          <cell r="B332" t="str">
            <v>Receita financeira sobre crédito tributário</v>
          </cell>
          <cell r="D332">
            <v>0</v>
          </cell>
          <cell r="E332">
            <v>0</v>
          </cell>
          <cell r="F332">
            <v>0</v>
          </cell>
          <cell r="G332">
            <v>-1.2</v>
          </cell>
          <cell r="H332">
            <v>-0.30000000000000004</v>
          </cell>
          <cell r="I332">
            <v>-0.19999999999999996</v>
          </cell>
          <cell r="J332">
            <v>-4.9000000000000155E-2</v>
          </cell>
          <cell r="K332">
            <v>-5.8067944577313721E-2</v>
          </cell>
          <cell r="L332">
            <v>-5.8629831960655493E-2</v>
          </cell>
          <cell r="M332">
            <v>-4.3714951525589109E-2</v>
          </cell>
          <cell r="N332">
            <v>-7.3677173960433303E-3</v>
          </cell>
          <cell r="O332">
            <v>3.0209221176140616E-4</v>
          </cell>
          <cell r="P332">
            <v>3.0501537020329907E-4</v>
          </cell>
          <cell r="Q332">
            <v>-1.9161733378776371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2.5274221849245473E-4</v>
          </cell>
          <cell r="AF332">
            <v>2.4705688510595169E-4</v>
          </cell>
          <cell r="AG332">
            <v>2.3592503990525255E-4</v>
          </cell>
          <cell r="AH332">
            <v>2.3763269355691743E-4</v>
          </cell>
          <cell r="AI332">
            <v>2.3935270740992087E-4</v>
          </cell>
          <cell r="AJ332">
            <v>2.410851709288783E-4</v>
          </cell>
          <cell r="AK332">
            <v>2.4283017422596065E-4</v>
          </cell>
          <cell r="AL332">
            <v>2.4458780806558151E-4</v>
          </cell>
          <cell r="AM332">
            <v>2.4635816386911827E-4</v>
          </cell>
        </row>
        <row r="333">
          <cell r="B333" t="str">
            <v>Ativo Regulatório constituição</v>
          </cell>
          <cell r="D333">
            <v>-38.299999999999997</v>
          </cell>
          <cell r="E333">
            <v>-1.1000000000000001</v>
          </cell>
          <cell r="F333">
            <v>-1.1000000000000001</v>
          </cell>
          <cell r="G333">
            <v>-1</v>
          </cell>
          <cell r="H333">
            <v>-1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-4.2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</row>
        <row r="334">
          <cell r="B334" t="str">
            <v>Geração de Caixa</v>
          </cell>
          <cell r="D334">
            <v>291.10000000000002</v>
          </cell>
          <cell r="E334">
            <v>73.378066666666669</v>
          </cell>
          <cell r="F334">
            <v>73.740200000000016</v>
          </cell>
          <cell r="G334">
            <v>155.84912099999997</v>
          </cell>
          <cell r="H334">
            <v>92.809166666666698</v>
          </cell>
          <cell r="I334">
            <v>78.467666666666673</v>
          </cell>
          <cell r="J334">
            <v>93.959000000000017</v>
          </cell>
          <cell r="K334">
            <v>90.166276125465188</v>
          </cell>
          <cell r="L334">
            <v>89.720127332058851</v>
          </cell>
          <cell r="M334">
            <v>95.242833362422743</v>
          </cell>
          <cell r="N334">
            <v>98.691600970306681</v>
          </cell>
          <cell r="O334">
            <v>86.714213344067744</v>
          </cell>
          <cell r="P334">
            <v>91.994098277772267</v>
          </cell>
          <cell r="Q334">
            <v>1120.7323704120936</v>
          </cell>
          <cell r="R334">
            <v>72.621905971331216</v>
          </cell>
          <cell r="S334">
            <v>67.258788791558985</v>
          </cell>
          <cell r="T334">
            <v>80.092976038582023</v>
          </cell>
          <cell r="U334">
            <v>76.005065760325351</v>
          </cell>
          <cell r="V334">
            <v>75.33119301161932</v>
          </cell>
          <cell r="W334">
            <v>77.8120625522767</v>
          </cell>
          <cell r="X334">
            <v>98.182377755818678</v>
          </cell>
          <cell r="Y334">
            <v>76.737823507287416</v>
          </cell>
          <cell r="Z334">
            <v>79.075870755170826</v>
          </cell>
          <cell r="AA334">
            <v>77.202708821833937</v>
          </cell>
          <cell r="AB334">
            <v>77.371580109284139</v>
          </cell>
          <cell r="AC334">
            <v>103.15329112165746</v>
          </cell>
          <cell r="AD334">
            <v>960.84564419674609</v>
          </cell>
          <cell r="AE334">
            <v>999.95461935315973</v>
          </cell>
          <cell r="AF334">
            <v>1038.3472519172064</v>
          </cell>
          <cell r="AG334">
            <v>1101.0321855069883</v>
          </cell>
          <cell r="AH334">
            <v>1161.9020431845472</v>
          </cell>
          <cell r="AI334">
            <v>1205.4464126482194</v>
          </cell>
          <cell r="AJ334">
            <v>1242.2690030599094</v>
          </cell>
          <cell r="AK334">
            <v>1099.5817315898482</v>
          </cell>
          <cell r="AL334">
            <v>936.85405071404318</v>
          </cell>
          <cell r="AM334">
            <v>978.50286248460202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put"/>
      <sheetName val="Configuração"/>
      <sheetName val="Hardware"/>
      <sheetName val="Software"/>
      <sheetName val="Services"/>
      <sheetName val="Spares - Materials"/>
      <sheetName val="Fixed Asset"/>
      <sheetName val="PriceList"/>
      <sheetName val="Draft"/>
      <sheetName val="Draft (2)"/>
      <sheetName val="Draft (3)"/>
      <sheetName val="Rental"/>
      <sheetName val="P&amp;L by Year"/>
      <sheetName val="P&amp;L by Product"/>
      <sheetName val="Services - P&amp;L Monthly"/>
      <sheetName val="CashFlow"/>
      <sheetName val="Financials"/>
      <sheetName val="ID FILES"/>
      <sheetName val="Dados Cadastrais"/>
      <sheetName val="Preço Eqptos &amp; Frete"/>
      <sheetName val="Preço Serviços"/>
      <sheetName val="Preço Spares - Materials"/>
      <sheetName val="Qtdes Eqptos"/>
      <sheetName val="Qtdes serviços"/>
      <sheetName val="Qtdes Spares - Materials"/>
      <sheetName val="Ativo Fixo"/>
      <sheetName val="Leasing &amp; Alguel"/>
      <sheetName val="BACK-UP"/>
      <sheetName val="TEC"/>
      <sheetName val="QUADRO SINÓTICO"/>
      <sheetName val="Centro Custos Infra"/>
      <sheetName val="Cargos"/>
      <sheetName val="Categorias"/>
      <sheetName val="CPM - YTD 2004"/>
      <sheetName val="CPM - OP 2004"/>
      <sheetName val="GTM´s Info"/>
      <sheetName val="Approval Matrix"/>
      <sheetName val="INDIRETOS X PRODUTO"/>
      <sheetName val="Rental Output"/>
      <sheetName val="Ind IN98"/>
      <sheetName val="Ind IN98 (Spares)"/>
      <sheetName val="TLPR02"/>
      <sheetName val="Dados (peso)"/>
      <sheetName val="Prop-Ger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4">
          <cell r="C4" t="str">
            <v>Analista de Suporte Técnico Jr</v>
          </cell>
        </row>
        <row r="5">
          <cell r="C5" t="str">
            <v>Analista de Suporte Técnico Pl</v>
          </cell>
        </row>
        <row r="6">
          <cell r="C6" t="str">
            <v>Analista de Suporte Técnico Sr</v>
          </cell>
        </row>
        <row r="7">
          <cell r="C7" t="str">
            <v>Analista de Suporte Técnico Mr</v>
          </cell>
        </row>
        <row r="8">
          <cell r="C8" t="str">
            <v>Supervisor Suporte Técnico Jr</v>
          </cell>
        </row>
        <row r="9">
          <cell r="C9" t="str">
            <v>Supervisor Suporte Técnico Pl</v>
          </cell>
        </row>
        <row r="10">
          <cell r="C10" t="str">
            <v>Supervisor Suporte Técnico Sr</v>
          </cell>
        </row>
        <row r="11">
          <cell r="C11" t="str">
            <v>Técnico Eletrônico Jr</v>
          </cell>
        </row>
        <row r="12">
          <cell r="C12" t="str">
            <v>Técnico Eletrônico Pl</v>
          </cell>
        </row>
        <row r="13">
          <cell r="C13" t="str">
            <v>Técnico Eletrônico Sr</v>
          </cell>
        </row>
        <row r="14">
          <cell r="C14" t="str">
            <v>Técnico de Suporte a Microinformática Jr</v>
          </cell>
        </row>
        <row r="15">
          <cell r="C15" t="str">
            <v>Técnico de Suporte a Microinformática Pl</v>
          </cell>
        </row>
        <row r="16">
          <cell r="C16" t="str">
            <v>Técnico de Suporte a Microinformática Sr</v>
          </cell>
        </row>
        <row r="17">
          <cell r="C17" t="str">
            <v>Operador de Computadores Jr</v>
          </cell>
        </row>
        <row r="18">
          <cell r="C18" t="str">
            <v>Operador de Computadores Pl</v>
          </cell>
        </row>
        <row r="19">
          <cell r="C19" t="str">
            <v>Operador de Computadores Sr</v>
          </cell>
        </row>
        <row r="20">
          <cell r="C20" t="str">
            <v>Documentador Jr</v>
          </cell>
        </row>
        <row r="21">
          <cell r="C21" t="str">
            <v>Documentador Pl</v>
          </cell>
        </row>
        <row r="22">
          <cell r="C22" t="str">
            <v>Documentador Sr</v>
          </cell>
        </row>
        <row r="23">
          <cell r="C23" t="str">
            <v>Instrutor Jr</v>
          </cell>
        </row>
        <row r="24">
          <cell r="C24" t="str">
            <v>Instrutor Pl</v>
          </cell>
        </row>
        <row r="25">
          <cell r="C25" t="str">
            <v>Instrutor Sr</v>
          </cell>
        </row>
        <row r="26">
          <cell r="C26" t="str">
            <v>Administrador de Bco de Dados Tr</v>
          </cell>
        </row>
        <row r="27">
          <cell r="C27" t="str">
            <v>Administrador de Bco de Dados Jr</v>
          </cell>
        </row>
        <row r="28">
          <cell r="C28" t="str">
            <v>Administrador de Bco de Dados Pl</v>
          </cell>
        </row>
        <row r="29">
          <cell r="C29" t="str">
            <v>Administrador de Bco de Dados Sr</v>
          </cell>
        </row>
        <row r="30">
          <cell r="C30" t="str">
            <v>Administrador de Bco de Dados Mr</v>
          </cell>
        </row>
        <row r="31">
          <cell r="C31" t="str">
            <v>Administrador de Redes Jr</v>
          </cell>
        </row>
        <row r="32">
          <cell r="C32" t="str">
            <v>Administrador de Redes Pl</v>
          </cell>
        </row>
        <row r="33">
          <cell r="C33" t="str">
            <v>Administrador de Redes Sr</v>
          </cell>
        </row>
        <row r="34">
          <cell r="C34" t="str">
            <v>Gerente de Projeto Jr</v>
          </cell>
        </row>
        <row r="35">
          <cell r="C35" t="str">
            <v>Gerente de Projeto Pl</v>
          </cell>
        </row>
        <row r="36">
          <cell r="C36" t="str">
            <v>Gerente de Projeto Sr</v>
          </cell>
        </row>
        <row r="39">
          <cell r="C39" t="str">
            <v>Analista de Suporte Técnico Tr</v>
          </cell>
        </row>
        <row r="40">
          <cell r="C40" t="str">
            <v>Analista de Suporte Técnico Jr</v>
          </cell>
        </row>
        <row r="41">
          <cell r="C41" t="str">
            <v>Analista de Suporte Técnico Pl</v>
          </cell>
        </row>
        <row r="42">
          <cell r="C42" t="str">
            <v>Analista de Suporte Técnico Sr</v>
          </cell>
        </row>
        <row r="43">
          <cell r="C43" t="str">
            <v>Supervisor Suporte Técnico Jr</v>
          </cell>
        </row>
        <row r="44">
          <cell r="C44" t="str">
            <v>Supervisor Suporte Técnico Pl</v>
          </cell>
        </row>
        <row r="45">
          <cell r="C45" t="str">
            <v>Supervisor Suporte Técnico Sr</v>
          </cell>
        </row>
        <row r="46">
          <cell r="C46" t="str">
            <v>Técnico Eletrônico Jr</v>
          </cell>
        </row>
        <row r="47">
          <cell r="C47" t="str">
            <v>Técnico Eletrônico Pl</v>
          </cell>
        </row>
        <row r="48">
          <cell r="C48" t="str">
            <v>Técnico Eletrônico Sr</v>
          </cell>
        </row>
        <row r="49">
          <cell r="C49" t="str">
            <v>Técnico de Suporte a Microinformática Jr</v>
          </cell>
        </row>
        <row r="50">
          <cell r="C50" t="str">
            <v>Técnico de Suporte a Microinformática Pl</v>
          </cell>
        </row>
        <row r="51">
          <cell r="C51" t="str">
            <v>Técnico de Suporte a Microinformática Sr</v>
          </cell>
        </row>
        <row r="52">
          <cell r="C52" t="str">
            <v>Operador de Computadores Jr</v>
          </cell>
        </row>
        <row r="53">
          <cell r="C53" t="str">
            <v>Operador de Computadores Pl</v>
          </cell>
        </row>
        <row r="54">
          <cell r="C54" t="str">
            <v>Operador de Computadores Sr</v>
          </cell>
        </row>
        <row r="55">
          <cell r="C55" t="str">
            <v>Documentador Jr</v>
          </cell>
        </row>
        <row r="56">
          <cell r="C56" t="str">
            <v>Documentador Pl</v>
          </cell>
        </row>
        <row r="57">
          <cell r="C57" t="str">
            <v>Documentador Sr</v>
          </cell>
        </row>
        <row r="58">
          <cell r="C58" t="str">
            <v>Instrutor Jr</v>
          </cell>
        </row>
        <row r="59">
          <cell r="C59" t="str">
            <v>Instrutor Pl</v>
          </cell>
        </row>
        <row r="60">
          <cell r="C60" t="str">
            <v>Instrutor Sr</v>
          </cell>
        </row>
        <row r="61">
          <cell r="C61" t="str">
            <v>Administrador de Bco de Dados Tr</v>
          </cell>
        </row>
        <row r="62">
          <cell r="C62" t="str">
            <v>Administrador de Bco de Dados Jr</v>
          </cell>
        </row>
        <row r="63">
          <cell r="C63" t="str">
            <v>Administrador de Bco de Dados Pl</v>
          </cell>
        </row>
        <row r="64">
          <cell r="C64" t="str">
            <v>Administrador de Bco de Dados Sr</v>
          </cell>
        </row>
        <row r="65">
          <cell r="C65" t="str">
            <v>Administrador de Redes Jr</v>
          </cell>
        </row>
        <row r="66">
          <cell r="C66" t="str">
            <v>Administrador de Redes Pl</v>
          </cell>
        </row>
        <row r="67">
          <cell r="C67" t="str">
            <v>Administrador de Redes Sr</v>
          </cell>
        </row>
        <row r="68">
          <cell r="C68" t="str">
            <v>CCIE</v>
          </cell>
        </row>
        <row r="69">
          <cell r="C69" t="str">
            <v>Gerente de Projetos</v>
          </cell>
        </row>
        <row r="70">
          <cell r="C70" t="str">
            <v>ASM</v>
          </cell>
        </row>
        <row r="74">
          <cell r="C74" t="str">
            <v>Gerente Projetos</v>
          </cell>
        </row>
        <row r="75">
          <cell r="C75" t="str">
            <v>Coordenador Técnico</v>
          </cell>
        </row>
        <row r="76">
          <cell r="C76" t="str">
            <v>Consultor de BI</v>
          </cell>
        </row>
        <row r="77">
          <cell r="C77" t="str">
            <v>Consutor de Processos</v>
          </cell>
        </row>
        <row r="78">
          <cell r="C78" t="str">
            <v>Consultor de Negócios</v>
          </cell>
        </row>
        <row r="79">
          <cell r="C79" t="str">
            <v>Consultor de Tecnologia(capacity planning)</v>
          </cell>
        </row>
        <row r="80">
          <cell r="C80" t="str">
            <v>Analista de Sistemas Pleno</v>
          </cell>
        </row>
        <row r="81">
          <cell r="C81" t="str">
            <v>Analista de Sistemas Senior</v>
          </cell>
        </row>
        <row r="82">
          <cell r="C82" t="str">
            <v>Documentador</v>
          </cell>
        </row>
        <row r="85">
          <cell r="C85" t="str">
            <v>Gerente Projetos</v>
          </cell>
        </row>
        <row r="86">
          <cell r="C86" t="str">
            <v>Coordenador Técnico</v>
          </cell>
        </row>
        <row r="87">
          <cell r="C87" t="str">
            <v>Consultor de Tecnologia CC</v>
          </cell>
        </row>
        <row r="88">
          <cell r="C88" t="str">
            <v>Analista Produto CC Pleno</v>
          </cell>
        </row>
        <row r="89">
          <cell r="C89" t="str">
            <v>Analista Produto CC Senior</v>
          </cell>
        </row>
        <row r="90">
          <cell r="C90" t="str">
            <v>Consultor de Integração/CTI</v>
          </cell>
        </row>
        <row r="91">
          <cell r="C91" t="str">
            <v>Analista Tráfego CC Pleno</v>
          </cell>
        </row>
        <row r="92">
          <cell r="C92" t="str">
            <v>Analista Tráfego CC Senior</v>
          </cell>
        </row>
        <row r="93">
          <cell r="C93" t="str">
            <v>Analista Processos CC/Treinan.Pleno</v>
          </cell>
        </row>
        <row r="94">
          <cell r="C94" t="str">
            <v>Analista Processos CC/Treinan. Senior</v>
          </cell>
        </row>
        <row r="95">
          <cell r="C95" t="str">
            <v>Documentador</v>
          </cell>
        </row>
        <row r="98">
          <cell r="C98" t="str">
            <v>Gerente de Projetos</v>
          </cell>
        </row>
        <row r="99">
          <cell r="C99" t="str">
            <v>Coordenador Técnico</v>
          </cell>
        </row>
        <row r="100">
          <cell r="C100" t="str">
            <v>Consultor de Negócios</v>
          </cell>
        </row>
        <row r="101">
          <cell r="C101" t="str">
            <v>Consutor de Processos</v>
          </cell>
        </row>
        <row r="102">
          <cell r="C102" t="str">
            <v>Consultor de Tecnologia(capacity planning)</v>
          </cell>
        </row>
        <row r="103">
          <cell r="C103" t="str">
            <v>Analista de Sistemas Filenet Senior</v>
          </cell>
        </row>
        <row r="104">
          <cell r="C104" t="str">
            <v>Analista de Sistemas Filenet Pleno</v>
          </cell>
        </row>
        <row r="105">
          <cell r="C105" t="str">
            <v>Analista Programador Filenet Senior</v>
          </cell>
        </row>
        <row r="106">
          <cell r="C106" t="str">
            <v>Analista Programador Filenet Pleno</v>
          </cell>
        </row>
        <row r="107">
          <cell r="C107" t="str">
            <v>WEB Designer Senior</v>
          </cell>
        </row>
        <row r="108">
          <cell r="C108" t="str">
            <v xml:space="preserve">WEB Designer Pleno </v>
          </cell>
        </row>
        <row r="109">
          <cell r="C109" t="str">
            <v>WEB Designer Junior</v>
          </cell>
        </row>
        <row r="110">
          <cell r="C110" t="str">
            <v>Programador WEB Senior</v>
          </cell>
        </row>
        <row r="111">
          <cell r="C111" t="str">
            <v>Programador WEB Pleno</v>
          </cell>
        </row>
        <row r="112">
          <cell r="C112" t="str">
            <v>Programador WEB Junior</v>
          </cell>
        </row>
        <row r="113">
          <cell r="C113" t="str">
            <v>Documentador</v>
          </cell>
        </row>
        <row r="116">
          <cell r="C116" t="str">
            <v>Gerente Projetos</v>
          </cell>
        </row>
        <row r="117">
          <cell r="C117" t="str">
            <v>Coordenador Técnico</v>
          </cell>
        </row>
        <row r="118">
          <cell r="C118" t="str">
            <v>Consultor de Tecnologia CC</v>
          </cell>
        </row>
        <row r="119">
          <cell r="C119" t="str">
            <v>Consultor Funcional Siebel Junior</v>
          </cell>
        </row>
        <row r="120">
          <cell r="C120" t="str">
            <v>Consultor Funcional Siebel Pleno</v>
          </cell>
        </row>
        <row r="121">
          <cell r="C121" t="str">
            <v>Consultor Funcional Siebel Senior</v>
          </cell>
        </row>
        <row r="122">
          <cell r="C122" t="str">
            <v>Consultor Funcional PeopleSoft Junior</v>
          </cell>
        </row>
        <row r="123">
          <cell r="C123" t="str">
            <v>Consultor Funcional PeopleSoft Pleno</v>
          </cell>
        </row>
        <row r="124">
          <cell r="C124" t="str">
            <v>Consultor Funcional PeopleSoft Senior</v>
          </cell>
        </row>
        <row r="125">
          <cell r="C125" t="str">
            <v>Consultor de Integração/CTI</v>
          </cell>
        </row>
        <row r="126">
          <cell r="C126" t="str">
            <v>Configurador Siebel Junior</v>
          </cell>
        </row>
        <row r="127">
          <cell r="C127" t="str">
            <v>Configurador Siebel Pleno</v>
          </cell>
        </row>
        <row r="128">
          <cell r="C128" t="str">
            <v>Configurador Siebel Senior</v>
          </cell>
        </row>
        <row r="129">
          <cell r="C129" t="str">
            <v>Configurador PeopleSoft Junior</v>
          </cell>
        </row>
        <row r="130">
          <cell r="C130" t="str">
            <v>Configurador PeopleSoft Pleno</v>
          </cell>
        </row>
        <row r="131">
          <cell r="C131" t="str">
            <v>Configurador PeopleSoft Senior</v>
          </cell>
        </row>
        <row r="132">
          <cell r="C132" t="str">
            <v>Configurador Portrait</v>
          </cell>
        </row>
        <row r="133">
          <cell r="C133" t="str">
            <v>Configurador Edge</v>
          </cell>
        </row>
        <row r="134">
          <cell r="C134" t="str">
            <v>Documentador</v>
          </cell>
        </row>
        <row r="137">
          <cell r="C137" t="str">
            <v>Mainframe - Gerente de Projeto</v>
          </cell>
        </row>
        <row r="138">
          <cell r="C138" t="str">
            <v>Mainframe - Líder Técnico</v>
          </cell>
        </row>
        <row r="139">
          <cell r="C139" t="str">
            <v>Mainframe - Analista de Sistemas SR</v>
          </cell>
        </row>
        <row r="140">
          <cell r="C140" t="str">
            <v>Mainframe - Analista de Sistemas PL</v>
          </cell>
        </row>
        <row r="141">
          <cell r="C141" t="str">
            <v>Mainframe - Analista de Sistemas Jr</v>
          </cell>
        </row>
        <row r="142">
          <cell r="C142" t="str">
            <v>Mainframe - Analista Programador Sr</v>
          </cell>
        </row>
        <row r="143">
          <cell r="C143" t="str">
            <v>Mainframe - Analista Programador PL</v>
          </cell>
        </row>
        <row r="144">
          <cell r="C144" t="str">
            <v>Mainframe - Analista Programador Jr</v>
          </cell>
        </row>
        <row r="145">
          <cell r="C145" t="str">
            <v>Mainframe - Programador SR</v>
          </cell>
        </row>
        <row r="146">
          <cell r="C146" t="str">
            <v>Mainframe - Programador Pl</v>
          </cell>
        </row>
        <row r="147">
          <cell r="C147" t="str">
            <v>Mainframe - Documentador</v>
          </cell>
        </row>
        <row r="148">
          <cell r="C148" t="str">
            <v>Client/Server - Gerente de Projeto</v>
          </cell>
        </row>
        <row r="149">
          <cell r="C149" t="str">
            <v>Client/Server - Líder Técnico</v>
          </cell>
        </row>
        <row r="150">
          <cell r="C150" t="str">
            <v>Client/Server - Analista de Sistemas SR</v>
          </cell>
        </row>
        <row r="151">
          <cell r="C151" t="str">
            <v>Client/Server - Analista de Sistemas PL</v>
          </cell>
        </row>
        <row r="152">
          <cell r="C152" t="str">
            <v>Client/Server - Analista de Sistemas Jr</v>
          </cell>
        </row>
        <row r="153">
          <cell r="C153" t="str">
            <v>Client/Server - Analista Programador Sr</v>
          </cell>
        </row>
        <row r="154">
          <cell r="C154" t="str">
            <v>Client/Server - Analista Programador PL</v>
          </cell>
        </row>
        <row r="155">
          <cell r="C155" t="str">
            <v>Client/Server - Analista Programador Jr</v>
          </cell>
        </row>
        <row r="156">
          <cell r="C156" t="str">
            <v>Client/Server - Programador SR</v>
          </cell>
        </row>
        <row r="157">
          <cell r="C157" t="str">
            <v>Client/Server - Programador Pl</v>
          </cell>
        </row>
        <row r="158">
          <cell r="C158" t="str">
            <v>Client/Server - Documentador</v>
          </cell>
        </row>
        <row r="159">
          <cell r="C159" t="str">
            <v>Web - Gerente de Projeto</v>
          </cell>
        </row>
        <row r="160">
          <cell r="C160" t="str">
            <v>Web - Líder Técnico</v>
          </cell>
        </row>
        <row r="161">
          <cell r="C161" t="str">
            <v>Web - Analista de Sistemas Sr</v>
          </cell>
        </row>
        <row r="162">
          <cell r="C162" t="str">
            <v>Web - Analista de Sistemas PL</v>
          </cell>
        </row>
        <row r="163">
          <cell r="C163" t="str">
            <v>Web - Analista de Sistemas Jr</v>
          </cell>
        </row>
        <row r="164">
          <cell r="C164" t="str">
            <v>Web - Analista Programador Sr</v>
          </cell>
        </row>
        <row r="165">
          <cell r="C165" t="str">
            <v>Web - Analista Programador PL</v>
          </cell>
        </row>
        <row r="166">
          <cell r="C166" t="str">
            <v>Web - Analista Programador Jr</v>
          </cell>
        </row>
        <row r="167">
          <cell r="C167" t="str">
            <v>Web - Designer(Anal. Sistemas)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oio Colunas"/>
      <sheetName val="Apoio Unidades"/>
      <sheetName val="Apoio Contas"/>
      <sheetName val="Apres - Funcoes"/>
      <sheetName val="Fonte MSO"/>
      <sheetName val="Fonte Compromissos"/>
      <sheetName val="Fonte Comp Futuro"/>
      <sheetName val="Fonte Orç14"/>
      <sheetName val="Fonte PTRs"/>
      <sheetName val="Custos"/>
      <sheetName val="Base"/>
      <sheetName val="Definicoes"/>
      <sheetName val="Quadros T"/>
      <sheetName val="Quadros O"/>
      <sheetName val="Quadros A"/>
      <sheetName val="Fonta Orç14"/>
      <sheetName val="Plan1"/>
      <sheetName val="Base (2)"/>
      <sheetName val="Base Contas"/>
    </sheetNames>
    <sheetDataSet>
      <sheetData sheetId="0"/>
      <sheetData sheetId="1">
        <row r="5">
          <cell r="C5">
            <v>1000000000</v>
          </cell>
        </row>
      </sheetData>
      <sheetData sheetId="2"/>
      <sheetData sheetId="3"/>
      <sheetData sheetId="4">
        <row r="14">
          <cell r="B14" t="str">
            <v>F.6154111101</v>
          </cell>
        </row>
        <row r="15">
          <cell r="B15" t="str">
            <v>F.6154111102</v>
          </cell>
        </row>
        <row r="16">
          <cell r="B16" t="str">
            <v>F.6154111103</v>
          </cell>
        </row>
        <row r="17">
          <cell r="B17" t="str">
            <v>F.6154111104</v>
          </cell>
        </row>
        <row r="18">
          <cell r="B18" t="str">
            <v>F.6154111105</v>
          </cell>
        </row>
        <row r="19">
          <cell r="B19" t="str">
            <v>F.6154111106</v>
          </cell>
        </row>
        <row r="20">
          <cell r="B20" t="str">
            <v>F.6154111108</v>
          </cell>
        </row>
        <row r="21">
          <cell r="B21" t="str">
            <v>F.6154112101</v>
          </cell>
        </row>
        <row r="22">
          <cell r="B22" t="str">
            <v>F.6154112102</v>
          </cell>
        </row>
        <row r="23">
          <cell r="B23" t="str">
            <v>F.6154112103</v>
          </cell>
        </row>
        <row r="24">
          <cell r="B24" t="str">
            <v>F.6154112104</v>
          </cell>
        </row>
        <row r="25">
          <cell r="B25" t="str">
            <v>F.6154112105</v>
          </cell>
        </row>
        <row r="26">
          <cell r="B26" t="str">
            <v>F.6154112106</v>
          </cell>
        </row>
        <row r="27">
          <cell r="B27" t="str">
            <v>F.6154112107</v>
          </cell>
        </row>
        <row r="28">
          <cell r="B28" t="str">
            <v>F.6154112108</v>
          </cell>
        </row>
        <row r="29">
          <cell r="B29" t="str">
            <v>F.6154112109</v>
          </cell>
        </row>
        <row r="30">
          <cell r="B30" t="str">
            <v>F.6154112110</v>
          </cell>
        </row>
        <row r="31">
          <cell r="B31" t="str">
            <v>F.6154112111</v>
          </cell>
        </row>
        <row r="32">
          <cell r="B32" t="str">
            <v>F.6154112112</v>
          </cell>
        </row>
        <row r="33">
          <cell r="B33" t="str">
            <v>F.6154112113</v>
          </cell>
        </row>
        <row r="34">
          <cell r="B34" t="str">
            <v>F.6154112114</v>
          </cell>
        </row>
        <row r="35">
          <cell r="B35" t="str">
            <v>F.6154112115</v>
          </cell>
        </row>
        <row r="36">
          <cell r="B36" t="str">
            <v>F.6154112116</v>
          </cell>
        </row>
        <row r="37">
          <cell r="B37" t="str">
            <v>F.6154112117</v>
          </cell>
        </row>
        <row r="38">
          <cell r="B38" t="str">
            <v>F.6154112118</v>
          </cell>
        </row>
        <row r="39">
          <cell r="B39" t="str">
            <v>F.6154112119</v>
          </cell>
        </row>
        <row r="40">
          <cell r="B40" t="str">
            <v>F.6154112120</v>
          </cell>
        </row>
        <row r="41">
          <cell r="B41" t="str">
            <v>F.6154112121</v>
          </cell>
        </row>
        <row r="42">
          <cell r="B42" t="str">
            <v>F.6154112122</v>
          </cell>
        </row>
        <row r="43">
          <cell r="B43" t="str">
            <v>F.6154112123</v>
          </cell>
        </row>
        <row r="44">
          <cell r="B44" t="str">
            <v>F.6154112124</v>
          </cell>
        </row>
        <row r="45">
          <cell r="B45" t="str">
            <v>F.6154112125</v>
          </cell>
        </row>
        <row r="46">
          <cell r="B46" t="str">
            <v>F.6154112126</v>
          </cell>
        </row>
        <row r="47">
          <cell r="B47" t="str">
            <v>F.6154112127</v>
          </cell>
        </row>
        <row r="48">
          <cell r="B48" t="str">
            <v>F.6154112128</v>
          </cell>
        </row>
        <row r="49">
          <cell r="B49" t="str">
            <v>F.6154112129</v>
          </cell>
        </row>
        <row r="50">
          <cell r="B50" t="str">
            <v>F.6154112130</v>
          </cell>
        </row>
        <row r="51">
          <cell r="B51" t="str">
            <v>F.6154112131</v>
          </cell>
        </row>
        <row r="52">
          <cell r="B52" t="str">
            <v>F.6154112132</v>
          </cell>
        </row>
        <row r="53">
          <cell r="B53" t="str">
            <v>F.6154112133</v>
          </cell>
        </row>
        <row r="54">
          <cell r="B54" t="str">
            <v>F.6154112134</v>
          </cell>
        </row>
        <row r="55">
          <cell r="B55" t="str">
            <v>F.6154112135</v>
          </cell>
        </row>
        <row r="56">
          <cell r="B56" t="str">
            <v>F.6154112136</v>
          </cell>
        </row>
        <row r="57">
          <cell r="B57" t="str">
            <v>F.6154112137</v>
          </cell>
        </row>
        <row r="58">
          <cell r="B58" t="str">
            <v>F.6154112138</v>
          </cell>
        </row>
        <row r="59">
          <cell r="B59" t="str">
            <v>F.6154112139</v>
          </cell>
        </row>
        <row r="60">
          <cell r="B60" t="str">
            <v>F.6154112140</v>
          </cell>
        </row>
        <row r="61">
          <cell r="B61" t="str">
            <v>F.6154112141</v>
          </cell>
        </row>
        <row r="62">
          <cell r="B62" t="str">
            <v>F.6154112142</v>
          </cell>
        </row>
        <row r="63">
          <cell r="B63" t="str">
            <v>F.6154112143</v>
          </cell>
        </row>
        <row r="64">
          <cell r="B64" t="str">
            <v>F.6154112144</v>
          </cell>
        </row>
        <row r="65">
          <cell r="B65" t="str">
            <v>F.6154112145</v>
          </cell>
        </row>
        <row r="66">
          <cell r="B66" t="str">
            <v>F.6154112148</v>
          </cell>
        </row>
        <row r="67">
          <cell r="B67" t="str">
            <v>F.6154112149</v>
          </cell>
        </row>
        <row r="68">
          <cell r="B68" t="str">
            <v>F.6154112150</v>
          </cell>
        </row>
        <row r="69">
          <cell r="B69" t="str">
            <v>F.6154112161</v>
          </cell>
        </row>
        <row r="70">
          <cell r="B70" t="str">
            <v>F.6154112163</v>
          </cell>
        </row>
        <row r="71">
          <cell r="B71" t="str">
            <v>F.6154112164</v>
          </cell>
        </row>
        <row r="72">
          <cell r="B72" t="str">
            <v>F.6154112165</v>
          </cell>
        </row>
        <row r="73">
          <cell r="B73" t="str">
            <v>F.6154112166</v>
          </cell>
        </row>
        <row r="74">
          <cell r="B74" t="str">
            <v>F.6154112167</v>
          </cell>
        </row>
        <row r="75">
          <cell r="B75" t="str">
            <v>F.6154112168</v>
          </cell>
        </row>
        <row r="76">
          <cell r="B76" t="str">
            <v>F.6154112169</v>
          </cell>
        </row>
        <row r="77">
          <cell r="B77" t="str">
            <v>F.6154112170</v>
          </cell>
        </row>
        <row r="78">
          <cell r="B78" t="str">
            <v>F.6154112171</v>
          </cell>
        </row>
        <row r="79">
          <cell r="B79" t="str">
            <v>F.6154112172</v>
          </cell>
        </row>
        <row r="80">
          <cell r="B80" t="str">
            <v>F.6154112173</v>
          </cell>
        </row>
        <row r="81">
          <cell r="B81" t="str">
            <v>F.6154112174</v>
          </cell>
        </row>
        <row r="82">
          <cell r="B82" t="str">
            <v>F.6154112175</v>
          </cell>
        </row>
        <row r="83">
          <cell r="B83" t="str">
            <v>F.6154112176</v>
          </cell>
        </row>
        <row r="84">
          <cell r="B84" t="str">
            <v>F.6154113802</v>
          </cell>
        </row>
        <row r="85">
          <cell r="B85" t="str">
            <v>F.6154119102</v>
          </cell>
        </row>
        <row r="86">
          <cell r="B86" t="str">
            <v>F.6154119103</v>
          </cell>
        </row>
        <row r="87">
          <cell r="B87" t="str">
            <v>F.6154119104</v>
          </cell>
        </row>
        <row r="88">
          <cell r="B88" t="str">
            <v>F.6154119105</v>
          </cell>
        </row>
        <row r="89">
          <cell r="B89" t="str">
            <v>F.6154119107</v>
          </cell>
        </row>
        <row r="90">
          <cell r="B90" t="str">
            <v>F.6154119201</v>
          </cell>
        </row>
        <row r="91">
          <cell r="B91" t="str">
            <v>F.6154119202</v>
          </cell>
        </row>
        <row r="92">
          <cell r="B92" t="str">
            <v>F.6154119203</v>
          </cell>
        </row>
        <row r="93">
          <cell r="B93" t="str">
            <v>F.6154119301</v>
          </cell>
        </row>
        <row r="94">
          <cell r="B94" t="str">
            <v>F.6154119302</v>
          </cell>
        </row>
        <row r="95">
          <cell r="B95" t="str">
            <v>F.6154119303</v>
          </cell>
        </row>
        <row r="96">
          <cell r="B96" t="str">
            <v>F.6154119304</v>
          </cell>
        </row>
        <row r="97">
          <cell r="B97" t="str">
            <v>F.6154119305</v>
          </cell>
        </row>
        <row r="98">
          <cell r="B98" t="str">
            <v>F.6154119306</v>
          </cell>
        </row>
        <row r="99">
          <cell r="B99" t="str">
            <v>F.6154119901</v>
          </cell>
        </row>
        <row r="100">
          <cell r="B100" t="str">
            <v>F.6154119902</v>
          </cell>
        </row>
        <row r="101">
          <cell r="B101" t="str">
            <v>F.6154119903</v>
          </cell>
        </row>
        <row r="102">
          <cell r="B102" t="str">
            <v>F.6154119905</v>
          </cell>
        </row>
        <row r="103">
          <cell r="B103" t="str">
            <v>F.6154119906</v>
          </cell>
        </row>
        <row r="104">
          <cell r="B104" t="str">
            <v>F.6154119907</v>
          </cell>
        </row>
        <row r="105">
          <cell r="B105" t="str">
            <v>F.6154119908</v>
          </cell>
        </row>
        <row r="106">
          <cell r="B106" t="str">
            <v>F.6154119911</v>
          </cell>
        </row>
        <row r="107">
          <cell r="B107" t="str">
            <v>F.6154119916</v>
          </cell>
        </row>
        <row r="108">
          <cell r="B108" t="str">
            <v>P.6154111101</v>
          </cell>
        </row>
        <row r="109">
          <cell r="B109" t="str">
            <v>P.6154111102</v>
          </cell>
        </row>
        <row r="110">
          <cell r="B110" t="str">
            <v>P.6154111103</v>
          </cell>
        </row>
        <row r="111">
          <cell r="B111" t="str">
            <v>P.6154111104</v>
          </cell>
        </row>
        <row r="112">
          <cell r="B112" t="str">
            <v>P.6154111105</v>
          </cell>
        </row>
        <row r="113">
          <cell r="B113" t="str">
            <v>P.6154111106</v>
          </cell>
        </row>
        <row r="114">
          <cell r="B114" t="str">
            <v>P.6154111108</v>
          </cell>
        </row>
        <row r="115">
          <cell r="B115" t="str">
            <v>P.6154112101</v>
          </cell>
        </row>
        <row r="116">
          <cell r="B116" t="str">
            <v>P.6154112102</v>
          </cell>
        </row>
        <row r="117">
          <cell r="B117" t="str">
            <v>P.6154112103</v>
          </cell>
        </row>
        <row r="118">
          <cell r="B118" t="str">
            <v>P.6154112104</v>
          </cell>
        </row>
        <row r="119">
          <cell r="B119" t="str">
            <v>P.6154112105</v>
          </cell>
        </row>
        <row r="120">
          <cell r="B120" t="str">
            <v>P.6154112106</v>
          </cell>
        </row>
        <row r="121">
          <cell r="B121" t="str">
            <v>P.6154112107</v>
          </cell>
        </row>
        <row r="122">
          <cell r="B122" t="str">
            <v>P.6154112108</v>
          </cell>
        </row>
        <row r="123">
          <cell r="B123" t="str">
            <v>P.6154112109</v>
          </cell>
        </row>
        <row r="124">
          <cell r="B124" t="str">
            <v>P.6154112110</v>
          </cell>
        </row>
        <row r="125">
          <cell r="B125" t="str">
            <v>P.6154112111</v>
          </cell>
        </row>
        <row r="126">
          <cell r="B126" t="str">
            <v>P.6154112112</v>
          </cell>
        </row>
        <row r="127">
          <cell r="B127" t="str">
            <v>P.6154112113</v>
          </cell>
        </row>
        <row r="128">
          <cell r="B128" t="str">
            <v>P.6154112114</v>
          </cell>
        </row>
        <row r="129">
          <cell r="B129" t="str">
            <v>P.6154112115</v>
          </cell>
        </row>
        <row r="130">
          <cell r="B130" t="str">
            <v>P.6154112116</v>
          </cell>
        </row>
        <row r="131">
          <cell r="B131" t="str">
            <v>P.6154112117</v>
          </cell>
        </row>
        <row r="132">
          <cell r="B132" t="str">
            <v>P.6154112118</v>
          </cell>
        </row>
        <row r="133">
          <cell r="B133" t="str">
            <v>P.6154112119</v>
          </cell>
        </row>
        <row r="134">
          <cell r="B134" t="str">
            <v>P.6154112120</v>
          </cell>
        </row>
        <row r="135">
          <cell r="B135" t="str">
            <v>P.6154112121</v>
          </cell>
        </row>
        <row r="136">
          <cell r="B136" t="str">
            <v>P.6154112122</v>
          </cell>
        </row>
        <row r="137">
          <cell r="B137" t="str">
            <v>P.6154112123</v>
          </cell>
        </row>
        <row r="138">
          <cell r="B138" t="str">
            <v>P.6154112124</v>
          </cell>
        </row>
        <row r="139">
          <cell r="B139" t="str">
            <v>P.6154112125</v>
          </cell>
        </row>
        <row r="140">
          <cell r="B140" t="str">
            <v>P.6154112126</v>
          </cell>
        </row>
        <row r="141">
          <cell r="B141" t="str">
            <v>P.6154112127</v>
          </cell>
        </row>
        <row r="142">
          <cell r="B142" t="str">
            <v>P.6154112128</v>
          </cell>
        </row>
        <row r="143">
          <cell r="B143" t="str">
            <v>P.6154112129</v>
          </cell>
        </row>
        <row r="144">
          <cell r="B144" t="str">
            <v>P.6154112130</v>
          </cell>
        </row>
        <row r="145">
          <cell r="B145" t="str">
            <v>P.6154112131</v>
          </cell>
        </row>
        <row r="146">
          <cell r="B146" t="str">
            <v>P.6154112132</v>
          </cell>
        </row>
        <row r="147">
          <cell r="B147" t="str">
            <v>P.6154112133</v>
          </cell>
        </row>
        <row r="148">
          <cell r="B148" t="str">
            <v>P.6154112134</v>
          </cell>
        </row>
        <row r="149">
          <cell r="B149" t="str">
            <v>P.6154112135</v>
          </cell>
        </row>
        <row r="150">
          <cell r="B150" t="str">
            <v>P.6154112136</v>
          </cell>
        </row>
        <row r="151">
          <cell r="B151" t="str">
            <v>P.6154112137</v>
          </cell>
        </row>
        <row r="152">
          <cell r="B152" t="str">
            <v>P.6154112138</v>
          </cell>
        </row>
        <row r="153">
          <cell r="B153" t="str">
            <v>P.6154112139</v>
          </cell>
        </row>
        <row r="154">
          <cell r="B154" t="str">
            <v>P.6154112140</v>
          </cell>
        </row>
        <row r="155">
          <cell r="B155" t="str">
            <v>P.6154112141</v>
          </cell>
        </row>
        <row r="156">
          <cell r="B156" t="str">
            <v>P.6154112142</v>
          </cell>
        </row>
        <row r="157">
          <cell r="B157" t="str">
            <v>P.6154112143</v>
          </cell>
        </row>
        <row r="158">
          <cell r="B158" t="str">
            <v>P.6154112144</v>
          </cell>
        </row>
        <row r="159">
          <cell r="B159" t="str">
            <v>P.6154112145</v>
          </cell>
        </row>
        <row r="160">
          <cell r="B160" t="str">
            <v>P.6154112148</v>
          </cell>
        </row>
        <row r="161">
          <cell r="B161" t="str">
            <v>P.6154112149</v>
          </cell>
        </row>
        <row r="162">
          <cell r="B162" t="str">
            <v>P.6154112150</v>
          </cell>
        </row>
        <row r="163">
          <cell r="B163" t="str">
            <v>P.6154112161</v>
          </cell>
        </row>
        <row r="164">
          <cell r="B164" t="str">
            <v>P.6154112163</v>
          </cell>
        </row>
        <row r="165">
          <cell r="B165" t="str">
            <v>P.6154112164</v>
          </cell>
        </row>
        <row r="166">
          <cell r="B166" t="str">
            <v>P.6154112165</v>
          </cell>
        </row>
        <row r="167">
          <cell r="B167" t="str">
            <v>P.6154112166</v>
          </cell>
        </row>
        <row r="168">
          <cell r="B168" t="str">
            <v>P.6154112167</v>
          </cell>
        </row>
        <row r="169">
          <cell r="B169" t="str">
            <v>P.6154112168</v>
          </cell>
        </row>
        <row r="170">
          <cell r="B170" t="str">
            <v>P.6154112169</v>
          </cell>
        </row>
        <row r="171">
          <cell r="B171" t="str">
            <v>P.6154112170</v>
          </cell>
        </row>
        <row r="172">
          <cell r="B172" t="str">
            <v>P.6154112171</v>
          </cell>
        </row>
        <row r="173">
          <cell r="B173" t="str">
            <v>P.6154112172</v>
          </cell>
        </row>
        <row r="174">
          <cell r="B174" t="str">
            <v>P.6154112173</v>
          </cell>
        </row>
        <row r="175">
          <cell r="B175" t="str">
            <v>P.6154112174</v>
          </cell>
        </row>
        <row r="176">
          <cell r="B176" t="str">
            <v>P.6154112175</v>
          </cell>
        </row>
        <row r="177">
          <cell r="B177" t="str">
            <v>P.6154112176</v>
          </cell>
        </row>
        <row r="178">
          <cell r="B178" t="str">
            <v>P.6154113802</v>
          </cell>
        </row>
        <row r="179">
          <cell r="B179" t="str">
            <v>P.6154119102</v>
          </cell>
        </row>
        <row r="180">
          <cell r="B180" t="str">
            <v>P.6154119103</v>
          </cell>
        </row>
        <row r="181">
          <cell r="B181" t="str">
            <v>P.6154119104</v>
          </cell>
        </row>
        <row r="182">
          <cell r="B182" t="str">
            <v>P.6154119105</v>
          </cell>
        </row>
        <row r="183">
          <cell r="B183" t="str">
            <v>P.6154119107</v>
          </cell>
        </row>
        <row r="184">
          <cell r="B184" t="str">
            <v>P.6154119201</v>
          </cell>
        </row>
        <row r="185">
          <cell r="B185" t="str">
            <v>P.6154119202</v>
          </cell>
        </row>
        <row r="186">
          <cell r="B186" t="str">
            <v>P.6154119203</v>
          </cell>
        </row>
        <row r="187">
          <cell r="B187" t="str">
            <v>P.6154119301</v>
          </cell>
        </row>
        <row r="188">
          <cell r="B188" t="str">
            <v>P.6154119302</v>
          </cell>
        </row>
        <row r="189">
          <cell r="B189" t="str">
            <v>P.6154119303</v>
          </cell>
        </row>
        <row r="190">
          <cell r="B190" t="str">
            <v>P.6154119304</v>
          </cell>
        </row>
        <row r="191">
          <cell r="B191" t="str">
            <v>P.6154119305</v>
          </cell>
        </row>
        <row r="192">
          <cell r="B192" t="str">
            <v>P.6154119306</v>
          </cell>
        </row>
        <row r="193">
          <cell r="B193" t="str">
            <v>P.6154119901</v>
          </cell>
        </row>
        <row r="194">
          <cell r="B194" t="str">
            <v>P.6154119902</v>
          </cell>
        </row>
        <row r="195">
          <cell r="B195" t="str">
            <v>P.6154119903</v>
          </cell>
        </row>
        <row r="196">
          <cell r="B196" t="str">
            <v>P.6154119905</v>
          </cell>
        </row>
        <row r="197">
          <cell r="B197" t="str">
            <v>P.6154119906</v>
          </cell>
        </row>
        <row r="198">
          <cell r="B198" t="str">
            <v>P.6154119907</v>
          </cell>
        </row>
        <row r="199">
          <cell r="B199" t="str">
            <v>P.6154119908</v>
          </cell>
        </row>
        <row r="200">
          <cell r="B200" t="str">
            <v>P.6154119911</v>
          </cell>
        </row>
        <row r="201">
          <cell r="B201" t="str">
            <v>P.6154119916</v>
          </cell>
        </row>
        <row r="202">
          <cell r="B202" t="str">
            <v>A.6154111101</v>
          </cell>
        </row>
        <row r="203">
          <cell r="B203" t="str">
            <v>A.6154111102</v>
          </cell>
        </row>
        <row r="204">
          <cell r="B204" t="str">
            <v>A.6154111103</v>
          </cell>
        </row>
        <row r="205">
          <cell r="B205" t="str">
            <v>A.6154111104</v>
          </cell>
        </row>
        <row r="206">
          <cell r="B206" t="str">
            <v>A.6154111105</v>
          </cell>
        </row>
        <row r="207">
          <cell r="B207" t="str">
            <v>A.6154111106</v>
          </cell>
        </row>
        <row r="208">
          <cell r="B208" t="str">
            <v>A.6154111108</v>
          </cell>
        </row>
        <row r="209">
          <cell r="B209" t="str">
            <v>A.6154112101</v>
          </cell>
        </row>
        <row r="210">
          <cell r="B210" t="str">
            <v>A.6154112102</v>
          </cell>
        </row>
        <row r="211">
          <cell r="B211" t="str">
            <v>A.6154112103</v>
          </cell>
        </row>
        <row r="212">
          <cell r="B212" t="str">
            <v>A.6154112104</v>
          </cell>
        </row>
        <row r="213">
          <cell r="B213" t="str">
            <v>A.6154112105</v>
          </cell>
        </row>
        <row r="214">
          <cell r="B214" t="str">
            <v>A.6154112106</v>
          </cell>
        </row>
        <row r="215">
          <cell r="B215" t="str">
            <v>A.6154112107</v>
          </cell>
        </row>
        <row r="216">
          <cell r="B216" t="str">
            <v>A.6154112108</v>
          </cell>
        </row>
        <row r="217">
          <cell r="B217" t="str">
            <v>A.6154112109</v>
          </cell>
        </row>
        <row r="218">
          <cell r="B218" t="str">
            <v>A.6154112110</v>
          </cell>
        </row>
        <row r="219">
          <cell r="B219" t="str">
            <v>A.6154112111</v>
          </cell>
        </row>
        <row r="220">
          <cell r="B220" t="str">
            <v>A.6154112112</v>
          </cell>
        </row>
        <row r="221">
          <cell r="B221" t="str">
            <v>A.6154112113</v>
          </cell>
        </row>
        <row r="222">
          <cell r="B222" t="str">
            <v>A.6154112114</v>
          </cell>
        </row>
        <row r="223">
          <cell r="B223" t="str">
            <v>A.6154112115</v>
          </cell>
        </row>
        <row r="224">
          <cell r="B224" t="str">
            <v>A.6154112116</v>
          </cell>
        </row>
        <row r="225">
          <cell r="B225" t="str">
            <v>A.6154112117</v>
          </cell>
        </row>
        <row r="226">
          <cell r="B226" t="str">
            <v>A.6154112118</v>
          </cell>
        </row>
        <row r="227">
          <cell r="B227" t="str">
            <v>A.6154112119</v>
          </cell>
        </row>
        <row r="228">
          <cell r="B228" t="str">
            <v>A.6154112120</v>
          </cell>
        </row>
        <row r="229">
          <cell r="B229" t="str">
            <v>A.6154112121</v>
          </cell>
        </row>
        <row r="230">
          <cell r="B230" t="str">
            <v>A.6154112122</v>
          </cell>
        </row>
        <row r="231">
          <cell r="B231" t="str">
            <v>A.6154112123</v>
          </cell>
        </row>
        <row r="232">
          <cell r="B232" t="str">
            <v>A.6154112124</v>
          </cell>
        </row>
        <row r="233">
          <cell r="B233" t="str">
            <v>A.6154112125</v>
          </cell>
        </row>
        <row r="234">
          <cell r="B234" t="str">
            <v>A.6154112126</v>
          </cell>
        </row>
        <row r="235">
          <cell r="B235" t="str">
            <v>A.6154112127</v>
          </cell>
        </row>
        <row r="236">
          <cell r="B236" t="str">
            <v>A.6154112128</v>
          </cell>
        </row>
        <row r="237">
          <cell r="B237" t="str">
            <v>A.6154112129</v>
          </cell>
        </row>
        <row r="238">
          <cell r="B238" t="str">
            <v>A.6154112130</v>
          </cell>
        </row>
        <row r="239">
          <cell r="B239" t="str">
            <v>A.6154112131</v>
          </cell>
        </row>
        <row r="240">
          <cell r="B240" t="str">
            <v>A.6154112132</v>
          </cell>
        </row>
        <row r="241">
          <cell r="B241" t="str">
            <v>A.6154112133</v>
          </cell>
        </row>
        <row r="242">
          <cell r="B242" t="str">
            <v>A.6154112134</v>
          </cell>
        </row>
        <row r="243">
          <cell r="B243" t="str">
            <v>A.6154112135</v>
          </cell>
        </row>
        <row r="244">
          <cell r="B244" t="str">
            <v>A.6154112136</v>
          </cell>
        </row>
        <row r="245">
          <cell r="B245" t="str">
            <v>A.6154112137</v>
          </cell>
        </row>
        <row r="246">
          <cell r="B246" t="str">
            <v>A.6154112138</v>
          </cell>
        </row>
        <row r="247">
          <cell r="B247" t="str">
            <v>A.6154112139</v>
          </cell>
        </row>
        <row r="248">
          <cell r="B248" t="str">
            <v>A.6154112140</v>
          </cell>
        </row>
        <row r="249">
          <cell r="B249" t="str">
            <v>A.6154112141</v>
          </cell>
        </row>
        <row r="250">
          <cell r="B250" t="str">
            <v>A.6154112142</v>
          </cell>
        </row>
        <row r="251">
          <cell r="B251" t="str">
            <v>A.6154112143</v>
          </cell>
        </row>
        <row r="252">
          <cell r="B252" t="str">
            <v>A.6154112144</v>
          </cell>
        </row>
        <row r="253">
          <cell r="B253" t="str">
            <v>A.6154112145</v>
          </cell>
        </row>
        <row r="254">
          <cell r="B254" t="str">
            <v>A.6154112148</v>
          </cell>
        </row>
        <row r="255">
          <cell r="B255" t="str">
            <v>A.6154112149</v>
          </cell>
        </row>
        <row r="256">
          <cell r="B256" t="str">
            <v>A.6154112150</v>
          </cell>
        </row>
        <row r="257">
          <cell r="B257" t="str">
            <v>A.6154112161</v>
          </cell>
        </row>
        <row r="258">
          <cell r="B258" t="str">
            <v>A.6154112163</v>
          </cell>
        </row>
        <row r="259">
          <cell r="B259" t="str">
            <v>A.6154112164</v>
          </cell>
        </row>
        <row r="260">
          <cell r="B260" t="str">
            <v>A.6154112165</v>
          </cell>
        </row>
        <row r="261">
          <cell r="B261" t="str">
            <v>A.6154112166</v>
          </cell>
        </row>
        <row r="262">
          <cell r="B262" t="str">
            <v>A.6154112167</v>
          </cell>
        </row>
        <row r="263">
          <cell r="B263" t="str">
            <v>A.6154112168</v>
          </cell>
        </row>
        <row r="264">
          <cell r="B264" t="str">
            <v>A.6154112169</v>
          </cell>
        </row>
        <row r="265">
          <cell r="B265" t="str">
            <v>A.6154112170</v>
          </cell>
        </row>
        <row r="266">
          <cell r="B266" t="str">
            <v>A.6154112171</v>
          </cell>
        </row>
        <row r="267">
          <cell r="B267" t="str">
            <v>A.6154112172</v>
          </cell>
        </row>
        <row r="268">
          <cell r="B268" t="str">
            <v>A.6154112173</v>
          </cell>
        </row>
        <row r="269">
          <cell r="B269" t="str">
            <v>A.6154112174</v>
          </cell>
        </row>
        <row r="270">
          <cell r="B270" t="str">
            <v>A.6154112175</v>
          </cell>
        </row>
        <row r="271">
          <cell r="B271" t="str">
            <v>A.6154112176</v>
          </cell>
        </row>
        <row r="272">
          <cell r="B272" t="str">
            <v>A.6154113802</v>
          </cell>
        </row>
        <row r="273">
          <cell r="B273" t="str">
            <v>A.6154119102</v>
          </cell>
        </row>
        <row r="274">
          <cell r="B274" t="str">
            <v>A.6154119103</v>
          </cell>
        </row>
        <row r="275">
          <cell r="B275" t="str">
            <v>A.6154119104</v>
          </cell>
        </row>
        <row r="276">
          <cell r="B276" t="str">
            <v>A.6154119105</v>
          </cell>
        </row>
        <row r="277">
          <cell r="B277" t="str">
            <v>A.6154119107</v>
          </cell>
        </row>
        <row r="278">
          <cell r="B278" t="str">
            <v>A.6154119201</v>
          </cell>
        </row>
        <row r="279">
          <cell r="B279" t="str">
            <v>A.6154119202</v>
          </cell>
        </row>
        <row r="280">
          <cell r="B280" t="str">
            <v>A.6154119203</v>
          </cell>
        </row>
        <row r="281">
          <cell r="B281" t="str">
            <v>A.6154119301</v>
          </cell>
        </row>
        <row r="282">
          <cell r="B282" t="str">
            <v>A.6154119302</v>
          </cell>
        </row>
        <row r="283">
          <cell r="B283" t="str">
            <v>A.6154119303</v>
          </cell>
        </row>
        <row r="284">
          <cell r="B284" t="str">
            <v>A.6154119304</v>
          </cell>
        </row>
        <row r="285">
          <cell r="B285" t="str">
            <v>A.6154119305</v>
          </cell>
        </row>
        <row r="286">
          <cell r="B286" t="str">
            <v>A.6154119306</v>
          </cell>
        </row>
        <row r="287">
          <cell r="B287" t="str">
            <v>A.6154119901</v>
          </cell>
        </row>
        <row r="288">
          <cell r="B288" t="str">
            <v>A.6154119902</v>
          </cell>
        </row>
        <row r="289">
          <cell r="B289" t="str">
            <v>A.6154119903</v>
          </cell>
        </row>
        <row r="290">
          <cell r="B290" t="str">
            <v>A.6154119905</v>
          </cell>
        </row>
        <row r="291">
          <cell r="B291" t="str">
            <v>A.6154119906</v>
          </cell>
        </row>
        <row r="292">
          <cell r="B292" t="str">
            <v>A.6154119907</v>
          </cell>
        </row>
        <row r="293">
          <cell r="B293" t="str">
            <v>A.6154119908</v>
          </cell>
        </row>
        <row r="294">
          <cell r="B294" t="str">
            <v>A.6154119911</v>
          </cell>
        </row>
        <row r="295">
          <cell r="B295" t="str">
            <v>A.6154119916</v>
          </cell>
        </row>
        <row r="296">
          <cell r="B296" t="str">
            <v>E.6154111101</v>
          </cell>
        </row>
        <row r="297">
          <cell r="B297" t="str">
            <v>E.6154111102</v>
          </cell>
        </row>
        <row r="298">
          <cell r="B298" t="str">
            <v>E.6154111103</v>
          </cell>
        </row>
        <row r="299">
          <cell r="B299" t="str">
            <v>E.6154111104</v>
          </cell>
        </row>
        <row r="300">
          <cell r="B300" t="str">
            <v>E.6154111105</v>
          </cell>
        </row>
        <row r="301">
          <cell r="B301" t="str">
            <v>E.6154111106</v>
          </cell>
        </row>
        <row r="302">
          <cell r="B302" t="str">
            <v>E.6154111108</v>
          </cell>
        </row>
        <row r="303">
          <cell r="B303" t="str">
            <v>E.6154112101</v>
          </cell>
        </row>
        <row r="304">
          <cell r="B304" t="str">
            <v>E.6154112102</v>
          </cell>
        </row>
        <row r="305">
          <cell r="B305" t="str">
            <v>E.6154112103</v>
          </cell>
        </row>
        <row r="306">
          <cell r="B306" t="str">
            <v>E.6154112104</v>
          </cell>
        </row>
        <row r="307">
          <cell r="B307" t="str">
            <v>E.6154112105</v>
          </cell>
        </row>
        <row r="308">
          <cell r="B308" t="str">
            <v>E.6154112106</v>
          </cell>
        </row>
        <row r="309">
          <cell r="B309" t="str">
            <v>E.6154112107</v>
          </cell>
        </row>
        <row r="310">
          <cell r="B310" t="str">
            <v>E.6154112108</v>
          </cell>
        </row>
        <row r="311">
          <cell r="B311" t="str">
            <v>E.6154112109</v>
          </cell>
        </row>
        <row r="312">
          <cell r="B312" t="str">
            <v>E.6154112110</v>
          </cell>
        </row>
        <row r="313">
          <cell r="B313" t="str">
            <v>E.6154112111</v>
          </cell>
        </row>
        <row r="314">
          <cell r="B314" t="str">
            <v>E.6154112112</v>
          </cell>
        </row>
        <row r="315">
          <cell r="B315" t="str">
            <v>E.6154112113</v>
          </cell>
        </row>
        <row r="316">
          <cell r="B316" t="str">
            <v>E.6154112114</v>
          </cell>
        </row>
        <row r="317">
          <cell r="B317" t="str">
            <v>E.6154112115</v>
          </cell>
        </row>
        <row r="318">
          <cell r="B318" t="str">
            <v>E.6154112116</v>
          </cell>
        </row>
        <row r="319">
          <cell r="B319" t="str">
            <v>E.6154112117</v>
          </cell>
        </row>
        <row r="320">
          <cell r="B320" t="str">
            <v>E.6154112118</v>
          </cell>
        </row>
        <row r="321">
          <cell r="B321" t="str">
            <v>E.6154112119</v>
          </cell>
        </row>
        <row r="322">
          <cell r="B322" t="str">
            <v>E.6154112120</v>
          </cell>
        </row>
        <row r="323">
          <cell r="B323" t="str">
            <v>E.6154112121</v>
          </cell>
        </row>
        <row r="324">
          <cell r="B324" t="str">
            <v>E.6154112122</v>
          </cell>
        </row>
        <row r="325">
          <cell r="B325" t="str">
            <v>E.6154112123</v>
          </cell>
        </row>
        <row r="326">
          <cell r="B326" t="str">
            <v>E.6154112124</v>
          </cell>
        </row>
        <row r="327">
          <cell r="B327" t="str">
            <v>E.6154112125</v>
          </cell>
        </row>
        <row r="328">
          <cell r="B328" t="str">
            <v>E.6154112126</v>
          </cell>
        </row>
        <row r="329">
          <cell r="B329" t="str">
            <v>E.6154112127</v>
          </cell>
        </row>
        <row r="330">
          <cell r="B330" t="str">
            <v>E.6154112128</v>
          </cell>
        </row>
        <row r="331">
          <cell r="B331" t="str">
            <v>E.6154112129</v>
          </cell>
        </row>
        <row r="332">
          <cell r="B332" t="str">
            <v>E.6154112130</v>
          </cell>
        </row>
        <row r="333">
          <cell r="B333" t="str">
            <v>E.6154112131</v>
          </cell>
        </row>
        <row r="334">
          <cell r="B334" t="str">
            <v>E.6154112132</v>
          </cell>
        </row>
        <row r="335">
          <cell r="B335" t="str">
            <v>E.6154112133</v>
          </cell>
        </row>
        <row r="336">
          <cell r="B336" t="str">
            <v>E.6154112134</v>
          </cell>
        </row>
        <row r="337">
          <cell r="B337" t="str">
            <v>E.6154112135</v>
          </cell>
        </row>
        <row r="338">
          <cell r="B338" t="str">
            <v>E.6154112136</v>
          </cell>
        </row>
        <row r="339">
          <cell r="B339" t="str">
            <v>E.6154112137</v>
          </cell>
        </row>
        <row r="340">
          <cell r="B340" t="str">
            <v>E.6154112138</v>
          </cell>
        </row>
        <row r="341">
          <cell r="B341" t="str">
            <v>E.6154112139</v>
          </cell>
        </row>
        <row r="342">
          <cell r="B342" t="str">
            <v>E.6154112140</v>
          </cell>
        </row>
        <row r="343">
          <cell r="B343" t="str">
            <v>E.6154112141</v>
          </cell>
        </row>
        <row r="344">
          <cell r="B344" t="str">
            <v>E.6154112142</v>
          </cell>
        </row>
        <row r="345">
          <cell r="B345" t="str">
            <v>E.6154112143</v>
          </cell>
        </row>
        <row r="346">
          <cell r="B346" t="str">
            <v>E.6154112144</v>
          </cell>
        </row>
        <row r="347">
          <cell r="B347" t="str">
            <v>E.6154112145</v>
          </cell>
        </row>
        <row r="348">
          <cell r="B348" t="str">
            <v>E.6154112148</v>
          </cell>
        </row>
        <row r="349">
          <cell r="B349" t="str">
            <v>E.6154112149</v>
          </cell>
        </row>
        <row r="350">
          <cell r="B350" t="str">
            <v>E.6154112150</v>
          </cell>
        </row>
        <row r="351">
          <cell r="B351" t="str">
            <v>E.6154112161</v>
          </cell>
        </row>
        <row r="352">
          <cell r="B352" t="str">
            <v>E.6154112163</v>
          </cell>
        </row>
        <row r="353">
          <cell r="B353" t="str">
            <v>E.6154112164</v>
          </cell>
        </row>
        <row r="354">
          <cell r="B354" t="str">
            <v>E.6154112165</v>
          </cell>
        </row>
        <row r="355">
          <cell r="B355" t="str">
            <v>E.6154112166</v>
          </cell>
        </row>
        <row r="356">
          <cell r="B356" t="str">
            <v>E.6154112167</v>
          </cell>
        </row>
        <row r="357">
          <cell r="B357" t="str">
            <v>E.6154112168</v>
          </cell>
        </row>
        <row r="358">
          <cell r="B358" t="str">
            <v>E.6154112169</v>
          </cell>
        </row>
        <row r="359">
          <cell r="B359" t="str">
            <v>E.6154112170</v>
          </cell>
        </row>
        <row r="360">
          <cell r="B360" t="str">
            <v>E.6154112171</v>
          </cell>
        </row>
        <row r="361">
          <cell r="B361" t="str">
            <v>E.6154112172</v>
          </cell>
        </row>
        <row r="362">
          <cell r="B362" t="str">
            <v>E.6154112173</v>
          </cell>
        </row>
        <row r="363">
          <cell r="B363" t="str">
            <v>E.6154112174</v>
          </cell>
        </row>
        <row r="364">
          <cell r="B364" t="str">
            <v>E.6154112175</v>
          </cell>
        </row>
        <row r="365">
          <cell r="B365" t="str">
            <v>E.6154112176</v>
          </cell>
        </row>
        <row r="366">
          <cell r="B366" t="str">
            <v>E.6154113802</v>
          </cell>
        </row>
        <row r="367">
          <cell r="B367" t="str">
            <v>E.6154119102</v>
          </cell>
        </row>
        <row r="368">
          <cell r="B368" t="str">
            <v>E.6154119103</v>
          </cell>
        </row>
        <row r="369">
          <cell r="B369" t="str">
            <v>E.6154119104</v>
          </cell>
        </row>
        <row r="370">
          <cell r="B370" t="str">
            <v>E.6154119105</v>
          </cell>
        </row>
        <row r="371">
          <cell r="B371" t="str">
            <v>E.6154119107</v>
          </cell>
        </row>
        <row r="372">
          <cell r="B372" t="str">
            <v>E.6154119201</v>
          </cell>
        </row>
        <row r="373">
          <cell r="B373" t="str">
            <v>E.6154119202</v>
          </cell>
        </row>
        <row r="374">
          <cell r="B374" t="str">
            <v>E.6154119203</v>
          </cell>
        </row>
        <row r="375">
          <cell r="B375" t="str">
            <v>E.6154119301</v>
          </cell>
        </row>
        <row r="376">
          <cell r="B376" t="str">
            <v>E.6154119302</v>
          </cell>
        </row>
        <row r="377">
          <cell r="B377" t="str">
            <v>E.6154119303</v>
          </cell>
        </row>
        <row r="378">
          <cell r="B378" t="str">
            <v>E.6154119304</v>
          </cell>
        </row>
        <row r="379">
          <cell r="B379" t="str">
            <v>E.6154119305</v>
          </cell>
        </row>
        <row r="380">
          <cell r="B380" t="str">
            <v>E.6154119306</v>
          </cell>
        </row>
        <row r="381">
          <cell r="B381" t="str">
            <v>E.6154119901</v>
          </cell>
        </row>
        <row r="382">
          <cell r="B382" t="str">
            <v>E.6154119902</v>
          </cell>
        </row>
        <row r="383">
          <cell r="B383" t="str">
            <v>E.6154119903</v>
          </cell>
        </row>
        <row r="384">
          <cell r="B384" t="str">
            <v>E.6154119905</v>
          </cell>
        </row>
        <row r="385">
          <cell r="B385" t="str">
            <v>E.6154119906</v>
          </cell>
        </row>
        <row r="386">
          <cell r="B386" t="str">
            <v>E.6154119907</v>
          </cell>
        </row>
        <row r="387">
          <cell r="B387" t="str">
            <v>E.6154119908</v>
          </cell>
        </row>
        <row r="388">
          <cell r="B388" t="str">
            <v>E.6154119911</v>
          </cell>
        </row>
        <row r="389">
          <cell r="B389" t="str">
            <v>E.6154119916</v>
          </cell>
        </row>
        <row r="390">
          <cell r="B390" t="str">
            <v>C.6154111101</v>
          </cell>
        </row>
        <row r="391">
          <cell r="B391" t="str">
            <v>C.6154111102</v>
          </cell>
        </row>
        <row r="392">
          <cell r="B392" t="str">
            <v>C.6154111103</v>
          </cell>
        </row>
        <row r="393">
          <cell r="B393" t="str">
            <v>C.6154111104</v>
          </cell>
        </row>
        <row r="394">
          <cell r="B394" t="str">
            <v>C.6154111105</v>
          </cell>
        </row>
        <row r="395">
          <cell r="B395" t="str">
            <v>C.6154111106</v>
          </cell>
        </row>
        <row r="396">
          <cell r="B396" t="str">
            <v>C.6154111108</v>
          </cell>
        </row>
        <row r="397">
          <cell r="B397" t="str">
            <v>C.6154112101</v>
          </cell>
        </row>
        <row r="398">
          <cell r="B398" t="str">
            <v>C.6154112102</v>
          </cell>
        </row>
        <row r="399">
          <cell r="B399" t="str">
            <v>C.6154112103</v>
          </cell>
        </row>
        <row r="400">
          <cell r="B400" t="str">
            <v>C.6154112104</v>
          </cell>
        </row>
        <row r="401">
          <cell r="B401" t="str">
            <v>C.6154112105</v>
          </cell>
        </row>
        <row r="402">
          <cell r="B402" t="str">
            <v>C.6154112106</v>
          </cell>
        </row>
        <row r="403">
          <cell r="B403" t="str">
            <v>C.6154112107</v>
          </cell>
        </row>
        <row r="404">
          <cell r="B404" t="str">
            <v>C.6154112108</v>
          </cell>
        </row>
        <row r="405">
          <cell r="B405" t="str">
            <v>C.6154112109</v>
          </cell>
        </row>
        <row r="406">
          <cell r="B406" t="str">
            <v>C.6154112110</v>
          </cell>
        </row>
        <row r="407">
          <cell r="B407" t="str">
            <v>C.6154112111</v>
          </cell>
        </row>
        <row r="408">
          <cell r="B408" t="str">
            <v>C.6154112112</v>
          </cell>
        </row>
        <row r="409">
          <cell r="B409" t="str">
            <v>C.6154112113</v>
          </cell>
        </row>
        <row r="410">
          <cell r="B410" t="str">
            <v>C.6154112114</v>
          </cell>
        </row>
        <row r="411">
          <cell r="B411" t="str">
            <v>C.6154112115</v>
          </cell>
        </row>
        <row r="412">
          <cell r="B412" t="str">
            <v>C.6154112116</v>
          </cell>
        </row>
        <row r="413">
          <cell r="B413" t="str">
            <v>C.6154112117</v>
          </cell>
        </row>
        <row r="414">
          <cell r="B414" t="str">
            <v>C.6154112118</v>
          </cell>
        </row>
        <row r="415">
          <cell r="B415" t="str">
            <v>C.6154112119</v>
          </cell>
        </row>
        <row r="416">
          <cell r="B416" t="str">
            <v>C.6154112120</v>
          </cell>
        </row>
        <row r="417">
          <cell r="B417" t="str">
            <v>C.6154112121</v>
          </cell>
        </row>
        <row r="418">
          <cell r="B418" t="str">
            <v>C.6154112122</v>
          </cell>
        </row>
        <row r="419">
          <cell r="B419" t="str">
            <v>C.6154112123</v>
          </cell>
        </row>
        <row r="420">
          <cell r="B420" t="str">
            <v>C.6154112124</v>
          </cell>
        </row>
        <row r="421">
          <cell r="B421" t="str">
            <v>C.6154112125</v>
          </cell>
        </row>
        <row r="422">
          <cell r="B422" t="str">
            <v>C.6154112126</v>
          </cell>
        </row>
        <row r="423">
          <cell r="B423" t="str">
            <v>C.6154112127</v>
          </cell>
        </row>
        <row r="424">
          <cell r="B424" t="str">
            <v>C.6154112128</v>
          </cell>
        </row>
        <row r="425">
          <cell r="B425" t="str">
            <v>C.6154112129</v>
          </cell>
        </row>
        <row r="426">
          <cell r="B426" t="str">
            <v>C.6154112130</v>
          </cell>
        </row>
        <row r="427">
          <cell r="B427" t="str">
            <v>C.6154112131</v>
          </cell>
        </row>
        <row r="428">
          <cell r="B428" t="str">
            <v>C.6154112132</v>
          </cell>
        </row>
        <row r="429">
          <cell r="B429" t="str">
            <v>C.6154112133</v>
          </cell>
        </row>
        <row r="430">
          <cell r="B430" t="str">
            <v>C.6154112134</v>
          </cell>
        </row>
        <row r="431">
          <cell r="B431" t="str">
            <v>C.6154112135</v>
          </cell>
        </row>
        <row r="432">
          <cell r="B432" t="str">
            <v>C.6154112136</v>
          </cell>
        </row>
        <row r="433">
          <cell r="B433" t="str">
            <v>C.6154112137</v>
          </cell>
        </row>
        <row r="434">
          <cell r="B434" t="str">
            <v>C.6154112138</v>
          </cell>
        </row>
        <row r="435">
          <cell r="B435" t="str">
            <v>C.6154112139</v>
          </cell>
        </row>
        <row r="436">
          <cell r="B436" t="str">
            <v>C.6154112140</v>
          </cell>
        </row>
        <row r="437">
          <cell r="B437" t="str">
            <v>C.6154112141</v>
          </cell>
        </row>
        <row r="438">
          <cell r="B438" t="str">
            <v>C.6154112142</v>
          </cell>
        </row>
        <row r="439">
          <cell r="B439" t="str">
            <v>C.6154112143</v>
          </cell>
        </row>
        <row r="440">
          <cell r="B440" t="str">
            <v>C.6154112144</v>
          </cell>
        </row>
        <row r="441">
          <cell r="B441" t="str">
            <v>C.6154112145</v>
          </cell>
        </row>
        <row r="442">
          <cell r="B442" t="str">
            <v>C.6154112148</v>
          </cell>
        </row>
        <row r="443">
          <cell r="B443" t="str">
            <v>C.6154112149</v>
          </cell>
        </row>
        <row r="444">
          <cell r="B444" t="str">
            <v>C.6154112150</v>
          </cell>
        </row>
        <row r="445">
          <cell r="B445" t="str">
            <v>C.6154112161</v>
          </cell>
        </row>
        <row r="446">
          <cell r="B446" t="str">
            <v>C.6154112163</v>
          </cell>
        </row>
        <row r="447">
          <cell r="B447" t="str">
            <v>C.6154112164</v>
          </cell>
        </row>
        <row r="448">
          <cell r="B448" t="str">
            <v>C.6154112165</v>
          </cell>
        </row>
        <row r="449">
          <cell r="B449" t="str">
            <v>C.6154112166</v>
          </cell>
        </row>
        <row r="450">
          <cell r="B450" t="str">
            <v>C.6154112167</v>
          </cell>
        </row>
        <row r="451">
          <cell r="B451" t="str">
            <v>C.6154112168</v>
          </cell>
        </row>
        <row r="452">
          <cell r="B452" t="str">
            <v>C.6154112169</v>
          </cell>
        </row>
        <row r="453">
          <cell r="B453" t="str">
            <v>C.6154112170</v>
          </cell>
        </row>
        <row r="454">
          <cell r="B454" t="str">
            <v>C.6154112171</v>
          </cell>
        </row>
        <row r="455">
          <cell r="B455" t="str">
            <v>C.6154112172</v>
          </cell>
        </row>
        <row r="456">
          <cell r="B456" t="str">
            <v>C.6154112173</v>
          </cell>
        </row>
        <row r="457">
          <cell r="B457" t="str">
            <v>C.6154112174</v>
          </cell>
        </row>
        <row r="458">
          <cell r="B458" t="str">
            <v>C.6154112175</v>
          </cell>
        </row>
        <row r="459">
          <cell r="B459" t="str">
            <v>C.6154112176</v>
          </cell>
        </row>
        <row r="460">
          <cell r="B460" t="str">
            <v>C.6154113802</v>
          </cell>
        </row>
        <row r="461">
          <cell r="B461" t="str">
            <v>C.6154119102</v>
          </cell>
        </row>
        <row r="462">
          <cell r="B462" t="str">
            <v>C.6154119103</v>
          </cell>
        </row>
        <row r="463">
          <cell r="B463" t="str">
            <v>C.6154119104</v>
          </cell>
        </row>
        <row r="464">
          <cell r="B464" t="str">
            <v>C.6154119105</v>
          </cell>
        </row>
        <row r="465">
          <cell r="B465" t="str">
            <v>C.6154119107</v>
          </cell>
        </row>
        <row r="466">
          <cell r="B466" t="str">
            <v>C.6154119201</v>
          </cell>
        </row>
        <row r="467">
          <cell r="B467" t="str">
            <v>C.6154119202</v>
          </cell>
        </row>
        <row r="468">
          <cell r="B468" t="str">
            <v>C.6154119203</v>
          </cell>
        </row>
        <row r="469">
          <cell r="B469" t="str">
            <v>C.6154119301</v>
          </cell>
        </row>
        <row r="470">
          <cell r="B470" t="str">
            <v>C.6154119302</v>
          </cell>
        </row>
        <row r="471">
          <cell r="B471" t="str">
            <v>C.6154119303</v>
          </cell>
        </row>
        <row r="472">
          <cell r="B472" t="str">
            <v>C.6154119304</v>
          </cell>
        </row>
        <row r="473">
          <cell r="B473" t="str">
            <v>C.6154119305</v>
          </cell>
        </row>
        <row r="474">
          <cell r="B474" t="str">
            <v>C.6154119306</v>
          </cell>
        </row>
        <row r="475">
          <cell r="B475" t="str">
            <v>C.6154119901</v>
          </cell>
        </row>
        <row r="476">
          <cell r="B476" t="str">
            <v>C.6154119902</v>
          </cell>
        </row>
        <row r="477">
          <cell r="B477" t="str">
            <v>C.6154119903</v>
          </cell>
        </row>
        <row r="478">
          <cell r="B478" t="str">
            <v>C.6154119905</v>
          </cell>
        </row>
        <row r="479">
          <cell r="B479" t="str">
            <v>C.6154119906</v>
          </cell>
        </row>
        <row r="480">
          <cell r="B480" t="str">
            <v>C.6154119907</v>
          </cell>
        </row>
        <row r="481">
          <cell r="B481" t="str">
            <v>C.6154119908</v>
          </cell>
        </row>
        <row r="482">
          <cell r="B482" t="str">
            <v>C.6154119911</v>
          </cell>
        </row>
        <row r="483">
          <cell r="B483" t="str">
            <v>C.6154119916</v>
          </cell>
        </row>
        <row r="484">
          <cell r="B484" t="str">
            <v>O.6154111101</v>
          </cell>
        </row>
        <row r="485">
          <cell r="B485" t="str">
            <v>O.6154111102</v>
          </cell>
        </row>
        <row r="486">
          <cell r="B486" t="str">
            <v>O.6154111103</v>
          </cell>
        </row>
        <row r="487">
          <cell r="B487" t="str">
            <v>O.6154111104</v>
          </cell>
        </row>
        <row r="488">
          <cell r="B488" t="str">
            <v>O.6154111105</v>
          </cell>
        </row>
        <row r="489">
          <cell r="B489" t="str">
            <v>O.6154111106</v>
          </cell>
        </row>
        <row r="490">
          <cell r="B490" t="str">
            <v>O.6154111108</v>
          </cell>
        </row>
        <row r="491">
          <cell r="B491" t="str">
            <v>O.6154112101</v>
          </cell>
        </row>
        <row r="492">
          <cell r="B492" t="str">
            <v>O.6154112102</v>
          </cell>
        </row>
        <row r="493">
          <cell r="B493" t="str">
            <v>O.6154112103</v>
          </cell>
        </row>
        <row r="494">
          <cell r="B494" t="str">
            <v>O.6154112104</v>
          </cell>
        </row>
        <row r="495">
          <cell r="B495" t="str">
            <v>O.6154112105</v>
          </cell>
        </row>
        <row r="496">
          <cell r="B496" t="str">
            <v>O.6154112106</v>
          </cell>
        </row>
        <row r="497">
          <cell r="B497" t="str">
            <v>O.6154112107</v>
          </cell>
        </row>
        <row r="498">
          <cell r="B498" t="str">
            <v>O.6154112108</v>
          </cell>
        </row>
        <row r="499">
          <cell r="B499" t="str">
            <v>O.6154112109</v>
          </cell>
        </row>
        <row r="500">
          <cell r="B500" t="str">
            <v>O.6154112110</v>
          </cell>
        </row>
        <row r="501">
          <cell r="B501" t="str">
            <v>O.6154112111</v>
          </cell>
        </row>
        <row r="502">
          <cell r="B502" t="str">
            <v>O.6154112112</v>
          </cell>
        </row>
        <row r="503">
          <cell r="B503" t="str">
            <v>O.6154112113</v>
          </cell>
        </row>
        <row r="504">
          <cell r="B504" t="str">
            <v>O.6154112114</v>
          </cell>
        </row>
        <row r="505">
          <cell r="B505" t="str">
            <v>O.6154112115</v>
          </cell>
        </row>
        <row r="506">
          <cell r="B506" t="str">
            <v>O.6154112116</v>
          </cell>
        </row>
        <row r="507">
          <cell r="B507" t="str">
            <v>O.6154112117</v>
          </cell>
        </row>
        <row r="508">
          <cell r="B508" t="str">
            <v>O.6154112118</v>
          </cell>
        </row>
        <row r="509">
          <cell r="B509" t="str">
            <v>O.6154112119</v>
          </cell>
        </row>
        <row r="510">
          <cell r="B510" t="str">
            <v>O.6154112120</v>
          </cell>
        </row>
        <row r="511">
          <cell r="B511" t="str">
            <v>O.6154112121</v>
          </cell>
        </row>
        <row r="512">
          <cell r="B512" t="str">
            <v>O.6154112122</v>
          </cell>
        </row>
        <row r="513">
          <cell r="B513" t="str">
            <v>O.6154112123</v>
          </cell>
        </row>
        <row r="514">
          <cell r="B514" t="str">
            <v>O.6154112124</v>
          </cell>
        </row>
        <row r="515">
          <cell r="B515" t="str">
            <v>O.6154112125</v>
          </cell>
        </row>
        <row r="516">
          <cell r="B516" t="str">
            <v>O.6154112126</v>
          </cell>
        </row>
        <row r="517">
          <cell r="B517" t="str">
            <v>O.6154112127</v>
          </cell>
        </row>
        <row r="518">
          <cell r="B518" t="str">
            <v>O.6154112128</v>
          </cell>
        </row>
        <row r="519">
          <cell r="B519" t="str">
            <v>O.6154112129</v>
          </cell>
        </row>
        <row r="520">
          <cell r="B520" t="str">
            <v>O.6154112130</v>
          </cell>
        </row>
        <row r="521">
          <cell r="B521" t="str">
            <v>O.6154112131</v>
          </cell>
        </row>
        <row r="522">
          <cell r="B522" t="str">
            <v>O.6154112132</v>
          </cell>
        </row>
        <row r="523">
          <cell r="B523" t="str">
            <v>O.6154112133</v>
          </cell>
        </row>
        <row r="524">
          <cell r="B524" t="str">
            <v>O.6154112134</v>
          </cell>
        </row>
        <row r="525">
          <cell r="B525" t="str">
            <v>O.6154112135</v>
          </cell>
        </row>
        <row r="526">
          <cell r="B526" t="str">
            <v>O.6154112136</v>
          </cell>
        </row>
        <row r="527">
          <cell r="B527" t="str">
            <v>O.6154112137</v>
          </cell>
        </row>
        <row r="528">
          <cell r="B528" t="str">
            <v>O.6154112138</v>
          </cell>
        </row>
        <row r="529">
          <cell r="B529" t="str">
            <v>O.6154112139</v>
          </cell>
        </row>
        <row r="530">
          <cell r="B530" t="str">
            <v>O.6154112140</v>
          </cell>
        </row>
        <row r="531">
          <cell r="B531" t="str">
            <v>O.6154112141</v>
          </cell>
        </row>
        <row r="532">
          <cell r="B532" t="str">
            <v>O.6154112142</v>
          </cell>
        </row>
        <row r="533">
          <cell r="B533" t="str">
            <v>O.6154112143</v>
          </cell>
        </row>
        <row r="534">
          <cell r="B534" t="str">
            <v>O.6154112144</v>
          </cell>
        </row>
        <row r="535">
          <cell r="B535" t="str">
            <v>O.6154112145</v>
          </cell>
        </row>
        <row r="536">
          <cell r="B536" t="str">
            <v>O.6154112148</v>
          </cell>
        </row>
        <row r="537">
          <cell r="B537" t="str">
            <v>O.6154112149</v>
          </cell>
        </row>
        <row r="538">
          <cell r="B538" t="str">
            <v>O.6154112150</v>
          </cell>
        </row>
        <row r="539">
          <cell r="B539" t="str">
            <v>O.6154112161</v>
          </cell>
        </row>
        <row r="540">
          <cell r="B540" t="str">
            <v>O.6154112163</v>
          </cell>
        </row>
        <row r="541">
          <cell r="B541" t="str">
            <v>O.6154112164</v>
          </cell>
        </row>
        <row r="542">
          <cell r="B542" t="str">
            <v>O.6154112165</v>
          </cell>
        </row>
        <row r="543">
          <cell r="B543" t="str">
            <v>O.6154112166</v>
          </cell>
        </row>
        <row r="544">
          <cell r="B544" t="str">
            <v>O.6154112167</v>
          </cell>
        </row>
        <row r="545">
          <cell r="B545" t="str">
            <v>O.6154112168</v>
          </cell>
        </row>
        <row r="546">
          <cell r="B546" t="str">
            <v>O.6154112169</v>
          </cell>
        </row>
        <row r="547">
          <cell r="B547" t="str">
            <v>O.6154112170</v>
          </cell>
        </row>
        <row r="548">
          <cell r="B548" t="str">
            <v>O.6154112171</v>
          </cell>
        </row>
        <row r="549">
          <cell r="B549" t="str">
            <v>O.6154112172</v>
          </cell>
        </row>
        <row r="550">
          <cell r="B550" t="str">
            <v>O.6154112173</v>
          </cell>
        </row>
        <row r="551">
          <cell r="B551" t="str">
            <v>O.6154112174</v>
          </cell>
        </row>
        <row r="552">
          <cell r="B552" t="str">
            <v>O.6154112175</v>
          </cell>
        </row>
        <row r="553">
          <cell r="B553" t="str">
            <v>O.6154112176</v>
          </cell>
        </row>
        <row r="554">
          <cell r="B554" t="str">
            <v>O.6154113802</v>
          </cell>
        </row>
        <row r="555">
          <cell r="B555" t="str">
            <v>O.6154119102</v>
          </cell>
        </row>
        <row r="556">
          <cell r="B556" t="str">
            <v>O.6154119103</v>
          </cell>
        </row>
        <row r="557">
          <cell r="B557" t="str">
            <v>O.6154119104</v>
          </cell>
        </row>
        <row r="558">
          <cell r="B558" t="str">
            <v>O.6154119105</v>
          </cell>
        </row>
        <row r="559">
          <cell r="B559" t="str">
            <v>O.6154119107</v>
          </cell>
        </row>
        <row r="560">
          <cell r="B560" t="str">
            <v>O.6154119201</v>
          </cell>
        </row>
        <row r="561">
          <cell r="B561" t="str">
            <v>O.6154119202</v>
          </cell>
        </row>
        <row r="562">
          <cell r="B562" t="str">
            <v>O.6154119203</v>
          </cell>
        </row>
        <row r="563">
          <cell r="B563" t="str">
            <v>O.6154119301</v>
          </cell>
        </row>
        <row r="564">
          <cell r="B564" t="str">
            <v>O.6154119302</v>
          </cell>
        </row>
        <row r="565">
          <cell r="B565" t="str">
            <v>O.6154119303</v>
          </cell>
        </row>
        <row r="566">
          <cell r="B566" t="str">
            <v>O.6154119304</v>
          </cell>
        </row>
        <row r="567">
          <cell r="B567" t="str">
            <v>O.6154119305</v>
          </cell>
        </row>
        <row r="568">
          <cell r="B568" t="str">
            <v>O.6154119306</v>
          </cell>
        </row>
        <row r="569">
          <cell r="B569" t="str">
            <v>O.6154119901</v>
          </cell>
        </row>
        <row r="570">
          <cell r="B570" t="str">
            <v>O.6154119902</v>
          </cell>
        </row>
        <row r="571">
          <cell r="B571" t="str">
            <v>O.6154119903</v>
          </cell>
        </row>
        <row r="572">
          <cell r="B572" t="str">
            <v>O.6154119905</v>
          </cell>
        </row>
        <row r="573">
          <cell r="B573" t="str">
            <v>O.6154119906</v>
          </cell>
        </row>
        <row r="574">
          <cell r="B574" t="str">
            <v>O.6154119907</v>
          </cell>
        </row>
        <row r="575">
          <cell r="B575" t="str">
            <v>O.6154119908</v>
          </cell>
        </row>
        <row r="576">
          <cell r="B576" t="str">
            <v>O.6154119911</v>
          </cell>
        </row>
        <row r="577">
          <cell r="B577" t="str">
            <v>O.6154119916</v>
          </cell>
        </row>
        <row r="578">
          <cell r="B578" t="str">
            <v>T.6154111101</v>
          </cell>
        </row>
        <row r="579">
          <cell r="B579" t="str">
            <v>T.6154111102</v>
          </cell>
        </row>
        <row r="580">
          <cell r="B580" t="str">
            <v>T.6154111103</v>
          </cell>
        </row>
        <row r="581">
          <cell r="B581" t="str">
            <v>T.6154111104</v>
          </cell>
        </row>
        <row r="582">
          <cell r="B582" t="str">
            <v>T.6154111105</v>
          </cell>
        </row>
        <row r="583">
          <cell r="B583" t="str">
            <v>T.6154111106</v>
          </cell>
        </row>
        <row r="584">
          <cell r="B584" t="str">
            <v>T.6154111108</v>
          </cell>
        </row>
        <row r="585">
          <cell r="B585" t="str">
            <v>T.6154112101</v>
          </cell>
        </row>
        <row r="586">
          <cell r="B586" t="str">
            <v>T.6154112102</v>
          </cell>
        </row>
        <row r="587">
          <cell r="B587" t="str">
            <v>T.6154112103</v>
          </cell>
        </row>
        <row r="588">
          <cell r="B588" t="str">
            <v>T.6154112104</v>
          </cell>
        </row>
        <row r="589">
          <cell r="B589" t="str">
            <v>T.6154112105</v>
          </cell>
        </row>
        <row r="590">
          <cell r="B590" t="str">
            <v>T.6154112106</v>
          </cell>
        </row>
        <row r="591">
          <cell r="B591" t="str">
            <v>T.6154112107</v>
          </cell>
        </row>
        <row r="592">
          <cell r="B592" t="str">
            <v>T.6154112108</v>
          </cell>
        </row>
        <row r="593">
          <cell r="B593" t="str">
            <v>T.6154112109</v>
          </cell>
        </row>
        <row r="594">
          <cell r="B594" t="str">
            <v>T.6154112110</v>
          </cell>
        </row>
        <row r="595">
          <cell r="B595" t="str">
            <v>T.6154112111</v>
          </cell>
        </row>
        <row r="596">
          <cell r="B596" t="str">
            <v>T.6154112112</v>
          </cell>
        </row>
        <row r="597">
          <cell r="B597" t="str">
            <v>T.6154112113</v>
          </cell>
        </row>
        <row r="598">
          <cell r="B598" t="str">
            <v>T.6154112114</v>
          </cell>
        </row>
        <row r="599">
          <cell r="B599" t="str">
            <v>T.6154112115</v>
          </cell>
        </row>
        <row r="600">
          <cell r="B600" t="str">
            <v>T.6154112116</v>
          </cell>
        </row>
        <row r="601">
          <cell r="B601" t="str">
            <v>T.6154112117</v>
          </cell>
        </row>
        <row r="602">
          <cell r="B602" t="str">
            <v>T.6154112118</v>
          </cell>
        </row>
        <row r="603">
          <cell r="B603" t="str">
            <v>T.6154112119</v>
          </cell>
        </row>
        <row r="604">
          <cell r="B604" t="str">
            <v>T.6154112120</v>
          </cell>
        </row>
        <row r="605">
          <cell r="B605" t="str">
            <v>T.6154112121</v>
          </cell>
        </row>
        <row r="606">
          <cell r="B606" t="str">
            <v>T.6154112122</v>
          </cell>
        </row>
        <row r="607">
          <cell r="B607" t="str">
            <v>T.6154112123</v>
          </cell>
        </row>
        <row r="608">
          <cell r="B608" t="str">
            <v>T.6154112124</v>
          </cell>
        </row>
        <row r="609">
          <cell r="B609" t="str">
            <v>T.6154112125</v>
          </cell>
        </row>
        <row r="610">
          <cell r="B610" t="str">
            <v>T.6154112126</v>
          </cell>
        </row>
        <row r="611">
          <cell r="B611" t="str">
            <v>T.6154112127</v>
          </cell>
        </row>
        <row r="612">
          <cell r="B612" t="str">
            <v>T.6154112128</v>
          </cell>
        </row>
        <row r="613">
          <cell r="B613" t="str">
            <v>T.6154112129</v>
          </cell>
        </row>
        <row r="614">
          <cell r="B614" t="str">
            <v>T.6154112130</v>
          </cell>
        </row>
        <row r="615">
          <cell r="B615" t="str">
            <v>T.6154112131</v>
          </cell>
        </row>
        <row r="616">
          <cell r="B616" t="str">
            <v>T.6154112132</v>
          </cell>
        </row>
        <row r="617">
          <cell r="B617" t="str">
            <v>T.6154112133</v>
          </cell>
        </row>
        <row r="618">
          <cell r="B618" t="str">
            <v>T.6154112134</v>
          </cell>
        </row>
        <row r="619">
          <cell r="B619" t="str">
            <v>T.6154112135</v>
          </cell>
        </row>
        <row r="620">
          <cell r="B620" t="str">
            <v>T.6154112136</v>
          </cell>
        </row>
        <row r="621">
          <cell r="B621" t="str">
            <v>T.6154112137</v>
          </cell>
        </row>
        <row r="622">
          <cell r="B622" t="str">
            <v>T.6154112138</v>
          </cell>
        </row>
        <row r="623">
          <cell r="B623" t="str">
            <v>T.6154112139</v>
          </cell>
        </row>
        <row r="624">
          <cell r="B624" t="str">
            <v>T.6154112140</v>
          </cell>
        </row>
        <row r="625">
          <cell r="B625" t="str">
            <v>T.6154112141</v>
          </cell>
        </row>
        <row r="626">
          <cell r="B626" t="str">
            <v>T.6154112142</v>
          </cell>
        </row>
        <row r="627">
          <cell r="B627" t="str">
            <v>T.6154112143</v>
          </cell>
        </row>
        <row r="628">
          <cell r="B628" t="str">
            <v>T.6154112144</v>
          </cell>
        </row>
        <row r="629">
          <cell r="B629" t="str">
            <v>T.6154112145</v>
          </cell>
        </row>
        <row r="630">
          <cell r="B630" t="str">
            <v>T.6154112148</v>
          </cell>
        </row>
        <row r="631">
          <cell r="B631" t="str">
            <v>T.6154112149</v>
          </cell>
        </row>
        <row r="632">
          <cell r="B632" t="str">
            <v>T.6154112150</v>
          </cell>
        </row>
        <row r="633">
          <cell r="B633" t="str">
            <v>T.6154112161</v>
          </cell>
        </row>
        <row r="634">
          <cell r="B634" t="str">
            <v>T.6154112163</v>
          </cell>
        </row>
        <row r="635">
          <cell r="B635" t="str">
            <v>T.6154112164</v>
          </cell>
        </row>
        <row r="636">
          <cell r="B636" t="str">
            <v>T.6154112165</v>
          </cell>
        </row>
        <row r="637">
          <cell r="B637" t="str">
            <v>T.6154112166</v>
          </cell>
        </row>
        <row r="638">
          <cell r="B638" t="str">
            <v>T.6154112167</v>
          </cell>
        </row>
        <row r="639">
          <cell r="B639" t="str">
            <v>T.6154112168</v>
          </cell>
        </row>
        <row r="640">
          <cell r="B640" t="str">
            <v>T.6154112169</v>
          </cell>
        </row>
        <row r="641">
          <cell r="B641" t="str">
            <v>T.6154112170</v>
          </cell>
        </row>
        <row r="642">
          <cell r="B642" t="str">
            <v>T.6154112171</v>
          </cell>
        </row>
        <row r="643">
          <cell r="B643" t="str">
            <v>T.6154112172</v>
          </cell>
        </row>
        <row r="644">
          <cell r="B644" t="str">
            <v>T.6154112173</v>
          </cell>
        </row>
        <row r="645">
          <cell r="B645" t="str">
            <v>T.6154112174</v>
          </cell>
        </row>
        <row r="646">
          <cell r="B646" t="str">
            <v>T.6154112175</v>
          </cell>
        </row>
        <row r="647">
          <cell r="B647" t="str">
            <v>T.6154112176</v>
          </cell>
        </row>
        <row r="648">
          <cell r="B648" t="str">
            <v>T.6154113802</v>
          </cell>
        </row>
        <row r="649">
          <cell r="B649" t="str">
            <v>T.6154119102</v>
          </cell>
        </row>
        <row r="650">
          <cell r="B650" t="str">
            <v>T.6154119103</v>
          </cell>
        </row>
        <row r="651">
          <cell r="B651" t="str">
            <v>T.6154119104</v>
          </cell>
        </row>
        <row r="652">
          <cell r="B652" t="str">
            <v>T.6154119105</v>
          </cell>
        </row>
        <row r="653">
          <cell r="B653" t="str">
            <v>T.6154119107</v>
          </cell>
        </row>
        <row r="654">
          <cell r="B654" t="str">
            <v>T.6154119201</v>
          </cell>
        </row>
        <row r="655">
          <cell r="B655" t="str">
            <v>T.6154119202</v>
          </cell>
        </row>
        <row r="656">
          <cell r="B656" t="str">
            <v>T.6154119203</v>
          </cell>
        </row>
        <row r="657">
          <cell r="B657" t="str">
            <v>T.6154119301</v>
          </cell>
        </row>
        <row r="658">
          <cell r="B658" t="str">
            <v>T.6154119302</v>
          </cell>
        </row>
        <row r="659">
          <cell r="B659" t="str">
            <v>T.6154119303</v>
          </cell>
        </row>
        <row r="660">
          <cell r="B660" t="str">
            <v>T.6154119304</v>
          </cell>
        </row>
        <row r="661">
          <cell r="B661" t="str">
            <v>T.6154119305</v>
          </cell>
        </row>
        <row r="662">
          <cell r="B662" t="str">
            <v>T.6154119306</v>
          </cell>
        </row>
        <row r="663">
          <cell r="B663" t="str">
            <v>T.6154119901</v>
          </cell>
        </row>
        <row r="664">
          <cell r="B664" t="str">
            <v>T.6154119902</v>
          </cell>
        </row>
        <row r="665">
          <cell r="B665" t="str">
            <v>T.6154119903</v>
          </cell>
        </row>
        <row r="666">
          <cell r="B666" t="str">
            <v>T.6154119905</v>
          </cell>
        </row>
        <row r="667">
          <cell r="B667" t="str">
            <v>T.6154119906</v>
          </cell>
        </row>
        <row r="668">
          <cell r="B668" t="str">
            <v>T.6154119907</v>
          </cell>
        </row>
        <row r="669">
          <cell r="B669" t="str">
            <v>T.6154119908</v>
          </cell>
        </row>
        <row r="670">
          <cell r="B670" t="str">
            <v>T.6154119911</v>
          </cell>
        </row>
        <row r="671">
          <cell r="B671" t="str">
            <v>T.6154119916</v>
          </cell>
        </row>
        <row r="672">
          <cell r="B672">
            <v>0</v>
          </cell>
        </row>
        <row r="673">
          <cell r="B673">
            <v>0</v>
          </cell>
        </row>
        <row r="674">
          <cell r="B674">
            <v>0</v>
          </cell>
        </row>
        <row r="675">
          <cell r="B675">
            <v>0</v>
          </cell>
        </row>
        <row r="676">
          <cell r="B676">
            <v>0</v>
          </cell>
        </row>
        <row r="677">
          <cell r="B677">
            <v>0</v>
          </cell>
        </row>
        <row r="678">
          <cell r="B678">
            <v>0</v>
          </cell>
        </row>
        <row r="679">
          <cell r="B679">
            <v>0</v>
          </cell>
        </row>
        <row r="680">
          <cell r="B680">
            <v>0</v>
          </cell>
        </row>
        <row r="681">
          <cell r="B681">
            <v>0</v>
          </cell>
        </row>
        <row r="682">
          <cell r="B682">
            <v>0</v>
          </cell>
        </row>
        <row r="683">
          <cell r="B683">
            <v>0</v>
          </cell>
        </row>
        <row r="684">
          <cell r="B684">
            <v>0</v>
          </cell>
        </row>
        <row r="685">
          <cell r="B685">
            <v>0</v>
          </cell>
        </row>
        <row r="686">
          <cell r="B686">
            <v>0</v>
          </cell>
        </row>
        <row r="687">
          <cell r="B687">
            <v>0</v>
          </cell>
        </row>
        <row r="688">
          <cell r="B688">
            <v>0</v>
          </cell>
        </row>
        <row r="689">
          <cell r="B689">
            <v>0</v>
          </cell>
        </row>
        <row r="690">
          <cell r="B690">
            <v>0</v>
          </cell>
        </row>
        <row r="691">
          <cell r="B691">
            <v>0</v>
          </cell>
        </row>
        <row r="692">
          <cell r="B692">
            <v>0</v>
          </cell>
        </row>
        <row r="693">
          <cell r="B693">
            <v>0</v>
          </cell>
        </row>
        <row r="694">
          <cell r="B694" t="str">
            <v>F.F</v>
          </cell>
        </row>
        <row r="695">
          <cell r="B695" t="str">
            <v>F.FC</v>
          </cell>
        </row>
        <row r="696">
          <cell r="B696" t="str">
            <v>F.FF</v>
          </cell>
        </row>
        <row r="697">
          <cell r="B697" t="str">
            <v>F.FP</v>
          </cell>
        </row>
        <row r="698">
          <cell r="B698" t="str">
            <v>F.FR</v>
          </cell>
        </row>
        <row r="699">
          <cell r="B699" t="str">
            <v>P.P</v>
          </cell>
        </row>
        <row r="700">
          <cell r="B700" t="str">
            <v>P.PA</v>
          </cell>
        </row>
        <row r="701">
          <cell r="B701" t="str">
            <v>P.PC</v>
          </cell>
        </row>
        <row r="702">
          <cell r="B702" t="str">
            <v>P.PE</v>
          </cell>
        </row>
        <row r="703">
          <cell r="B703" t="str">
            <v>P.PJ</v>
          </cell>
        </row>
        <row r="704">
          <cell r="B704" t="str">
            <v>A.A</v>
          </cell>
        </row>
        <row r="705">
          <cell r="B705" t="str">
            <v>A.AD</v>
          </cell>
        </row>
        <row r="706">
          <cell r="B706" t="str">
            <v>A.AI</v>
          </cell>
        </row>
        <row r="707">
          <cell r="B707" t="str">
            <v>A.AR</v>
          </cell>
        </row>
        <row r="708">
          <cell r="B708" t="str">
            <v>A.AS</v>
          </cell>
        </row>
        <row r="709">
          <cell r="B709" t="str">
            <v>E.E</v>
          </cell>
        </row>
        <row r="710">
          <cell r="B710" t="str">
            <v>E.EE</v>
          </cell>
        </row>
        <row r="711">
          <cell r="B711" t="str">
            <v>E.EN</v>
          </cell>
        </row>
        <row r="712">
          <cell r="B712" t="str">
            <v>E.EO</v>
          </cell>
        </row>
        <row r="713">
          <cell r="B713" t="str">
            <v>E.EP</v>
          </cell>
        </row>
        <row r="714">
          <cell r="B714" t="str">
            <v>C.YCA</v>
          </cell>
        </row>
        <row r="715">
          <cell r="B715" t="str">
            <v>C.YCF</v>
          </cell>
        </row>
        <row r="716">
          <cell r="B716" t="str">
            <v>O.O</v>
          </cell>
        </row>
        <row r="717">
          <cell r="B717" t="str">
            <v>O.OB</v>
          </cell>
        </row>
        <row r="718">
          <cell r="B718" t="str">
            <v>O.OC</v>
          </cell>
        </row>
        <row r="719">
          <cell r="B719" t="str">
            <v>O.OJ</v>
          </cell>
        </row>
        <row r="720">
          <cell r="B720" t="str">
            <v>O.OM</v>
          </cell>
        </row>
        <row r="721">
          <cell r="B721" t="str">
            <v>O.OMI</v>
          </cell>
        </row>
        <row r="722">
          <cell r="B722" t="str">
            <v>O.OMM</v>
          </cell>
        </row>
        <row r="723">
          <cell r="B723" t="str">
            <v>O.OP</v>
          </cell>
        </row>
        <row r="724">
          <cell r="B724" t="str">
            <v>O.OPO</v>
          </cell>
        </row>
        <row r="725">
          <cell r="B725" t="str">
            <v>O.OPT</v>
          </cell>
        </row>
        <row r="726">
          <cell r="B726" t="str">
            <v>O.OS</v>
          </cell>
        </row>
        <row r="727">
          <cell r="B727" t="str">
            <v>O.OT</v>
          </cell>
        </row>
        <row r="728">
          <cell r="B728">
            <v>0</v>
          </cell>
        </row>
        <row r="729">
          <cell r="B729">
            <v>0</v>
          </cell>
        </row>
        <row r="730">
          <cell r="B730">
            <v>0</v>
          </cell>
        </row>
        <row r="731">
          <cell r="B731">
            <v>0</v>
          </cell>
        </row>
        <row r="732">
          <cell r="B732">
            <v>0</v>
          </cell>
        </row>
        <row r="733">
          <cell r="B733">
            <v>0</v>
          </cell>
        </row>
        <row r="734">
          <cell r="B734">
            <v>0</v>
          </cell>
        </row>
        <row r="735">
          <cell r="B735">
            <v>0</v>
          </cell>
        </row>
        <row r="736">
          <cell r="B736">
            <v>0</v>
          </cell>
        </row>
        <row r="737">
          <cell r="B737">
            <v>0</v>
          </cell>
        </row>
        <row r="738">
          <cell r="B738">
            <v>0</v>
          </cell>
        </row>
        <row r="739">
          <cell r="B739">
            <v>0</v>
          </cell>
        </row>
        <row r="740">
          <cell r="B740">
            <v>0</v>
          </cell>
        </row>
        <row r="741">
          <cell r="B741">
            <v>0</v>
          </cell>
        </row>
        <row r="742">
          <cell r="B742">
            <v>0</v>
          </cell>
        </row>
        <row r="743">
          <cell r="B743">
            <v>0</v>
          </cell>
        </row>
        <row r="744">
          <cell r="B744">
            <v>0</v>
          </cell>
        </row>
        <row r="745">
          <cell r="B745">
            <v>0</v>
          </cell>
        </row>
        <row r="746">
          <cell r="B746">
            <v>0</v>
          </cell>
        </row>
        <row r="747">
          <cell r="B747">
            <v>0</v>
          </cell>
        </row>
        <row r="748">
          <cell r="B748">
            <v>0</v>
          </cell>
        </row>
        <row r="749">
          <cell r="B749">
            <v>0</v>
          </cell>
        </row>
        <row r="750">
          <cell r="B750">
            <v>0</v>
          </cell>
        </row>
        <row r="751">
          <cell r="B751">
            <v>0</v>
          </cell>
        </row>
        <row r="752">
          <cell r="B752">
            <v>0</v>
          </cell>
        </row>
        <row r="753">
          <cell r="B753">
            <v>0</v>
          </cell>
        </row>
        <row r="754">
          <cell r="B754">
            <v>0</v>
          </cell>
        </row>
        <row r="755">
          <cell r="B755">
            <v>0</v>
          </cell>
        </row>
        <row r="756">
          <cell r="B756">
            <v>0</v>
          </cell>
        </row>
        <row r="757">
          <cell r="B757">
            <v>0</v>
          </cell>
        </row>
        <row r="758">
          <cell r="B758">
            <v>0</v>
          </cell>
        </row>
        <row r="759">
          <cell r="B759">
            <v>0</v>
          </cell>
        </row>
        <row r="760">
          <cell r="B760">
            <v>0</v>
          </cell>
        </row>
        <row r="761">
          <cell r="B761">
            <v>0</v>
          </cell>
        </row>
        <row r="762">
          <cell r="B762">
            <v>0</v>
          </cell>
        </row>
        <row r="763">
          <cell r="B763">
            <v>0</v>
          </cell>
        </row>
        <row r="764">
          <cell r="B764">
            <v>0</v>
          </cell>
        </row>
        <row r="765">
          <cell r="B765">
            <v>0</v>
          </cell>
        </row>
        <row r="766">
          <cell r="B766">
            <v>0</v>
          </cell>
        </row>
        <row r="767">
          <cell r="B767">
            <v>0</v>
          </cell>
        </row>
        <row r="768">
          <cell r="B768">
            <v>0</v>
          </cell>
        </row>
        <row r="769">
          <cell r="B769">
            <v>0</v>
          </cell>
        </row>
        <row r="770">
          <cell r="B770">
            <v>0</v>
          </cell>
        </row>
        <row r="771">
          <cell r="B771">
            <v>0</v>
          </cell>
        </row>
        <row r="772">
          <cell r="B772">
            <v>0</v>
          </cell>
        </row>
        <row r="773">
          <cell r="B773">
            <v>0</v>
          </cell>
        </row>
        <row r="774">
          <cell r="B774">
            <v>0</v>
          </cell>
        </row>
        <row r="775">
          <cell r="B775">
            <v>0</v>
          </cell>
        </row>
        <row r="776">
          <cell r="B776">
            <v>0</v>
          </cell>
        </row>
        <row r="777">
          <cell r="B777">
            <v>0</v>
          </cell>
        </row>
        <row r="778">
          <cell r="B778">
            <v>0</v>
          </cell>
        </row>
        <row r="779">
          <cell r="B779">
            <v>0</v>
          </cell>
        </row>
        <row r="780">
          <cell r="B780">
            <v>0</v>
          </cell>
        </row>
        <row r="781">
          <cell r="B781">
            <v>0</v>
          </cell>
        </row>
        <row r="782">
          <cell r="B782">
            <v>0</v>
          </cell>
        </row>
        <row r="783">
          <cell r="B783">
            <v>0</v>
          </cell>
        </row>
        <row r="784">
          <cell r="B784">
            <v>0</v>
          </cell>
        </row>
        <row r="785">
          <cell r="B785">
            <v>0</v>
          </cell>
        </row>
        <row r="786">
          <cell r="B786">
            <v>0</v>
          </cell>
        </row>
        <row r="787">
          <cell r="B787">
            <v>0</v>
          </cell>
        </row>
        <row r="788">
          <cell r="B788">
            <v>0</v>
          </cell>
        </row>
        <row r="789">
          <cell r="B789">
            <v>0</v>
          </cell>
        </row>
        <row r="790">
          <cell r="B790">
            <v>0</v>
          </cell>
        </row>
        <row r="791">
          <cell r="B791">
            <v>0</v>
          </cell>
        </row>
        <row r="792">
          <cell r="B792">
            <v>0</v>
          </cell>
        </row>
        <row r="793">
          <cell r="B793">
            <v>0</v>
          </cell>
        </row>
        <row r="794">
          <cell r="B794">
            <v>0</v>
          </cell>
        </row>
        <row r="795">
          <cell r="B795">
            <v>0</v>
          </cell>
        </row>
        <row r="796">
          <cell r="B796">
            <v>0</v>
          </cell>
        </row>
        <row r="797">
          <cell r="B797">
            <v>0</v>
          </cell>
        </row>
        <row r="798">
          <cell r="B798">
            <v>0</v>
          </cell>
        </row>
        <row r="799">
          <cell r="B799">
            <v>0</v>
          </cell>
        </row>
        <row r="800">
          <cell r="B800">
            <v>0</v>
          </cell>
        </row>
        <row r="801">
          <cell r="B801">
            <v>0</v>
          </cell>
        </row>
        <row r="802">
          <cell r="B802">
            <v>0</v>
          </cell>
        </row>
        <row r="803">
          <cell r="B803">
            <v>0</v>
          </cell>
        </row>
        <row r="804">
          <cell r="B804">
            <v>0</v>
          </cell>
        </row>
        <row r="805">
          <cell r="B805">
            <v>0</v>
          </cell>
        </row>
        <row r="806">
          <cell r="B806">
            <v>0</v>
          </cell>
        </row>
        <row r="807">
          <cell r="B807">
            <v>0</v>
          </cell>
        </row>
        <row r="808">
          <cell r="B808">
            <v>0</v>
          </cell>
        </row>
        <row r="809">
          <cell r="B809">
            <v>0</v>
          </cell>
        </row>
        <row r="810">
          <cell r="B810">
            <v>0</v>
          </cell>
        </row>
        <row r="811">
          <cell r="B811">
            <v>0</v>
          </cell>
        </row>
        <row r="812">
          <cell r="B812">
            <v>0</v>
          </cell>
        </row>
        <row r="813">
          <cell r="B813">
            <v>0</v>
          </cell>
        </row>
        <row r="814">
          <cell r="B814">
            <v>0</v>
          </cell>
        </row>
        <row r="815">
          <cell r="B815">
            <v>0</v>
          </cell>
        </row>
        <row r="816">
          <cell r="B816">
            <v>0</v>
          </cell>
        </row>
        <row r="817">
          <cell r="B817">
            <v>0</v>
          </cell>
        </row>
        <row r="818">
          <cell r="B818">
            <v>0</v>
          </cell>
        </row>
        <row r="819">
          <cell r="B819">
            <v>0</v>
          </cell>
        </row>
        <row r="820">
          <cell r="B820">
            <v>0</v>
          </cell>
        </row>
        <row r="821">
          <cell r="B821">
            <v>0</v>
          </cell>
        </row>
        <row r="822">
          <cell r="B822">
            <v>0</v>
          </cell>
        </row>
        <row r="823">
          <cell r="B823">
            <v>0</v>
          </cell>
        </row>
        <row r="824">
          <cell r="B824">
            <v>0</v>
          </cell>
        </row>
        <row r="825">
          <cell r="B825">
            <v>0</v>
          </cell>
        </row>
        <row r="826">
          <cell r="B826">
            <v>0</v>
          </cell>
        </row>
        <row r="827">
          <cell r="B827">
            <v>0</v>
          </cell>
        </row>
        <row r="828">
          <cell r="B828">
            <v>0</v>
          </cell>
        </row>
        <row r="829">
          <cell r="B829">
            <v>0</v>
          </cell>
        </row>
        <row r="830">
          <cell r="B830">
            <v>0</v>
          </cell>
        </row>
        <row r="831">
          <cell r="B831">
            <v>0</v>
          </cell>
        </row>
        <row r="832">
          <cell r="B832">
            <v>0</v>
          </cell>
        </row>
        <row r="833">
          <cell r="B833">
            <v>0</v>
          </cell>
        </row>
        <row r="834">
          <cell r="B834">
            <v>0</v>
          </cell>
        </row>
        <row r="835">
          <cell r="B835">
            <v>0</v>
          </cell>
        </row>
        <row r="836">
          <cell r="B836">
            <v>0</v>
          </cell>
        </row>
        <row r="837">
          <cell r="B837">
            <v>0</v>
          </cell>
        </row>
        <row r="838">
          <cell r="B838">
            <v>0</v>
          </cell>
        </row>
        <row r="839">
          <cell r="B839">
            <v>0</v>
          </cell>
        </row>
        <row r="840">
          <cell r="B840">
            <v>0</v>
          </cell>
        </row>
        <row r="841">
          <cell r="B841">
            <v>0</v>
          </cell>
        </row>
        <row r="842">
          <cell r="B842">
            <v>0</v>
          </cell>
        </row>
        <row r="843">
          <cell r="B843">
            <v>0</v>
          </cell>
        </row>
        <row r="844">
          <cell r="B844">
            <v>0</v>
          </cell>
        </row>
        <row r="845">
          <cell r="B845">
            <v>0</v>
          </cell>
        </row>
        <row r="846">
          <cell r="B846">
            <v>0</v>
          </cell>
        </row>
        <row r="847">
          <cell r="B847">
            <v>0</v>
          </cell>
        </row>
        <row r="848">
          <cell r="B848">
            <v>0</v>
          </cell>
        </row>
        <row r="849">
          <cell r="B849">
            <v>0</v>
          </cell>
        </row>
        <row r="850">
          <cell r="B850">
            <v>0</v>
          </cell>
        </row>
        <row r="851">
          <cell r="B851">
            <v>0</v>
          </cell>
        </row>
        <row r="852">
          <cell r="B852">
            <v>0</v>
          </cell>
        </row>
        <row r="853">
          <cell r="B853">
            <v>0</v>
          </cell>
        </row>
        <row r="854">
          <cell r="B854">
            <v>0</v>
          </cell>
        </row>
        <row r="855">
          <cell r="B855">
            <v>0</v>
          </cell>
        </row>
        <row r="856">
          <cell r="B856">
            <v>0</v>
          </cell>
        </row>
        <row r="857">
          <cell r="B857">
            <v>0</v>
          </cell>
        </row>
        <row r="858">
          <cell r="B858">
            <v>0</v>
          </cell>
        </row>
        <row r="859">
          <cell r="B859">
            <v>0</v>
          </cell>
        </row>
        <row r="860">
          <cell r="B860">
            <v>0</v>
          </cell>
        </row>
        <row r="861">
          <cell r="B861">
            <v>0</v>
          </cell>
        </row>
        <row r="862">
          <cell r="B862">
            <v>0</v>
          </cell>
        </row>
        <row r="863">
          <cell r="B863">
            <v>0</v>
          </cell>
        </row>
        <row r="864">
          <cell r="B864">
            <v>0</v>
          </cell>
        </row>
        <row r="865">
          <cell r="B865">
            <v>0</v>
          </cell>
        </row>
        <row r="866">
          <cell r="B866">
            <v>0</v>
          </cell>
        </row>
        <row r="867">
          <cell r="B867">
            <v>0</v>
          </cell>
        </row>
        <row r="868">
          <cell r="B868">
            <v>0</v>
          </cell>
        </row>
        <row r="869">
          <cell r="B869">
            <v>0</v>
          </cell>
        </row>
        <row r="870">
          <cell r="B870">
            <v>0</v>
          </cell>
        </row>
        <row r="871">
          <cell r="B871">
            <v>0</v>
          </cell>
        </row>
        <row r="872">
          <cell r="B872">
            <v>0</v>
          </cell>
        </row>
        <row r="873">
          <cell r="B873">
            <v>0</v>
          </cell>
        </row>
        <row r="874">
          <cell r="B874">
            <v>0</v>
          </cell>
        </row>
        <row r="875">
          <cell r="B875">
            <v>0</v>
          </cell>
        </row>
        <row r="876">
          <cell r="B876">
            <v>0</v>
          </cell>
        </row>
        <row r="877">
          <cell r="B877">
            <v>0</v>
          </cell>
        </row>
        <row r="878">
          <cell r="B878">
            <v>0</v>
          </cell>
        </row>
        <row r="879">
          <cell r="B879">
            <v>0</v>
          </cell>
        </row>
        <row r="880">
          <cell r="B880">
            <v>0</v>
          </cell>
        </row>
        <row r="881">
          <cell r="B881">
            <v>0</v>
          </cell>
        </row>
        <row r="882">
          <cell r="B882">
            <v>0</v>
          </cell>
        </row>
        <row r="883">
          <cell r="B883">
            <v>0</v>
          </cell>
        </row>
        <row r="884">
          <cell r="B884">
            <v>0</v>
          </cell>
        </row>
        <row r="885">
          <cell r="B885">
            <v>0</v>
          </cell>
        </row>
        <row r="886">
          <cell r="B886">
            <v>0</v>
          </cell>
        </row>
        <row r="887">
          <cell r="B887">
            <v>0</v>
          </cell>
        </row>
        <row r="888">
          <cell r="B888">
            <v>0</v>
          </cell>
        </row>
        <row r="889">
          <cell r="B889">
            <v>0</v>
          </cell>
        </row>
        <row r="890">
          <cell r="B890">
            <v>0</v>
          </cell>
        </row>
        <row r="891">
          <cell r="B891">
            <v>0</v>
          </cell>
        </row>
        <row r="892">
          <cell r="B892">
            <v>0</v>
          </cell>
        </row>
        <row r="893">
          <cell r="B893">
            <v>0</v>
          </cell>
        </row>
        <row r="894">
          <cell r="B894">
            <v>0</v>
          </cell>
        </row>
        <row r="895">
          <cell r="B895">
            <v>0</v>
          </cell>
        </row>
        <row r="896">
          <cell r="B896">
            <v>0</v>
          </cell>
        </row>
        <row r="897">
          <cell r="B897">
            <v>0</v>
          </cell>
        </row>
        <row r="898">
          <cell r="B898">
            <v>0</v>
          </cell>
        </row>
        <row r="899">
          <cell r="B899">
            <v>0</v>
          </cell>
        </row>
        <row r="900">
          <cell r="B900">
            <v>0</v>
          </cell>
        </row>
        <row r="901">
          <cell r="B901">
            <v>0</v>
          </cell>
        </row>
        <row r="902">
          <cell r="B902">
            <v>0</v>
          </cell>
        </row>
        <row r="903">
          <cell r="B903">
            <v>0</v>
          </cell>
        </row>
        <row r="904">
          <cell r="B904">
            <v>0</v>
          </cell>
        </row>
        <row r="905">
          <cell r="B905">
            <v>0</v>
          </cell>
        </row>
        <row r="906">
          <cell r="B906">
            <v>0</v>
          </cell>
        </row>
        <row r="907">
          <cell r="B907">
            <v>0</v>
          </cell>
        </row>
        <row r="908">
          <cell r="B908">
            <v>0</v>
          </cell>
        </row>
        <row r="909">
          <cell r="B909">
            <v>0</v>
          </cell>
        </row>
        <row r="910">
          <cell r="B910">
            <v>0</v>
          </cell>
        </row>
        <row r="911">
          <cell r="B911">
            <v>0</v>
          </cell>
        </row>
        <row r="912">
          <cell r="B912">
            <v>0</v>
          </cell>
        </row>
        <row r="913">
          <cell r="B913">
            <v>0</v>
          </cell>
        </row>
        <row r="914">
          <cell r="B914">
            <v>0</v>
          </cell>
        </row>
        <row r="915">
          <cell r="B915">
            <v>0</v>
          </cell>
        </row>
        <row r="916">
          <cell r="B916">
            <v>0</v>
          </cell>
        </row>
        <row r="917">
          <cell r="B917">
            <v>0</v>
          </cell>
        </row>
        <row r="918">
          <cell r="B918">
            <v>0</v>
          </cell>
        </row>
        <row r="919">
          <cell r="B919">
            <v>0</v>
          </cell>
        </row>
        <row r="920">
          <cell r="B920">
            <v>0</v>
          </cell>
        </row>
        <row r="921">
          <cell r="B921">
            <v>0</v>
          </cell>
        </row>
        <row r="922">
          <cell r="B922">
            <v>0</v>
          </cell>
        </row>
        <row r="923">
          <cell r="B923">
            <v>0</v>
          </cell>
        </row>
        <row r="924">
          <cell r="B924">
            <v>0</v>
          </cell>
        </row>
        <row r="925">
          <cell r="B925">
            <v>0</v>
          </cell>
        </row>
        <row r="926">
          <cell r="B926">
            <v>0</v>
          </cell>
        </row>
        <row r="927">
          <cell r="B927">
            <v>0</v>
          </cell>
        </row>
        <row r="928">
          <cell r="B928">
            <v>0</v>
          </cell>
        </row>
        <row r="929">
          <cell r="B929">
            <v>0</v>
          </cell>
        </row>
        <row r="930">
          <cell r="B930">
            <v>0</v>
          </cell>
        </row>
        <row r="931">
          <cell r="B931">
            <v>0</v>
          </cell>
        </row>
        <row r="932">
          <cell r="B932">
            <v>0</v>
          </cell>
        </row>
        <row r="933">
          <cell r="B933">
            <v>0</v>
          </cell>
        </row>
        <row r="934">
          <cell r="B934">
            <v>0</v>
          </cell>
        </row>
        <row r="935">
          <cell r="B935">
            <v>0</v>
          </cell>
        </row>
        <row r="936">
          <cell r="B936">
            <v>0</v>
          </cell>
        </row>
        <row r="937">
          <cell r="B937">
            <v>0</v>
          </cell>
        </row>
        <row r="938">
          <cell r="B938">
            <v>0</v>
          </cell>
        </row>
        <row r="939">
          <cell r="B939">
            <v>0</v>
          </cell>
        </row>
        <row r="940">
          <cell r="B940">
            <v>0</v>
          </cell>
        </row>
        <row r="941">
          <cell r="B941">
            <v>0</v>
          </cell>
        </row>
        <row r="942">
          <cell r="B942">
            <v>0</v>
          </cell>
        </row>
        <row r="943">
          <cell r="B943">
            <v>0</v>
          </cell>
        </row>
        <row r="944">
          <cell r="B944">
            <v>0</v>
          </cell>
        </row>
        <row r="945">
          <cell r="B945">
            <v>0</v>
          </cell>
        </row>
        <row r="946">
          <cell r="B946">
            <v>0</v>
          </cell>
        </row>
        <row r="947">
          <cell r="B947">
            <v>0</v>
          </cell>
        </row>
        <row r="948">
          <cell r="B948">
            <v>0</v>
          </cell>
        </row>
        <row r="949">
          <cell r="B949">
            <v>0</v>
          </cell>
        </row>
        <row r="950">
          <cell r="B950">
            <v>0</v>
          </cell>
        </row>
        <row r="951">
          <cell r="B951">
            <v>0</v>
          </cell>
        </row>
        <row r="952">
          <cell r="B952">
            <v>0</v>
          </cell>
        </row>
        <row r="953">
          <cell r="B953">
            <v>0</v>
          </cell>
        </row>
        <row r="954">
          <cell r="B954">
            <v>0</v>
          </cell>
        </row>
        <row r="955">
          <cell r="B955">
            <v>0</v>
          </cell>
        </row>
        <row r="956">
          <cell r="B956">
            <v>0</v>
          </cell>
        </row>
        <row r="957">
          <cell r="B957">
            <v>0</v>
          </cell>
        </row>
        <row r="958">
          <cell r="B958">
            <v>0</v>
          </cell>
        </row>
        <row r="959">
          <cell r="B959">
            <v>0</v>
          </cell>
        </row>
        <row r="960">
          <cell r="B960">
            <v>0</v>
          </cell>
        </row>
        <row r="961">
          <cell r="B961">
            <v>0</v>
          </cell>
        </row>
        <row r="962">
          <cell r="B962">
            <v>0</v>
          </cell>
        </row>
        <row r="963">
          <cell r="B963">
            <v>0</v>
          </cell>
        </row>
        <row r="964">
          <cell r="B964">
            <v>0</v>
          </cell>
        </row>
        <row r="965">
          <cell r="B965">
            <v>0</v>
          </cell>
        </row>
        <row r="966">
          <cell r="B966">
            <v>0</v>
          </cell>
        </row>
        <row r="967">
          <cell r="B967">
            <v>0</v>
          </cell>
        </row>
        <row r="968">
          <cell r="B968">
            <v>0</v>
          </cell>
        </row>
        <row r="969">
          <cell r="B969">
            <v>0</v>
          </cell>
        </row>
        <row r="970">
          <cell r="B970">
            <v>0</v>
          </cell>
        </row>
        <row r="971">
          <cell r="B971">
            <v>0</v>
          </cell>
        </row>
        <row r="972">
          <cell r="B972">
            <v>0</v>
          </cell>
        </row>
        <row r="973">
          <cell r="B973">
            <v>0</v>
          </cell>
        </row>
        <row r="974">
          <cell r="B974">
            <v>0</v>
          </cell>
        </row>
        <row r="975">
          <cell r="B975">
            <v>0</v>
          </cell>
        </row>
        <row r="976">
          <cell r="B976">
            <v>0</v>
          </cell>
        </row>
        <row r="977">
          <cell r="B977">
            <v>0</v>
          </cell>
        </row>
        <row r="978">
          <cell r="B978">
            <v>0</v>
          </cell>
        </row>
        <row r="979">
          <cell r="B979">
            <v>0</v>
          </cell>
        </row>
        <row r="980">
          <cell r="B980">
            <v>0</v>
          </cell>
        </row>
        <row r="981">
          <cell r="B981">
            <v>0</v>
          </cell>
        </row>
        <row r="982">
          <cell r="B982">
            <v>0</v>
          </cell>
        </row>
        <row r="983">
          <cell r="B983">
            <v>0</v>
          </cell>
        </row>
        <row r="984">
          <cell r="B984">
            <v>0</v>
          </cell>
        </row>
        <row r="985">
          <cell r="B985">
            <v>0</v>
          </cell>
        </row>
        <row r="986">
          <cell r="B986">
            <v>0</v>
          </cell>
        </row>
        <row r="987">
          <cell r="B987">
            <v>0</v>
          </cell>
        </row>
        <row r="988">
          <cell r="B988">
            <v>0</v>
          </cell>
        </row>
        <row r="989">
          <cell r="B989">
            <v>0</v>
          </cell>
        </row>
        <row r="990">
          <cell r="B990">
            <v>0</v>
          </cell>
        </row>
        <row r="991">
          <cell r="B991">
            <v>0</v>
          </cell>
        </row>
        <row r="992">
          <cell r="B992">
            <v>0</v>
          </cell>
        </row>
        <row r="993">
          <cell r="B993">
            <v>0</v>
          </cell>
        </row>
        <row r="994">
          <cell r="B994">
            <v>0</v>
          </cell>
        </row>
        <row r="995">
          <cell r="B995">
            <v>0</v>
          </cell>
        </row>
        <row r="996">
          <cell r="B996">
            <v>0</v>
          </cell>
        </row>
        <row r="997">
          <cell r="B997">
            <v>0</v>
          </cell>
        </row>
        <row r="998">
          <cell r="B998">
            <v>0</v>
          </cell>
        </row>
        <row r="999">
          <cell r="B999">
            <v>0</v>
          </cell>
        </row>
        <row r="1000">
          <cell r="B1000">
            <v>0</v>
          </cell>
        </row>
      </sheetData>
      <sheetData sheetId="5">
        <row r="15">
          <cell r="B15" t="str">
            <v>Presidência.6154111103</v>
          </cell>
        </row>
        <row r="16">
          <cell r="B16" t="str">
            <v>Presidência.6154111104</v>
          </cell>
        </row>
        <row r="17">
          <cell r="B17" t="str">
            <v>Presidência.6154111105</v>
          </cell>
        </row>
        <row r="18">
          <cell r="B18" t="str">
            <v>Presidência.6154111108</v>
          </cell>
        </row>
        <row r="19">
          <cell r="B19" t="str">
            <v>Presidência.6154112103</v>
          </cell>
        </row>
        <row r="20">
          <cell r="B20" t="str">
            <v>Presidência.6154112106</v>
          </cell>
        </row>
        <row r="21">
          <cell r="B21" t="str">
            <v>Presidência.6154112107</v>
          </cell>
        </row>
        <row r="22">
          <cell r="B22" t="str">
            <v>Presidência.6154112108</v>
          </cell>
        </row>
        <row r="23">
          <cell r="B23" t="str">
            <v>Presidência.6154112109</v>
          </cell>
        </row>
        <row r="24">
          <cell r="B24" t="str">
            <v>Presidência.6154112110</v>
          </cell>
        </row>
        <row r="25">
          <cell r="B25" t="str">
            <v>Presidência.6154112114</v>
          </cell>
        </row>
        <row r="26">
          <cell r="B26" t="str">
            <v>Presidência.6154112119</v>
          </cell>
        </row>
        <row r="27">
          <cell r="B27" t="str">
            <v>Presidência.6154112131</v>
          </cell>
        </row>
        <row r="28">
          <cell r="B28" t="str">
            <v>Presidência.6154112135</v>
          </cell>
        </row>
        <row r="29">
          <cell r="B29" t="str">
            <v>Presidência.6154112167</v>
          </cell>
        </row>
        <row r="30">
          <cell r="B30" t="str">
            <v>Presidência.6154119104</v>
          </cell>
        </row>
        <row r="31">
          <cell r="B31" t="str">
            <v>Presidência.6154119105</v>
          </cell>
        </row>
        <row r="32">
          <cell r="B32" t="str">
            <v>Presidência.6154119902</v>
          </cell>
        </row>
        <row r="33">
          <cell r="B33" t="str">
            <v>Presidência.6154112168</v>
          </cell>
        </row>
        <row r="34">
          <cell r="B34" t="str">
            <v>Presidência.1124110001</v>
          </cell>
        </row>
        <row r="35">
          <cell r="B35" t="str">
            <v>Presidência.6154112136</v>
          </cell>
        </row>
        <row r="36">
          <cell r="B36" t="str">
            <v>Presidência.6154112138</v>
          </cell>
        </row>
        <row r="37">
          <cell r="B37" t="str">
            <v>Presidência.6154112139</v>
          </cell>
        </row>
        <row r="38">
          <cell r="B38" t="str">
            <v>Presidência.6154112140</v>
          </cell>
        </row>
        <row r="39">
          <cell r="B39" t="str">
            <v>Presidência.6154112141</v>
          </cell>
        </row>
        <row r="40">
          <cell r="B40" t="str">
            <v>Presidência.6154112142</v>
          </cell>
        </row>
        <row r="41">
          <cell r="B41" t="str">
            <v>Presidência.6154112144</v>
          </cell>
        </row>
        <row r="42">
          <cell r="B42" t="str">
            <v>Presidência.6154112132</v>
          </cell>
        </row>
        <row r="43">
          <cell r="B43" t="str">
            <v>Presidência.6154119107</v>
          </cell>
        </row>
        <row r="44">
          <cell r="B44" t="str">
            <v>Presidência.6154119903</v>
          </cell>
        </row>
        <row r="45">
          <cell r="B45" t="str">
            <v>Empreendimentos.6154111103</v>
          </cell>
        </row>
        <row r="46">
          <cell r="B46" t="str">
            <v>Empreendimentos.6154111105</v>
          </cell>
        </row>
        <row r="47">
          <cell r="B47" t="str">
            <v>Empreendimentos.6154111108</v>
          </cell>
        </row>
        <row r="48">
          <cell r="B48" t="str">
            <v>Empreendimentos.6154112103</v>
          </cell>
        </row>
        <row r="49">
          <cell r="B49" t="str">
            <v>Empreendimentos.6154112107</v>
          </cell>
        </row>
        <row r="50">
          <cell r="B50" t="str">
            <v>Empreendimentos.6154112115</v>
          </cell>
        </row>
        <row r="51">
          <cell r="B51" t="str">
            <v>Empreendimentos.6154112119</v>
          </cell>
        </row>
        <row r="52">
          <cell r="B52" t="str">
            <v>Empreendimentos.6154112123</v>
          </cell>
        </row>
        <row r="53">
          <cell r="B53" t="str">
            <v>Empreendimentos.6154112128</v>
          </cell>
        </row>
        <row r="54">
          <cell r="B54" t="str">
            <v>Empreendimentos.6154112131</v>
          </cell>
        </row>
        <row r="55">
          <cell r="B55" t="str">
            <v>Empreendimentos.6154112135</v>
          </cell>
        </row>
        <row r="56">
          <cell r="B56" t="str">
            <v>Empreendimentos.6154119105</v>
          </cell>
        </row>
        <row r="57">
          <cell r="B57" t="str">
            <v>Empreendimentos.6154119902</v>
          </cell>
        </row>
        <row r="58">
          <cell r="B58" t="str">
            <v>Empreendimentos.6154112133</v>
          </cell>
        </row>
        <row r="59">
          <cell r="B59" t="str">
            <v>Empreendimentos.1124110001</v>
          </cell>
        </row>
        <row r="60">
          <cell r="B60" t="str">
            <v>Empreendimentos.6154112136</v>
          </cell>
        </row>
        <row r="61">
          <cell r="B61" t="str">
            <v>Empreendimentos.6154112137</v>
          </cell>
        </row>
        <row r="62">
          <cell r="B62" t="str">
            <v>Empreendimentos.6154112138</v>
          </cell>
        </row>
        <row r="63">
          <cell r="B63" t="str">
            <v>Empreendimentos.6154112139</v>
          </cell>
        </row>
        <row r="64">
          <cell r="B64" t="str">
            <v>Empreendimentos.6154112140</v>
          </cell>
        </row>
        <row r="65">
          <cell r="B65" t="str">
            <v>Empreendimentos.6154112141</v>
          </cell>
        </row>
        <row r="66">
          <cell r="B66" t="str">
            <v>Empreendimentos.6154112142</v>
          </cell>
        </row>
        <row r="67">
          <cell r="B67" t="str">
            <v>Empreendimentos.6154112144</v>
          </cell>
        </row>
        <row r="68">
          <cell r="B68" t="str">
            <v>Empreendimentos.6154112165</v>
          </cell>
        </row>
        <row r="69">
          <cell r="B69" t="str">
            <v>Operações.6154111101</v>
          </cell>
        </row>
        <row r="70">
          <cell r="B70" t="str">
            <v>Operações.6154111103</v>
          </cell>
        </row>
        <row r="71">
          <cell r="B71" t="str">
            <v>Operações.6154111104</v>
          </cell>
        </row>
        <row r="72">
          <cell r="B72" t="str">
            <v>Operações.6154111105</v>
          </cell>
        </row>
        <row r="73">
          <cell r="B73" t="str">
            <v>Operações.6154111108</v>
          </cell>
        </row>
        <row r="74">
          <cell r="B74" t="str">
            <v>Operações.6154112102</v>
          </cell>
        </row>
        <row r="75">
          <cell r="B75" t="str">
            <v>Operações.6154112103</v>
          </cell>
        </row>
        <row r="76">
          <cell r="B76" t="str">
            <v>Operações.6154112104</v>
          </cell>
        </row>
        <row r="77">
          <cell r="B77" t="str">
            <v>Operações.6154112106</v>
          </cell>
        </row>
        <row r="78">
          <cell r="B78" t="str">
            <v>Operações.6154112107</v>
          </cell>
        </row>
        <row r="79">
          <cell r="B79" t="str">
            <v>Operações.6154112114</v>
          </cell>
        </row>
        <row r="80">
          <cell r="B80" t="str">
            <v>Operações.6154112115</v>
          </cell>
        </row>
        <row r="81">
          <cell r="B81" t="str">
            <v>Operações.6154112116</v>
          </cell>
        </row>
        <row r="82">
          <cell r="B82" t="str">
            <v>Operações.6154112117</v>
          </cell>
        </row>
        <row r="83">
          <cell r="B83" t="str">
            <v>Operações.6154112118</v>
          </cell>
        </row>
        <row r="84">
          <cell r="B84" t="str">
            <v>Operações.6154112119</v>
          </cell>
        </row>
        <row r="85">
          <cell r="B85" t="str">
            <v>Operações.6154112120</v>
          </cell>
        </row>
        <row r="86">
          <cell r="B86" t="str">
            <v>Operações.6154112122</v>
          </cell>
        </row>
        <row r="87">
          <cell r="B87" t="str">
            <v>Operações.6154112124</v>
          </cell>
        </row>
        <row r="88">
          <cell r="B88" t="str">
            <v>Operações.6154112125</v>
          </cell>
        </row>
        <row r="89">
          <cell r="B89" t="str">
            <v>Operações.6154112126</v>
          </cell>
        </row>
        <row r="90">
          <cell r="B90" t="str">
            <v>Operações.6154112127</v>
          </cell>
        </row>
        <row r="91">
          <cell r="B91" t="str">
            <v>Operações.6154112128</v>
          </cell>
        </row>
        <row r="92">
          <cell r="B92" t="str">
            <v>Operações.6154112129</v>
          </cell>
        </row>
        <row r="93">
          <cell r="B93" t="str">
            <v>Operações.6154112130</v>
          </cell>
        </row>
        <row r="94">
          <cell r="B94" t="str">
            <v>Operações.6154112131</v>
          </cell>
        </row>
        <row r="95">
          <cell r="B95" t="str">
            <v>Operações.6154112134</v>
          </cell>
        </row>
        <row r="96">
          <cell r="B96" t="str">
            <v>Operações.6154112135</v>
          </cell>
        </row>
        <row r="97">
          <cell r="B97" t="str">
            <v>Operações.6154112145</v>
          </cell>
        </row>
        <row r="98">
          <cell r="B98" t="str">
            <v>Operações.6154112148</v>
          </cell>
        </row>
        <row r="99">
          <cell r="B99" t="str">
            <v>Operações.6154112149</v>
          </cell>
        </row>
        <row r="100">
          <cell r="B100" t="str">
            <v>Operações.6154112150</v>
          </cell>
        </row>
        <row r="101">
          <cell r="B101" t="str">
            <v>Operações.6154112174</v>
          </cell>
        </row>
        <row r="102">
          <cell r="B102" t="str">
            <v>Operações.6154119102</v>
          </cell>
        </row>
        <row r="103">
          <cell r="B103" t="str">
            <v>Operações.6154119104</v>
          </cell>
        </row>
        <row r="104">
          <cell r="B104" t="str">
            <v>Operações.6154119105</v>
          </cell>
        </row>
        <row r="105">
          <cell r="B105" t="str">
            <v>Operações.6154119902</v>
          </cell>
        </row>
        <row r="106">
          <cell r="B106" t="str">
            <v>Operações.6154119905</v>
          </cell>
        </row>
        <row r="107">
          <cell r="B107" t="str">
            <v>Operações.6154112175</v>
          </cell>
        </row>
        <row r="108">
          <cell r="B108" t="str">
            <v>Operações.6154112133</v>
          </cell>
        </row>
        <row r="109">
          <cell r="B109" t="str">
            <v>Operações.1124110001</v>
          </cell>
        </row>
        <row r="110">
          <cell r="B110" t="str">
            <v>Operações.1129530011</v>
          </cell>
        </row>
        <row r="111">
          <cell r="B111" t="str">
            <v>Operações.1129530021</v>
          </cell>
        </row>
        <row r="112">
          <cell r="B112" t="str">
            <v>Operações.6154112105</v>
          </cell>
        </row>
        <row r="113">
          <cell r="B113" t="str">
            <v>Operações.6154112136</v>
          </cell>
        </row>
        <row r="114">
          <cell r="B114" t="str">
            <v>Operações.6154112137</v>
          </cell>
        </row>
        <row r="115">
          <cell r="B115" t="str">
            <v>Operações.6154112138</v>
          </cell>
        </row>
        <row r="116">
          <cell r="B116" t="str">
            <v>Operações.6154112139</v>
          </cell>
        </row>
        <row r="117">
          <cell r="B117" t="str">
            <v>Operações.6154112140</v>
          </cell>
        </row>
        <row r="118">
          <cell r="B118" t="str">
            <v>Operações.6154112141</v>
          </cell>
        </row>
        <row r="119">
          <cell r="B119" t="str">
            <v>Operações.6154112142</v>
          </cell>
        </row>
        <row r="120">
          <cell r="B120" t="str">
            <v>Operações.6154112144</v>
          </cell>
        </row>
        <row r="121">
          <cell r="B121" t="str">
            <v>Operações.6154119302</v>
          </cell>
        </row>
        <row r="122">
          <cell r="B122" t="str">
            <v>Operações.6154119304</v>
          </cell>
        </row>
        <row r="123">
          <cell r="B123" t="str">
            <v>Financeira.6154111103</v>
          </cell>
        </row>
        <row r="124">
          <cell r="B124" t="str">
            <v>Financeira.6154111108</v>
          </cell>
        </row>
        <row r="125">
          <cell r="B125" t="str">
            <v>Financeira.6154112103</v>
          </cell>
        </row>
        <row r="126">
          <cell r="B126" t="str">
            <v>Financeira.6154112108</v>
          </cell>
        </row>
        <row r="127">
          <cell r="B127" t="str">
            <v>Financeira.6154112114</v>
          </cell>
        </row>
        <row r="128">
          <cell r="B128" t="str">
            <v>Financeira.6154112115</v>
          </cell>
        </row>
        <row r="129">
          <cell r="B129" t="str">
            <v>Financeira.6154112118</v>
          </cell>
        </row>
        <row r="130">
          <cell r="B130" t="str">
            <v>Financeira.6154112119</v>
          </cell>
        </row>
        <row r="131">
          <cell r="B131" t="str">
            <v>Financeira.6154112127</v>
          </cell>
        </row>
        <row r="132">
          <cell r="B132" t="str">
            <v>Financeira.6154112131</v>
          </cell>
        </row>
        <row r="133">
          <cell r="B133" t="str">
            <v>Financeira.6154112135</v>
          </cell>
        </row>
        <row r="134">
          <cell r="B134" t="str">
            <v>Financeira.6154119105</v>
          </cell>
        </row>
        <row r="135">
          <cell r="B135" t="str">
            <v>Financeira.6154119902</v>
          </cell>
        </row>
        <row r="136">
          <cell r="B136" t="str">
            <v>Financeira.6154112176</v>
          </cell>
        </row>
        <row r="137">
          <cell r="B137" t="str">
            <v>Financeira.1124110001</v>
          </cell>
        </row>
        <row r="138">
          <cell r="B138" t="str">
            <v>Financeira.6154112136</v>
          </cell>
        </row>
        <row r="139">
          <cell r="B139" t="str">
            <v>Financeira.6154112137</v>
          </cell>
        </row>
        <row r="140">
          <cell r="B140" t="str">
            <v>Financeira.6154112138</v>
          </cell>
        </row>
        <row r="141">
          <cell r="B141" t="str">
            <v>Financeira.6154112139</v>
          </cell>
        </row>
        <row r="142">
          <cell r="B142" t="str">
            <v>Financeira.6154112140</v>
          </cell>
        </row>
        <row r="143">
          <cell r="B143" t="str">
            <v>Financeira.6154112141</v>
          </cell>
        </row>
        <row r="144">
          <cell r="B144" t="str">
            <v>Financeira.6154112142</v>
          </cell>
        </row>
        <row r="145">
          <cell r="B145" t="str">
            <v>Financeira.6154112144</v>
          </cell>
        </row>
        <row r="146">
          <cell r="B146" t="str">
            <v>Financeira.6154111106</v>
          </cell>
        </row>
        <row r="147">
          <cell r="B147" t="str">
            <v>Financeira.6154112165</v>
          </cell>
        </row>
        <row r="148">
          <cell r="B148" t="str">
            <v>Financeira.6154112173</v>
          </cell>
        </row>
        <row r="149">
          <cell r="B149" t="str">
            <v>Financeira.6154119107</v>
          </cell>
        </row>
        <row r="150">
          <cell r="B150" t="str">
            <v>Administrativa.6154111101</v>
          </cell>
        </row>
        <row r="151">
          <cell r="B151" t="str">
            <v>Administrativa.6154111103</v>
          </cell>
        </row>
        <row r="152">
          <cell r="B152" t="str">
            <v>Administrativa.6154111104</v>
          </cell>
        </row>
        <row r="153">
          <cell r="B153" t="str">
            <v>Administrativa.6154111105</v>
          </cell>
        </row>
        <row r="154">
          <cell r="B154" t="str">
            <v>Administrativa.6154111108</v>
          </cell>
        </row>
        <row r="155">
          <cell r="B155" t="str">
            <v>Administrativa.6154112102</v>
          </cell>
        </row>
        <row r="156">
          <cell r="B156" t="str">
            <v>Administrativa.6154112103</v>
          </cell>
        </row>
        <row r="157">
          <cell r="B157" t="str">
            <v>Administrativa.6154112109</v>
          </cell>
        </row>
        <row r="158">
          <cell r="B158" t="str">
            <v>Administrativa.6154112111</v>
          </cell>
        </row>
        <row r="159">
          <cell r="B159" t="str">
            <v>Administrativa.6154112113</v>
          </cell>
        </row>
        <row r="160">
          <cell r="B160" t="str">
            <v>Administrativa.6154112114</v>
          </cell>
        </row>
        <row r="161">
          <cell r="B161" t="str">
            <v>Administrativa.6154112115</v>
          </cell>
        </row>
        <row r="162">
          <cell r="B162" t="str">
            <v>Administrativa.6154112116</v>
          </cell>
        </row>
        <row r="163">
          <cell r="B163" t="str">
            <v>Administrativa.6154112117</v>
          </cell>
        </row>
        <row r="164">
          <cell r="B164" t="str">
            <v>Administrativa.6154112118</v>
          </cell>
        </row>
        <row r="165">
          <cell r="B165" t="str">
            <v>Administrativa.6154112119</v>
          </cell>
        </row>
        <row r="166">
          <cell r="B166" t="str">
            <v>Administrativa.6154112120</v>
          </cell>
        </row>
        <row r="167">
          <cell r="B167" t="str">
            <v>Administrativa.6154112122</v>
          </cell>
        </row>
        <row r="168">
          <cell r="B168" t="str">
            <v>Administrativa.6154112123</v>
          </cell>
        </row>
        <row r="169">
          <cell r="B169" t="str">
            <v>Administrativa.6154112124</v>
          </cell>
        </row>
        <row r="170">
          <cell r="B170" t="str">
            <v>Administrativa.6154112125</v>
          </cell>
        </row>
        <row r="171">
          <cell r="B171" t="str">
            <v>Administrativa.6154112127</v>
          </cell>
        </row>
        <row r="172">
          <cell r="B172" t="str">
            <v>Administrativa.6154112128</v>
          </cell>
        </row>
        <row r="173">
          <cell r="B173" t="str">
            <v>Administrativa.6154112129</v>
          </cell>
        </row>
        <row r="174">
          <cell r="B174" t="str">
            <v>Administrativa.6154112131</v>
          </cell>
        </row>
        <row r="175">
          <cell r="B175" t="str">
            <v>Administrativa.6154112134</v>
          </cell>
        </row>
        <row r="176">
          <cell r="B176" t="str">
            <v>Administrativa.6154112135</v>
          </cell>
        </row>
        <row r="177">
          <cell r="B177" t="str">
            <v>Administrativa.6154112145</v>
          </cell>
        </row>
        <row r="178">
          <cell r="B178" t="str">
            <v>Administrativa.6154112164</v>
          </cell>
        </row>
        <row r="179">
          <cell r="B179" t="str">
            <v>Administrativa.6154112166</v>
          </cell>
        </row>
        <row r="180">
          <cell r="B180" t="str">
            <v>Administrativa.6154112169</v>
          </cell>
        </row>
        <row r="181">
          <cell r="B181" t="str">
            <v>Administrativa.6154112171</v>
          </cell>
        </row>
        <row r="182">
          <cell r="B182" t="str">
            <v>Administrativa.6154112172</v>
          </cell>
        </row>
        <row r="183">
          <cell r="B183" t="str">
            <v>Administrativa.6154112174</v>
          </cell>
        </row>
        <row r="184">
          <cell r="B184" t="str">
            <v>Administrativa.6154119102</v>
          </cell>
        </row>
        <row r="185">
          <cell r="B185" t="str">
            <v>Administrativa.6154119104</v>
          </cell>
        </row>
        <row r="186">
          <cell r="B186" t="str">
            <v>Administrativa.6154119105</v>
          </cell>
        </row>
        <row r="187">
          <cell r="B187" t="str">
            <v>Administrativa.6154119902</v>
          </cell>
        </row>
        <row r="188">
          <cell r="B188" t="str">
            <v>Administrativa.6154119905</v>
          </cell>
        </row>
        <row r="189">
          <cell r="B189" t="str">
            <v>Administrativa.6154112133</v>
          </cell>
        </row>
        <row r="190">
          <cell r="B190" t="str">
            <v>Administrativa.6154112168</v>
          </cell>
        </row>
        <row r="191">
          <cell r="B191" t="str">
            <v>Administrativa.6154119907</v>
          </cell>
        </row>
        <row r="192">
          <cell r="B192" t="str">
            <v>Administrativa.1124110001</v>
          </cell>
        </row>
        <row r="193">
          <cell r="B193" t="str">
            <v>Administrativa.6154112136</v>
          </cell>
        </row>
        <row r="194">
          <cell r="B194" t="str">
            <v>Administrativa.6154112137</v>
          </cell>
        </row>
        <row r="195">
          <cell r="B195" t="str">
            <v>Administrativa.6154112138</v>
          </cell>
        </row>
        <row r="196">
          <cell r="B196" t="str">
            <v>Administrativa.6154112139</v>
          </cell>
        </row>
        <row r="197">
          <cell r="B197" t="str">
            <v>Administrativa.6154112140</v>
          </cell>
        </row>
        <row r="198">
          <cell r="B198" t="str">
            <v>Administrativa.6154112141</v>
          </cell>
        </row>
        <row r="199">
          <cell r="B199" t="str">
            <v>Administrativa.6154112142</v>
          </cell>
        </row>
        <row r="200">
          <cell r="B200" t="str">
            <v>Administrativa.6154112144</v>
          </cell>
        </row>
        <row r="201">
          <cell r="B201" t="str">
            <v>Administrativa.6154111106</v>
          </cell>
        </row>
        <row r="202">
          <cell r="B202" t="str">
            <v>Administrativa.6154112163</v>
          </cell>
        </row>
        <row r="203">
          <cell r="B203" t="str">
            <v>Administrativa.6154112165</v>
          </cell>
        </row>
        <row r="204">
          <cell r="B204" t="str">
            <v>Administrativa.6154112170</v>
          </cell>
        </row>
        <row r="205">
          <cell r="B205" t="str">
            <v>Administrativa.6154119103</v>
          </cell>
        </row>
        <row r="206">
          <cell r="B206" t="str">
            <v>Administrativa.6154119107</v>
          </cell>
        </row>
        <row r="207">
          <cell r="B207" t="str">
            <v>Administrativa.6154119301</v>
          </cell>
        </row>
        <row r="208">
          <cell r="B208" t="str">
            <v>Administrativa.6154119302</v>
          </cell>
        </row>
        <row r="209">
          <cell r="B209" t="str">
            <v>Administrativa.6154119304</v>
          </cell>
        </row>
        <row r="210">
          <cell r="B210" t="str">
            <v>Conselho.6154111103</v>
          </cell>
        </row>
        <row r="211">
          <cell r="B211" t="str">
            <v>Conselho.6154111108</v>
          </cell>
        </row>
        <row r="212">
          <cell r="B212" t="str">
            <v>Conselho.6154112114</v>
          </cell>
        </row>
        <row r="213">
          <cell r="B213" t="str">
            <v>Conselho.6154112127</v>
          </cell>
        </row>
        <row r="214">
          <cell r="B214" t="str">
            <v>Conselho.6154112128</v>
          </cell>
        </row>
        <row r="215">
          <cell r="B215" t="str">
            <v>Conselho.6154112135</v>
          </cell>
        </row>
        <row r="216">
          <cell r="B216" t="str">
            <v>Conselho.6154119105</v>
          </cell>
        </row>
        <row r="217">
          <cell r="B217" t="str">
            <v>Conselho.6154112136</v>
          </cell>
        </row>
        <row r="218">
          <cell r="B218" t="str">
            <v>Conselho.6154112138</v>
          </cell>
        </row>
        <row r="219">
          <cell r="B219" t="str">
            <v>Conselho.6154112140</v>
          </cell>
        </row>
        <row r="220">
          <cell r="B220" t="str">
            <v>Conselho.6154112141</v>
          </cell>
        </row>
        <row r="221">
          <cell r="B221" t="str">
            <v>Total Geral.0</v>
          </cell>
        </row>
        <row r="222">
          <cell r="B222" t="str">
            <v>Total Geral.0</v>
          </cell>
        </row>
        <row r="223">
          <cell r="B223" t="str">
            <v>Total Geral.0</v>
          </cell>
        </row>
        <row r="224">
          <cell r="B224" t="str">
            <v>Total Geral.0</v>
          </cell>
        </row>
        <row r="225">
          <cell r="B225" t="str">
            <v>Total Geral.0</v>
          </cell>
        </row>
        <row r="226">
          <cell r="B226" t="str">
            <v>Total Geral.0</v>
          </cell>
        </row>
        <row r="227">
          <cell r="B227" t="str">
            <v>Total Geral.0</v>
          </cell>
        </row>
        <row r="228">
          <cell r="B228" t="str">
            <v>Total Geral.0</v>
          </cell>
        </row>
        <row r="229">
          <cell r="B229" t="str">
            <v>Total Geral.0</v>
          </cell>
        </row>
        <row r="230">
          <cell r="B230" t="str">
            <v>Total Geral.0</v>
          </cell>
        </row>
        <row r="231">
          <cell r="B231" t="str">
            <v>Total Geral.0</v>
          </cell>
        </row>
        <row r="232">
          <cell r="B232" t="str">
            <v>Total Geral.0</v>
          </cell>
        </row>
        <row r="233">
          <cell r="B233" t="str">
            <v>Total Geral.0</v>
          </cell>
        </row>
        <row r="234">
          <cell r="B234" t="str">
            <v>Total Geral.0</v>
          </cell>
        </row>
        <row r="235">
          <cell r="B235" t="str">
            <v>Total Geral.0</v>
          </cell>
        </row>
        <row r="236">
          <cell r="B236" t="str">
            <v>Total Geral.0</v>
          </cell>
        </row>
        <row r="237">
          <cell r="B237" t="str">
            <v>Total Geral.0</v>
          </cell>
        </row>
        <row r="238">
          <cell r="B238" t="str">
            <v>Total Geral.0</v>
          </cell>
        </row>
        <row r="239">
          <cell r="B239" t="str">
            <v>Total Geral.0</v>
          </cell>
        </row>
        <row r="240">
          <cell r="B240" t="str">
            <v>Total Geral.0</v>
          </cell>
        </row>
        <row r="241">
          <cell r="B241" t="str">
            <v>Total Geral.0</v>
          </cell>
        </row>
        <row r="242">
          <cell r="B242" t="str">
            <v>Total Geral.0</v>
          </cell>
        </row>
        <row r="243">
          <cell r="B243" t="str">
            <v>Total Geral.0</v>
          </cell>
        </row>
        <row r="244">
          <cell r="B244" t="str">
            <v>Total Geral.0</v>
          </cell>
        </row>
        <row r="245">
          <cell r="B245" t="str">
            <v>Total Geral.0</v>
          </cell>
        </row>
        <row r="246">
          <cell r="B246" t="str">
            <v>Total Geral.0</v>
          </cell>
        </row>
        <row r="247">
          <cell r="B247" t="str">
            <v>Total Geral.0</v>
          </cell>
        </row>
        <row r="248">
          <cell r="B248" t="str">
            <v>Total Geral.0</v>
          </cell>
        </row>
        <row r="249">
          <cell r="B249" t="str">
            <v>Total Geral.0</v>
          </cell>
        </row>
        <row r="250">
          <cell r="B250" t="str">
            <v>Total Geral.0</v>
          </cell>
        </row>
        <row r="251">
          <cell r="B251" t="str">
            <v>Total Geral.0</v>
          </cell>
        </row>
        <row r="252">
          <cell r="B252" t="str">
            <v>Total Geral.0</v>
          </cell>
        </row>
        <row r="253">
          <cell r="B253" t="str">
            <v>Total Geral.0</v>
          </cell>
        </row>
        <row r="254">
          <cell r="B254" t="str">
            <v>Total Geral.0</v>
          </cell>
        </row>
        <row r="255">
          <cell r="B255" t="str">
            <v>Total Geral.0</v>
          </cell>
        </row>
        <row r="256">
          <cell r="B256" t="str">
            <v>Total Geral.0</v>
          </cell>
        </row>
        <row r="257">
          <cell r="B257" t="str">
            <v>Total Geral.0</v>
          </cell>
        </row>
        <row r="258">
          <cell r="B258" t="str">
            <v>Total Geral.0</v>
          </cell>
        </row>
        <row r="259">
          <cell r="B259" t="str">
            <v>Total Geral.0</v>
          </cell>
        </row>
        <row r="260">
          <cell r="B260" t="str">
            <v>Total Geral.0</v>
          </cell>
        </row>
        <row r="261">
          <cell r="B261" t="str">
            <v>Total Geral.0</v>
          </cell>
        </row>
        <row r="262">
          <cell r="B262" t="str">
            <v>Total Geral.0</v>
          </cell>
        </row>
        <row r="263">
          <cell r="B263" t="str">
            <v>Total Geral.0</v>
          </cell>
        </row>
        <row r="264">
          <cell r="B264" t="str">
            <v>Total Geral.0</v>
          </cell>
        </row>
        <row r="265">
          <cell r="B265" t="str">
            <v>Total Geral.0</v>
          </cell>
        </row>
        <row r="266">
          <cell r="B266" t="str">
            <v>Total Geral.0</v>
          </cell>
        </row>
        <row r="267">
          <cell r="B267" t="str">
            <v>Total Geral.0</v>
          </cell>
        </row>
        <row r="268">
          <cell r="B268" t="str">
            <v>Total Geral.0</v>
          </cell>
        </row>
        <row r="269">
          <cell r="B269" t="str">
            <v>Total Geral.0</v>
          </cell>
        </row>
        <row r="270">
          <cell r="B270" t="str">
            <v>Total Geral.0</v>
          </cell>
        </row>
        <row r="271">
          <cell r="B271" t="str">
            <v>Total Geral.0</v>
          </cell>
        </row>
        <row r="272">
          <cell r="B272" t="str">
            <v>Total Geral.0</v>
          </cell>
        </row>
        <row r="273">
          <cell r="B273" t="str">
            <v>Total Geral.0</v>
          </cell>
        </row>
        <row r="274">
          <cell r="B274" t="str">
            <v>Total Geral.0</v>
          </cell>
        </row>
        <row r="275">
          <cell r="B275" t="str">
            <v>Total Geral.0</v>
          </cell>
        </row>
        <row r="276">
          <cell r="B276" t="str">
            <v>Total Geral.0</v>
          </cell>
        </row>
        <row r="277">
          <cell r="B277" t="str">
            <v>Total Geral.0</v>
          </cell>
        </row>
        <row r="278">
          <cell r="B278" t="str">
            <v>Total Geral.0</v>
          </cell>
        </row>
        <row r="279">
          <cell r="B279" t="str">
            <v>Total Geral.0</v>
          </cell>
        </row>
        <row r="280">
          <cell r="B280" t="str">
            <v>Total Geral.0</v>
          </cell>
        </row>
        <row r="281">
          <cell r="B281" t="str">
            <v>Total Geral.0</v>
          </cell>
        </row>
        <row r="282">
          <cell r="B282" t="str">
            <v>Total Geral.0</v>
          </cell>
        </row>
        <row r="283">
          <cell r="B283" t="str">
            <v>Total Geral.0</v>
          </cell>
        </row>
        <row r="284">
          <cell r="B284" t="str">
            <v>Total Geral.0</v>
          </cell>
        </row>
        <row r="285">
          <cell r="B285" t="str">
            <v>Total Geral.0</v>
          </cell>
        </row>
        <row r="286">
          <cell r="B286" t="str">
            <v>Total Geral.0</v>
          </cell>
        </row>
        <row r="287">
          <cell r="B287" t="str">
            <v>Total Geral.0</v>
          </cell>
        </row>
        <row r="288">
          <cell r="B288" t="str">
            <v>Total Geral.0</v>
          </cell>
        </row>
        <row r="289">
          <cell r="B289" t="str">
            <v>Total Geral.0</v>
          </cell>
        </row>
        <row r="290">
          <cell r="B290" t="str">
            <v>Total Geral.0</v>
          </cell>
        </row>
        <row r="291">
          <cell r="B291" t="str">
            <v>Total Geral.0</v>
          </cell>
        </row>
        <row r="292">
          <cell r="B292" t="str">
            <v>Total Geral.0</v>
          </cell>
        </row>
        <row r="293">
          <cell r="B293" t="str">
            <v>Total Geral.0</v>
          </cell>
        </row>
        <row r="294">
          <cell r="B294" t="str">
            <v>Total Geral.0</v>
          </cell>
        </row>
        <row r="295">
          <cell r="B295" t="str">
            <v>Total Geral.0</v>
          </cell>
        </row>
        <row r="296">
          <cell r="B296" t="str">
            <v>Total Geral.0</v>
          </cell>
        </row>
        <row r="297">
          <cell r="B297" t="str">
            <v>Total Geral.0</v>
          </cell>
        </row>
        <row r="298">
          <cell r="B298" t="str">
            <v>Total Geral.0</v>
          </cell>
        </row>
        <row r="299">
          <cell r="B299" t="str">
            <v>Total Geral.0</v>
          </cell>
        </row>
        <row r="300">
          <cell r="B300" t="str">
            <v>Total Geral.0</v>
          </cell>
        </row>
        <row r="301">
          <cell r="B301" t="str">
            <v>Total Geral.0</v>
          </cell>
        </row>
        <row r="302">
          <cell r="B302" t="str">
            <v>Total Geral.0</v>
          </cell>
        </row>
        <row r="303">
          <cell r="B303" t="str">
            <v>Total Geral.0</v>
          </cell>
        </row>
        <row r="304">
          <cell r="B304" t="str">
            <v>Total Geral.0</v>
          </cell>
        </row>
        <row r="305">
          <cell r="B305" t="str">
            <v>Total Geral.0</v>
          </cell>
        </row>
        <row r="306">
          <cell r="B306" t="str">
            <v>Total Geral.0</v>
          </cell>
        </row>
        <row r="307">
          <cell r="B307" t="str">
            <v>Total Geral.0</v>
          </cell>
        </row>
        <row r="308">
          <cell r="B308" t="str">
            <v>Total Geral.0</v>
          </cell>
        </row>
        <row r="309">
          <cell r="B309" t="str">
            <v>Total Geral.0</v>
          </cell>
        </row>
        <row r="310">
          <cell r="B310" t="str">
            <v>Total Geral.0</v>
          </cell>
        </row>
        <row r="311">
          <cell r="B311" t="str">
            <v>Total Geral.0</v>
          </cell>
        </row>
        <row r="312">
          <cell r="B312" t="str">
            <v>Total Geral.0</v>
          </cell>
        </row>
        <row r="313">
          <cell r="B313" t="str">
            <v>Total Geral.0</v>
          </cell>
        </row>
        <row r="314">
          <cell r="B314" t="str">
            <v>Total Geral.0</v>
          </cell>
        </row>
        <row r="315">
          <cell r="B315">
            <v>0</v>
          </cell>
        </row>
        <row r="316">
          <cell r="B316">
            <v>0</v>
          </cell>
        </row>
        <row r="317">
          <cell r="B317">
            <v>0</v>
          </cell>
        </row>
        <row r="318">
          <cell r="B318">
            <v>0</v>
          </cell>
        </row>
        <row r="319">
          <cell r="B319">
            <v>0</v>
          </cell>
        </row>
        <row r="320">
          <cell r="B320">
            <v>0</v>
          </cell>
        </row>
        <row r="321">
          <cell r="B321">
            <v>0</v>
          </cell>
        </row>
        <row r="322">
          <cell r="B322">
            <v>0</v>
          </cell>
        </row>
        <row r="323">
          <cell r="B323">
            <v>0</v>
          </cell>
        </row>
        <row r="324">
          <cell r="B324" t="str">
            <v>P.Presidência</v>
          </cell>
        </row>
        <row r="325">
          <cell r="B325" t="str">
            <v>P.Auditoria Interna</v>
          </cell>
        </row>
        <row r="326">
          <cell r="B326" t="str">
            <v>P.Depto Jurídico</v>
          </cell>
        </row>
        <row r="327">
          <cell r="B327" t="str">
            <v>P.Depto de Comunicação</v>
          </cell>
        </row>
        <row r="328">
          <cell r="B328" t="str">
            <v>P.Depto de Gestão Estratégica</v>
          </cell>
        </row>
        <row r="329">
          <cell r="B329" t="str">
            <v>E.Depto de Engenharia</v>
          </cell>
        </row>
        <row r="330">
          <cell r="B330" t="str">
            <v>E.Depto de Gestão de Obras</v>
          </cell>
        </row>
        <row r="331">
          <cell r="B331" t="str">
            <v>E.Depto de Planejamento e Expansão</v>
          </cell>
        </row>
        <row r="332">
          <cell r="B332" t="str">
            <v>E.Dir. de Empreendimentos</v>
          </cell>
        </row>
        <row r="333">
          <cell r="B333" t="str">
            <v>E.Depto de Novos Negócios</v>
          </cell>
        </row>
        <row r="334">
          <cell r="B334" t="str">
            <v>O.Diretoria de Operações</v>
          </cell>
        </row>
        <row r="335">
          <cell r="B335" t="str">
            <v>O.Div. De Gestão da Manutenção</v>
          </cell>
        </row>
        <row r="336">
          <cell r="B336" t="str">
            <v>O.Depto Regional Jupiá</v>
          </cell>
        </row>
        <row r="337">
          <cell r="B337" t="str">
            <v>O.Depto Regional Bauru</v>
          </cell>
        </row>
        <row r="338">
          <cell r="B338" t="str">
            <v>O.Depto Regional Cabreúva</v>
          </cell>
        </row>
        <row r="339">
          <cell r="B339" t="str">
            <v>O.Depto Regional São Paulo</v>
          </cell>
        </row>
        <row r="340">
          <cell r="B340" t="str">
            <v>O.Depto Regional Taubaté</v>
          </cell>
        </row>
        <row r="341">
          <cell r="B341" t="str">
            <v>O.Depto de Operação</v>
          </cell>
        </row>
        <row r="342">
          <cell r="B342" t="str">
            <v>O.Div. de Análise da Operação</v>
          </cell>
        </row>
        <row r="343">
          <cell r="B343" t="str">
            <v>O.Div. de Tempo Real</v>
          </cell>
        </row>
        <row r="344">
          <cell r="B344" t="str">
            <v>F.Dir.Financeira e de Rel. com Investidores</v>
          </cell>
        </row>
        <row r="345">
          <cell r="B345" t="str">
            <v>F.Depto de Rel. com Investidores</v>
          </cell>
        </row>
        <row r="346">
          <cell r="B346" t="str">
            <v>F.Depto de Planejamento Financeiro</v>
          </cell>
        </row>
        <row r="347">
          <cell r="B347" t="str">
            <v>F.Depto Financeiro</v>
          </cell>
        </row>
        <row r="348">
          <cell r="B348" t="str">
            <v>F.Depto de Contabilidade</v>
          </cell>
        </row>
        <row r="349">
          <cell r="B349" t="str">
            <v>A.Depto de Suprimentos</v>
          </cell>
        </row>
        <row r="350">
          <cell r="B350" t="str">
            <v>A.Depto de Recursos Humanos</v>
          </cell>
        </row>
        <row r="351">
          <cell r="B351" t="str">
            <v>A.Desenvolvimento Organizacional</v>
          </cell>
        </row>
        <row r="352">
          <cell r="B352" t="str">
            <v>A.Dir. Administrativa</v>
          </cell>
        </row>
        <row r="353">
          <cell r="B353" t="str">
            <v>A.Depto de Tec. da Informação</v>
          </cell>
        </row>
        <row r="354">
          <cell r="B354" t="str">
            <v>C.Conselho de Administração</v>
          </cell>
        </row>
        <row r="355">
          <cell r="B355" t="str">
            <v>C.Conselho Fiscal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0</v>
          </cell>
        </row>
        <row r="359">
          <cell r="B359">
            <v>0</v>
          </cell>
        </row>
        <row r="360">
          <cell r="B360">
            <v>0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0</v>
          </cell>
        </row>
        <row r="364">
          <cell r="B364">
            <v>0</v>
          </cell>
        </row>
        <row r="365">
          <cell r="B365">
            <v>0</v>
          </cell>
        </row>
        <row r="366">
          <cell r="B366">
            <v>0</v>
          </cell>
        </row>
        <row r="367">
          <cell r="B367">
            <v>0</v>
          </cell>
        </row>
        <row r="368">
          <cell r="B368">
            <v>0</v>
          </cell>
        </row>
        <row r="369">
          <cell r="B369">
            <v>0</v>
          </cell>
        </row>
        <row r="370">
          <cell r="B370">
            <v>0</v>
          </cell>
        </row>
        <row r="371">
          <cell r="B371">
            <v>0</v>
          </cell>
        </row>
        <row r="372">
          <cell r="B372">
            <v>0</v>
          </cell>
        </row>
        <row r="373">
          <cell r="B373">
            <v>0</v>
          </cell>
        </row>
        <row r="374">
          <cell r="B374">
            <v>0</v>
          </cell>
        </row>
        <row r="375">
          <cell r="B375">
            <v>0</v>
          </cell>
        </row>
        <row r="376">
          <cell r="B376">
            <v>0</v>
          </cell>
        </row>
        <row r="377">
          <cell r="B377">
            <v>0</v>
          </cell>
        </row>
        <row r="378">
          <cell r="B378">
            <v>0</v>
          </cell>
        </row>
        <row r="379">
          <cell r="B379">
            <v>0</v>
          </cell>
        </row>
        <row r="380">
          <cell r="B380">
            <v>0</v>
          </cell>
        </row>
        <row r="381">
          <cell r="B381">
            <v>0</v>
          </cell>
        </row>
        <row r="382">
          <cell r="B382">
            <v>0</v>
          </cell>
        </row>
        <row r="383">
          <cell r="B383">
            <v>0</v>
          </cell>
        </row>
        <row r="384">
          <cell r="B384">
            <v>0</v>
          </cell>
        </row>
        <row r="385">
          <cell r="B385">
            <v>0</v>
          </cell>
        </row>
        <row r="386">
          <cell r="B386">
            <v>0</v>
          </cell>
        </row>
        <row r="387">
          <cell r="B387">
            <v>0</v>
          </cell>
        </row>
        <row r="388">
          <cell r="B388">
            <v>0</v>
          </cell>
        </row>
        <row r="389">
          <cell r="B389">
            <v>0</v>
          </cell>
        </row>
        <row r="390">
          <cell r="B390">
            <v>0</v>
          </cell>
        </row>
        <row r="391">
          <cell r="B391">
            <v>0</v>
          </cell>
        </row>
        <row r="392">
          <cell r="B392">
            <v>0</v>
          </cell>
        </row>
        <row r="393">
          <cell r="B393">
            <v>0</v>
          </cell>
        </row>
        <row r="394">
          <cell r="B394">
            <v>0</v>
          </cell>
        </row>
        <row r="395">
          <cell r="B395">
            <v>0</v>
          </cell>
        </row>
        <row r="396">
          <cell r="B396">
            <v>0</v>
          </cell>
        </row>
        <row r="397">
          <cell r="B397">
            <v>0</v>
          </cell>
        </row>
        <row r="398">
          <cell r="B398">
            <v>0</v>
          </cell>
        </row>
        <row r="399">
          <cell r="B399">
            <v>0</v>
          </cell>
        </row>
        <row r="400">
          <cell r="B400">
            <v>0</v>
          </cell>
        </row>
        <row r="401">
          <cell r="B401">
            <v>0</v>
          </cell>
        </row>
        <row r="402">
          <cell r="B402">
            <v>0</v>
          </cell>
        </row>
        <row r="403">
          <cell r="B403">
            <v>0</v>
          </cell>
        </row>
        <row r="404">
          <cell r="B404">
            <v>0</v>
          </cell>
        </row>
        <row r="405">
          <cell r="B405">
            <v>0</v>
          </cell>
        </row>
        <row r="406">
          <cell r="B406">
            <v>0</v>
          </cell>
        </row>
        <row r="407">
          <cell r="B407">
            <v>0</v>
          </cell>
        </row>
        <row r="408">
          <cell r="B408">
            <v>0</v>
          </cell>
        </row>
        <row r="409">
          <cell r="B409">
            <v>0</v>
          </cell>
        </row>
        <row r="410">
          <cell r="B410">
            <v>0</v>
          </cell>
        </row>
        <row r="411">
          <cell r="B411">
            <v>0</v>
          </cell>
        </row>
        <row r="412">
          <cell r="B412">
            <v>0</v>
          </cell>
        </row>
        <row r="413">
          <cell r="B413">
            <v>0</v>
          </cell>
        </row>
        <row r="414">
          <cell r="B414">
            <v>0</v>
          </cell>
        </row>
        <row r="415">
          <cell r="B415">
            <v>0</v>
          </cell>
        </row>
        <row r="416">
          <cell r="B416">
            <v>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0</v>
          </cell>
        </row>
        <row r="421">
          <cell r="B421">
            <v>0</v>
          </cell>
        </row>
        <row r="422">
          <cell r="B422">
            <v>0</v>
          </cell>
        </row>
        <row r="423">
          <cell r="B423">
            <v>0</v>
          </cell>
        </row>
        <row r="424">
          <cell r="B424">
            <v>0</v>
          </cell>
        </row>
        <row r="425">
          <cell r="B425">
            <v>0</v>
          </cell>
        </row>
        <row r="426">
          <cell r="B426">
            <v>0</v>
          </cell>
        </row>
        <row r="427">
          <cell r="B427">
            <v>0</v>
          </cell>
        </row>
        <row r="428">
          <cell r="B428">
            <v>0</v>
          </cell>
        </row>
        <row r="429">
          <cell r="B429">
            <v>0</v>
          </cell>
        </row>
        <row r="430">
          <cell r="B430">
            <v>0</v>
          </cell>
        </row>
        <row r="431">
          <cell r="B431">
            <v>0</v>
          </cell>
        </row>
        <row r="432">
          <cell r="B432">
            <v>0</v>
          </cell>
        </row>
        <row r="433">
          <cell r="B433">
            <v>0</v>
          </cell>
        </row>
        <row r="434">
          <cell r="B434">
            <v>0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0</v>
          </cell>
        </row>
        <row r="447">
          <cell r="B447">
            <v>0</v>
          </cell>
        </row>
        <row r="448">
          <cell r="B448">
            <v>0</v>
          </cell>
        </row>
        <row r="449">
          <cell r="B449">
            <v>0</v>
          </cell>
        </row>
        <row r="450">
          <cell r="B450">
            <v>0</v>
          </cell>
        </row>
        <row r="451">
          <cell r="B451">
            <v>0</v>
          </cell>
        </row>
        <row r="452">
          <cell r="B452">
            <v>0</v>
          </cell>
        </row>
        <row r="453">
          <cell r="B453">
            <v>0</v>
          </cell>
        </row>
        <row r="454">
          <cell r="B454">
            <v>0</v>
          </cell>
        </row>
        <row r="455">
          <cell r="B455">
            <v>0</v>
          </cell>
        </row>
        <row r="456">
          <cell r="B456">
            <v>0</v>
          </cell>
        </row>
        <row r="457">
          <cell r="B457">
            <v>0</v>
          </cell>
        </row>
        <row r="458">
          <cell r="B458">
            <v>0</v>
          </cell>
        </row>
        <row r="459">
          <cell r="B459">
            <v>0</v>
          </cell>
        </row>
        <row r="460">
          <cell r="B460">
            <v>0</v>
          </cell>
        </row>
        <row r="461">
          <cell r="B461">
            <v>0</v>
          </cell>
        </row>
        <row r="462">
          <cell r="B462">
            <v>0</v>
          </cell>
        </row>
        <row r="463">
          <cell r="B463">
            <v>0</v>
          </cell>
        </row>
        <row r="464">
          <cell r="B464">
            <v>0</v>
          </cell>
        </row>
        <row r="465">
          <cell r="B465">
            <v>0</v>
          </cell>
        </row>
        <row r="466">
          <cell r="B466">
            <v>0</v>
          </cell>
        </row>
        <row r="467">
          <cell r="B467">
            <v>0</v>
          </cell>
        </row>
        <row r="468">
          <cell r="B468">
            <v>0</v>
          </cell>
        </row>
        <row r="469">
          <cell r="B469">
            <v>0</v>
          </cell>
        </row>
        <row r="470">
          <cell r="B470">
            <v>0</v>
          </cell>
        </row>
        <row r="471">
          <cell r="B471">
            <v>0</v>
          </cell>
        </row>
        <row r="472">
          <cell r="B472">
            <v>0</v>
          </cell>
        </row>
        <row r="473">
          <cell r="B473">
            <v>0</v>
          </cell>
        </row>
        <row r="474">
          <cell r="B474">
            <v>0</v>
          </cell>
        </row>
        <row r="475">
          <cell r="B475">
            <v>0</v>
          </cell>
        </row>
        <row r="476">
          <cell r="B476">
            <v>0</v>
          </cell>
        </row>
        <row r="477">
          <cell r="B477">
            <v>0</v>
          </cell>
        </row>
        <row r="478">
          <cell r="B478">
            <v>0</v>
          </cell>
        </row>
        <row r="479">
          <cell r="B479">
            <v>0</v>
          </cell>
        </row>
        <row r="480">
          <cell r="B480">
            <v>0</v>
          </cell>
        </row>
        <row r="481">
          <cell r="B481">
            <v>0</v>
          </cell>
        </row>
        <row r="482">
          <cell r="B482">
            <v>0</v>
          </cell>
        </row>
        <row r="483">
          <cell r="B483">
            <v>0</v>
          </cell>
        </row>
        <row r="484">
          <cell r="B484">
            <v>0</v>
          </cell>
        </row>
        <row r="485">
          <cell r="B485">
            <v>0</v>
          </cell>
        </row>
        <row r="486">
          <cell r="B486">
            <v>0</v>
          </cell>
        </row>
        <row r="487">
          <cell r="B487">
            <v>0</v>
          </cell>
        </row>
        <row r="488">
          <cell r="B488">
            <v>0</v>
          </cell>
        </row>
        <row r="489">
          <cell r="B489">
            <v>0</v>
          </cell>
        </row>
        <row r="490">
          <cell r="B490">
            <v>0</v>
          </cell>
        </row>
        <row r="491">
          <cell r="B491">
            <v>0</v>
          </cell>
        </row>
        <row r="492">
          <cell r="B492">
            <v>0</v>
          </cell>
        </row>
        <row r="493">
          <cell r="B493">
            <v>0</v>
          </cell>
        </row>
        <row r="494">
          <cell r="B494">
            <v>0</v>
          </cell>
        </row>
        <row r="495">
          <cell r="B495">
            <v>0</v>
          </cell>
        </row>
        <row r="496">
          <cell r="B496">
            <v>0</v>
          </cell>
        </row>
        <row r="497">
          <cell r="B497">
            <v>0</v>
          </cell>
        </row>
        <row r="498">
          <cell r="B498">
            <v>0</v>
          </cell>
        </row>
        <row r="499">
          <cell r="B499">
            <v>0</v>
          </cell>
        </row>
        <row r="500">
          <cell r="B500">
            <v>0</v>
          </cell>
        </row>
        <row r="501">
          <cell r="B501">
            <v>0</v>
          </cell>
        </row>
        <row r="502">
          <cell r="B502">
            <v>0</v>
          </cell>
        </row>
        <row r="503">
          <cell r="B503">
            <v>0</v>
          </cell>
        </row>
        <row r="504">
          <cell r="B504">
            <v>0</v>
          </cell>
        </row>
        <row r="505">
          <cell r="B505">
            <v>0</v>
          </cell>
        </row>
        <row r="506">
          <cell r="B506">
            <v>0</v>
          </cell>
        </row>
        <row r="507">
          <cell r="B507">
            <v>0</v>
          </cell>
        </row>
        <row r="508">
          <cell r="B508">
            <v>0</v>
          </cell>
        </row>
        <row r="509">
          <cell r="B509">
            <v>0</v>
          </cell>
        </row>
        <row r="510">
          <cell r="B510">
            <v>0</v>
          </cell>
        </row>
        <row r="511">
          <cell r="B511">
            <v>0</v>
          </cell>
        </row>
        <row r="512">
          <cell r="B512">
            <v>0</v>
          </cell>
        </row>
        <row r="513">
          <cell r="B513">
            <v>0</v>
          </cell>
        </row>
        <row r="514">
          <cell r="B514">
            <v>0</v>
          </cell>
        </row>
        <row r="515">
          <cell r="B515">
            <v>0</v>
          </cell>
        </row>
        <row r="516">
          <cell r="B516">
            <v>0</v>
          </cell>
        </row>
        <row r="517">
          <cell r="B517">
            <v>0</v>
          </cell>
        </row>
        <row r="518">
          <cell r="B518">
            <v>0</v>
          </cell>
        </row>
        <row r="519">
          <cell r="B519">
            <v>0</v>
          </cell>
        </row>
        <row r="520">
          <cell r="B520">
            <v>0</v>
          </cell>
        </row>
        <row r="521">
          <cell r="B521">
            <v>0</v>
          </cell>
        </row>
        <row r="522">
          <cell r="B522">
            <v>0</v>
          </cell>
        </row>
        <row r="523">
          <cell r="B523">
            <v>0</v>
          </cell>
        </row>
        <row r="524">
          <cell r="B524">
            <v>0</v>
          </cell>
        </row>
        <row r="525">
          <cell r="B525">
            <v>0</v>
          </cell>
        </row>
        <row r="526">
          <cell r="B526">
            <v>0</v>
          </cell>
        </row>
        <row r="527">
          <cell r="B527">
            <v>0</v>
          </cell>
        </row>
        <row r="528">
          <cell r="B528">
            <v>0</v>
          </cell>
        </row>
        <row r="529">
          <cell r="B529">
            <v>0</v>
          </cell>
        </row>
        <row r="530">
          <cell r="B530">
            <v>0</v>
          </cell>
        </row>
        <row r="531">
          <cell r="B531">
            <v>0</v>
          </cell>
        </row>
        <row r="532">
          <cell r="B532">
            <v>0</v>
          </cell>
        </row>
        <row r="533">
          <cell r="B533">
            <v>0</v>
          </cell>
        </row>
        <row r="534">
          <cell r="B534">
            <v>0</v>
          </cell>
        </row>
        <row r="535">
          <cell r="B535">
            <v>0</v>
          </cell>
        </row>
        <row r="536">
          <cell r="B536">
            <v>0</v>
          </cell>
        </row>
        <row r="537">
          <cell r="B537">
            <v>0</v>
          </cell>
        </row>
        <row r="538">
          <cell r="B538">
            <v>0</v>
          </cell>
        </row>
        <row r="539">
          <cell r="B539">
            <v>0</v>
          </cell>
        </row>
        <row r="540">
          <cell r="B540">
            <v>0</v>
          </cell>
        </row>
        <row r="541">
          <cell r="B541">
            <v>0</v>
          </cell>
        </row>
        <row r="542">
          <cell r="B542">
            <v>0</v>
          </cell>
        </row>
        <row r="543">
          <cell r="B543">
            <v>0</v>
          </cell>
        </row>
        <row r="544">
          <cell r="B544">
            <v>0</v>
          </cell>
        </row>
        <row r="545">
          <cell r="B545">
            <v>0</v>
          </cell>
        </row>
        <row r="546">
          <cell r="B546">
            <v>0</v>
          </cell>
        </row>
        <row r="547">
          <cell r="B547">
            <v>0</v>
          </cell>
        </row>
        <row r="548">
          <cell r="B548">
            <v>0</v>
          </cell>
        </row>
        <row r="549">
          <cell r="B549">
            <v>0</v>
          </cell>
        </row>
        <row r="550">
          <cell r="B550">
            <v>0</v>
          </cell>
        </row>
        <row r="551">
          <cell r="B551">
            <v>0</v>
          </cell>
        </row>
        <row r="552">
          <cell r="B552">
            <v>0</v>
          </cell>
        </row>
        <row r="553">
          <cell r="B553">
            <v>0</v>
          </cell>
        </row>
        <row r="554">
          <cell r="B554">
            <v>0</v>
          </cell>
        </row>
        <row r="555">
          <cell r="B555">
            <v>0</v>
          </cell>
        </row>
        <row r="556">
          <cell r="B556">
            <v>0</v>
          </cell>
        </row>
        <row r="557">
          <cell r="B557">
            <v>0</v>
          </cell>
        </row>
        <row r="558">
          <cell r="B558">
            <v>0</v>
          </cell>
        </row>
        <row r="559">
          <cell r="B559">
            <v>0</v>
          </cell>
        </row>
        <row r="560">
          <cell r="B560">
            <v>0</v>
          </cell>
        </row>
        <row r="561">
          <cell r="B561">
            <v>0</v>
          </cell>
        </row>
        <row r="562">
          <cell r="B562">
            <v>0</v>
          </cell>
        </row>
        <row r="563">
          <cell r="B563">
            <v>0</v>
          </cell>
        </row>
        <row r="564">
          <cell r="B564">
            <v>0</v>
          </cell>
        </row>
        <row r="565">
          <cell r="B565">
            <v>0</v>
          </cell>
        </row>
        <row r="566">
          <cell r="B566">
            <v>0</v>
          </cell>
        </row>
        <row r="567">
          <cell r="B567">
            <v>0</v>
          </cell>
        </row>
        <row r="568">
          <cell r="B568">
            <v>0</v>
          </cell>
        </row>
        <row r="569">
          <cell r="B569">
            <v>0</v>
          </cell>
        </row>
        <row r="570">
          <cell r="B570">
            <v>0</v>
          </cell>
        </row>
        <row r="571">
          <cell r="B571">
            <v>0</v>
          </cell>
        </row>
        <row r="572">
          <cell r="B572">
            <v>0</v>
          </cell>
        </row>
        <row r="573">
          <cell r="B573">
            <v>0</v>
          </cell>
        </row>
        <row r="574">
          <cell r="B574">
            <v>0</v>
          </cell>
        </row>
        <row r="575">
          <cell r="B575">
            <v>0</v>
          </cell>
        </row>
        <row r="576">
          <cell r="B576">
            <v>0</v>
          </cell>
        </row>
        <row r="577">
          <cell r="B577">
            <v>0</v>
          </cell>
        </row>
        <row r="578">
          <cell r="B578">
            <v>0</v>
          </cell>
        </row>
        <row r="579">
          <cell r="B579">
            <v>0</v>
          </cell>
        </row>
        <row r="580">
          <cell r="B580">
            <v>0</v>
          </cell>
        </row>
        <row r="581">
          <cell r="B581">
            <v>0</v>
          </cell>
        </row>
        <row r="582">
          <cell r="B582">
            <v>0</v>
          </cell>
        </row>
        <row r="583">
          <cell r="B583">
            <v>0</v>
          </cell>
        </row>
        <row r="584">
          <cell r="B584">
            <v>0</v>
          </cell>
        </row>
        <row r="585">
          <cell r="B585">
            <v>0</v>
          </cell>
        </row>
        <row r="586">
          <cell r="B586">
            <v>0</v>
          </cell>
        </row>
        <row r="587">
          <cell r="B587">
            <v>0</v>
          </cell>
        </row>
        <row r="588">
          <cell r="B588">
            <v>0</v>
          </cell>
        </row>
        <row r="589">
          <cell r="B589">
            <v>0</v>
          </cell>
        </row>
        <row r="590">
          <cell r="B590">
            <v>0</v>
          </cell>
        </row>
        <row r="591">
          <cell r="B591">
            <v>0</v>
          </cell>
        </row>
        <row r="592">
          <cell r="B592">
            <v>0</v>
          </cell>
        </row>
        <row r="593">
          <cell r="B593">
            <v>0</v>
          </cell>
        </row>
        <row r="594">
          <cell r="B594">
            <v>0</v>
          </cell>
        </row>
        <row r="595">
          <cell r="B595">
            <v>0</v>
          </cell>
        </row>
        <row r="596">
          <cell r="B596">
            <v>0</v>
          </cell>
        </row>
        <row r="597">
          <cell r="B597">
            <v>0</v>
          </cell>
        </row>
        <row r="598">
          <cell r="B598">
            <v>0</v>
          </cell>
        </row>
        <row r="599">
          <cell r="B599">
            <v>0</v>
          </cell>
        </row>
        <row r="600">
          <cell r="B600">
            <v>0</v>
          </cell>
        </row>
      </sheetData>
      <sheetData sheetId="6"/>
      <sheetData sheetId="7">
        <row r="2">
          <cell r="B2">
            <v>700</v>
          </cell>
        </row>
      </sheetData>
      <sheetData sheetId="8"/>
      <sheetData sheetId="9">
        <row r="2">
          <cell r="B2">
            <v>700</v>
          </cell>
        </row>
      </sheetData>
      <sheetData sheetId="10">
        <row r="2">
          <cell r="B2">
            <v>707</v>
          </cell>
          <cell r="D2">
            <v>101</v>
          </cell>
        </row>
      </sheetData>
      <sheetData sheetId="11">
        <row r="2">
          <cell r="B2">
            <v>700</v>
          </cell>
        </row>
        <row r="9">
          <cell r="C9">
            <v>41609</v>
          </cell>
        </row>
        <row r="10">
          <cell r="C10">
            <v>41579</v>
          </cell>
        </row>
        <row r="11">
          <cell r="C11">
            <v>41244</v>
          </cell>
        </row>
        <row r="12">
          <cell r="C12">
            <v>40878</v>
          </cell>
        </row>
      </sheetData>
      <sheetData sheetId="12">
        <row r="2">
          <cell r="B2">
            <v>700</v>
          </cell>
        </row>
      </sheetData>
      <sheetData sheetId="13">
        <row r="2">
          <cell r="B2">
            <v>700</v>
          </cell>
        </row>
      </sheetData>
      <sheetData sheetId="14">
        <row r="2">
          <cell r="B2">
            <v>700</v>
          </cell>
        </row>
      </sheetData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mada máxima"/>
      <sheetName val="Falhas humanas"/>
      <sheetName val="Gráfico falhas humanas"/>
      <sheetName val="Confiabilidade"/>
      <sheetName val="Interrupções"/>
      <sheetName val="2009"/>
      <sheetName val="Jan10"/>
      <sheetName val="Fev10"/>
      <sheetName val="Mar10"/>
      <sheetName val="Histórico DREQ-FREQ-ENES-TF"/>
      <sheetName val="Gráfico histório DREQ"/>
      <sheetName val="Gráfico histório FREQ"/>
      <sheetName val="Gráfico histório ENES"/>
      <sheetName val="Gráfico histório IENS"/>
      <sheetName val="Gráfico histório IENS barra"/>
      <sheetName val="Gráfico histórico TFtyt"/>
      <sheetName val="Entrada"/>
      <sheetName val="Vetor Z (Ph-Ph)"/>
      <sheetName val="Vetor Z (Ph-E)"/>
      <sheetName val="Vetor Z (mho)"/>
      <sheetName val="Ajuste (prim)"/>
      <sheetName val="Ajuste (sec)"/>
      <sheetName val="Graf_mho"/>
      <sheetName val="PHS"/>
      <sheetName val="Dados"/>
      <sheetName val="Tratamento"/>
      <sheetName val="PSD_MHO"/>
      <sheetName val="MHO"/>
      <sheetName val="SETTINGS (PRIM)"/>
      <sheetName val="SETTINGS (sec)"/>
      <sheetName val="DRAWING LN ALL2"/>
      <sheetName val="DRAWING LLL ALL2"/>
      <sheetName val="DRAWING LL ALL2"/>
      <sheetName val="PHS LLL NonDir2"/>
      <sheetName val="PHS LL NonDir2"/>
      <sheetName val="PHS LN NonDir2"/>
      <sheetName val="PSD1 Calc "/>
      <sheetName val="LOAD DATA"/>
      <sheetName val="ZM01 LN  CALC"/>
      <sheetName val="ZM02 LN  CALC"/>
      <sheetName val="ZM03 LN  CALC"/>
      <sheetName val="ZM04 LN  CALC"/>
      <sheetName val="ZM05 LN  CALC"/>
      <sheetName val="PHS LN NonDir"/>
      <sheetName val="DRAWING LN ALL"/>
      <sheetName val="ZM01 LL  CALC"/>
      <sheetName val="ZM05 LL RV CALC"/>
      <sheetName val="ZM02 LL  CALC"/>
      <sheetName val="ZM03 LL  CALC"/>
      <sheetName val="ZM04 LL  CALC"/>
      <sheetName val="ZM05 LL  CALC"/>
      <sheetName val="PHS LL NonDir"/>
      <sheetName val="DRAWING LL ALL"/>
      <sheetName val="PHS LLL NonDir"/>
      <sheetName val="DRAWING LLL ALL"/>
      <sheetName val="ZM01 LN"/>
      <sheetName val="ZM01 LL"/>
      <sheetName val="ZM02 LL"/>
      <sheetName val="ZM03 LL"/>
      <sheetName val="ZM04 LL"/>
      <sheetName val="ZM05  LL"/>
      <sheetName val="ZM02 LN"/>
      <sheetName val="ZM03 LN"/>
      <sheetName val="ZM04 LN"/>
      <sheetName val="ZM05 LN"/>
      <sheetName val="Listas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>
        <row r="13">
          <cell r="I13" t="str">
            <v>Elektro</v>
          </cell>
        </row>
      </sheetData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13">
          <cell r="I13">
            <v>2000</v>
          </cell>
        </row>
        <row r="14">
          <cell r="I14">
            <v>5</v>
          </cell>
        </row>
      </sheetData>
      <sheetData sheetId="29" refreshError="1">
        <row r="13">
          <cell r="L13">
            <v>460000</v>
          </cell>
        </row>
        <row r="14">
          <cell r="L14">
            <v>115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RESUMO EMPRESA"/>
      <sheetName val="Consolidado Empresa"/>
      <sheetName val="Empresa"/>
      <sheetName val="2001real"/>
      <sheetName val="EMPRESA_BUDGET"/>
      <sheetName val="Consolidado BU"/>
      <sheetName val="Consolidado BU´s"/>
      <sheetName val="2100real"/>
      <sheetName val="CONS.BU_BUDGET"/>
      <sheetName val="RESUMO INFRA"/>
      <sheetName val="Infra"/>
      <sheetName val="Infra (2)"/>
      <sheetName val="2200real"/>
      <sheetName val="INFRA_BUDGET"/>
      <sheetName val="Mainframe"/>
      <sheetName val="Storage"/>
      <sheetName val="Opens Servers"/>
      <sheetName val="Networking"/>
      <sheetName val="Security Solutions"/>
      <sheetName val="Mobile"/>
      <sheetName val="Overhead"/>
      <sheetName val="RESUMO BIS"/>
      <sheetName val="Bis (3)"/>
      <sheetName val="BIS (2)"/>
      <sheetName val="2300real"/>
      <sheetName val="BIS-BUDGET"/>
      <sheetName val="CRM"/>
      <sheetName val="EDM"/>
      <sheetName val="Contact Center"/>
      <sheetName val="Business Intelligence"/>
      <sheetName val="WS"/>
      <sheetName val="Overhead Bis"/>
      <sheetName val="Resumo Sistemas"/>
      <sheetName val="Sistemas"/>
      <sheetName val="Sistemas (2)"/>
      <sheetName val="2400real"/>
      <sheetName val="SISTEMAS_BUDGET"/>
      <sheetName val="IS"/>
      <sheetName val="Software Factory"/>
      <sheetName val="Project Develop."/>
      <sheetName val="Body Shop"/>
      <sheetName val="Packaged Applications"/>
      <sheetName val="ERP"/>
      <sheetName val="Payment Solution"/>
      <sheetName val="Overhead Sistemas"/>
      <sheetName val="Resumo Serviços"/>
      <sheetName val="Servicos"/>
      <sheetName val="Serviços"/>
      <sheetName val="2500real"/>
      <sheetName val="SERVIÇOS_BUDGET"/>
      <sheetName val="Facilities Management"/>
      <sheetName val="DBAS"/>
      <sheetName val="Service Desk"/>
      <sheetName val="Customer Service"/>
      <sheetName val="Business Continuity"/>
      <sheetName val="Infrastructure Service"/>
      <sheetName val="Overhead Servicos"/>
      <sheetName val="Resumo Tecnologia"/>
      <sheetName val="Tecnologia"/>
      <sheetName val="Tecnologia (2)"/>
      <sheetName val="2600real"/>
      <sheetName val="TECNOLOGIA_BUDGET"/>
      <sheetName val="Fitnet"/>
      <sheetName val="Overhead Tecnologia"/>
      <sheetName val="Resumo Consultoria"/>
      <sheetName val="Consultoria"/>
      <sheetName val="Consultoria (2)"/>
      <sheetName val="2700real"/>
      <sheetName val="CONSULTORIA_BUDGET"/>
      <sheetName val="Consulting"/>
      <sheetName val="Overhead Consultoria"/>
      <sheetName val="Resumo Corporativo"/>
      <sheetName val="Consolidado Corporativo"/>
      <sheetName val="Corporate"/>
      <sheetName val="2002real"/>
      <sheetName val="CORP_BUDGET"/>
      <sheetName val="Despesas Finaceiras"/>
      <sheetName val="2003real"/>
      <sheetName val="DFI_BUDGET"/>
      <sheetName val="Presidencia"/>
      <sheetName val="2004real"/>
      <sheetName val="PRESIDENCIA_BUDGET"/>
      <sheetName val="Marketing"/>
      <sheetName val="2005real"/>
      <sheetName val="MKT_BUDGET"/>
      <sheetName val="CIO"/>
      <sheetName val="2006real"/>
      <sheetName val="CIO_BUDGET"/>
      <sheetName val="Financas"/>
      <sheetName val="2007real"/>
      <sheetName val="FINANCEIRO-BUDGET"/>
      <sheetName val="Recursos Humanos"/>
      <sheetName val="2008real"/>
      <sheetName val="RH _BUDGET"/>
      <sheetName val="VPOP"/>
      <sheetName val="2009real"/>
      <sheetName val="VPOP_BUDGET"/>
      <sheetName val="Vendas"/>
      <sheetName val="2010real"/>
      <sheetName val="VENDAS_BUDGET"/>
      <sheetName val="Balanço"/>
      <sheetName val="DRE"/>
      <sheetName val="Output"/>
      <sheetName val="Financiamentos"/>
      <sheetName val="Net"/>
      <sheetName val="escoamento"/>
      <sheetName val="fluxo caixa 2002 juros"/>
      <sheetName val="Pendências"/>
      <sheetName val="Grafico"/>
      <sheetName val="pjsistemas"/>
      <sheetName val="pjbis"/>
      <sheetName val="pjserviços"/>
      <sheetName val="Bis"/>
      <sheetName val="Comissõ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>
        <row r="10">
          <cell r="G10" t="str">
            <v>Jan</v>
          </cell>
          <cell r="H10" t="str">
            <v>Fev</v>
          </cell>
          <cell r="I10" t="str">
            <v>Mar</v>
          </cell>
          <cell r="J10" t="str">
            <v>Abr</v>
          </cell>
          <cell r="K10" t="str">
            <v>Mai</v>
          </cell>
          <cell r="L10" t="str">
            <v>Jun</v>
          </cell>
          <cell r="M10" t="str">
            <v>YTD</v>
          </cell>
          <cell r="N10">
            <v>0</v>
          </cell>
          <cell r="O10" t="str">
            <v>Budget (YTD Jan/Jun)</v>
          </cell>
        </row>
        <row r="12">
          <cell r="G12">
            <v>26057</v>
          </cell>
          <cell r="H12">
            <v>33057</v>
          </cell>
          <cell r="I12">
            <v>36725</v>
          </cell>
          <cell r="J12">
            <v>31092</v>
          </cell>
          <cell r="K12">
            <v>28430</v>
          </cell>
          <cell r="L12">
            <v>33060</v>
          </cell>
          <cell r="M12">
            <v>188421</v>
          </cell>
        </row>
        <row r="13">
          <cell r="G13">
            <v>0.25835667958705916</v>
          </cell>
          <cell r="H13">
            <v>0.26864182369420875</v>
          </cell>
          <cell r="I13">
            <v>0.11095985721632329</v>
          </cell>
          <cell r="J13">
            <v>-0.15338325391422736</v>
          </cell>
          <cell r="K13">
            <v>-8.5616878939920205E-2</v>
          </cell>
          <cell r="L13">
            <v>0.1628561378825184</v>
          </cell>
          <cell r="M13">
            <v>4.6998820219620656</v>
          </cell>
          <cell r="N13">
            <v>0</v>
          </cell>
          <cell r="O13">
            <v>0</v>
          </cell>
          <cell r="P13">
            <v>0</v>
          </cell>
        </row>
        <row r="14">
          <cell r="G14">
            <v>6732</v>
          </cell>
          <cell r="H14">
            <v>7823</v>
          </cell>
          <cell r="I14">
            <v>7201</v>
          </cell>
          <cell r="J14">
            <v>5970</v>
          </cell>
          <cell r="K14">
            <v>6368</v>
          </cell>
          <cell r="L14">
            <v>10023</v>
          </cell>
          <cell r="M14">
            <v>44117</v>
          </cell>
        </row>
        <row r="15">
          <cell r="G15">
            <v>0.25835667958705916</v>
          </cell>
          <cell r="H15">
            <v>0.23665184378497747</v>
          </cell>
          <cell r="I15">
            <v>0.1960789652825051</v>
          </cell>
          <cell r="J15">
            <v>0.19201080663836356</v>
          </cell>
          <cell r="K15">
            <v>0.22398874428420681</v>
          </cell>
          <cell r="L15">
            <v>0.30317604355716876</v>
          </cell>
          <cell r="M15">
            <v>0.23414056819568943</v>
          </cell>
          <cell r="N15">
            <v>0</v>
          </cell>
          <cell r="O15">
            <v>0</v>
          </cell>
          <cell r="P15">
            <v>0</v>
          </cell>
        </row>
        <row r="16">
          <cell r="G16">
            <v>2576</v>
          </cell>
          <cell r="H16">
            <v>4033</v>
          </cell>
          <cell r="I16">
            <v>3039</v>
          </cell>
          <cell r="J16">
            <v>1793</v>
          </cell>
          <cell r="K16">
            <v>2370</v>
          </cell>
          <cell r="L16">
            <v>5601</v>
          </cell>
          <cell r="M16">
            <v>19412</v>
          </cell>
          <cell r="O16">
            <v>29600</v>
          </cell>
        </row>
        <row r="17">
          <cell r="G17">
            <v>-3997</v>
          </cell>
          <cell r="H17">
            <v>-2393</v>
          </cell>
          <cell r="I17">
            <v>-2680</v>
          </cell>
          <cell r="J17">
            <v>-3065</v>
          </cell>
          <cell r="K17">
            <v>-3229</v>
          </cell>
          <cell r="L17">
            <v>-3659</v>
          </cell>
          <cell r="M17">
            <v>-19023</v>
          </cell>
          <cell r="O17">
            <v>-16500</v>
          </cell>
        </row>
        <row r="18">
          <cell r="G18">
            <v>275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275</v>
          </cell>
        </row>
        <row r="19">
          <cell r="G19">
            <v>0</v>
          </cell>
          <cell r="H19">
            <v>-864</v>
          </cell>
          <cell r="I19">
            <v>-109</v>
          </cell>
          <cell r="J19">
            <v>522</v>
          </cell>
          <cell r="K19">
            <v>-129</v>
          </cell>
          <cell r="L19">
            <v>112</v>
          </cell>
          <cell r="M19">
            <v>-468</v>
          </cell>
        </row>
        <row r="20">
          <cell r="G20">
            <v>-223</v>
          </cell>
          <cell r="H20">
            <v>-49</v>
          </cell>
          <cell r="I20">
            <v>85</v>
          </cell>
          <cell r="J20">
            <v>-108</v>
          </cell>
          <cell r="K20">
            <v>-178</v>
          </cell>
          <cell r="L20">
            <v>-698</v>
          </cell>
          <cell r="M20">
            <v>-1171</v>
          </cell>
        </row>
        <row r="21">
          <cell r="L21" t="str">
            <v>,</v>
          </cell>
        </row>
        <row r="22">
          <cell r="G22">
            <v>11662</v>
          </cell>
          <cell r="H22">
            <v>-6659</v>
          </cell>
          <cell r="I22">
            <v>8051</v>
          </cell>
          <cell r="J22">
            <v>6148</v>
          </cell>
          <cell r="K22">
            <v>-656</v>
          </cell>
          <cell r="L22">
            <v>-11379</v>
          </cell>
          <cell r="M22">
            <v>7167</v>
          </cell>
        </row>
        <row r="23">
          <cell r="G23">
            <v>1794</v>
          </cell>
          <cell r="H23">
            <v>1260</v>
          </cell>
          <cell r="I23">
            <v>2189</v>
          </cell>
          <cell r="J23">
            <v>1342</v>
          </cell>
          <cell r="K23">
            <v>164</v>
          </cell>
          <cell r="L23">
            <v>1221</v>
          </cell>
          <cell r="M23">
            <v>7970</v>
          </cell>
        </row>
        <row r="24">
          <cell r="G24">
            <v>-15379</v>
          </cell>
          <cell r="H24">
            <v>-1674</v>
          </cell>
          <cell r="I24">
            <v>841</v>
          </cell>
          <cell r="J24">
            <v>-3144</v>
          </cell>
          <cell r="K24">
            <v>2764</v>
          </cell>
          <cell r="L24">
            <v>7432</v>
          </cell>
          <cell r="M24">
            <v>-9160</v>
          </cell>
        </row>
        <row r="25">
          <cell r="G25">
            <v>1268</v>
          </cell>
          <cell r="H25">
            <v>-233</v>
          </cell>
          <cell r="I25">
            <v>-283</v>
          </cell>
          <cell r="J25">
            <v>484</v>
          </cell>
          <cell r="K25">
            <v>-1543</v>
          </cell>
          <cell r="L25">
            <v>-6342</v>
          </cell>
          <cell r="M25">
            <v>-6649</v>
          </cell>
        </row>
        <row r="26">
          <cell r="G26">
            <v>-5869</v>
          </cell>
          <cell r="H26">
            <v>-3073</v>
          </cell>
          <cell r="I26">
            <v>198</v>
          </cell>
          <cell r="J26">
            <v>-1724</v>
          </cell>
          <cell r="K26">
            <v>-513</v>
          </cell>
          <cell r="L26">
            <v>1647</v>
          </cell>
          <cell r="M26">
            <v>-9334</v>
          </cell>
        </row>
        <row r="27">
          <cell r="G27">
            <v>28</v>
          </cell>
          <cell r="H27">
            <v>896</v>
          </cell>
          <cell r="I27">
            <v>126</v>
          </cell>
          <cell r="J27">
            <v>-560</v>
          </cell>
          <cell r="K27">
            <v>183</v>
          </cell>
          <cell r="L27">
            <v>-95</v>
          </cell>
          <cell r="M27">
            <v>578</v>
          </cell>
        </row>
        <row r="28">
          <cell r="G28">
            <v>-22</v>
          </cell>
          <cell r="H28">
            <v>-12</v>
          </cell>
          <cell r="I28">
            <v>-12</v>
          </cell>
          <cell r="J28">
            <v>-12</v>
          </cell>
          <cell r="K28">
            <v>-13</v>
          </cell>
          <cell r="L28">
            <v>-12</v>
          </cell>
          <cell r="M28">
            <v>-83</v>
          </cell>
        </row>
        <row r="29">
          <cell r="G29">
            <v>-6518</v>
          </cell>
          <cell r="H29">
            <v>-9495</v>
          </cell>
          <cell r="I29">
            <v>11110</v>
          </cell>
          <cell r="J29">
            <v>2534</v>
          </cell>
          <cell r="K29">
            <v>386</v>
          </cell>
          <cell r="L29">
            <v>-7528</v>
          </cell>
          <cell r="M29">
            <v>-9511</v>
          </cell>
          <cell r="O29">
            <v>-4800</v>
          </cell>
        </row>
        <row r="30">
          <cell r="G30">
            <v>-7887</v>
          </cell>
          <cell r="H30">
            <v>-8768</v>
          </cell>
          <cell r="I30">
            <v>11445</v>
          </cell>
          <cell r="J30">
            <v>1676</v>
          </cell>
          <cell r="K30">
            <v>-780</v>
          </cell>
          <cell r="L30">
            <v>-6172</v>
          </cell>
          <cell r="M30">
            <v>-10486</v>
          </cell>
          <cell r="O30">
            <v>8300</v>
          </cell>
        </row>
        <row r="32">
          <cell r="G32">
            <v>-207</v>
          </cell>
          <cell r="H32">
            <v>-170</v>
          </cell>
          <cell r="I32">
            <v>-384</v>
          </cell>
          <cell r="J32">
            <v>-868</v>
          </cell>
          <cell r="K32">
            <v>-820</v>
          </cell>
          <cell r="L32">
            <v>-860</v>
          </cell>
          <cell r="M32">
            <v>-3309</v>
          </cell>
        </row>
        <row r="33">
          <cell r="G33">
            <v>-256</v>
          </cell>
          <cell r="H33">
            <v>-395</v>
          </cell>
          <cell r="I33">
            <v>-402</v>
          </cell>
          <cell r="J33">
            <v>-641</v>
          </cell>
          <cell r="K33">
            <v>-401</v>
          </cell>
          <cell r="L33">
            <v>-496</v>
          </cell>
          <cell r="M33">
            <v>-2591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G35">
            <v>-25</v>
          </cell>
          <cell r="H35">
            <v>-25</v>
          </cell>
          <cell r="I35">
            <v>-25</v>
          </cell>
          <cell r="J35">
            <v>-627</v>
          </cell>
          <cell r="K35">
            <v>-70</v>
          </cell>
          <cell r="L35">
            <v>-71</v>
          </cell>
          <cell r="M35">
            <v>-843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G37">
            <v>-41</v>
          </cell>
          <cell r="H37">
            <v>-131</v>
          </cell>
          <cell r="I37">
            <v>0</v>
          </cell>
          <cell r="J37">
            <v>-81</v>
          </cell>
          <cell r="K37">
            <v>-54</v>
          </cell>
          <cell r="L37">
            <v>0</v>
          </cell>
          <cell r="M37">
            <v>-307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G39">
            <v>-204</v>
          </cell>
          <cell r="H39">
            <v>-253</v>
          </cell>
          <cell r="I39">
            <v>-283</v>
          </cell>
          <cell r="J39">
            <v>-254</v>
          </cell>
          <cell r="K39">
            <v>-403</v>
          </cell>
          <cell r="L39">
            <v>-66</v>
          </cell>
          <cell r="M39">
            <v>-1463</v>
          </cell>
        </row>
        <row r="40">
          <cell r="G40">
            <v>4</v>
          </cell>
          <cell r="H40">
            <v>33</v>
          </cell>
          <cell r="I40">
            <v>59</v>
          </cell>
          <cell r="J40">
            <v>3628</v>
          </cell>
          <cell r="K40">
            <v>11</v>
          </cell>
          <cell r="L40">
            <v>23</v>
          </cell>
          <cell r="M40">
            <v>3758</v>
          </cell>
        </row>
        <row r="41">
          <cell r="G41">
            <v>-729</v>
          </cell>
          <cell r="H41">
            <v>-941</v>
          </cell>
          <cell r="I41">
            <v>-1035</v>
          </cell>
          <cell r="J41">
            <v>1157</v>
          </cell>
          <cell r="K41">
            <v>-1737</v>
          </cell>
          <cell r="L41">
            <v>-1470</v>
          </cell>
          <cell r="M41">
            <v>-4755</v>
          </cell>
          <cell r="O41">
            <v>-7800</v>
          </cell>
        </row>
        <row r="43">
          <cell r="G43">
            <v>-8616</v>
          </cell>
          <cell r="H43">
            <v>-9709</v>
          </cell>
          <cell r="I43">
            <v>10410</v>
          </cell>
          <cell r="J43">
            <v>2833</v>
          </cell>
          <cell r="K43">
            <v>-2517</v>
          </cell>
          <cell r="L43">
            <v>-7642</v>
          </cell>
          <cell r="M43">
            <v>-15241</v>
          </cell>
          <cell r="O43">
            <v>500</v>
          </cell>
        </row>
        <row r="45">
          <cell r="G45">
            <v>-130394</v>
          </cell>
          <cell r="H45">
            <v>-140103</v>
          </cell>
          <cell r="I45">
            <v>-129693</v>
          </cell>
          <cell r="J45">
            <v>-126860</v>
          </cell>
          <cell r="K45">
            <v>-129377</v>
          </cell>
          <cell r="L45">
            <v>-137019</v>
          </cell>
          <cell r="M45">
            <v>-137019</v>
          </cell>
          <cell r="O45">
            <v>-121278</v>
          </cell>
        </row>
        <row r="47">
          <cell r="G47">
            <v>-2571</v>
          </cell>
          <cell r="H47">
            <v>-2453</v>
          </cell>
          <cell r="I47">
            <v>-2283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G48">
            <v>-1083</v>
          </cell>
          <cell r="H48">
            <v>-1057</v>
          </cell>
          <cell r="I48">
            <v>-1027</v>
          </cell>
          <cell r="J48">
            <v>-973</v>
          </cell>
          <cell r="K48">
            <v>-953</v>
          </cell>
          <cell r="L48">
            <v>-942</v>
          </cell>
          <cell r="M48">
            <v>-942</v>
          </cell>
        </row>
        <row r="49">
          <cell r="G49">
            <v>-1459</v>
          </cell>
          <cell r="H49">
            <v>-1417</v>
          </cell>
          <cell r="I49">
            <v>-1378</v>
          </cell>
          <cell r="J49">
            <v>-1309</v>
          </cell>
          <cell r="K49">
            <v>-1249</v>
          </cell>
          <cell r="L49">
            <v>-1225</v>
          </cell>
          <cell r="M49">
            <v>-1225</v>
          </cell>
        </row>
      </sheetData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Plan2">
    <pageSetUpPr fitToPage="1"/>
  </sheetPr>
  <dimension ref="A1:XEA42"/>
  <sheetViews>
    <sheetView zoomScale="80" zoomScaleNormal="80" workbookViewId="0">
      <pane xSplit="2" ySplit="3" topLeftCell="C31" activePane="bottomRight" state="frozenSplit"/>
      <selection activeCell="E29" sqref="B29:F67"/>
      <selection pane="topRight" activeCell="E29" sqref="B29:F67"/>
      <selection pane="bottomLeft" activeCell="E29" sqref="B29:F67"/>
      <selection pane="bottomRight" activeCell="B32" sqref="B32:I37"/>
    </sheetView>
  </sheetViews>
  <sheetFormatPr defaultRowHeight="12.75"/>
  <cols>
    <col min="1" max="1" width="2.85546875" style="208" customWidth="1"/>
    <col min="2" max="2" width="57.42578125" style="208" customWidth="1"/>
    <col min="3" max="5" width="13.7109375" style="208" customWidth="1"/>
    <col min="6" max="227" width="9.140625" style="208"/>
    <col min="228" max="228" width="2.85546875" style="208" customWidth="1"/>
    <col min="229" max="229" width="85.28515625" style="208" customWidth="1"/>
    <col min="230" max="231" width="17.28515625" style="208" customWidth="1"/>
    <col min="232" max="232" width="16.85546875" style="208" customWidth="1"/>
    <col min="233" max="234" width="17.7109375" style="208" bestFit="1" customWidth="1"/>
    <col min="235" max="235" width="16.5703125" style="208" customWidth="1"/>
    <col min="236" max="236" width="9.140625" style="208"/>
    <col min="237" max="237" width="14.28515625" style="208" bestFit="1" customWidth="1"/>
    <col min="238" max="238" width="12.7109375" style="208" bestFit="1" customWidth="1"/>
    <col min="239" max="483" width="9.140625" style="208"/>
    <col min="484" max="484" width="2.85546875" style="208" customWidth="1"/>
    <col min="485" max="485" width="85.28515625" style="208" customWidth="1"/>
    <col min="486" max="487" width="17.28515625" style="208" customWidth="1"/>
    <col min="488" max="488" width="16.85546875" style="208" customWidth="1"/>
    <col min="489" max="490" width="17.7109375" style="208" bestFit="1" customWidth="1"/>
    <col min="491" max="491" width="16.5703125" style="208" customWidth="1"/>
    <col min="492" max="492" width="9.140625" style="208"/>
    <col min="493" max="493" width="14.28515625" style="208" bestFit="1" customWidth="1"/>
    <col min="494" max="494" width="12.7109375" style="208" bestFit="1" customWidth="1"/>
    <col min="495" max="739" width="9.140625" style="208"/>
    <col min="740" max="740" width="2.85546875" style="208" customWidth="1"/>
    <col min="741" max="741" width="85.28515625" style="208" customWidth="1"/>
    <col min="742" max="743" width="17.28515625" style="208" customWidth="1"/>
    <col min="744" max="744" width="16.85546875" style="208" customWidth="1"/>
    <col min="745" max="746" width="17.7109375" style="208" bestFit="1" customWidth="1"/>
    <col min="747" max="747" width="16.5703125" style="208" customWidth="1"/>
    <col min="748" max="748" width="9.140625" style="208"/>
    <col min="749" max="749" width="14.28515625" style="208" bestFit="1" customWidth="1"/>
    <col min="750" max="750" width="12.7109375" style="208" bestFit="1" customWidth="1"/>
    <col min="751" max="995" width="9.140625" style="208"/>
    <col min="996" max="996" width="2.85546875" style="208" customWidth="1"/>
    <col min="997" max="997" width="85.28515625" style="208" customWidth="1"/>
    <col min="998" max="999" width="17.28515625" style="208" customWidth="1"/>
    <col min="1000" max="1000" width="16.85546875" style="208" customWidth="1"/>
    <col min="1001" max="1002" width="17.7109375" style="208" bestFit="1" customWidth="1"/>
    <col min="1003" max="1003" width="16.5703125" style="208" customWidth="1"/>
    <col min="1004" max="1004" width="9.140625" style="208"/>
    <col min="1005" max="1005" width="14.28515625" style="208" bestFit="1" customWidth="1"/>
    <col min="1006" max="1006" width="12.7109375" style="208" bestFit="1" customWidth="1"/>
    <col min="1007" max="1251" width="9.140625" style="208"/>
    <col min="1252" max="1252" width="2.85546875" style="208" customWidth="1"/>
    <col min="1253" max="1253" width="85.28515625" style="208" customWidth="1"/>
    <col min="1254" max="1255" width="17.28515625" style="208" customWidth="1"/>
    <col min="1256" max="1256" width="16.85546875" style="208" customWidth="1"/>
    <col min="1257" max="1258" width="17.7109375" style="208" bestFit="1" customWidth="1"/>
    <col min="1259" max="1259" width="16.5703125" style="208" customWidth="1"/>
    <col min="1260" max="1260" width="9.140625" style="208"/>
    <col min="1261" max="1261" width="14.28515625" style="208" bestFit="1" customWidth="1"/>
    <col min="1262" max="1262" width="12.7109375" style="208" bestFit="1" customWidth="1"/>
    <col min="1263" max="1507" width="9.140625" style="208"/>
    <col min="1508" max="1508" width="2.85546875" style="208" customWidth="1"/>
    <col min="1509" max="1509" width="85.28515625" style="208" customWidth="1"/>
    <col min="1510" max="1511" width="17.28515625" style="208" customWidth="1"/>
    <col min="1512" max="1512" width="16.85546875" style="208" customWidth="1"/>
    <col min="1513" max="1514" width="17.7109375" style="208" bestFit="1" customWidth="1"/>
    <col min="1515" max="1515" width="16.5703125" style="208" customWidth="1"/>
    <col min="1516" max="1516" width="9.140625" style="208"/>
    <col min="1517" max="1517" width="14.28515625" style="208" bestFit="1" customWidth="1"/>
    <col min="1518" max="1518" width="12.7109375" style="208" bestFit="1" customWidth="1"/>
    <col min="1519" max="1763" width="9.140625" style="208"/>
    <col min="1764" max="1764" width="2.85546875" style="208" customWidth="1"/>
    <col min="1765" max="1765" width="85.28515625" style="208" customWidth="1"/>
    <col min="1766" max="1767" width="17.28515625" style="208" customWidth="1"/>
    <col min="1768" max="1768" width="16.85546875" style="208" customWidth="1"/>
    <col min="1769" max="1770" width="17.7109375" style="208" bestFit="1" customWidth="1"/>
    <col min="1771" max="1771" width="16.5703125" style="208" customWidth="1"/>
    <col min="1772" max="1772" width="9.140625" style="208"/>
    <col min="1773" max="1773" width="14.28515625" style="208" bestFit="1" customWidth="1"/>
    <col min="1774" max="1774" width="12.7109375" style="208" bestFit="1" customWidth="1"/>
    <col min="1775" max="2019" width="9.140625" style="208"/>
    <col min="2020" max="2020" width="2.85546875" style="208" customWidth="1"/>
    <col min="2021" max="2021" width="85.28515625" style="208" customWidth="1"/>
    <col min="2022" max="2023" width="17.28515625" style="208" customWidth="1"/>
    <col min="2024" max="2024" width="16.85546875" style="208" customWidth="1"/>
    <col min="2025" max="2026" width="17.7109375" style="208" bestFit="1" customWidth="1"/>
    <col min="2027" max="2027" width="16.5703125" style="208" customWidth="1"/>
    <col min="2028" max="2028" width="9.140625" style="208"/>
    <col min="2029" max="2029" width="14.28515625" style="208" bestFit="1" customWidth="1"/>
    <col min="2030" max="2030" width="12.7109375" style="208" bestFit="1" customWidth="1"/>
    <col min="2031" max="2275" width="9.140625" style="208"/>
    <col min="2276" max="2276" width="2.85546875" style="208" customWidth="1"/>
    <col min="2277" max="2277" width="85.28515625" style="208" customWidth="1"/>
    <col min="2278" max="2279" width="17.28515625" style="208" customWidth="1"/>
    <col min="2280" max="2280" width="16.85546875" style="208" customWidth="1"/>
    <col min="2281" max="2282" width="17.7109375" style="208" bestFit="1" customWidth="1"/>
    <col min="2283" max="2283" width="16.5703125" style="208" customWidth="1"/>
    <col min="2284" max="2284" width="9.140625" style="208"/>
    <col min="2285" max="2285" width="14.28515625" style="208" bestFit="1" customWidth="1"/>
    <col min="2286" max="2286" width="12.7109375" style="208" bestFit="1" customWidth="1"/>
    <col min="2287" max="2531" width="9.140625" style="208"/>
    <col min="2532" max="2532" width="2.85546875" style="208" customWidth="1"/>
    <col min="2533" max="2533" width="85.28515625" style="208" customWidth="1"/>
    <col min="2534" max="2535" width="17.28515625" style="208" customWidth="1"/>
    <col min="2536" max="2536" width="16.85546875" style="208" customWidth="1"/>
    <col min="2537" max="2538" width="17.7109375" style="208" bestFit="1" customWidth="1"/>
    <col min="2539" max="2539" width="16.5703125" style="208" customWidth="1"/>
    <col min="2540" max="2540" width="9.140625" style="208"/>
    <col min="2541" max="2541" width="14.28515625" style="208" bestFit="1" customWidth="1"/>
    <col min="2542" max="2542" width="12.7109375" style="208" bestFit="1" customWidth="1"/>
    <col min="2543" max="2787" width="9.140625" style="208"/>
    <col min="2788" max="2788" width="2.85546875" style="208" customWidth="1"/>
    <col min="2789" max="2789" width="85.28515625" style="208" customWidth="1"/>
    <col min="2790" max="2791" width="17.28515625" style="208" customWidth="1"/>
    <col min="2792" max="2792" width="16.85546875" style="208" customWidth="1"/>
    <col min="2793" max="2794" width="17.7109375" style="208" bestFit="1" customWidth="1"/>
    <col min="2795" max="2795" width="16.5703125" style="208" customWidth="1"/>
    <col min="2796" max="2796" width="9.140625" style="208"/>
    <col min="2797" max="2797" width="14.28515625" style="208" bestFit="1" customWidth="1"/>
    <col min="2798" max="2798" width="12.7109375" style="208" bestFit="1" customWidth="1"/>
    <col min="2799" max="3043" width="9.140625" style="208"/>
    <col min="3044" max="3044" width="2.85546875" style="208" customWidth="1"/>
    <col min="3045" max="3045" width="85.28515625" style="208" customWidth="1"/>
    <col min="3046" max="3047" width="17.28515625" style="208" customWidth="1"/>
    <col min="3048" max="3048" width="16.85546875" style="208" customWidth="1"/>
    <col min="3049" max="3050" width="17.7109375" style="208" bestFit="1" customWidth="1"/>
    <col min="3051" max="3051" width="16.5703125" style="208" customWidth="1"/>
    <col min="3052" max="3052" width="9.140625" style="208"/>
    <col min="3053" max="3053" width="14.28515625" style="208" bestFit="1" customWidth="1"/>
    <col min="3054" max="3054" width="12.7109375" style="208" bestFit="1" customWidth="1"/>
    <col min="3055" max="3299" width="9.140625" style="208"/>
    <col min="3300" max="3300" width="2.85546875" style="208" customWidth="1"/>
    <col min="3301" max="3301" width="85.28515625" style="208" customWidth="1"/>
    <col min="3302" max="3303" width="17.28515625" style="208" customWidth="1"/>
    <col min="3304" max="3304" width="16.85546875" style="208" customWidth="1"/>
    <col min="3305" max="3306" width="17.7109375" style="208" bestFit="1" customWidth="1"/>
    <col min="3307" max="3307" width="16.5703125" style="208" customWidth="1"/>
    <col min="3308" max="3308" width="9.140625" style="208"/>
    <col min="3309" max="3309" width="14.28515625" style="208" bestFit="1" customWidth="1"/>
    <col min="3310" max="3310" width="12.7109375" style="208" bestFit="1" customWidth="1"/>
    <col min="3311" max="3555" width="9.140625" style="208"/>
    <col min="3556" max="3556" width="2.85546875" style="208" customWidth="1"/>
    <col min="3557" max="3557" width="85.28515625" style="208" customWidth="1"/>
    <col min="3558" max="3559" width="17.28515625" style="208" customWidth="1"/>
    <col min="3560" max="3560" width="16.85546875" style="208" customWidth="1"/>
    <col min="3561" max="3562" width="17.7109375" style="208" bestFit="1" customWidth="1"/>
    <col min="3563" max="3563" width="16.5703125" style="208" customWidth="1"/>
    <col min="3564" max="3564" width="9.140625" style="208"/>
    <col min="3565" max="3565" width="14.28515625" style="208" bestFit="1" customWidth="1"/>
    <col min="3566" max="3566" width="12.7109375" style="208" bestFit="1" customWidth="1"/>
    <col min="3567" max="3811" width="9.140625" style="208"/>
    <col min="3812" max="3812" width="2.85546875" style="208" customWidth="1"/>
    <col min="3813" max="3813" width="85.28515625" style="208" customWidth="1"/>
    <col min="3814" max="3815" width="17.28515625" style="208" customWidth="1"/>
    <col min="3816" max="3816" width="16.85546875" style="208" customWidth="1"/>
    <col min="3817" max="3818" width="17.7109375" style="208" bestFit="1" customWidth="1"/>
    <col min="3819" max="3819" width="16.5703125" style="208" customWidth="1"/>
    <col min="3820" max="3820" width="9.140625" style="208"/>
    <col min="3821" max="3821" width="14.28515625" style="208" bestFit="1" customWidth="1"/>
    <col min="3822" max="3822" width="12.7109375" style="208" bestFit="1" customWidth="1"/>
    <col min="3823" max="4067" width="9.140625" style="208"/>
    <col min="4068" max="4068" width="2.85546875" style="208" customWidth="1"/>
    <col min="4069" max="4069" width="85.28515625" style="208" customWidth="1"/>
    <col min="4070" max="4071" width="17.28515625" style="208" customWidth="1"/>
    <col min="4072" max="4072" width="16.85546875" style="208" customWidth="1"/>
    <col min="4073" max="4074" width="17.7109375" style="208" bestFit="1" customWidth="1"/>
    <col min="4075" max="4075" width="16.5703125" style="208" customWidth="1"/>
    <col min="4076" max="4076" width="9.140625" style="208"/>
    <col min="4077" max="4077" width="14.28515625" style="208" bestFit="1" customWidth="1"/>
    <col min="4078" max="4078" width="12.7109375" style="208" bestFit="1" customWidth="1"/>
    <col min="4079" max="4323" width="9.140625" style="208"/>
    <col min="4324" max="4324" width="2.85546875" style="208" customWidth="1"/>
    <col min="4325" max="4325" width="85.28515625" style="208" customWidth="1"/>
    <col min="4326" max="4327" width="17.28515625" style="208" customWidth="1"/>
    <col min="4328" max="4328" width="16.85546875" style="208" customWidth="1"/>
    <col min="4329" max="4330" width="17.7109375" style="208" bestFit="1" customWidth="1"/>
    <col min="4331" max="4331" width="16.5703125" style="208" customWidth="1"/>
    <col min="4332" max="4332" width="9.140625" style="208"/>
    <col min="4333" max="4333" width="14.28515625" style="208" bestFit="1" customWidth="1"/>
    <col min="4334" max="4334" width="12.7109375" style="208" bestFit="1" customWidth="1"/>
    <col min="4335" max="4579" width="9.140625" style="208"/>
    <col min="4580" max="4580" width="2.85546875" style="208" customWidth="1"/>
    <col min="4581" max="4581" width="85.28515625" style="208" customWidth="1"/>
    <col min="4582" max="4583" width="17.28515625" style="208" customWidth="1"/>
    <col min="4584" max="4584" width="16.85546875" style="208" customWidth="1"/>
    <col min="4585" max="4586" width="17.7109375" style="208" bestFit="1" customWidth="1"/>
    <col min="4587" max="4587" width="16.5703125" style="208" customWidth="1"/>
    <col min="4588" max="4588" width="9.140625" style="208"/>
    <col min="4589" max="4589" width="14.28515625" style="208" bestFit="1" customWidth="1"/>
    <col min="4590" max="4590" width="12.7109375" style="208" bestFit="1" customWidth="1"/>
    <col min="4591" max="4835" width="9.140625" style="208"/>
    <col min="4836" max="4836" width="2.85546875" style="208" customWidth="1"/>
    <col min="4837" max="4837" width="85.28515625" style="208" customWidth="1"/>
    <col min="4838" max="4839" width="17.28515625" style="208" customWidth="1"/>
    <col min="4840" max="4840" width="16.85546875" style="208" customWidth="1"/>
    <col min="4841" max="4842" width="17.7109375" style="208" bestFit="1" customWidth="1"/>
    <col min="4843" max="4843" width="16.5703125" style="208" customWidth="1"/>
    <col min="4844" max="4844" width="9.140625" style="208"/>
    <col min="4845" max="4845" width="14.28515625" style="208" bestFit="1" customWidth="1"/>
    <col min="4846" max="4846" width="12.7109375" style="208" bestFit="1" customWidth="1"/>
    <col min="4847" max="5091" width="9.140625" style="208"/>
    <col min="5092" max="5092" width="2.85546875" style="208" customWidth="1"/>
    <col min="5093" max="5093" width="85.28515625" style="208" customWidth="1"/>
    <col min="5094" max="5095" width="17.28515625" style="208" customWidth="1"/>
    <col min="5096" max="5096" width="16.85546875" style="208" customWidth="1"/>
    <col min="5097" max="5098" width="17.7109375" style="208" bestFit="1" customWidth="1"/>
    <col min="5099" max="5099" width="16.5703125" style="208" customWidth="1"/>
    <col min="5100" max="5100" width="9.140625" style="208"/>
    <col min="5101" max="5101" width="14.28515625" style="208" bestFit="1" customWidth="1"/>
    <col min="5102" max="5102" width="12.7109375" style="208" bestFit="1" customWidth="1"/>
    <col min="5103" max="5347" width="9.140625" style="208"/>
    <col min="5348" max="5348" width="2.85546875" style="208" customWidth="1"/>
    <col min="5349" max="5349" width="85.28515625" style="208" customWidth="1"/>
    <col min="5350" max="5351" width="17.28515625" style="208" customWidth="1"/>
    <col min="5352" max="5352" width="16.85546875" style="208" customWidth="1"/>
    <col min="5353" max="5354" width="17.7109375" style="208" bestFit="1" customWidth="1"/>
    <col min="5355" max="5355" width="16.5703125" style="208" customWidth="1"/>
    <col min="5356" max="5356" width="9.140625" style="208"/>
    <col min="5357" max="5357" width="14.28515625" style="208" bestFit="1" customWidth="1"/>
    <col min="5358" max="5358" width="12.7109375" style="208" bestFit="1" customWidth="1"/>
    <col min="5359" max="5603" width="9.140625" style="208"/>
    <col min="5604" max="5604" width="2.85546875" style="208" customWidth="1"/>
    <col min="5605" max="5605" width="85.28515625" style="208" customWidth="1"/>
    <col min="5606" max="5607" width="17.28515625" style="208" customWidth="1"/>
    <col min="5608" max="5608" width="16.85546875" style="208" customWidth="1"/>
    <col min="5609" max="5610" width="17.7109375" style="208" bestFit="1" customWidth="1"/>
    <col min="5611" max="5611" width="16.5703125" style="208" customWidth="1"/>
    <col min="5612" max="5612" width="9.140625" style="208"/>
    <col min="5613" max="5613" width="14.28515625" style="208" bestFit="1" customWidth="1"/>
    <col min="5614" max="5614" width="12.7109375" style="208" bestFit="1" customWidth="1"/>
    <col min="5615" max="5859" width="9.140625" style="208"/>
    <col min="5860" max="5860" width="2.85546875" style="208" customWidth="1"/>
    <col min="5861" max="5861" width="85.28515625" style="208" customWidth="1"/>
    <col min="5862" max="5863" width="17.28515625" style="208" customWidth="1"/>
    <col min="5864" max="5864" width="16.85546875" style="208" customWidth="1"/>
    <col min="5865" max="5866" width="17.7109375" style="208" bestFit="1" customWidth="1"/>
    <col min="5867" max="5867" width="16.5703125" style="208" customWidth="1"/>
    <col min="5868" max="5868" width="9.140625" style="208"/>
    <col min="5869" max="5869" width="14.28515625" style="208" bestFit="1" customWidth="1"/>
    <col min="5870" max="5870" width="12.7109375" style="208" bestFit="1" customWidth="1"/>
    <col min="5871" max="6115" width="9.140625" style="208"/>
    <col min="6116" max="6116" width="2.85546875" style="208" customWidth="1"/>
    <col min="6117" max="6117" width="85.28515625" style="208" customWidth="1"/>
    <col min="6118" max="6119" width="17.28515625" style="208" customWidth="1"/>
    <col min="6120" max="6120" width="16.85546875" style="208" customWidth="1"/>
    <col min="6121" max="6122" width="17.7109375" style="208" bestFit="1" customWidth="1"/>
    <col min="6123" max="6123" width="16.5703125" style="208" customWidth="1"/>
    <col min="6124" max="6124" width="9.140625" style="208"/>
    <col min="6125" max="6125" width="14.28515625" style="208" bestFit="1" customWidth="1"/>
    <col min="6126" max="6126" width="12.7109375" style="208" bestFit="1" customWidth="1"/>
    <col min="6127" max="6371" width="9.140625" style="208"/>
    <col min="6372" max="6372" width="2.85546875" style="208" customWidth="1"/>
    <col min="6373" max="6373" width="85.28515625" style="208" customWidth="1"/>
    <col min="6374" max="6375" width="17.28515625" style="208" customWidth="1"/>
    <col min="6376" max="6376" width="16.85546875" style="208" customWidth="1"/>
    <col min="6377" max="6378" width="17.7109375" style="208" bestFit="1" customWidth="1"/>
    <col min="6379" max="6379" width="16.5703125" style="208" customWidth="1"/>
    <col min="6380" max="6380" width="9.140625" style="208"/>
    <col min="6381" max="6381" width="14.28515625" style="208" bestFit="1" customWidth="1"/>
    <col min="6382" max="6382" width="12.7109375" style="208" bestFit="1" customWidth="1"/>
    <col min="6383" max="6627" width="9.140625" style="208"/>
    <col min="6628" max="6628" width="2.85546875" style="208" customWidth="1"/>
    <col min="6629" max="6629" width="85.28515625" style="208" customWidth="1"/>
    <col min="6630" max="6631" width="17.28515625" style="208" customWidth="1"/>
    <col min="6632" max="6632" width="16.85546875" style="208" customWidth="1"/>
    <col min="6633" max="6634" width="17.7109375" style="208" bestFit="1" customWidth="1"/>
    <col min="6635" max="6635" width="16.5703125" style="208" customWidth="1"/>
    <col min="6636" max="6636" width="9.140625" style="208"/>
    <col min="6637" max="6637" width="14.28515625" style="208" bestFit="1" customWidth="1"/>
    <col min="6638" max="6638" width="12.7109375" style="208" bestFit="1" customWidth="1"/>
    <col min="6639" max="6883" width="9.140625" style="208"/>
    <col min="6884" max="6884" width="2.85546875" style="208" customWidth="1"/>
    <col min="6885" max="6885" width="85.28515625" style="208" customWidth="1"/>
    <col min="6886" max="6887" width="17.28515625" style="208" customWidth="1"/>
    <col min="6888" max="6888" width="16.85546875" style="208" customWidth="1"/>
    <col min="6889" max="6890" width="17.7109375" style="208" bestFit="1" customWidth="1"/>
    <col min="6891" max="6891" width="16.5703125" style="208" customWidth="1"/>
    <col min="6892" max="6892" width="9.140625" style="208"/>
    <col min="6893" max="6893" width="14.28515625" style="208" bestFit="1" customWidth="1"/>
    <col min="6894" max="6894" width="12.7109375" style="208" bestFit="1" customWidth="1"/>
    <col min="6895" max="7139" width="9.140625" style="208"/>
    <col min="7140" max="7140" width="2.85546875" style="208" customWidth="1"/>
    <col min="7141" max="7141" width="85.28515625" style="208" customWidth="1"/>
    <col min="7142" max="7143" width="17.28515625" style="208" customWidth="1"/>
    <col min="7144" max="7144" width="16.85546875" style="208" customWidth="1"/>
    <col min="7145" max="7146" width="17.7109375" style="208" bestFit="1" customWidth="1"/>
    <col min="7147" max="7147" width="16.5703125" style="208" customWidth="1"/>
    <col min="7148" max="7148" width="9.140625" style="208"/>
    <col min="7149" max="7149" width="14.28515625" style="208" bestFit="1" customWidth="1"/>
    <col min="7150" max="7150" width="12.7109375" style="208" bestFit="1" customWidth="1"/>
    <col min="7151" max="7395" width="9.140625" style="208"/>
    <col min="7396" max="7396" width="2.85546875" style="208" customWidth="1"/>
    <col min="7397" max="7397" width="85.28515625" style="208" customWidth="1"/>
    <col min="7398" max="7399" width="17.28515625" style="208" customWidth="1"/>
    <col min="7400" max="7400" width="16.85546875" style="208" customWidth="1"/>
    <col min="7401" max="7402" width="17.7109375" style="208" bestFit="1" customWidth="1"/>
    <col min="7403" max="7403" width="16.5703125" style="208" customWidth="1"/>
    <col min="7404" max="7404" width="9.140625" style="208"/>
    <col min="7405" max="7405" width="14.28515625" style="208" bestFit="1" customWidth="1"/>
    <col min="7406" max="7406" width="12.7109375" style="208" bestFit="1" customWidth="1"/>
    <col min="7407" max="7651" width="9.140625" style="208"/>
    <col min="7652" max="7652" width="2.85546875" style="208" customWidth="1"/>
    <col min="7653" max="7653" width="85.28515625" style="208" customWidth="1"/>
    <col min="7654" max="7655" width="17.28515625" style="208" customWidth="1"/>
    <col min="7656" max="7656" width="16.85546875" style="208" customWidth="1"/>
    <col min="7657" max="7658" width="17.7109375" style="208" bestFit="1" customWidth="1"/>
    <col min="7659" max="7659" width="16.5703125" style="208" customWidth="1"/>
    <col min="7660" max="7660" width="9.140625" style="208"/>
    <col min="7661" max="7661" width="14.28515625" style="208" bestFit="1" customWidth="1"/>
    <col min="7662" max="7662" width="12.7109375" style="208" bestFit="1" customWidth="1"/>
    <col min="7663" max="7907" width="9.140625" style="208"/>
    <col min="7908" max="7908" width="2.85546875" style="208" customWidth="1"/>
    <col min="7909" max="7909" width="85.28515625" style="208" customWidth="1"/>
    <col min="7910" max="7911" width="17.28515625" style="208" customWidth="1"/>
    <col min="7912" max="7912" width="16.85546875" style="208" customWidth="1"/>
    <col min="7913" max="7914" width="17.7109375" style="208" bestFit="1" customWidth="1"/>
    <col min="7915" max="7915" width="16.5703125" style="208" customWidth="1"/>
    <col min="7916" max="7916" width="9.140625" style="208"/>
    <col min="7917" max="7917" width="14.28515625" style="208" bestFit="1" customWidth="1"/>
    <col min="7918" max="7918" width="12.7109375" style="208" bestFit="1" customWidth="1"/>
    <col min="7919" max="8163" width="9.140625" style="208"/>
    <col min="8164" max="8164" width="2.85546875" style="208" customWidth="1"/>
    <col min="8165" max="8165" width="85.28515625" style="208" customWidth="1"/>
    <col min="8166" max="8167" width="17.28515625" style="208" customWidth="1"/>
    <col min="8168" max="8168" width="16.85546875" style="208" customWidth="1"/>
    <col min="8169" max="8170" width="17.7109375" style="208" bestFit="1" customWidth="1"/>
    <col min="8171" max="8171" width="16.5703125" style="208" customWidth="1"/>
    <col min="8172" max="8172" width="9.140625" style="208"/>
    <col min="8173" max="8173" width="14.28515625" style="208" bestFit="1" customWidth="1"/>
    <col min="8174" max="8174" width="12.7109375" style="208" bestFit="1" customWidth="1"/>
    <col min="8175" max="8419" width="9.140625" style="208"/>
    <col min="8420" max="8420" width="2.85546875" style="208" customWidth="1"/>
    <col min="8421" max="8421" width="85.28515625" style="208" customWidth="1"/>
    <col min="8422" max="8423" width="17.28515625" style="208" customWidth="1"/>
    <col min="8424" max="8424" width="16.85546875" style="208" customWidth="1"/>
    <col min="8425" max="8426" width="17.7109375" style="208" bestFit="1" customWidth="1"/>
    <col min="8427" max="8427" width="16.5703125" style="208" customWidth="1"/>
    <col min="8428" max="8428" width="9.140625" style="208"/>
    <col min="8429" max="8429" width="14.28515625" style="208" bestFit="1" customWidth="1"/>
    <col min="8430" max="8430" width="12.7109375" style="208" bestFit="1" customWidth="1"/>
    <col min="8431" max="8675" width="9.140625" style="208"/>
    <col min="8676" max="8676" width="2.85546875" style="208" customWidth="1"/>
    <col min="8677" max="8677" width="85.28515625" style="208" customWidth="1"/>
    <col min="8678" max="8679" width="17.28515625" style="208" customWidth="1"/>
    <col min="8680" max="8680" width="16.85546875" style="208" customWidth="1"/>
    <col min="8681" max="8682" width="17.7109375" style="208" bestFit="1" customWidth="1"/>
    <col min="8683" max="8683" width="16.5703125" style="208" customWidth="1"/>
    <col min="8684" max="8684" width="9.140625" style="208"/>
    <col min="8685" max="8685" width="14.28515625" style="208" bestFit="1" customWidth="1"/>
    <col min="8686" max="8686" width="12.7109375" style="208" bestFit="1" customWidth="1"/>
    <col min="8687" max="8931" width="9.140625" style="208"/>
    <col min="8932" max="8932" width="2.85546875" style="208" customWidth="1"/>
    <col min="8933" max="8933" width="85.28515625" style="208" customWidth="1"/>
    <col min="8934" max="8935" width="17.28515625" style="208" customWidth="1"/>
    <col min="8936" max="8936" width="16.85546875" style="208" customWidth="1"/>
    <col min="8937" max="8938" width="17.7109375" style="208" bestFit="1" customWidth="1"/>
    <col min="8939" max="8939" width="16.5703125" style="208" customWidth="1"/>
    <col min="8940" max="8940" width="9.140625" style="208"/>
    <col min="8941" max="8941" width="14.28515625" style="208" bestFit="1" customWidth="1"/>
    <col min="8942" max="8942" width="12.7109375" style="208" bestFit="1" customWidth="1"/>
    <col min="8943" max="9187" width="9.140625" style="208"/>
    <col min="9188" max="9188" width="2.85546875" style="208" customWidth="1"/>
    <col min="9189" max="9189" width="85.28515625" style="208" customWidth="1"/>
    <col min="9190" max="9191" width="17.28515625" style="208" customWidth="1"/>
    <col min="9192" max="9192" width="16.85546875" style="208" customWidth="1"/>
    <col min="9193" max="9194" width="17.7109375" style="208" bestFit="1" customWidth="1"/>
    <col min="9195" max="9195" width="16.5703125" style="208" customWidth="1"/>
    <col min="9196" max="9196" width="9.140625" style="208"/>
    <col min="9197" max="9197" width="14.28515625" style="208" bestFit="1" customWidth="1"/>
    <col min="9198" max="9198" width="12.7109375" style="208" bestFit="1" customWidth="1"/>
    <col min="9199" max="9443" width="9.140625" style="208"/>
    <col min="9444" max="9444" width="2.85546875" style="208" customWidth="1"/>
    <col min="9445" max="9445" width="85.28515625" style="208" customWidth="1"/>
    <col min="9446" max="9447" width="17.28515625" style="208" customWidth="1"/>
    <col min="9448" max="9448" width="16.85546875" style="208" customWidth="1"/>
    <col min="9449" max="9450" width="17.7109375" style="208" bestFit="1" customWidth="1"/>
    <col min="9451" max="9451" width="16.5703125" style="208" customWidth="1"/>
    <col min="9452" max="9452" width="9.140625" style="208"/>
    <col min="9453" max="9453" width="14.28515625" style="208" bestFit="1" customWidth="1"/>
    <col min="9454" max="9454" width="12.7109375" style="208" bestFit="1" customWidth="1"/>
    <col min="9455" max="9699" width="9.140625" style="208"/>
    <col min="9700" max="9700" width="2.85546875" style="208" customWidth="1"/>
    <col min="9701" max="9701" width="85.28515625" style="208" customWidth="1"/>
    <col min="9702" max="9703" width="17.28515625" style="208" customWidth="1"/>
    <col min="9704" max="9704" width="16.85546875" style="208" customWidth="1"/>
    <col min="9705" max="9706" width="17.7109375" style="208" bestFit="1" customWidth="1"/>
    <col min="9707" max="9707" width="16.5703125" style="208" customWidth="1"/>
    <col min="9708" max="9708" width="9.140625" style="208"/>
    <col min="9709" max="9709" width="14.28515625" style="208" bestFit="1" customWidth="1"/>
    <col min="9710" max="9710" width="12.7109375" style="208" bestFit="1" customWidth="1"/>
    <col min="9711" max="9955" width="9.140625" style="208"/>
    <col min="9956" max="9956" width="2.85546875" style="208" customWidth="1"/>
    <col min="9957" max="9957" width="85.28515625" style="208" customWidth="1"/>
    <col min="9958" max="9959" width="17.28515625" style="208" customWidth="1"/>
    <col min="9960" max="9960" width="16.85546875" style="208" customWidth="1"/>
    <col min="9961" max="9962" width="17.7109375" style="208" bestFit="1" customWidth="1"/>
    <col min="9963" max="9963" width="16.5703125" style="208" customWidth="1"/>
    <col min="9964" max="9964" width="9.140625" style="208"/>
    <col min="9965" max="9965" width="14.28515625" style="208" bestFit="1" customWidth="1"/>
    <col min="9966" max="9966" width="12.7109375" style="208" bestFit="1" customWidth="1"/>
    <col min="9967" max="10211" width="9.140625" style="208"/>
    <col min="10212" max="10212" width="2.85546875" style="208" customWidth="1"/>
    <col min="10213" max="10213" width="85.28515625" style="208" customWidth="1"/>
    <col min="10214" max="10215" width="17.28515625" style="208" customWidth="1"/>
    <col min="10216" max="10216" width="16.85546875" style="208" customWidth="1"/>
    <col min="10217" max="10218" width="17.7109375" style="208" bestFit="1" customWidth="1"/>
    <col min="10219" max="10219" width="16.5703125" style="208" customWidth="1"/>
    <col min="10220" max="10220" width="9.140625" style="208"/>
    <col min="10221" max="10221" width="14.28515625" style="208" bestFit="1" customWidth="1"/>
    <col min="10222" max="10222" width="12.7109375" style="208" bestFit="1" customWidth="1"/>
    <col min="10223" max="10467" width="9.140625" style="208"/>
    <col min="10468" max="10468" width="2.85546875" style="208" customWidth="1"/>
    <col min="10469" max="10469" width="85.28515625" style="208" customWidth="1"/>
    <col min="10470" max="10471" width="17.28515625" style="208" customWidth="1"/>
    <col min="10472" max="10472" width="16.85546875" style="208" customWidth="1"/>
    <col min="10473" max="10474" width="17.7109375" style="208" bestFit="1" customWidth="1"/>
    <col min="10475" max="10475" width="16.5703125" style="208" customWidth="1"/>
    <col min="10476" max="10476" width="9.140625" style="208"/>
    <col min="10477" max="10477" width="14.28515625" style="208" bestFit="1" customWidth="1"/>
    <col min="10478" max="10478" width="12.7109375" style="208" bestFit="1" customWidth="1"/>
    <col min="10479" max="10723" width="9.140625" style="208"/>
    <col min="10724" max="10724" width="2.85546875" style="208" customWidth="1"/>
    <col min="10725" max="10725" width="85.28515625" style="208" customWidth="1"/>
    <col min="10726" max="10727" width="17.28515625" style="208" customWidth="1"/>
    <col min="10728" max="10728" width="16.85546875" style="208" customWidth="1"/>
    <col min="10729" max="10730" width="17.7109375" style="208" bestFit="1" customWidth="1"/>
    <col min="10731" max="10731" width="16.5703125" style="208" customWidth="1"/>
    <col min="10732" max="10732" width="9.140625" style="208"/>
    <col min="10733" max="10733" width="14.28515625" style="208" bestFit="1" customWidth="1"/>
    <col min="10734" max="10734" width="12.7109375" style="208" bestFit="1" customWidth="1"/>
    <col min="10735" max="10979" width="9.140625" style="208"/>
    <col min="10980" max="10980" width="2.85546875" style="208" customWidth="1"/>
    <col min="10981" max="10981" width="85.28515625" style="208" customWidth="1"/>
    <col min="10982" max="10983" width="17.28515625" style="208" customWidth="1"/>
    <col min="10984" max="10984" width="16.85546875" style="208" customWidth="1"/>
    <col min="10985" max="10986" width="17.7109375" style="208" bestFit="1" customWidth="1"/>
    <col min="10987" max="10987" width="16.5703125" style="208" customWidth="1"/>
    <col min="10988" max="10988" width="9.140625" style="208"/>
    <col min="10989" max="10989" width="14.28515625" style="208" bestFit="1" customWidth="1"/>
    <col min="10990" max="10990" width="12.7109375" style="208" bestFit="1" customWidth="1"/>
    <col min="10991" max="11235" width="9.140625" style="208"/>
    <col min="11236" max="11236" width="2.85546875" style="208" customWidth="1"/>
    <col min="11237" max="11237" width="85.28515625" style="208" customWidth="1"/>
    <col min="11238" max="11239" width="17.28515625" style="208" customWidth="1"/>
    <col min="11240" max="11240" width="16.85546875" style="208" customWidth="1"/>
    <col min="11241" max="11242" width="17.7109375" style="208" bestFit="1" customWidth="1"/>
    <col min="11243" max="11243" width="16.5703125" style="208" customWidth="1"/>
    <col min="11244" max="11244" width="9.140625" style="208"/>
    <col min="11245" max="11245" width="14.28515625" style="208" bestFit="1" customWidth="1"/>
    <col min="11246" max="11246" width="12.7109375" style="208" bestFit="1" customWidth="1"/>
    <col min="11247" max="11491" width="9.140625" style="208"/>
    <col min="11492" max="11492" width="2.85546875" style="208" customWidth="1"/>
    <col min="11493" max="11493" width="85.28515625" style="208" customWidth="1"/>
    <col min="11494" max="11495" width="17.28515625" style="208" customWidth="1"/>
    <col min="11496" max="11496" width="16.85546875" style="208" customWidth="1"/>
    <col min="11497" max="11498" width="17.7109375" style="208" bestFit="1" customWidth="1"/>
    <col min="11499" max="11499" width="16.5703125" style="208" customWidth="1"/>
    <col min="11500" max="11500" width="9.140625" style="208"/>
    <col min="11501" max="11501" width="14.28515625" style="208" bestFit="1" customWidth="1"/>
    <col min="11502" max="11502" width="12.7109375" style="208" bestFit="1" customWidth="1"/>
    <col min="11503" max="11747" width="9.140625" style="208"/>
    <col min="11748" max="11748" width="2.85546875" style="208" customWidth="1"/>
    <col min="11749" max="11749" width="85.28515625" style="208" customWidth="1"/>
    <col min="11750" max="11751" width="17.28515625" style="208" customWidth="1"/>
    <col min="11752" max="11752" width="16.85546875" style="208" customWidth="1"/>
    <col min="11753" max="11754" width="17.7109375" style="208" bestFit="1" customWidth="1"/>
    <col min="11755" max="11755" width="16.5703125" style="208" customWidth="1"/>
    <col min="11756" max="11756" width="9.140625" style="208"/>
    <col min="11757" max="11757" width="14.28515625" style="208" bestFit="1" customWidth="1"/>
    <col min="11758" max="11758" width="12.7109375" style="208" bestFit="1" customWidth="1"/>
    <col min="11759" max="12003" width="9.140625" style="208"/>
    <col min="12004" max="12004" width="2.85546875" style="208" customWidth="1"/>
    <col min="12005" max="12005" width="85.28515625" style="208" customWidth="1"/>
    <col min="12006" max="12007" width="17.28515625" style="208" customWidth="1"/>
    <col min="12008" max="12008" width="16.85546875" style="208" customWidth="1"/>
    <col min="12009" max="12010" width="17.7109375" style="208" bestFit="1" customWidth="1"/>
    <col min="12011" max="12011" width="16.5703125" style="208" customWidth="1"/>
    <col min="12012" max="12012" width="9.140625" style="208"/>
    <col min="12013" max="12013" width="14.28515625" style="208" bestFit="1" customWidth="1"/>
    <col min="12014" max="12014" width="12.7109375" style="208" bestFit="1" customWidth="1"/>
    <col min="12015" max="12259" width="9.140625" style="208"/>
    <col min="12260" max="12260" width="2.85546875" style="208" customWidth="1"/>
    <col min="12261" max="12261" width="85.28515625" style="208" customWidth="1"/>
    <col min="12262" max="12263" width="17.28515625" style="208" customWidth="1"/>
    <col min="12264" max="12264" width="16.85546875" style="208" customWidth="1"/>
    <col min="12265" max="12266" width="17.7109375" style="208" bestFit="1" customWidth="1"/>
    <col min="12267" max="12267" width="16.5703125" style="208" customWidth="1"/>
    <col min="12268" max="12268" width="9.140625" style="208"/>
    <col min="12269" max="12269" width="14.28515625" style="208" bestFit="1" customWidth="1"/>
    <col min="12270" max="12270" width="12.7109375" style="208" bestFit="1" customWidth="1"/>
    <col min="12271" max="12515" width="9.140625" style="208"/>
    <col min="12516" max="12516" width="2.85546875" style="208" customWidth="1"/>
    <col min="12517" max="12517" width="85.28515625" style="208" customWidth="1"/>
    <col min="12518" max="12519" width="17.28515625" style="208" customWidth="1"/>
    <col min="12520" max="12520" width="16.85546875" style="208" customWidth="1"/>
    <col min="12521" max="12522" width="17.7109375" style="208" bestFit="1" customWidth="1"/>
    <col min="12523" max="12523" width="16.5703125" style="208" customWidth="1"/>
    <col min="12524" max="12524" width="9.140625" style="208"/>
    <col min="12525" max="12525" width="14.28515625" style="208" bestFit="1" customWidth="1"/>
    <col min="12526" max="12526" width="12.7109375" style="208" bestFit="1" customWidth="1"/>
    <col min="12527" max="12771" width="9.140625" style="208"/>
    <col min="12772" max="12772" width="2.85546875" style="208" customWidth="1"/>
    <col min="12773" max="12773" width="85.28515625" style="208" customWidth="1"/>
    <col min="12774" max="12775" width="17.28515625" style="208" customWidth="1"/>
    <col min="12776" max="12776" width="16.85546875" style="208" customWidth="1"/>
    <col min="12777" max="12778" width="17.7109375" style="208" bestFit="1" customWidth="1"/>
    <col min="12779" max="12779" width="16.5703125" style="208" customWidth="1"/>
    <col min="12780" max="12780" width="9.140625" style="208"/>
    <col min="12781" max="12781" width="14.28515625" style="208" bestFit="1" customWidth="1"/>
    <col min="12782" max="12782" width="12.7109375" style="208" bestFit="1" customWidth="1"/>
    <col min="12783" max="13027" width="9.140625" style="208"/>
    <col min="13028" max="13028" width="2.85546875" style="208" customWidth="1"/>
    <col min="13029" max="13029" width="85.28515625" style="208" customWidth="1"/>
    <col min="13030" max="13031" width="17.28515625" style="208" customWidth="1"/>
    <col min="13032" max="13032" width="16.85546875" style="208" customWidth="1"/>
    <col min="13033" max="13034" width="17.7109375" style="208" bestFit="1" customWidth="1"/>
    <col min="13035" max="13035" width="16.5703125" style="208" customWidth="1"/>
    <col min="13036" max="13036" width="9.140625" style="208"/>
    <col min="13037" max="13037" width="14.28515625" style="208" bestFit="1" customWidth="1"/>
    <col min="13038" max="13038" width="12.7109375" style="208" bestFit="1" customWidth="1"/>
    <col min="13039" max="13283" width="9.140625" style="208"/>
    <col min="13284" max="13284" width="2.85546875" style="208" customWidth="1"/>
    <col min="13285" max="13285" width="85.28515625" style="208" customWidth="1"/>
    <col min="13286" max="13287" width="17.28515625" style="208" customWidth="1"/>
    <col min="13288" max="13288" width="16.85546875" style="208" customWidth="1"/>
    <col min="13289" max="13290" width="17.7109375" style="208" bestFit="1" customWidth="1"/>
    <col min="13291" max="13291" width="16.5703125" style="208" customWidth="1"/>
    <col min="13292" max="13292" width="9.140625" style="208"/>
    <col min="13293" max="13293" width="14.28515625" style="208" bestFit="1" customWidth="1"/>
    <col min="13294" max="13294" width="12.7109375" style="208" bestFit="1" customWidth="1"/>
    <col min="13295" max="13539" width="9.140625" style="208"/>
    <col min="13540" max="13540" width="2.85546875" style="208" customWidth="1"/>
    <col min="13541" max="13541" width="85.28515625" style="208" customWidth="1"/>
    <col min="13542" max="13543" width="17.28515625" style="208" customWidth="1"/>
    <col min="13544" max="13544" width="16.85546875" style="208" customWidth="1"/>
    <col min="13545" max="13546" width="17.7109375" style="208" bestFit="1" customWidth="1"/>
    <col min="13547" max="13547" width="16.5703125" style="208" customWidth="1"/>
    <col min="13548" max="13548" width="9.140625" style="208"/>
    <col min="13549" max="13549" width="14.28515625" style="208" bestFit="1" customWidth="1"/>
    <col min="13550" max="13550" width="12.7109375" style="208" bestFit="1" customWidth="1"/>
    <col min="13551" max="13795" width="9.140625" style="208"/>
    <col min="13796" max="13796" width="2.85546875" style="208" customWidth="1"/>
    <col min="13797" max="13797" width="85.28515625" style="208" customWidth="1"/>
    <col min="13798" max="13799" width="17.28515625" style="208" customWidth="1"/>
    <col min="13800" max="13800" width="16.85546875" style="208" customWidth="1"/>
    <col min="13801" max="13802" width="17.7109375" style="208" bestFit="1" customWidth="1"/>
    <col min="13803" max="13803" width="16.5703125" style="208" customWidth="1"/>
    <col min="13804" max="13804" width="9.140625" style="208"/>
    <col min="13805" max="13805" width="14.28515625" style="208" bestFit="1" customWidth="1"/>
    <col min="13806" max="13806" width="12.7109375" style="208" bestFit="1" customWidth="1"/>
    <col min="13807" max="14051" width="9.140625" style="208"/>
    <col min="14052" max="14052" width="2.85546875" style="208" customWidth="1"/>
    <col min="14053" max="14053" width="85.28515625" style="208" customWidth="1"/>
    <col min="14054" max="14055" width="17.28515625" style="208" customWidth="1"/>
    <col min="14056" max="14056" width="16.85546875" style="208" customWidth="1"/>
    <col min="14057" max="14058" width="17.7109375" style="208" bestFit="1" customWidth="1"/>
    <col min="14059" max="14059" width="16.5703125" style="208" customWidth="1"/>
    <col min="14060" max="14060" width="9.140625" style="208"/>
    <col min="14061" max="14061" width="14.28515625" style="208" bestFit="1" customWidth="1"/>
    <col min="14062" max="14062" width="12.7109375" style="208" bestFit="1" customWidth="1"/>
    <col min="14063" max="14307" width="9.140625" style="208"/>
    <col min="14308" max="14308" width="2.85546875" style="208" customWidth="1"/>
    <col min="14309" max="14309" width="85.28515625" style="208" customWidth="1"/>
    <col min="14310" max="14311" width="17.28515625" style="208" customWidth="1"/>
    <col min="14312" max="14312" width="16.85546875" style="208" customWidth="1"/>
    <col min="14313" max="14314" width="17.7109375" style="208" bestFit="1" customWidth="1"/>
    <col min="14315" max="14315" width="16.5703125" style="208" customWidth="1"/>
    <col min="14316" max="14316" width="9.140625" style="208"/>
    <col min="14317" max="14317" width="14.28515625" style="208" bestFit="1" customWidth="1"/>
    <col min="14318" max="14318" width="12.7109375" style="208" bestFit="1" customWidth="1"/>
    <col min="14319" max="14563" width="9.140625" style="208"/>
    <col min="14564" max="14564" width="2.85546875" style="208" customWidth="1"/>
    <col min="14565" max="14565" width="85.28515625" style="208" customWidth="1"/>
    <col min="14566" max="14567" width="17.28515625" style="208" customWidth="1"/>
    <col min="14568" max="14568" width="16.85546875" style="208" customWidth="1"/>
    <col min="14569" max="14570" width="17.7109375" style="208" bestFit="1" customWidth="1"/>
    <col min="14571" max="14571" width="16.5703125" style="208" customWidth="1"/>
    <col min="14572" max="14572" width="9.140625" style="208"/>
    <col min="14573" max="14573" width="14.28515625" style="208" bestFit="1" customWidth="1"/>
    <col min="14574" max="14574" width="12.7109375" style="208" bestFit="1" customWidth="1"/>
    <col min="14575" max="14819" width="9.140625" style="208"/>
    <col min="14820" max="14820" width="2.85546875" style="208" customWidth="1"/>
    <col min="14821" max="14821" width="85.28515625" style="208" customWidth="1"/>
    <col min="14822" max="14823" width="17.28515625" style="208" customWidth="1"/>
    <col min="14824" max="14824" width="16.85546875" style="208" customWidth="1"/>
    <col min="14825" max="14826" width="17.7109375" style="208" bestFit="1" customWidth="1"/>
    <col min="14827" max="14827" width="16.5703125" style="208" customWidth="1"/>
    <col min="14828" max="14828" width="9.140625" style="208"/>
    <col min="14829" max="14829" width="14.28515625" style="208" bestFit="1" customWidth="1"/>
    <col min="14830" max="14830" width="12.7109375" style="208" bestFit="1" customWidth="1"/>
    <col min="14831" max="15075" width="9.140625" style="208"/>
    <col min="15076" max="15076" width="2.85546875" style="208" customWidth="1"/>
    <col min="15077" max="15077" width="85.28515625" style="208" customWidth="1"/>
    <col min="15078" max="15079" width="17.28515625" style="208" customWidth="1"/>
    <col min="15080" max="15080" width="16.85546875" style="208" customWidth="1"/>
    <col min="15081" max="15082" width="17.7109375" style="208" bestFit="1" customWidth="1"/>
    <col min="15083" max="15083" width="16.5703125" style="208" customWidth="1"/>
    <col min="15084" max="15084" width="9.140625" style="208"/>
    <col min="15085" max="15085" width="14.28515625" style="208" bestFit="1" customWidth="1"/>
    <col min="15086" max="15086" width="12.7109375" style="208" bestFit="1" customWidth="1"/>
    <col min="15087" max="15331" width="9.140625" style="208"/>
    <col min="15332" max="15332" width="2.85546875" style="208" customWidth="1"/>
    <col min="15333" max="15333" width="85.28515625" style="208" customWidth="1"/>
    <col min="15334" max="15335" width="17.28515625" style="208" customWidth="1"/>
    <col min="15336" max="15336" width="16.85546875" style="208" customWidth="1"/>
    <col min="15337" max="15338" width="17.7109375" style="208" bestFit="1" customWidth="1"/>
    <col min="15339" max="15339" width="16.5703125" style="208" customWidth="1"/>
    <col min="15340" max="15340" width="9.140625" style="208"/>
    <col min="15341" max="15341" width="14.28515625" style="208" bestFit="1" customWidth="1"/>
    <col min="15342" max="15342" width="12.7109375" style="208" bestFit="1" customWidth="1"/>
    <col min="15343" max="15587" width="9.140625" style="208"/>
    <col min="15588" max="15588" width="2.85546875" style="208" customWidth="1"/>
    <col min="15589" max="15589" width="85.28515625" style="208" customWidth="1"/>
    <col min="15590" max="15591" width="17.28515625" style="208" customWidth="1"/>
    <col min="15592" max="15592" width="16.85546875" style="208" customWidth="1"/>
    <col min="15593" max="15594" width="17.7109375" style="208" bestFit="1" customWidth="1"/>
    <col min="15595" max="15595" width="16.5703125" style="208" customWidth="1"/>
    <col min="15596" max="15596" width="9.140625" style="208"/>
    <col min="15597" max="15597" width="14.28515625" style="208" bestFit="1" customWidth="1"/>
    <col min="15598" max="15598" width="12.7109375" style="208" bestFit="1" customWidth="1"/>
    <col min="15599" max="15843" width="9.140625" style="208"/>
    <col min="15844" max="15844" width="2.85546875" style="208" customWidth="1"/>
    <col min="15845" max="15845" width="85.28515625" style="208" customWidth="1"/>
    <col min="15846" max="15847" width="17.28515625" style="208" customWidth="1"/>
    <col min="15848" max="15848" width="16.85546875" style="208" customWidth="1"/>
    <col min="15849" max="15850" width="17.7109375" style="208" bestFit="1" customWidth="1"/>
    <col min="15851" max="15851" width="16.5703125" style="208" customWidth="1"/>
    <col min="15852" max="15852" width="9.140625" style="208"/>
    <col min="15853" max="15853" width="14.28515625" style="208" bestFit="1" customWidth="1"/>
    <col min="15854" max="15854" width="12.7109375" style="208" bestFit="1" customWidth="1"/>
    <col min="15855" max="16099" width="9.140625" style="208"/>
    <col min="16100" max="16100" width="2.85546875" style="208" customWidth="1"/>
    <col min="16101" max="16101" width="85.28515625" style="208" customWidth="1"/>
    <col min="16102" max="16103" width="17.28515625" style="208" customWidth="1"/>
    <col min="16104" max="16104" width="16.85546875" style="208" customWidth="1"/>
    <col min="16105" max="16106" width="17.7109375" style="208" bestFit="1" customWidth="1"/>
    <col min="16107" max="16107" width="16.5703125" style="208" customWidth="1"/>
    <col min="16108" max="16108" width="9.140625" style="208"/>
    <col min="16109" max="16109" width="14.28515625" style="208" bestFit="1" customWidth="1"/>
    <col min="16110" max="16110" width="12.7109375" style="208" bestFit="1" customWidth="1"/>
    <col min="16111" max="16384" width="9.140625" style="208"/>
  </cols>
  <sheetData>
    <row r="1" spans="1:16355" s="206" customFormat="1" ht="15.75">
      <c r="B1" s="314"/>
      <c r="C1" s="538"/>
      <c r="D1" s="207"/>
      <c r="E1" s="207"/>
    </row>
    <row r="2" spans="1:16355" ht="17.25" customHeight="1">
      <c r="B2" s="560" t="s">
        <v>0</v>
      </c>
      <c r="C2" s="559" t="s">
        <v>2</v>
      </c>
      <c r="D2" s="559"/>
      <c r="E2" s="559"/>
    </row>
    <row r="3" spans="1:16355" s="209" customFormat="1" ht="27" customHeight="1">
      <c r="B3" s="560"/>
      <c r="C3" s="222" t="s">
        <v>404</v>
      </c>
      <c r="D3" s="224" t="s">
        <v>402</v>
      </c>
      <c r="E3" s="223" t="s">
        <v>193</v>
      </c>
    </row>
    <row r="4" spans="1:16355" s="212" customFormat="1" ht="24.95" customHeight="1">
      <c r="A4" s="210"/>
      <c r="B4" s="356" t="s">
        <v>7</v>
      </c>
      <c r="C4" s="370">
        <v>851478</v>
      </c>
      <c r="D4" s="370">
        <v>806853</v>
      </c>
      <c r="E4" s="371">
        <v>5.530747236485456E-2</v>
      </c>
    </row>
    <row r="5" spans="1:16355" s="216" customFormat="1" ht="24.95" customHeight="1">
      <c r="A5" s="213"/>
      <c r="B5" s="541" t="s">
        <v>406</v>
      </c>
      <c r="C5" s="525">
        <v>843778</v>
      </c>
      <c r="D5" s="525">
        <v>799831</v>
      </c>
      <c r="E5" s="542">
        <v>5.494535720671001E-2</v>
      </c>
    </row>
    <row r="6" spans="1:16355" s="216" customFormat="1" ht="24.95" customHeight="1">
      <c r="A6" s="213"/>
      <c r="B6" s="226" t="s">
        <v>358</v>
      </c>
      <c r="C6" s="525">
        <v>7700</v>
      </c>
      <c r="D6" s="525">
        <v>7022</v>
      </c>
      <c r="E6" s="542">
        <v>9.6553688407861049E-2</v>
      </c>
    </row>
    <row r="7" spans="1:16355" s="218" customFormat="1" ht="24.95" customHeight="1">
      <c r="A7" s="217"/>
      <c r="B7" s="300" t="s">
        <v>9</v>
      </c>
      <c r="C7" s="183">
        <v>-117137</v>
      </c>
      <c r="D7" s="183">
        <v>-112689</v>
      </c>
      <c r="E7" s="301">
        <v>3.9471465715375853E-2</v>
      </c>
    </row>
    <row r="8" spans="1:16355" s="220" customFormat="1" ht="24.95" customHeight="1">
      <c r="A8" s="219"/>
      <c r="B8" s="356" t="s">
        <v>10</v>
      </c>
      <c r="C8" s="370">
        <v>734341</v>
      </c>
      <c r="D8" s="370">
        <v>694164</v>
      </c>
      <c r="E8" s="371">
        <v>5.7878253553915293E-2</v>
      </c>
    </row>
    <row r="9" spans="1:16355" s="212" customFormat="1" ht="27" customHeight="1">
      <c r="A9" s="210"/>
      <c r="B9" s="356" t="s">
        <v>11</v>
      </c>
      <c r="C9" s="370">
        <v>-268212</v>
      </c>
      <c r="D9" s="370">
        <v>-275211</v>
      </c>
      <c r="E9" s="371">
        <v>-2.543139627413149E-2</v>
      </c>
    </row>
    <row r="10" spans="1:16355" s="216" customFormat="1" ht="24.95" customHeight="1">
      <c r="A10" s="396"/>
      <c r="B10" s="226" t="s">
        <v>12</v>
      </c>
      <c r="C10" s="525">
        <v>-74866</v>
      </c>
      <c r="D10" s="525">
        <v>-83116</v>
      </c>
      <c r="E10" s="542">
        <v>-9.9258867125463168E-2</v>
      </c>
    </row>
    <row r="11" spans="1:16355" s="216" customFormat="1" ht="24.95" customHeight="1">
      <c r="A11" s="213"/>
      <c r="B11" s="226" t="s">
        <v>13</v>
      </c>
      <c r="C11" s="525">
        <v>-3005</v>
      </c>
      <c r="D11" s="525">
        <v>-3151</v>
      </c>
      <c r="E11" s="542">
        <v>-4.6334496985084073E-2</v>
      </c>
    </row>
    <row r="12" spans="1:16355" s="216" customFormat="1" ht="24.95" customHeight="1">
      <c r="A12" s="213"/>
      <c r="B12" s="226" t="s">
        <v>14</v>
      </c>
      <c r="C12" s="525">
        <v>-30082</v>
      </c>
      <c r="D12" s="525">
        <v>-26995</v>
      </c>
      <c r="E12" s="542">
        <v>0.11435451009446185</v>
      </c>
    </row>
    <row r="13" spans="1:16355" s="216" customFormat="1" ht="24.95" customHeight="1">
      <c r="A13" s="213"/>
      <c r="B13" s="226" t="s">
        <v>49</v>
      </c>
      <c r="C13" s="525">
        <v>-140551</v>
      </c>
      <c r="D13" s="525">
        <v>-144967</v>
      </c>
      <c r="E13" s="542">
        <v>-3.0462105168762577E-2</v>
      </c>
    </row>
    <row r="14" spans="1:16355" s="216" customFormat="1" ht="24.95" customHeight="1">
      <c r="A14" s="213"/>
      <c r="B14" s="303" t="s">
        <v>15</v>
      </c>
      <c r="C14" s="525">
        <v>-19708</v>
      </c>
      <c r="D14" s="525">
        <v>-16982</v>
      </c>
      <c r="E14" s="542">
        <v>0.16052290660699575</v>
      </c>
    </row>
    <row r="15" spans="1:16355" s="220" customFormat="1" ht="24.95" customHeight="1">
      <c r="A15" s="219"/>
      <c r="B15" s="356" t="s">
        <v>187</v>
      </c>
      <c r="C15" s="370">
        <v>466129</v>
      </c>
      <c r="D15" s="370">
        <v>418953</v>
      </c>
      <c r="E15" s="371">
        <v>0.11260451649707726</v>
      </c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1"/>
      <c r="AY15" s="211"/>
      <c r="AZ15" s="211"/>
      <c r="BA15" s="211"/>
      <c r="BB15" s="211"/>
      <c r="BC15" s="211"/>
      <c r="BD15" s="211"/>
      <c r="BE15" s="211"/>
      <c r="BF15" s="211"/>
      <c r="BG15" s="211"/>
      <c r="BH15" s="211"/>
      <c r="BI15" s="211"/>
      <c r="BJ15" s="211"/>
      <c r="BK15" s="211"/>
      <c r="BL15" s="211"/>
      <c r="BM15" s="211"/>
      <c r="BN15" s="211"/>
      <c r="BO15" s="211"/>
      <c r="BP15" s="211"/>
      <c r="BQ15" s="211"/>
      <c r="BR15" s="211"/>
      <c r="BS15" s="211"/>
      <c r="BT15" s="211"/>
      <c r="BU15" s="211"/>
      <c r="BV15" s="211"/>
      <c r="BW15" s="211"/>
      <c r="BX15" s="211"/>
      <c r="BY15" s="211"/>
      <c r="BZ15" s="211"/>
      <c r="CA15" s="211"/>
      <c r="CB15" s="211"/>
      <c r="CC15" s="211"/>
      <c r="CD15" s="211"/>
      <c r="CE15" s="211"/>
      <c r="CF15" s="211"/>
      <c r="CG15" s="211"/>
      <c r="CH15" s="211"/>
      <c r="CI15" s="211"/>
      <c r="CJ15" s="211"/>
      <c r="CK15" s="211"/>
      <c r="CL15" s="211"/>
      <c r="CM15" s="211"/>
      <c r="CN15" s="211"/>
      <c r="CO15" s="211"/>
      <c r="CP15" s="211"/>
      <c r="CQ15" s="211"/>
      <c r="CR15" s="211"/>
      <c r="CS15" s="211"/>
      <c r="CT15" s="211"/>
      <c r="CU15" s="211"/>
      <c r="CV15" s="211"/>
      <c r="CW15" s="211"/>
      <c r="CX15" s="211"/>
      <c r="CY15" s="211"/>
      <c r="CZ15" s="211"/>
      <c r="DA15" s="211"/>
      <c r="DB15" s="211"/>
      <c r="DC15" s="211"/>
      <c r="DD15" s="211"/>
      <c r="DE15" s="211"/>
      <c r="DF15" s="211"/>
      <c r="DG15" s="211"/>
      <c r="DH15" s="211"/>
      <c r="DI15" s="211"/>
      <c r="DJ15" s="211"/>
      <c r="DK15" s="211"/>
      <c r="DL15" s="211"/>
      <c r="DM15" s="211"/>
      <c r="DN15" s="211"/>
      <c r="DO15" s="211"/>
      <c r="DP15" s="211"/>
      <c r="DQ15" s="211"/>
      <c r="DR15" s="211"/>
      <c r="DS15" s="211"/>
      <c r="DT15" s="211"/>
      <c r="DU15" s="211"/>
      <c r="DV15" s="211"/>
      <c r="DW15" s="211"/>
      <c r="DX15" s="211"/>
      <c r="DY15" s="211"/>
      <c r="DZ15" s="211"/>
      <c r="EA15" s="211"/>
      <c r="EB15" s="211"/>
      <c r="EC15" s="211"/>
      <c r="ED15" s="211"/>
      <c r="EE15" s="211"/>
      <c r="EF15" s="211"/>
      <c r="EG15" s="211"/>
      <c r="EH15" s="211"/>
      <c r="EI15" s="211"/>
      <c r="EJ15" s="211"/>
      <c r="EK15" s="211"/>
      <c r="EL15" s="211"/>
      <c r="EM15" s="211"/>
      <c r="EN15" s="211"/>
      <c r="EO15" s="211"/>
      <c r="EP15" s="211"/>
      <c r="EQ15" s="211"/>
      <c r="ER15" s="211"/>
      <c r="ES15" s="211"/>
      <c r="ET15" s="211"/>
      <c r="EU15" s="211"/>
      <c r="EV15" s="211"/>
      <c r="EW15" s="211"/>
      <c r="EX15" s="211"/>
      <c r="EY15" s="211"/>
      <c r="EZ15" s="211"/>
      <c r="FA15" s="211"/>
      <c r="FB15" s="211"/>
      <c r="FC15" s="211"/>
      <c r="FD15" s="211"/>
      <c r="FE15" s="211"/>
      <c r="FF15" s="211"/>
      <c r="FG15" s="211"/>
      <c r="FH15" s="211"/>
      <c r="FI15" s="211"/>
      <c r="FJ15" s="211"/>
      <c r="FK15" s="211"/>
      <c r="FL15" s="211"/>
      <c r="FM15" s="211"/>
      <c r="FN15" s="211"/>
      <c r="FO15" s="211"/>
      <c r="FP15" s="211"/>
      <c r="FQ15" s="211"/>
      <c r="FR15" s="211"/>
      <c r="FS15" s="211"/>
      <c r="FT15" s="211"/>
      <c r="FU15" s="211"/>
      <c r="FV15" s="211"/>
      <c r="FW15" s="211"/>
      <c r="FX15" s="211"/>
      <c r="FY15" s="211"/>
      <c r="FZ15" s="211"/>
      <c r="GA15" s="211"/>
      <c r="GB15" s="211"/>
      <c r="GC15" s="211"/>
      <c r="GD15" s="211"/>
      <c r="GE15" s="211"/>
      <c r="GF15" s="211"/>
      <c r="GG15" s="211"/>
      <c r="GH15" s="211"/>
      <c r="GI15" s="211"/>
      <c r="GJ15" s="211"/>
      <c r="GK15" s="211"/>
      <c r="GL15" s="211"/>
      <c r="GM15" s="211"/>
      <c r="GN15" s="211"/>
      <c r="GO15" s="211"/>
      <c r="GP15" s="211"/>
      <c r="GQ15" s="211"/>
      <c r="GR15" s="211"/>
      <c r="GS15" s="211"/>
      <c r="GT15" s="211"/>
      <c r="GU15" s="211"/>
      <c r="GV15" s="211"/>
      <c r="GW15" s="211"/>
      <c r="GX15" s="211"/>
      <c r="GY15" s="211"/>
      <c r="GZ15" s="211"/>
      <c r="HA15" s="211"/>
      <c r="HB15" s="211"/>
      <c r="HC15" s="211"/>
      <c r="HD15" s="211"/>
      <c r="HE15" s="211"/>
      <c r="HF15" s="211"/>
      <c r="HG15" s="211"/>
      <c r="HH15" s="211"/>
      <c r="HI15" s="211"/>
      <c r="HJ15" s="211"/>
      <c r="HK15" s="211"/>
      <c r="HL15" s="211"/>
      <c r="HM15" s="211"/>
      <c r="HN15" s="211"/>
      <c r="HO15" s="211"/>
      <c r="HP15" s="211"/>
      <c r="HQ15" s="211"/>
      <c r="HR15" s="211"/>
      <c r="HS15" s="211"/>
      <c r="HT15" s="211"/>
      <c r="HU15" s="211"/>
      <c r="HV15" s="211"/>
      <c r="HW15" s="211"/>
      <c r="HX15" s="211"/>
      <c r="HY15" s="211"/>
      <c r="HZ15" s="211"/>
      <c r="IA15" s="211"/>
      <c r="IB15" s="211"/>
      <c r="IC15" s="211"/>
      <c r="ID15" s="211"/>
      <c r="IE15" s="211"/>
      <c r="IF15" s="211"/>
      <c r="IG15" s="211"/>
      <c r="IH15" s="211"/>
      <c r="II15" s="211"/>
      <c r="IJ15" s="211"/>
      <c r="IK15" s="211"/>
      <c r="IL15" s="211"/>
      <c r="IM15" s="211"/>
      <c r="IN15" s="211"/>
      <c r="IO15" s="211"/>
      <c r="IP15" s="211"/>
      <c r="IQ15" s="211"/>
      <c r="IR15" s="211"/>
      <c r="IS15" s="211"/>
      <c r="IT15" s="211"/>
      <c r="IU15" s="211"/>
      <c r="IV15" s="211"/>
      <c r="IW15" s="211"/>
      <c r="IX15" s="211"/>
      <c r="IY15" s="211"/>
      <c r="IZ15" s="211"/>
      <c r="JA15" s="211"/>
      <c r="JB15" s="211"/>
      <c r="JC15" s="211"/>
      <c r="JD15" s="211"/>
      <c r="JE15" s="211"/>
      <c r="JF15" s="211"/>
      <c r="JG15" s="211"/>
      <c r="JH15" s="211"/>
      <c r="JI15" s="211"/>
      <c r="JJ15" s="211"/>
      <c r="JK15" s="211"/>
      <c r="JL15" s="211"/>
      <c r="JM15" s="211"/>
      <c r="JN15" s="211"/>
      <c r="JO15" s="211"/>
      <c r="JP15" s="211"/>
      <c r="JQ15" s="211"/>
      <c r="JR15" s="211"/>
      <c r="JS15" s="211"/>
      <c r="JT15" s="211"/>
      <c r="JU15" s="211"/>
      <c r="JV15" s="211"/>
      <c r="JW15" s="211"/>
      <c r="JX15" s="211"/>
      <c r="JY15" s="211"/>
      <c r="JZ15" s="211"/>
      <c r="KA15" s="211"/>
      <c r="KB15" s="211"/>
      <c r="KC15" s="211"/>
      <c r="KD15" s="211"/>
      <c r="KE15" s="211"/>
      <c r="KF15" s="211"/>
      <c r="KG15" s="211"/>
      <c r="KH15" s="211"/>
      <c r="KI15" s="211"/>
      <c r="KJ15" s="211"/>
      <c r="KK15" s="211"/>
      <c r="KL15" s="211"/>
      <c r="KM15" s="211"/>
      <c r="KN15" s="211"/>
      <c r="KO15" s="211"/>
      <c r="KP15" s="211"/>
      <c r="KQ15" s="211"/>
      <c r="KR15" s="211"/>
      <c r="KS15" s="211"/>
      <c r="KT15" s="211"/>
      <c r="KU15" s="211"/>
      <c r="KV15" s="211"/>
      <c r="KW15" s="211"/>
      <c r="KX15" s="211"/>
      <c r="KY15" s="211"/>
      <c r="KZ15" s="211"/>
      <c r="LA15" s="211"/>
      <c r="LB15" s="211"/>
      <c r="LC15" s="211"/>
      <c r="LD15" s="211"/>
      <c r="LE15" s="211"/>
      <c r="LF15" s="211"/>
      <c r="LG15" s="211"/>
      <c r="LH15" s="211"/>
      <c r="LI15" s="211"/>
      <c r="LJ15" s="211"/>
      <c r="LK15" s="211"/>
      <c r="LL15" s="211"/>
      <c r="LM15" s="211"/>
      <c r="LN15" s="211"/>
      <c r="LO15" s="211"/>
      <c r="LP15" s="211"/>
      <c r="LQ15" s="211"/>
      <c r="LR15" s="211"/>
      <c r="LS15" s="211"/>
      <c r="LT15" s="211"/>
      <c r="LU15" s="211"/>
      <c r="LV15" s="211"/>
      <c r="LW15" s="211"/>
      <c r="LX15" s="211"/>
      <c r="LY15" s="211"/>
      <c r="LZ15" s="211"/>
      <c r="MA15" s="211"/>
      <c r="MB15" s="211"/>
      <c r="MC15" s="211"/>
      <c r="MD15" s="211"/>
      <c r="ME15" s="211"/>
      <c r="MF15" s="211"/>
      <c r="MG15" s="211"/>
      <c r="MH15" s="211"/>
      <c r="MI15" s="211"/>
      <c r="MJ15" s="211"/>
      <c r="MK15" s="211"/>
      <c r="ML15" s="211"/>
      <c r="MM15" s="211"/>
      <c r="MN15" s="211"/>
      <c r="MO15" s="211"/>
      <c r="MP15" s="211"/>
      <c r="MQ15" s="211"/>
      <c r="MR15" s="211"/>
      <c r="MS15" s="211"/>
      <c r="MT15" s="211"/>
      <c r="MU15" s="211"/>
      <c r="MV15" s="211"/>
      <c r="MW15" s="211"/>
      <c r="MX15" s="211"/>
      <c r="MY15" s="211"/>
      <c r="MZ15" s="211"/>
      <c r="NA15" s="211"/>
      <c r="NB15" s="211"/>
      <c r="NC15" s="211"/>
      <c r="ND15" s="211"/>
      <c r="NE15" s="211"/>
      <c r="NF15" s="211"/>
      <c r="NG15" s="211"/>
      <c r="NH15" s="211"/>
      <c r="NI15" s="211"/>
      <c r="NJ15" s="211"/>
      <c r="NK15" s="211"/>
      <c r="NL15" s="211"/>
      <c r="NM15" s="211"/>
      <c r="NN15" s="211"/>
      <c r="NO15" s="211"/>
      <c r="NP15" s="211"/>
      <c r="NQ15" s="211"/>
      <c r="NR15" s="211"/>
      <c r="NS15" s="211"/>
      <c r="NT15" s="211"/>
      <c r="NU15" s="211"/>
      <c r="NV15" s="211"/>
      <c r="NW15" s="211"/>
      <c r="NX15" s="211"/>
      <c r="NY15" s="211"/>
      <c r="NZ15" s="211"/>
      <c r="OA15" s="211"/>
      <c r="OB15" s="211"/>
      <c r="OC15" s="211"/>
      <c r="OD15" s="211"/>
      <c r="OE15" s="211"/>
      <c r="OF15" s="211"/>
      <c r="OG15" s="211"/>
      <c r="OH15" s="211"/>
      <c r="OI15" s="211"/>
      <c r="OJ15" s="211"/>
      <c r="OK15" s="211"/>
      <c r="OL15" s="211"/>
      <c r="OM15" s="211"/>
      <c r="ON15" s="211"/>
      <c r="OO15" s="211"/>
      <c r="OP15" s="211"/>
      <c r="OQ15" s="211"/>
      <c r="OR15" s="211"/>
      <c r="OS15" s="211"/>
      <c r="OT15" s="211"/>
      <c r="OU15" s="211"/>
      <c r="OV15" s="211"/>
      <c r="OW15" s="211"/>
      <c r="OX15" s="211"/>
      <c r="OY15" s="211"/>
      <c r="OZ15" s="211"/>
      <c r="PA15" s="211"/>
      <c r="PB15" s="211"/>
      <c r="PC15" s="211"/>
      <c r="PD15" s="211"/>
      <c r="PE15" s="211"/>
      <c r="PF15" s="211"/>
      <c r="PG15" s="211"/>
      <c r="PH15" s="211"/>
      <c r="PI15" s="211"/>
      <c r="PJ15" s="211"/>
      <c r="PK15" s="211"/>
      <c r="PL15" s="211"/>
      <c r="PM15" s="211"/>
      <c r="PN15" s="211"/>
      <c r="PO15" s="211"/>
      <c r="PP15" s="211"/>
      <c r="PQ15" s="211"/>
      <c r="PR15" s="211"/>
      <c r="PS15" s="211"/>
      <c r="PT15" s="211"/>
      <c r="PU15" s="211"/>
      <c r="PV15" s="211"/>
      <c r="PW15" s="211"/>
      <c r="PX15" s="211"/>
      <c r="PY15" s="211"/>
      <c r="PZ15" s="211"/>
      <c r="QA15" s="211"/>
      <c r="QB15" s="211"/>
      <c r="QC15" s="211"/>
      <c r="QD15" s="211"/>
      <c r="QE15" s="211"/>
      <c r="QF15" s="211"/>
      <c r="QG15" s="211"/>
      <c r="QH15" s="211"/>
      <c r="QI15" s="211"/>
      <c r="QJ15" s="211"/>
      <c r="QK15" s="211"/>
      <c r="QL15" s="211"/>
      <c r="QM15" s="211"/>
      <c r="QN15" s="211"/>
      <c r="QO15" s="211"/>
      <c r="QP15" s="211"/>
      <c r="QQ15" s="211"/>
      <c r="QR15" s="211"/>
      <c r="QS15" s="211"/>
      <c r="QT15" s="211"/>
      <c r="QU15" s="211"/>
      <c r="QV15" s="211"/>
      <c r="QW15" s="211"/>
      <c r="QX15" s="211"/>
      <c r="QY15" s="211"/>
      <c r="QZ15" s="211"/>
      <c r="RA15" s="211"/>
      <c r="RB15" s="211"/>
      <c r="RC15" s="211"/>
      <c r="RD15" s="211"/>
      <c r="RE15" s="211"/>
      <c r="RF15" s="211"/>
      <c r="RG15" s="211"/>
      <c r="RH15" s="211"/>
      <c r="RI15" s="211"/>
      <c r="RJ15" s="211"/>
      <c r="RK15" s="211"/>
      <c r="RL15" s="211"/>
      <c r="RM15" s="211"/>
      <c r="RN15" s="211"/>
      <c r="RO15" s="211"/>
      <c r="RP15" s="211"/>
      <c r="RQ15" s="211"/>
      <c r="RR15" s="211"/>
      <c r="RS15" s="211"/>
      <c r="RT15" s="211"/>
      <c r="RU15" s="211"/>
      <c r="RV15" s="211"/>
      <c r="RW15" s="211"/>
      <c r="RX15" s="211"/>
      <c r="RY15" s="211"/>
      <c r="RZ15" s="211"/>
      <c r="SA15" s="211"/>
      <c r="SB15" s="211"/>
      <c r="SC15" s="211"/>
      <c r="SD15" s="211"/>
      <c r="SE15" s="211"/>
      <c r="SF15" s="211"/>
      <c r="SG15" s="211"/>
      <c r="SH15" s="211"/>
      <c r="SI15" s="211"/>
      <c r="SJ15" s="211"/>
      <c r="SK15" s="211"/>
      <c r="SL15" s="211"/>
      <c r="SM15" s="211"/>
      <c r="SN15" s="211"/>
      <c r="SO15" s="211"/>
      <c r="SP15" s="211"/>
      <c r="SQ15" s="211"/>
      <c r="SR15" s="211"/>
      <c r="SS15" s="211"/>
      <c r="ST15" s="211"/>
      <c r="SU15" s="211"/>
      <c r="SV15" s="211"/>
      <c r="SW15" s="211"/>
      <c r="SX15" s="211"/>
      <c r="SY15" s="211"/>
      <c r="SZ15" s="211"/>
      <c r="TA15" s="211"/>
      <c r="TB15" s="211"/>
      <c r="TC15" s="211"/>
      <c r="TD15" s="211"/>
      <c r="TE15" s="211"/>
      <c r="TF15" s="211"/>
      <c r="TG15" s="211"/>
      <c r="TH15" s="211"/>
      <c r="TI15" s="211"/>
      <c r="TJ15" s="211"/>
      <c r="TK15" s="211"/>
      <c r="TL15" s="211"/>
      <c r="TM15" s="211"/>
      <c r="TN15" s="211"/>
      <c r="TO15" s="211"/>
      <c r="TP15" s="211"/>
      <c r="TQ15" s="211"/>
      <c r="TR15" s="211"/>
      <c r="TS15" s="211"/>
      <c r="TT15" s="211"/>
      <c r="TU15" s="211"/>
      <c r="TV15" s="211"/>
      <c r="TW15" s="211"/>
      <c r="TX15" s="211"/>
      <c r="TY15" s="211"/>
      <c r="TZ15" s="211"/>
      <c r="UA15" s="211"/>
      <c r="UB15" s="211"/>
      <c r="UC15" s="211"/>
      <c r="UD15" s="211"/>
      <c r="UE15" s="211"/>
      <c r="UF15" s="211"/>
      <c r="UG15" s="211"/>
      <c r="UH15" s="211"/>
      <c r="UI15" s="211"/>
      <c r="UJ15" s="211"/>
      <c r="UK15" s="211"/>
      <c r="UL15" s="211"/>
      <c r="UM15" s="211"/>
      <c r="UN15" s="211"/>
      <c r="UO15" s="211"/>
      <c r="UP15" s="211"/>
      <c r="UQ15" s="211"/>
      <c r="UR15" s="211"/>
      <c r="US15" s="211"/>
      <c r="UT15" s="211"/>
      <c r="UU15" s="211"/>
      <c r="UV15" s="211"/>
      <c r="UW15" s="211"/>
      <c r="UX15" s="211"/>
      <c r="UY15" s="211"/>
      <c r="UZ15" s="211"/>
      <c r="VA15" s="211"/>
      <c r="VB15" s="211"/>
      <c r="VC15" s="211"/>
      <c r="VD15" s="211"/>
      <c r="VE15" s="211"/>
      <c r="VF15" s="211"/>
      <c r="VG15" s="211"/>
      <c r="VH15" s="211"/>
      <c r="VI15" s="211"/>
      <c r="VJ15" s="211"/>
      <c r="VK15" s="211"/>
      <c r="VL15" s="211"/>
      <c r="VM15" s="211"/>
      <c r="VN15" s="211"/>
      <c r="VO15" s="211"/>
      <c r="VP15" s="211"/>
      <c r="VQ15" s="211"/>
      <c r="VR15" s="211"/>
      <c r="VS15" s="211"/>
      <c r="VT15" s="211"/>
      <c r="VU15" s="211"/>
      <c r="VV15" s="211"/>
      <c r="VW15" s="211"/>
      <c r="VX15" s="211"/>
      <c r="VY15" s="211"/>
      <c r="VZ15" s="211"/>
      <c r="WA15" s="211"/>
      <c r="WB15" s="211"/>
      <c r="WC15" s="211"/>
      <c r="WD15" s="211"/>
      <c r="WE15" s="211"/>
      <c r="WF15" s="211"/>
      <c r="WG15" s="211"/>
      <c r="WH15" s="211"/>
      <c r="WI15" s="211"/>
      <c r="WJ15" s="211"/>
      <c r="WK15" s="211"/>
      <c r="WL15" s="211"/>
      <c r="WM15" s="211"/>
      <c r="WN15" s="211"/>
      <c r="WO15" s="211"/>
      <c r="WP15" s="211"/>
      <c r="WQ15" s="211"/>
      <c r="WR15" s="211"/>
      <c r="WS15" s="211"/>
      <c r="WT15" s="211"/>
      <c r="WU15" s="211"/>
      <c r="WV15" s="211"/>
      <c r="WW15" s="211"/>
      <c r="WX15" s="211"/>
      <c r="WY15" s="211"/>
      <c r="WZ15" s="211"/>
      <c r="XA15" s="211"/>
      <c r="XB15" s="211"/>
      <c r="XC15" s="211"/>
      <c r="XD15" s="211"/>
      <c r="XE15" s="211"/>
      <c r="XF15" s="211"/>
      <c r="XG15" s="211"/>
      <c r="XH15" s="211"/>
      <c r="XI15" s="211"/>
      <c r="XJ15" s="211"/>
      <c r="XK15" s="211"/>
      <c r="XL15" s="211"/>
      <c r="XM15" s="211"/>
      <c r="XN15" s="211"/>
      <c r="XO15" s="211"/>
      <c r="XP15" s="211"/>
      <c r="XQ15" s="211"/>
      <c r="XR15" s="211"/>
      <c r="XS15" s="211"/>
      <c r="XT15" s="211"/>
      <c r="XU15" s="211"/>
      <c r="XV15" s="211"/>
      <c r="XW15" s="211"/>
      <c r="XX15" s="211"/>
      <c r="XY15" s="211"/>
      <c r="XZ15" s="211"/>
      <c r="YA15" s="211"/>
      <c r="YB15" s="211"/>
      <c r="YC15" s="211"/>
      <c r="YD15" s="211"/>
      <c r="YE15" s="211"/>
      <c r="YF15" s="211"/>
      <c r="YG15" s="211"/>
      <c r="YH15" s="211"/>
      <c r="YI15" s="211"/>
      <c r="YJ15" s="211"/>
      <c r="YK15" s="211"/>
      <c r="YL15" s="211"/>
      <c r="YM15" s="211"/>
      <c r="YN15" s="211"/>
      <c r="YO15" s="211"/>
      <c r="YP15" s="211"/>
      <c r="YQ15" s="211"/>
      <c r="YR15" s="211"/>
      <c r="YS15" s="211"/>
      <c r="YT15" s="211"/>
      <c r="YU15" s="211"/>
      <c r="YV15" s="211"/>
      <c r="YW15" s="211"/>
      <c r="YX15" s="211"/>
      <c r="YY15" s="211"/>
      <c r="YZ15" s="211"/>
      <c r="ZA15" s="211"/>
      <c r="ZB15" s="211"/>
      <c r="ZC15" s="211"/>
      <c r="ZD15" s="211"/>
      <c r="ZE15" s="211"/>
      <c r="ZF15" s="211"/>
      <c r="ZG15" s="211"/>
      <c r="ZH15" s="211"/>
      <c r="ZI15" s="211"/>
      <c r="ZJ15" s="211"/>
      <c r="ZK15" s="211"/>
      <c r="ZL15" s="211"/>
      <c r="ZM15" s="211"/>
      <c r="ZN15" s="211"/>
      <c r="ZO15" s="211"/>
      <c r="ZP15" s="211"/>
      <c r="ZQ15" s="211"/>
      <c r="ZR15" s="211"/>
      <c r="ZS15" s="211"/>
      <c r="ZT15" s="211"/>
      <c r="ZU15" s="211"/>
      <c r="ZV15" s="211"/>
      <c r="ZW15" s="211"/>
      <c r="ZX15" s="211"/>
      <c r="ZY15" s="211"/>
      <c r="ZZ15" s="211"/>
      <c r="AAA15" s="211"/>
      <c r="AAB15" s="211"/>
      <c r="AAC15" s="211"/>
      <c r="AAD15" s="211"/>
      <c r="AAE15" s="211"/>
      <c r="AAF15" s="211"/>
      <c r="AAG15" s="211"/>
      <c r="AAH15" s="211"/>
      <c r="AAI15" s="211"/>
      <c r="AAJ15" s="211"/>
      <c r="AAK15" s="211"/>
      <c r="AAL15" s="211"/>
      <c r="AAM15" s="211"/>
      <c r="AAN15" s="211"/>
      <c r="AAO15" s="211"/>
      <c r="AAP15" s="211"/>
      <c r="AAQ15" s="211"/>
      <c r="AAR15" s="211"/>
      <c r="AAS15" s="211"/>
      <c r="AAT15" s="211"/>
      <c r="AAU15" s="211"/>
      <c r="AAV15" s="211"/>
      <c r="AAW15" s="211"/>
      <c r="AAX15" s="211"/>
      <c r="AAY15" s="211"/>
      <c r="AAZ15" s="211"/>
      <c r="ABA15" s="211"/>
      <c r="ABB15" s="211"/>
      <c r="ABC15" s="211"/>
      <c r="ABD15" s="211"/>
      <c r="ABE15" s="211"/>
      <c r="ABF15" s="211"/>
      <c r="ABG15" s="211"/>
      <c r="ABH15" s="211"/>
      <c r="ABI15" s="211"/>
      <c r="ABJ15" s="211"/>
      <c r="ABK15" s="211"/>
      <c r="ABL15" s="211"/>
      <c r="ABM15" s="211"/>
      <c r="ABN15" s="211"/>
      <c r="ABO15" s="211"/>
      <c r="ABP15" s="211"/>
      <c r="ABQ15" s="211"/>
      <c r="ABR15" s="211"/>
      <c r="ABS15" s="211"/>
      <c r="ABT15" s="211"/>
      <c r="ABU15" s="211"/>
      <c r="ABV15" s="211"/>
      <c r="ABW15" s="211"/>
      <c r="ABX15" s="211"/>
      <c r="ABY15" s="211"/>
      <c r="ABZ15" s="211"/>
      <c r="ACA15" s="211"/>
      <c r="ACB15" s="211"/>
      <c r="ACC15" s="211"/>
      <c r="ACD15" s="211"/>
      <c r="ACE15" s="211"/>
      <c r="ACF15" s="211"/>
      <c r="ACG15" s="211"/>
      <c r="ACH15" s="211"/>
      <c r="ACI15" s="211"/>
      <c r="ACJ15" s="211"/>
      <c r="ACK15" s="211"/>
      <c r="ACL15" s="211"/>
      <c r="ACM15" s="211"/>
      <c r="ACN15" s="211"/>
      <c r="ACO15" s="211"/>
      <c r="ACP15" s="211"/>
      <c r="ACQ15" s="211"/>
      <c r="ACR15" s="211"/>
      <c r="ACS15" s="211"/>
      <c r="ACT15" s="211"/>
      <c r="ACU15" s="211"/>
      <c r="ACV15" s="211"/>
      <c r="ACW15" s="211"/>
      <c r="ACX15" s="211"/>
      <c r="ACY15" s="211"/>
      <c r="ACZ15" s="211"/>
      <c r="ADA15" s="211"/>
      <c r="ADB15" s="211"/>
      <c r="ADC15" s="211"/>
      <c r="ADD15" s="211"/>
      <c r="ADE15" s="211"/>
      <c r="ADF15" s="211"/>
      <c r="ADG15" s="211"/>
      <c r="ADH15" s="211"/>
      <c r="ADI15" s="211"/>
      <c r="ADJ15" s="211"/>
      <c r="ADK15" s="211"/>
      <c r="ADL15" s="211"/>
      <c r="ADM15" s="211"/>
      <c r="ADN15" s="211"/>
      <c r="ADO15" s="211"/>
      <c r="ADP15" s="211"/>
      <c r="ADQ15" s="211"/>
      <c r="ADR15" s="211"/>
      <c r="ADS15" s="211"/>
      <c r="ADT15" s="211"/>
      <c r="ADU15" s="211"/>
      <c r="ADV15" s="211"/>
      <c r="ADW15" s="211"/>
      <c r="ADX15" s="211"/>
      <c r="ADY15" s="211"/>
      <c r="ADZ15" s="211"/>
      <c r="AEA15" s="211"/>
      <c r="AEB15" s="211"/>
      <c r="AEC15" s="211"/>
      <c r="AED15" s="211"/>
      <c r="AEE15" s="211"/>
      <c r="AEF15" s="211"/>
      <c r="AEG15" s="211"/>
      <c r="AEH15" s="211"/>
      <c r="AEI15" s="211"/>
      <c r="AEJ15" s="211"/>
      <c r="AEK15" s="211"/>
      <c r="AEL15" s="211"/>
      <c r="AEM15" s="211"/>
      <c r="AEN15" s="211"/>
      <c r="AEO15" s="211"/>
      <c r="AEP15" s="211"/>
      <c r="AEQ15" s="211"/>
      <c r="AER15" s="211"/>
      <c r="AES15" s="211"/>
      <c r="AET15" s="211"/>
      <c r="AEU15" s="211"/>
      <c r="AEV15" s="211"/>
      <c r="AEW15" s="211"/>
      <c r="AEX15" s="211"/>
      <c r="AEY15" s="211"/>
      <c r="AEZ15" s="211"/>
      <c r="AFA15" s="211"/>
      <c r="AFB15" s="211"/>
      <c r="AFC15" s="211"/>
      <c r="AFD15" s="211"/>
      <c r="AFE15" s="211"/>
      <c r="AFF15" s="211"/>
      <c r="AFG15" s="211"/>
      <c r="AFH15" s="211"/>
      <c r="AFI15" s="211"/>
      <c r="AFJ15" s="211"/>
      <c r="AFK15" s="211"/>
      <c r="AFL15" s="211"/>
      <c r="AFM15" s="211"/>
      <c r="AFN15" s="211"/>
      <c r="AFO15" s="211"/>
      <c r="AFP15" s="211"/>
      <c r="AFQ15" s="211"/>
      <c r="AFR15" s="211"/>
      <c r="AFS15" s="211"/>
      <c r="AFT15" s="211"/>
      <c r="AFU15" s="211"/>
      <c r="AFV15" s="211"/>
      <c r="AFW15" s="211"/>
      <c r="AFX15" s="211"/>
      <c r="AFY15" s="211"/>
      <c r="AFZ15" s="211"/>
      <c r="AGA15" s="211"/>
      <c r="AGB15" s="211"/>
      <c r="AGC15" s="211"/>
      <c r="AGD15" s="211"/>
      <c r="AGE15" s="211"/>
      <c r="AGF15" s="211"/>
      <c r="AGG15" s="211"/>
      <c r="AGH15" s="211"/>
      <c r="AGI15" s="211"/>
      <c r="AGJ15" s="211"/>
      <c r="AGK15" s="211"/>
      <c r="AGL15" s="211"/>
      <c r="AGM15" s="211"/>
      <c r="AGN15" s="211"/>
      <c r="AGO15" s="211"/>
      <c r="AGP15" s="211"/>
      <c r="AGQ15" s="211"/>
      <c r="AGR15" s="211"/>
      <c r="AGS15" s="211"/>
      <c r="AGT15" s="211"/>
      <c r="AGU15" s="211"/>
      <c r="AGV15" s="211"/>
      <c r="AGW15" s="211"/>
      <c r="AGX15" s="211"/>
      <c r="AGY15" s="211"/>
      <c r="AGZ15" s="211"/>
      <c r="AHA15" s="211"/>
      <c r="AHB15" s="211"/>
      <c r="AHC15" s="211"/>
      <c r="AHD15" s="211"/>
      <c r="AHE15" s="211"/>
      <c r="AHF15" s="211"/>
      <c r="AHG15" s="211"/>
      <c r="AHH15" s="211"/>
      <c r="AHI15" s="211"/>
      <c r="AHJ15" s="211"/>
      <c r="AHK15" s="211"/>
      <c r="AHL15" s="211"/>
      <c r="AHM15" s="211"/>
      <c r="AHN15" s="211"/>
      <c r="AHO15" s="211"/>
      <c r="AHP15" s="211"/>
      <c r="AHQ15" s="211"/>
      <c r="AHR15" s="211"/>
      <c r="AHS15" s="211"/>
      <c r="AHT15" s="211"/>
      <c r="AHU15" s="211"/>
      <c r="AHV15" s="211"/>
      <c r="AHW15" s="211"/>
      <c r="AHX15" s="211"/>
      <c r="AHY15" s="211"/>
      <c r="AHZ15" s="211"/>
      <c r="AIA15" s="211"/>
      <c r="AIB15" s="211"/>
      <c r="AIC15" s="211"/>
      <c r="AID15" s="211"/>
      <c r="AIE15" s="211"/>
      <c r="AIF15" s="211"/>
      <c r="AIG15" s="211"/>
      <c r="AIH15" s="211"/>
      <c r="AII15" s="211"/>
      <c r="AIJ15" s="211"/>
      <c r="AIK15" s="211"/>
      <c r="AIL15" s="211"/>
      <c r="AIM15" s="211"/>
      <c r="AIN15" s="211"/>
      <c r="AIO15" s="211"/>
      <c r="AIP15" s="211"/>
      <c r="AIQ15" s="211"/>
      <c r="AIR15" s="211"/>
      <c r="AIS15" s="211"/>
      <c r="AIT15" s="211"/>
      <c r="AIU15" s="211"/>
      <c r="AIV15" s="211"/>
      <c r="AIW15" s="211"/>
      <c r="AIX15" s="211"/>
      <c r="AIY15" s="211"/>
      <c r="AIZ15" s="211"/>
      <c r="AJA15" s="211"/>
      <c r="AJB15" s="211"/>
      <c r="AJC15" s="211"/>
      <c r="AJD15" s="211"/>
      <c r="AJE15" s="211"/>
      <c r="AJF15" s="211"/>
      <c r="AJG15" s="211"/>
      <c r="AJH15" s="211"/>
      <c r="AJI15" s="211"/>
      <c r="AJJ15" s="211"/>
      <c r="AJK15" s="211"/>
      <c r="AJL15" s="211"/>
      <c r="AJM15" s="211"/>
      <c r="AJN15" s="211"/>
      <c r="AJO15" s="211"/>
      <c r="AJP15" s="211"/>
      <c r="AJQ15" s="211"/>
      <c r="AJR15" s="211"/>
      <c r="AJS15" s="211"/>
      <c r="AJT15" s="211"/>
      <c r="AJU15" s="211"/>
      <c r="AJV15" s="211"/>
      <c r="AJW15" s="211"/>
      <c r="AJX15" s="211"/>
      <c r="AJY15" s="211"/>
      <c r="AJZ15" s="211"/>
      <c r="AKA15" s="211"/>
      <c r="AKB15" s="211"/>
      <c r="AKC15" s="211"/>
      <c r="AKD15" s="211"/>
      <c r="AKE15" s="211"/>
      <c r="AKF15" s="211"/>
      <c r="AKG15" s="211"/>
      <c r="AKH15" s="211"/>
      <c r="AKI15" s="211"/>
      <c r="AKJ15" s="211"/>
      <c r="AKK15" s="211"/>
      <c r="AKL15" s="211"/>
      <c r="AKM15" s="211"/>
      <c r="AKN15" s="211"/>
      <c r="AKO15" s="211"/>
      <c r="AKP15" s="211"/>
      <c r="AKQ15" s="211"/>
      <c r="AKR15" s="211"/>
      <c r="AKS15" s="211"/>
      <c r="AKT15" s="211"/>
      <c r="AKU15" s="211"/>
      <c r="AKV15" s="211"/>
      <c r="AKW15" s="211"/>
      <c r="AKX15" s="211"/>
      <c r="AKY15" s="211"/>
      <c r="AKZ15" s="211"/>
      <c r="ALA15" s="211"/>
      <c r="ALB15" s="211"/>
      <c r="ALC15" s="211"/>
      <c r="ALD15" s="211"/>
      <c r="ALE15" s="211"/>
      <c r="ALF15" s="211"/>
      <c r="ALG15" s="211"/>
      <c r="ALH15" s="211"/>
      <c r="ALI15" s="211"/>
      <c r="ALJ15" s="211"/>
      <c r="ALK15" s="211"/>
      <c r="ALL15" s="211"/>
      <c r="ALM15" s="211"/>
      <c r="ALN15" s="211"/>
      <c r="ALO15" s="211"/>
      <c r="ALP15" s="211"/>
      <c r="ALQ15" s="211"/>
      <c r="ALR15" s="211"/>
      <c r="ALS15" s="211"/>
      <c r="ALT15" s="211"/>
      <c r="ALU15" s="211"/>
      <c r="ALV15" s="211"/>
      <c r="ALW15" s="211"/>
      <c r="ALX15" s="211"/>
      <c r="ALY15" s="211"/>
      <c r="ALZ15" s="211"/>
      <c r="AMA15" s="211"/>
      <c r="AMB15" s="211"/>
      <c r="AMC15" s="211"/>
      <c r="AMD15" s="211"/>
      <c r="AME15" s="211"/>
      <c r="AMF15" s="211"/>
      <c r="AMG15" s="211"/>
      <c r="AMH15" s="211"/>
      <c r="AMI15" s="211"/>
      <c r="AMJ15" s="211"/>
      <c r="AMK15" s="211"/>
      <c r="AML15" s="211"/>
      <c r="AMM15" s="211"/>
      <c r="AMN15" s="211"/>
      <c r="AMO15" s="211"/>
      <c r="AMP15" s="211"/>
      <c r="AMQ15" s="211"/>
      <c r="AMR15" s="211"/>
      <c r="AMS15" s="211"/>
      <c r="AMT15" s="211"/>
      <c r="AMU15" s="211"/>
      <c r="AMV15" s="211"/>
      <c r="AMW15" s="211"/>
      <c r="AMX15" s="211"/>
      <c r="AMY15" s="211"/>
      <c r="AMZ15" s="211"/>
      <c r="ANA15" s="211"/>
      <c r="ANB15" s="211"/>
      <c r="ANC15" s="211"/>
      <c r="AND15" s="211"/>
      <c r="ANE15" s="211"/>
      <c r="ANF15" s="211"/>
      <c r="ANG15" s="211"/>
      <c r="ANH15" s="211"/>
      <c r="ANI15" s="211"/>
      <c r="ANJ15" s="211"/>
      <c r="ANK15" s="211"/>
      <c r="ANL15" s="211"/>
      <c r="ANM15" s="211"/>
      <c r="ANN15" s="211"/>
      <c r="ANO15" s="211"/>
      <c r="ANP15" s="211"/>
      <c r="ANQ15" s="211"/>
      <c r="ANR15" s="211"/>
      <c r="ANS15" s="211"/>
      <c r="ANT15" s="211"/>
      <c r="ANU15" s="211"/>
      <c r="ANV15" s="211"/>
      <c r="ANW15" s="211"/>
      <c r="ANX15" s="211"/>
      <c r="ANY15" s="211"/>
      <c r="ANZ15" s="211"/>
      <c r="AOA15" s="211"/>
      <c r="AOB15" s="211"/>
      <c r="AOC15" s="211"/>
      <c r="AOD15" s="211"/>
      <c r="AOE15" s="211"/>
      <c r="AOF15" s="211"/>
      <c r="AOG15" s="211"/>
      <c r="AOH15" s="211"/>
      <c r="AOI15" s="211"/>
      <c r="AOJ15" s="211"/>
      <c r="AOK15" s="211"/>
      <c r="AOL15" s="211"/>
      <c r="AOM15" s="211"/>
      <c r="AON15" s="211"/>
      <c r="AOO15" s="211"/>
      <c r="AOP15" s="211"/>
      <c r="AOQ15" s="211"/>
      <c r="AOR15" s="211"/>
      <c r="AOS15" s="211"/>
      <c r="AOT15" s="211"/>
      <c r="AOU15" s="211"/>
      <c r="AOV15" s="211"/>
      <c r="AOW15" s="211"/>
      <c r="AOX15" s="211"/>
      <c r="AOY15" s="211"/>
      <c r="AOZ15" s="211"/>
      <c r="APA15" s="211"/>
      <c r="APB15" s="211"/>
      <c r="APC15" s="211"/>
      <c r="APD15" s="211"/>
      <c r="APE15" s="211"/>
      <c r="APF15" s="211"/>
      <c r="APG15" s="211"/>
      <c r="APH15" s="211"/>
      <c r="API15" s="211"/>
      <c r="APJ15" s="211"/>
      <c r="APK15" s="211"/>
      <c r="APL15" s="211"/>
      <c r="APM15" s="211"/>
      <c r="APN15" s="211"/>
      <c r="APO15" s="211"/>
      <c r="APP15" s="211"/>
      <c r="APQ15" s="211"/>
      <c r="APR15" s="211"/>
      <c r="APS15" s="211"/>
      <c r="APT15" s="211"/>
      <c r="APU15" s="211"/>
      <c r="APV15" s="211"/>
      <c r="APW15" s="211"/>
      <c r="APX15" s="211"/>
      <c r="APY15" s="211"/>
      <c r="APZ15" s="211"/>
      <c r="AQA15" s="211"/>
      <c r="AQB15" s="211"/>
      <c r="AQC15" s="211"/>
      <c r="AQD15" s="211"/>
      <c r="AQE15" s="211"/>
      <c r="AQF15" s="211"/>
      <c r="AQG15" s="211"/>
      <c r="AQH15" s="211"/>
      <c r="AQI15" s="211"/>
      <c r="AQJ15" s="211"/>
      <c r="AQK15" s="211"/>
      <c r="AQL15" s="211"/>
      <c r="AQM15" s="211"/>
      <c r="AQN15" s="211"/>
      <c r="AQO15" s="211"/>
      <c r="AQP15" s="211"/>
      <c r="AQQ15" s="211"/>
      <c r="AQR15" s="211"/>
      <c r="AQS15" s="211"/>
      <c r="AQT15" s="211"/>
      <c r="AQU15" s="211"/>
      <c r="AQV15" s="211"/>
      <c r="AQW15" s="211"/>
      <c r="AQX15" s="211"/>
      <c r="AQY15" s="211"/>
      <c r="AQZ15" s="211"/>
      <c r="ARA15" s="211"/>
      <c r="ARB15" s="211"/>
      <c r="ARC15" s="211"/>
      <c r="ARD15" s="211"/>
      <c r="ARE15" s="211"/>
      <c r="ARF15" s="211"/>
      <c r="ARG15" s="211"/>
      <c r="ARH15" s="211"/>
      <c r="ARI15" s="211"/>
      <c r="ARJ15" s="211"/>
      <c r="ARK15" s="211"/>
      <c r="ARL15" s="211"/>
      <c r="ARM15" s="211"/>
      <c r="ARN15" s="211"/>
      <c r="ARO15" s="211"/>
      <c r="ARP15" s="211"/>
      <c r="ARQ15" s="211"/>
      <c r="ARR15" s="211"/>
      <c r="ARS15" s="211"/>
      <c r="ART15" s="211"/>
      <c r="ARU15" s="211"/>
      <c r="ARV15" s="211"/>
      <c r="ARW15" s="211"/>
      <c r="ARX15" s="211"/>
      <c r="ARY15" s="211"/>
      <c r="ARZ15" s="211"/>
      <c r="ASA15" s="211"/>
      <c r="ASB15" s="211"/>
      <c r="ASC15" s="211"/>
      <c r="ASD15" s="211"/>
      <c r="ASE15" s="211"/>
      <c r="ASF15" s="211"/>
      <c r="ASG15" s="211"/>
      <c r="ASH15" s="211"/>
      <c r="ASI15" s="211"/>
      <c r="ASJ15" s="211"/>
      <c r="ASK15" s="211"/>
      <c r="ASL15" s="211"/>
      <c r="ASM15" s="211"/>
      <c r="ASN15" s="211"/>
      <c r="ASO15" s="211"/>
      <c r="ASP15" s="211"/>
      <c r="ASQ15" s="211"/>
      <c r="ASR15" s="211"/>
      <c r="ASS15" s="211"/>
      <c r="AST15" s="211"/>
      <c r="ASU15" s="211"/>
      <c r="ASV15" s="211"/>
      <c r="ASW15" s="211"/>
      <c r="ASX15" s="211"/>
      <c r="ASY15" s="211"/>
      <c r="ASZ15" s="211"/>
      <c r="ATA15" s="211"/>
      <c r="ATB15" s="211"/>
      <c r="ATC15" s="211"/>
      <c r="ATD15" s="211"/>
      <c r="ATE15" s="211"/>
      <c r="ATF15" s="211"/>
      <c r="ATG15" s="211"/>
      <c r="ATH15" s="211"/>
      <c r="ATI15" s="211"/>
      <c r="ATJ15" s="211"/>
      <c r="ATK15" s="211"/>
      <c r="ATL15" s="211"/>
      <c r="ATM15" s="211"/>
      <c r="ATN15" s="211"/>
      <c r="ATO15" s="211"/>
      <c r="ATP15" s="211"/>
      <c r="ATQ15" s="211"/>
      <c r="ATR15" s="211"/>
      <c r="ATS15" s="211"/>
      <c r="ATT15" s="211"/>
      <c r="ATU15" s="211"/>
      <c r="ATV15" s="211"/>
      <c r="ATW15" s="211"/>
      <c r="ATX15" s="211"/>
      <c r="ATY15" s="211"/>
      <c r="ATZ15" s="211"/>
      <c r="AUA15" s="211"/>
      <c r="AUB15" s="211"/>
      <c r="AUC15" s="211"/>
      <c r="AUD15" s="211"/>
      <c r="AUE15" s="211"/>
      <c r="AUF15" s="211"/>
      <c r="AUG15" s="211"/>
      <c r="AUH15" s="211"/>
      <c r="AUI15" s="211"/>
      <c r="AUJ15" s="211"/>
      <c r="AUK15" s="211"/>
      <c r="AUL15" s="211"/>
      <c r="AUM15" s="211"/>
      <c r="AUN15" s="211"/>
      <c r="AUO15" s="211"/>
      <c r="AUP15" s="211"/>
      <c r="AUQ15" s="211"/>
      <c r="AUR15" s="211"/>
      <c r="AUS15" s="211"/>
      <c r="AUT15" s="211"/>
      <c r="AUU15" s="211"/>
      <c r="AUV15" s="211"/>
      <c r="AUW15" s="211"/>
      <c r="AUX15" s="211"/>
      <c r="AUY15" s="211"/>
      <c r="AUZ15" s="211"/>
      <c r="AVA15" s="211"/>
      <c r="AVB15" s="211"/>
      <c r="AVC15" s="211"/>
      <c r="AVD15" s="211"/>
      <c r="AVE15" s="211"/>
      <c r="AVF15" s="211"/>
      <c r="AVG15" s="211"/>
      <c r="AVH15" s="211"/>
      <c r="AVI15" s="211"/>
      <c r="AVJ15" s="211"/>
      <c r="AVK15" s="211"/>
      <c r="AVL15" s="211"/>
      <c r="AVM15" s="211"/>
      <c r="AVN15" s="211"/>
      <c r="AVO15" s="211"/>
      <c r="AVP15" s="211"/>
      <c r="AVQ15" s="211"/>
      <c r="AVR15" s="211"/>
      <c r="AVS15" s="211"/>
      <c r="AVT15" s="211"/>
      <c r="AVU15" s="211"/>
      <c r="AVV15" s="211"/>
      <c r="AVW15" s="211"/>
      <c r="AVX15" s="211"/>
      <c r="AVY15" s="211"/>
      <c r="AVZ15" s="211"/>
      <c r="AWA15" s="211"/>
      <c r="AWB15" s="211"/>
      <c r="AWC15" s="211"/>
      <c r="AWD15" s="211"/>
      <c r="AWE15" s="211"/>
      <c r="AWF15" s="211"/>
      <c r="AWG15" s="211"/>
      <c r="AWH15" s="211"/>
      <c r="AWI15" s="211"/>
      <c r="AWJ15" s="211"/>
      <c r="AWK15" s="211"/>
      <c r="AWL15" s="211"/>
      <c r="AWM15" s="211"/>
      <c r="AWN15" s="211"/>
      <c r="AWO15" s="211"/>
      <c r="AWP15" s="211"/>
      <c r="AWQ15" s="211"/>
      <c r="AWR15" s="211"/>
      <c r="AWS15" s="211"/>
      <c r="AWT15" s="211"/>
      <c r="AWU15" s="211"/>
      <c r="AWV15" s="211"/>
      <c r="AWW15" s="211"/>
      <c r="AWX15" s="211"/>
      <c r="AWY15" s="211"/>
      <c r="AWZ15" s="211"/>
      <c r="AXA15" s="211"/>
      <c r="AXB15" s="211"/>
      <c r="AXC15" s="211"/>
      <c r="AXD15" s="211"/>
      <c r="AXE15" s="211"/>
      <c r="AXF15" s="211"/>
      <c r="AXG15" s="211"/>
      <c r="AXH15" s="211"/>
      <c r="AXI15" s="211"/>
      <c r="AXJ15" s="211"/>
      <c r="AXK15" s="211"/>
      <c r="AXL15" s="211"/>
      <c r="AXM15" s="211"/>
      <c r="AXN15" s="211"/>
      <c r="AXO15" s="211"/>
      <c r="AXP15" s="211"/>
      <c r="AXQ15" s="211"/>
      <c r="AXR15" s="211"/>
      <c r="AXS15" s="211"/>
      <c r="AXT15" s="211"/>
      <c r="AXU15" s="211"/>
      <c r="AXV15" s="211"/>
      <c r="AXW15" s="211"/>
      <c r="AXX15" s="211"/>
      <c r="AXY15" s="211"/>
      <c r="AXZ15" s="211"/>
      <c r="AYA15" s="211"/>
      <c r="AYB15" s="211"/>
      <c r="AYC15" s="211"/>
      <c r="AYD15" s="211"/>
      <c r="AYE15" s="211"/>
      <c r="AYF15" s="211"/>
      <c r="AYG15" s="211"/>
      <c r="AYH15" s="211"/>
      <c r="AYI15" s="211"/>
      <c r="AYJ15" s="211"/>
      <c r="AYK15" s="211"/>
      <c r="AYL15" s="211"/>
      <c r="AYM15" s="211"/>
      <c r="AYN15" s="211"/>
      <c r="AYO15" s="211"/>
      <c r="AYP15" s="211"/>
      <c r="AYQ15" s="211"/>
      <c r="AYR15" s="211"/>
      <c r="AYS15" s="211"/>
      <c r="AYT15" s="211"/>
      <c r="AYU15" s="211"/>
      <c r="AYV15" s="211"/>
      <c r="AYW15" s="211"/>
      <c r="AYX15" s="211"/>
      <c r="AYY15" s="211"/>
      <c r="AYZ15" s="211"/>
      <c r="AZA15" s="211"/>
      <c r="AZB15" s="211"/>
      <c r="AZC15" s="211"/>
      <c r="AZD15" s="211"/>
      <c r="AZE15" s="211"/>
      <c r="AZF15" s="211"/>
      <c r="AZG15" s="211"/>
      <c r="AZH15" s="211"/>
      <c r="AZI15" s="211"/>
      <c r="AZJ15" s="211"/>
      <c r="AZK15" s="211"/>
      <c r="AZL15" s="211"/>
      <c r="AZM15" s="211"/>
      <c r="AZN15" s="211"/>
      <c r="AZO15" s="211"/>
      <c r="AZP15" s="211"/>
      <c r="AZQ15" s="211"/>
      <c r="AZR15" s="211"/>
      <c r="AZS15" s="211"/>
      <c r="AZT15" s="211"/>
      <c r="AZU15" s="211"/>
      <c r="AZV15" s="211"/>
      <c r="AZW15" s="211"/>
      <c r="AZX15" s="211"/>
      <c r="AZY15" s="211"/>
      <c r="AZZ15" s="211"/>
      <c r="BAA15" s="211"/>
      <c r="BAB15" s="211"/>
      <c r="BAC15" s="211"/>
      <c r="BAD15" s="211"/>
      <c r="BAE15" s="211"/>
      <c r="BAF15" s="211"/>
      <c r="BAG15" s="211"/>
      <c r="BAH15" s="211"/>
      <c r="BAI15" s="211"/>
      <c r="BAJ15" s="211"/>
      <c r="BAK15" s="211"/>
      <c r="BAL15" s="211"/>
      <c r="BAM15" s="211"/>
      <c r="BAN15" s="211"/>
      <c r="BAO15" s="211"/>
      <c r="BAP15" s="211"/>
      <c r="BAQ15" s="211"/>
      <c r="BAR15" s="211"/>
      <c r="BAS15" s="211"/>
      <c r="BAT15" s="211"/>
      <c r="BAU15" s="211"/>
      <c r="BAV15" s="211"/>
      <c r="BAW15" s="211"/>
      <c r="BAX15" s="211"/>
      <c r="BAY15" s="211"/>
      <c r="BAZ15" s="211"/>
      <c r="BBA15" s="211"/>
      <c r="BBB15" s="211"/>
      <c r="BBC15" s="211"/>
      <c r="BBD15" s="211"/>
      <c r="BBE15" s="211"/>
      <c r="BBF15" s="211"/>
      <c r="BBG15" s="211"/>
      <c r="BBH15" s="211"/>
      <c r="BBI15" s="211"/>
      <c r="BBJ15" s="211"/>
      <c r="BBK15" s="211"/>
      <c r="BBL15" s="211"/>
      <c r="BBM15" s="211"/>
      <c r="BBN15" s="211"/>
      <c r="BBO15" s="211"/>
      <c r="BBP15" s="211"/>
      <c r="BBQ15" s="211"/>
      <c r="BBR15" s="211"/>
      <c r="BBS15" s="211"/>
      <c r="BBT15" s="211"/>
      <c r="BBU15" s="211"/>
      <c r="BBV15" s="211"/>
      <c r="BBW15" s="211"/>
      <c r="BBX15" s="211"/>
      <c r="BBY15" s="211"/>
      <c r="BBZ15" s="211"/>
      <c r="BCA15" s="211"/>
      <c r="BCB15" s="211"/>
      <c r="BCC15" s="211"/>
      <c r="BCD15" s="211"/>
      <c r="BCE15" s="211"/>
      <c r="BCF15" s="211"/>
      <c r="BCG15" s="211"/>
      <c r="BCH15" s="211"/>
      <c r="BCI15" s="211"/>
      <c r="BCJ15" s="211"/>
      <c r="BCK15" s="211"/>
      <c r="BCL15" s="211"/>
      <c r="BCM15" s="211"/>
      <c r="BCN15" s="211"/>
      <c r="BCO15" s="211"/>
      <c r="BCP15" s="211"/>
      <c r="BCQ15" s="211"/>
      <c r="BCR15" s="211"/>
      <c r="BCS15" s="211"/>
      <c r="BCT15" s="211"/>
      <c r="BCU15" s="211"/>
      <c r="BCV15" s="211"/>
      <c r="BCW15" s="211"/>
      <c r="BCX15" s="211"/>
      <c r="BCY15" s="211"/>
      <c r="BCZ15" s="211"/>
      <c r="BDA15" s="211"/>
      <c r="BDB15" s="211"/>
      <c r="BDC15" s="211"/>
      <c r="BDD15" s="211"/>
      <c r="BDE15" s="211"/>
      <c r="BDF15" s="211"/>
      <c r="BDG15" s="211"/>
      <c r="BDH15" s="211"/>
      <c r="BDI15" s="211"/>
      <c r="BDJ15" s="211"/>
      <c r="BDK15" s="211"/>
      <c r="BDL15" s="211"/>
      <c r="BDM15" s="211"/>
      <c r="BDN15" s="211"/>
      <c r="BDO15" s="211"/>
      <c r="BDP15" s="211"/>
      <c r="BDQ15" s="211"/>
      <c r="BDR15" s="211"/>
      <c r="BDS15" s="211"/>
      <c r="BDT15" s="211"/>
      <c r="BDU15" s="211"/>
      <c r="BDV15" s="211"/>
      <c r="BDW15" s="211"/>
      <c r="BDX15" s="211"/>
      <c r="BDY15" s="211"/>
      <c r="BDZ15" s="211"/>
      <c r="BEA15" s="211"/>
      <c r="BEB15" s="211"/>
      <c r="BEC15" s="211"/>
      <c r="BED15" s="211"/>
      <c r="BEE15" s="211"/>
      <c r="BEF15" s="211"/>
      <c r="BEG15" s="211"/>
      <c r="BEH15" s="211"/>
      <c r="BEI15" s="211"/>
      <c r="BEJ15" s="211"/>
      <c r="BEK15" s="211"/>
      <c r="BEL15" s="211"/>
      <c r="BEM15" s="211"/>
      <c r="BEN15" s="211"/>
      <c r="BEO15" s="211"/>
      <c r="BEP15" s="211"/>
      <c r="BEQ15" s="211"/>
      <c r="BER15" s="211"/>
      <c r="BES15" s="211"/>
      <c r="BET15" s="211"/>
      <c r="BEU15" s="211"/>
      <c r="BEV15" s="211"/>
      <c r="BEW15" s="211"/>
      <c r="BEX15" s="211"/>
      <c r="BEY15" s="211"/>
      <c r="BEZ15" s="211"/>
      <c r="BFA15" s="211"/>
      <c r="BFB15" s="211"/>
      <c r="BFC15" s="211"/>
      <c r="BFD15" s="211"/>
      <c r="BFE15" s="211"/>
      <c r="BFF15" s="211"/>
      <c r="BFG15" s="211"/>
      <c r="BFH15" s="211"/>
      <c r="BFI15" s="211"/>
      <c r="BFJ15" s="211"/>
      <c r="BFK15" s="211"/>
      <c r="BFL15" s="211"/>
      <c r="BFM15" s="211"/>
      <c r="BFN15" s="211"/>
      <c r="BFO15" s="211"/>
      <c r="BFP15" s="211"/>
      <c r="BFQ15" s="211"/>
      <c r="BFR15" s="211"/>
      <c r="BFS15" s="211"/>
      <c r="BFT15" s="211"/>
      <c r="BFU15" s="211"/>
      <c r="BFV15" s="211"/>
      <c r="BFW15" s="211"/>
      <c r="BFX15" s="211"/>
      <c r="BFY15" s="211"/>
      <c r="BFZ15" s="211"/>
      <c r="BGA15" s="211"/>
      <c r="BGB15" s="211"/>
      <c r="BGC15" s="211"/>
      <c r="BGD15" s="211"/>
      <c r="BGE15" s="211"/>
      <c r="BGF15" s="211"/>
      <c r="BGG15" s="211"/>
      <c r="BGH15" s="211"/>
      <c r="BGI15" s="211"/>
      <c r="BGJ15" s="211"/>
      <c r="BGK15" s="211"/>
      <c r="BGL15" s="211"/>
      <c r="BGM15" s="211"/>
      <c r="BGN15" s="211"/>
      <c r="BGO15" s="211"/>
      <c r="BGP15" s="211"/>
      <c r="BGQ15" s="211"/>
      <c r="BGR15" s="211"/>
      <c r="BGS15" s="211"/>
      <c r="BGT15" s="211"/>
      <c r="BGU15" s="211"/>
      <c r="BGV15" s="211"/>
      <c r="BGW15" s="211"/>
      <c r="BGX15" s="211"/>
      <c r="BGY15" s="211"/>
      <c r="BGZ15" s="211"/>
      <c r="BHA15" s="211"/>
      <c r="BHB15" s="211"/>
      <c r="BHC15" s="211"/>
      <c r="BHD15" s="211"/>
      <c r="BHE15" s="211"/>
      <c r="BHF15" s="211"/>
      <c r="BHG15" s="211"/>
      <c r="BHH15" s="211"/>
      <c r="BHI15" s="211"/>
      <c r="BHJ15" s="211"/>
      <c r="BHK15" s="211"/>
      <c r="BHL15" s="211"/>
      <c r="BHM15" s="211"/>
      <c r="BHN15" s="211"/>
      <c r="BHO15" s="211"/>
      <c r="BHP15" s="211"/>
      <c r="BHQ15" s="211"/>
      <c r="BHR15" s="211"/>
      <c r="BHS15" s="211"/>
      <c r="BHT15" s="211"/>
      <c r="BHU15" s="211"/>
      <c r="BHV15" s="211"/>
      <c r="BHW15" s="211"/>
      <c r="BHX15" s="211"/>
      <c r="BHY15" s="211"/>
      <c r="BHZ15" s="211"/>
      <c r="BIA15" s="211"/>
      <c r="BIB15" s="211"/>
      <c r="BIC15" s="211"/>
      <c r="BID15" s="211"/>
      <c r="BIE15" s="211"/>
      <c r="BIF15" s="211"/>
      <c r="BIG15" s="211"/>
      <c r="BIH15" s="211"/>
      <c r="BII15" s="211"/>
      <c r="BIJ15" s="211"/>
      <c r="BIK15" s="211"/>
      <c r="BIL15" s="211"/>
      <c r="BIM15" s="211"/>
      <c r="BIN15" s="211"/>
      <c r="BIO15" s="211"/>
      <c r="BIP15" s="211"/>
      <c r="BIQ15" s="211"/>
      <c r="BIR15" s="211"/>
      <c r="BIS15" s="211"/>
      <c r="BIT15" s="211"/>
      <c r="BIU15" s="211"/>
      <c r="BIV15" s="211"/>
      <c r="BIW15" s="211"/>
      <c r="BIX15" s="211"/>
      <c r="BIY15" s="211"/>
      <c r="BIZ15" s="211"/>
      <c r="BJA15" s="211"/>
      <c r="BJB15" s="211"/>
      <c r="BJC15" s="211"/>
      <c r="BJD15" s="211"/>
      <c r="BJE15" s="211"/>
      <c r="BJF15" s="211"/>
      <c r="BJG15" s="211"/>
      <c r="BJH15" s="211"/>
      <c r="BJI15" s="211"/>
      <c r="BJJ15" s="211"/>
      <c r="BJK15" s="211"/>
      <c r="BJL15" s="211"/>
      <c r="BJM15" s="211"/>
      <c r="BJN15" s="211"/>
      <c r="BJO15" s="211"/>
      <c r="BJP15" s="211"/>
      <c r="BJQ15" s="211"/>
      <c r="BJR15" s="211"/>
      <c r="BJS15" s="211"/>
      <c r="BJT15" s="211"/>
      <c r="BJU15" s="211"/>
      <c r="BJV15" s="211"/>
      <c r="BJW15" s="211"/>
      <c r="BJX15" s="211"/>
      <c r="BJY15" s="211"/>
      <c r="BJZ15" s="211"/>
      <c r="BKA15" s="211"/>
      <c r="BKB15" s="211"/>
      <c r="BKC15" s="211"/>
      <c r="BKD15" s="211"/>
      <c r="BKE15" s="211"/>
      <c r="BKF15" s="211"/>
      <c r="BKG15" s="211"/>
      <c r="BKH15" s="211"/>
      <c r="BKI15" s="211"/>
      <c r="BKJ15" s="211"/>
      <c r="BKK15" s="211"/>
      <c r="BKL15" s="211"/>
      <c r="BKM15" s="211"/>
      <c r="BKN15" s="211"/>
      <c r="BKO15" s="211"/>
      <c r="BKP15" s="211"/>
      <c r="BKQ15" s="211"/>
      <c r="BKR15" s="211"/>
      <c r="BKS15" s="211"/>
      <c r="BKT15" s="211"/>
      <c r="BKU15" s="211"/>
      <c r="BKV15" s="211"/>
      <c r="BKW15" s="211"/>
      <c r="BKX15" s="211"/>
      <c r="BKY15" s="211"/>
      <c r="BKZ15" s="211"/>
      <c r="BLA15" s="211"/>
      <c r="BLB15" s="211"/>
      <c r="BLC15" s="211"/>
      <c r="BLD15" s="211"/>
      <c r="BLE15" s="211"/>
      <c r="BLF15" s="211"/>
      <c r="BLG15" s="211"/>
      <c r="BLH15" s="211"/>
      <c r="BLI15" s="211"/>
      <c r="BLJ15" s="211"/>
      <c r="BLK15" s="211"/>
      <c r="BLL15" s="211"/>
      <c r="BLM15" s="211"/>
      <c r="BLN15" s="211"/>
      <c r="BLO15" s="211"/>
      <c r="BLP15" s="211"/>
      <c r="BLQ15" s="211"/>
      <c r="BLR15" s="211"/>
      <c r="BLS15" s="211"/>
      <c r="BLT15" s="211"/>
      <c r="BLU15" s="211"/>
      <c r="BLV15" s="211"/>
      <c r="BLW15" s="211"/>
      <c r="BLX15" s="211"/>
      <c r="BLY15" s="211"/>
      <c r="BLZ15" s="211"/>
      <c r="BMA15" s="211"/>
      <c r="BMB15" s="211"/>
      <c r="BMC15" s="211"/>
      <c r="BMD15" s="211"/>
      <c r="BME15" s="211"/>
      <c r="BMF15" s="211"/>
      <c r="BMG15" s="211"/>
      <c r="BMH15" s="211"/>
      <c r="BMI15" s="211"/>
      <c r="BMJ15" s="211"/>
      <c r="BMK15" s="211"/>
      <c r="BML15" s="211"/>
      <c r="BMM15" s="211"/>
      <c r="BMN15" s="211"/>
      <c r="BMO15" s="211"/>
      <c r="BMP15" s="211"/>
      <c r="BMQ15" s="211"/>
      <c r="BMR15" s="211"/>
      <c r="BMS15" s="211"/>
      <c r="BMT15" s="211"/>
      <c r="BMU15" s="211"/>
      <c r="BMV15" s="211"/>
      <c r="BMW15" s="211"/>
      <c r="BMX15" s="211"/>
      <c r="BMY15" s="211"/>
      <c r="BMZ15" s="211"/>
      <c r="BNA15" s="211"/>
      <c r="BNB15" s="211"/>
      <c r="BNC15" s="211"/>
      <c r="BND15" s="211"/>
      <c r="BNE15" s="211"/>
      <c r="BNF15" s="211"/>
      <c r="BNG15" s="211"/>
      <c r="BNH15" s="211"/>
      <c r="BNI15" s="211"/>
      <c r="BNJ15" s="211"/>
      <c r="BNK15" s="211"/>
      <c r="BNL15" s="211"/>
      <c r="BNM15" s="211"/>
      <c r="BNN15" s="211"/>
      <c r="BNO15" s="211"/>
      <c r="BNP15" s="211"/>
      <c r="BNQ15" s="211"/>
      <c r="BNR15" s="211"/>
      <c r="BNS15" s="211"/>
      <c r="BNT15" s="211"/>
      <c r="BNU15" s="211"/>
      <c r="BNV15" s="211"/>
      <c r="BNW15" s="211"/>
      <c r="BNX15" s="211"/>
      <c r="BNY15" s="211"/>
      <c r="BNZ15" s="211"/>
      <c r="BOA15" s="211"/>
      <c r="BOB15" s="211"/>
      <c r="BOC15" s="211"/>
      <c r="BOD15" s="211"/>
      <c r="BOE15" s="211"/>
      <c r="BOF15" s="211"/>
      <c r="BOG15" s="211"/>
      <c r="BOH15" s="211"/>
      <c r="BOI15" s="211"/>
      <c r="BOJ15" s="211"/>
      <c r="BOK15" s="211"/>
      <c r="BOL15" s="211"/>
      <c r="BOM15" s="211"/>
      <c r="BON15" s="211"/>
      <c r="BOO15" s="211"/>
      <c r="BOP15" s="211"/>
      <c r="BOQ15" s="211"/>
      <c r="BOR15" s="211"/>
      <c r="BOS15" s="211"/>
      <c r="BOT15" s="211"/>
      <c r="BOU15" s="211"/>
      <c r="BOV15" s="211"/>
      <c r="BOW15" s="211"/>
      <c r="BOX15" s="211"/>
      <c r="BOY15" s="211"/>
      <c r="BOZ15" s="211"/>
      <c r="BPA15" s="211"/>
      <c r="BPB15" s="211"/>
      <c r="BPC15" s="211"/>
      <c r="BPD15" s="211"/>
      <c r="BPE15" s="211"/>
      <c r="BPF15" s="211"/>
      <c r="BPG15" s="211"/>
      <c r="BPH15" s="211"/>
      <c r="BPI15" s="211"/>
      <c r="BPJ15" s="211"/>
      <c r="BPK15" s="211"/>
      <c r="BPL15" s="211"/>
      <c r="BPM15" s="211"/>
      <c r="BPN15" s="211"/>
      <c r="BPO15" s="211"/>
      <c r="BPP15" s="211"/>
      <c r="BPQ15" s="211"/>
      <c r="BPR15" s="211"/>
      <c r="BPS15" s="211"/>
      <c r="BPT15" s="211"/>
      <c r="BPU15" s="211"/>
      <c r="BPV15" s="211"/>
      <c r="BPW15" s="211"/>
      <c r="BPX15" s="211"/>
      <c r="BPY15" s="211"/>
      <c r="BPZ15" s="211"/>
      <c r="BQA15" s="211"/>
      <c r="BQB15" s="211"/>
      <c r="BQC15" s="211"/>
      <c r="BQD15" s="211"/>
      <c r="BQE15" s="211"/>
      <c r="BQF15" s="211"/>
      <c r="BQG15" s="211"/>
      <c r="BQH15" s="211"/>
      <c r="BQI15" s="211"/>
      <c r="BQJ15" s="211"/>
      <c r="BQK15" s="211"/>
      <c r="BQL15" s="211"/>
      <c r="BQM15" s="211"/>
      <c r="BQN15" s="211"/>
      <c r="BQO15" s="211"/>
      <c r="BQP15" s="211"/>
      <c r="BQQ15" s="211"/>
      <c r="BQR15" s="211"/>
      <c r="BQS15" s="211"/>
      <c r="BQT15" s="211"/>
      <c r="BQU15" s="211"/>
      <c r="BQV15" s="211"/>
      <c r="BQW15" s="211"/>
      <c r="BQX15" s="211"/>
      <c r="BQY15" s="211"/>
      <c r="BQZ15" s="211"/>
      <c r="BRA15" s="211"/>
      <c r="BRB15" s="211"/>
      <c r="BRC15" s="211"/>
      <c r="BRD15" s="211"/>
      <c r="BRE15" s="211"/>
      <c r="BRF15" s="211"/>
      <c r="BRG15" s="211"/>
      <c r="BRH15" s="211"/>
      <c r="BRI15" s="211"/>
      <c r="BRJ15" s="211"/>
      <c r="BRK15" s="211"/>
      <c r="BRL15" s="211"/>
      <c r="BRM15" s="211"/>
      <c r="BRN15" s="211"/>
      <c r="BRO15" s="211"/>
      <c r="BRP15" s="211"/>
      <c r="BRQ15" s="211"/>
      <c r="BRR15" s="211"/>
      <c r="BRS15" s="211"/>
      <c r="BRT15" s="211"/>
      <c r="BRU15" s="211"/>
      <c r="BRV15" s="211"/>
      <c r="BRW15" s="211"/>
      <c r="BRX15" s="211"/>
      <c r="BRY15" s="211"/>
      <c r="BRZ15" s="211"/>
      <c r="BSA15" s="211"/>
      <c r="BSB15" s="211"/>
      <c r="BSC15" s="211"/>
      <c r="BSD15" s="211"/>
      <c r="BSE15" s="211"/>
      <c r="BSF15" s="211"/>
      <c r="BSG15" s="211"/>
      <c r="BSH15" s="211"/>
      <c r="BSI15" s="211"/>
      <c r="BSJ15" s="211"/>
      <c r="BSK15" s="211"/>
      <c r="BSL15" s="211"/>
      <c r="BSM15" s="211"/>
      <c r="BSN15" s="211"/>
      <c r="BSO15" s="211"/>
      <c r="BSP15" s="211"/>
      <c r="BSQ15" s="211"/>
      <c r="BSR15" s="211"/>
      <c r="BSS15" s="211"/>
      <c r="BST15" s="211"/>
      <c r="BSU15" s="211"/>
      <c r="BSV15" s="211"/>
      <c r="BSW15" s="211"/>
      <c r="BSX15" s="211"/>
      <c r="BSY15" s="211"/>
      <c r="BSZ15" s="211"/>
      <c r="BTA15" s="211"/>
      <c r="BTB15" s="211"/>
      <c r="BTC15" s="211"/>
      <c r="BTD15" s="211"/>
      <c r="BTE15" s="211"/>
      <c r="BTF15" s="211"/>
      <c r="BTG15" s="211"/>
      <c r="BTH15" s="211"/>
      <c r="BTI15" s="211"/>
      <c r="BTJ15" s="211"/>
      <c r="BTK15" s="211"/>
      <c r="BTL15" s="211"/>
      <c r="BTM15" s="211"/>
      <c r="BTN15" s="211"/>
      <c r="BTO15" s="211"/>
      <c r="BTP15" s="211"/>
      <c r="BTQ15" s="211"/>
      <c r="BTR15" s="211"/>
      <c r="BTS15" s="211"/>
      <c r="BTT15" s="211"/>
      <c r="BTU15" s="211"/>
      <c r="BTV15" s="211"/>
      <c r="BTW15" s="211"/>
      <c r="BTX15" s="211"/>
      <c r="BTY15" s="211"/>
      <c r="BTZ15" s="211"/>
      <c r="BUA15" s="211"/>
      <c r="BUB15" s="211"/>
      <c r="BUC15" s="211"/>
      <c r="BUD15" s="211"/>
      <c r="BUE15" s="211"/>
      <c r="BUF15" s="211"/>
      <c r="BUG15" s="211"/>
      <c r="BUH15" s="211"/>
      <c r="BUI15" s="211"/>
      <c r="BUJ15" s="211"/>
      <c r="BUK15" s="211"/>
      <c r="BUL15" s="211"/>
      <c r="BUM15" s="211"/>
      <c r="BUN15" s="211"/>
      <c r="BUO15" s="211"/>
      <c r="BUP15" s="211"/>
      <c r="BUQ15" s="211"/>
      <c r="BUR15" s="211"/>
      <c r="BUS15" s="211"/>
      <c r="BUT15" s="211"/>
      <c r="BUU15" s="211"/>
      <c r="BUV15" s="211"/>
      <c r="BUW15" s="211"/>
      <c r="BUX15" s="211"/>
      <c r="BUY15" s="211"/>
      <c r="BUZ15" s="211"/>
      <c r="BVA15" s="211"/>
      <c r="BVB15" s="211"/>
      <c r="BVC15" s="211"/>
      <c r="BVD15" s="211"/>
      <c r="BVE15" s="211"/>
      <c r="BVF15" s="211"/>
      <c r="BVG15" s="211"/>
      <c r="BVH15" s="211"/>
      <c r="BVI15" s="211"/>
      <c r="BVJ15" s="211"/>
      <c r="BVK15" s="211"/>
      <c r="BVL15" s="211"/>
      <c r="BVM15" s="211"/>
      <c r="BVN15" s="211"/>
      <c r="BVO15" s="211"/>
      <c r="BVP15" s="211"/>
      <c r="BVQ15" s="211"/>
      <c r="BVR15" s="211"/>
      <c r="BVS15" s="211"/>
      <c r="BVT15" s="211"/>
      <c r="BVU15" s="211"/>
      <c r="BVV15" s="211"/>
      <c r="BVW15" s="211"/>
      <c r="BVX15" s="211"/>
      <c r="BVY15" s="211"/>
      <c r="BVZ15" s="211"/>
      <c r="BWA15" s="211"/>
      <c r="BWB15" s="211"/>
      <c r="BWC15" s="211"/>
      <c r="BWD15" s="211"/>
      <c r="BWE15" s="211"/>
      <c r="BWF15" s="211"/>
      <c r="BWG15" s="211"/>
      <c r="BWH15" s="211"/>
      <c r="BWI15" s="211"/>
      <c r="BWJ15" s="211"/>
      <c r="BWK15" s="211"/>
      <c r="BWL15" s="211"/>
      <c r="BWM15" s="211"/>
      <c r="BWN15" s="211"/>
      <c r="BWO15" s="211"/>
      <c r="BWP15" s="211"/>
      <c r="BWQ15" s="211"/>
      <c r="BWR15" s="211"/>
      <c r="BWS15" s="211"/>
      <c r="BWT15" s="211"/>
      <c r="BWU15" s="211"/>
      <c r="BWV15" s="211"/>
      <c r="BWW15" s="211"/>
      <c r="BWX15" s="211"/>
      <c r="BWY15" s="211"/>
      <c r="BWZ15" s="211"/>
      <c r="BXA15" s="211"/>
      <c r="BXB15" s="211"/>
      <c r="BXC15" s="211"/>
      <c r="BXD15" s="211"/>
      <c r="BXE15" s="211"/>
      <c r="BXF15" s="211"/>
      <c r="BXG15" s="211"/>
      <c r="BXH15" s="211"/>
      <c r="BXI15" s="211"/>
      <c r="BXJ15" s="211"/>
      <c r="BXK15" s="211"/>
      <c r="BXL15" s="211"/>
      <c r="BXM15" s="211"/>
      <c r="BXN15" s="211"/>
      <c r="BXO15" s="211"/>
      <c r="BXP15" s="211"/>
      <c r="BXQ15" s="211"/>
      <c r="BXR15" s="211"/>
      <c r="BXS15" s="211"/>
      <c r="BXT15" s="211"/>
      <c r="BXU15" s="211"/>
      <c r="BXV15" s="211"/>
      <c r="BXW15" s="211"/>
      <c r="BXX15" s="211"/>
      <c r="BXY15" s="211"/>
      <c r="BXZ15" s="211"/>
      <c r="BYA15" s="211"/>
      <c r="BYB15" s="211"/>
      <c r="BYC15" s="211"/>
      <c r="BYD15" s="211"/>
      <c r="BYE15" s="211"/>
      <c r="BYF15" s="211"/>
      <c r="BYG15" s="211"/>
      <c r="BYH15" s="211"/>
      <c r="BYI15" s="211"/>
      <c r="BYJ15" s="211"/>
      <c r="BYK15" s="211"/>
      <c r="BYL15" s="211"/>
      <c r="BYM15" s="211"/>
      <c r="BYN15" s="211"/>
      <c r="BYO15" s="211"/>
      <c r="BYP15" s="211"/>
      <c r="BYQ15" s="211"/>
      <c r="BYR15" s="211"/>
      <c r="BYS15" s="211"/>
      <c r="BYT15" s="211"/>
      <c r="BYU15" s="211"/>
      <c r="BYV15" s="211"/>
      <c r="BYW15" s="211"/>
      <c r="BYX15" s="211"/>
      <c r="BYY15" s="211"/>
      <c r="BYZ15" s="211"/>
      <c r="BZA15" s="211"/>
      <c r="BZB15" s="211"/>
      <c r="BZC15" s="211"/>
      <c r="BZD15" s="211"/>
      <c r="BZE15" s="211"/>
      <c r="BZF15" s="211"/>
      <c r="BZG15" s="211"/>
      <c r="BZH15" s="211"/>
      <c r="BZI15" s="211"/>
      <c r="BZJ15" s="211"/>
      <c r="BZK15" s="211"/>
      <c r="BZL15" s="211"/>
      <c r="BZM15" s="211"/>
      <c r="BZN15" s="211"/>
      <c r="BZO15" s="211"/>
      <c r="BZP15" s="211"/>
      <c r="BZQ15" s="211"/>
      <c r="BZR15" s="211"/>
      <c r="BZS15" s="211"/>
      <c r="BZT15" s="211"/>
      <c r="BZU15" s="211"/>
      <c r="BZV15" s="211"/>
      <c r="BZW15" s="211"/>
      <c r="BZX15" s="211"/>
      <c r="BZY15" s="211"/>
      <c r="BZZ15" s="211"/>
      <c r="CAA15" s="211"/>
      <c r="CAB15" s="211"/>
      <c r="CAC15" s="211"/>
      <c r="CAD15" s="211"/>
      <c r="CAE15" s="211"/>
      <c r="CAF15" s="211"/>
      <c r="CAG15" s="211"/>
      <c r="CAH15" s="211"/>
      <c r="CAI15" s="211"/>
      <c r="CAJ15" s="211"/>
      <c r="CAK15" s="211"/>
      <c r="CAL15" s="211"/>
      <c r="CAM15" s="211"/>
      <c r="CAN15" s="211"/>
      <c r="CAO15" s="211"/>
      <c r="CAP15" s="211"/>
      <c r="CAQ15" s="211"/>
      <c r="CAR15" s="211"/>
      <c r="CAS15" s="211"/>
      <c r="CAT15" s="211"/>
      <c r="CAU15" s="211"/>
      <c r="CAV15" s="211"/>
      <c r="CAW15" s="211"/>
      <c r="CAX15" s="211"/>
      <c r="CAY15" s="211"/>
      <c r="CAZ15" s="211"/>
      <c r="CBA15" s="211"/>
      <c r="CBB15" s="211"/>
      <c r="CBC15" s="211"/>
      <c r="CBD15" s="211"/>
      <c r="CBE15" s="211"/>
      <c r="CBF15" s="211"/>
      <c r="CBG15" s="211"/>
      <c r="CBH15" s="211"/>
      <c r="CBI15" s="211"/>
      <c r="CBJ15" s="211"/>
      <c r="CBK15" s="211"/>
      <c r="CBL15" s="211"/>
      <c r="CBM15" s="211"/>
      <c r="CBN15" s="211"/>
      <c r="CBO15" s="211"/>
      <c r="CBP15" s="211"/>
      <c r="CBQ15" s="211"/>
      <c r="CBR15" s="211"/>
      <c r="CBS15" s="211"/>
      <c r="CBT15" s="211"/>
      <c r="CBU15" s="211"/>
      <c r="CBV15" s="211"/>
      <c r="CBW15" s="211"/>
      <c r="CBX15" s="211"/>
      <c r="CBY15" s="211"/>
      <c r="CBZ15" s="211"/>
      <c r="CCA15" s="211"/>
      <c r="CCB15" s="211"/>
      <c r="CCC15" s="211"/>
      <c r="CCD15" s="211"/>
      <c r="CCE15" s="211"/>
      <c r="CCF15" s="211"/>
      <c r="CCG15" s="211"/>
      <c r="CCH15" s="211"/>
      <c r="CCI15" s="211"/>
      <c r="CCJ15" s="211"/>
      <c r="CCK15" s="211"/>
      <c r="CCL15" s="211"/>
      <c r="CCM15" s="211"/>
      <c r="CCN15" s="211"/>
      <c r="CCO15" s="211"/>
      <c r="CCP15" s="211"/>
      <c r="CCQ15" s="211"/>
      <c r="CCR15" s="211"/>
      <c r="CCS15" s="211"/>
      <c r="CCT15" s="211"/>
      <c r="CCU15" s="211"/>
      <c r="CCV15" s="211"/>
      <c r="CCW15" s="211"/>
      <c r="CCX15" s="211"/>
      <c r="CCY15" s="211"/>
      <c r="CCZ15" s="211"/>
      <c r="CDA15" s="211"/>
      <c r="CDB15" s="211"/>
      <c r="CDC15" s="211"/>
      <c r="CDD15" s="211"/>
      <c r="CDE15" s="211"/>
      <c r="CDF15" s="211"/>
      <c r="CDG15" s="211"/>
      <c r="CDH15" s="211"/>
      <c r="CDI15" s="211"/>
      <c r="CDJ15" s="211"/>
      <c r="CDK15" s="211"/>
      <c r="CDL15" s="211"/>
      <c r="CDM15" s="211"/>
      <c r="CDN15" s="211"/>
      <c r="CDO15" s="211"/>
      <c r="CDP15" s="211"/>
      <c r="CDQ15" s="211"/>
      <c r="CDR15" s="211"/>
      <c r="CDS15" s="211"/>
      <c r="CDT15" s="211"/>
      <c r="CDU15" s="211"/>
      <c r="CDV15" s="211"/>
      <c r="CDW15" s="211"/>
      <c r="CDX15" s="211"/>
      <c r="CDY15" s="211"/>
      <c r="CDZ15" s="211"/>
      <c r="CEA15" s="211"/>
      <c r="CEB15" s="211"/>
      <c r="CEC15" s="211"/>
      <c r="CED15" s="211"/>
      <c r="CEE15" s="211"/>
      <c r="CEF15" s="211"/>
      <c r="CEG15" s="211"/>
      <c r="CEH15" s="211"/>
      <c r="CEI15" s="211"/>
      <c r="CEJ15" s="211"/>
      <c r="CEK15" s="211"/>
      <c r="CEL15" s="211"/>
      <c r="CEM15" s="211"/>
      <c r="CEN15" s="211"/>
      <c r="CEO15" s="211"/>
      <c r="CEP15" s="211"/>
      <c r="CEQ15" s="211"/>
      <c r="CER15" s="211"/>
      <c r="CES15" s="211"/>
      <c r="CET15" s="211"/>
      <c r="CEU15" s="211"/>
      <c r="CEV15" s="211"/>
      <c r="CEW15" s="211"/>
      <c r="CEX15" s="211"/>
      <c r="CEY15" s="211"/>
      <c r="CEZ15" s="211"/>
      <c r="CFA15" s="211"/>
      <c r="CFB15" s="211"/>
      <c r="CFC15" s="211"/>
      <c r="CFD15" s="211"/>
      <c r="CFE15" s="211"/>
      <c r="CFF15" s="211"/>
      <c r="CFG15" s="211"/>
      <c r="CFH15" s="211"/>
      <c r="CFI15" s="211"/>
      <c r="CFJ15" s="211"/>
      <c r="CFK15" s="211"/>
      <c r="CFL15" s="211"/>
      <c r="CFM15" s="211"/>
      <c r="CFN15" s="211"/>
      <c r="CFO15" s="211"/>
      <c r="CFP15" s="211"/>
      <c r="CFQ15" s="211"/>
      <c r="CFR15" s="211"/>
      <c r="CFS15" s="211"/>
      <c r="CFT15" s="211"/>
      <c r="CFU15" s="211"/>
      <c r="CFV15" s="211"/>
      <c r="CFW15" s="211"/>
      <c r="CFX15" s="211"/>
      <c r="CFY15" s="211"/>
      <c r="CFZ15" s="211"/>
      <c r="CGA15" s="211"/>
      <c r="CGB15" s="211"/>
      <c r="CGC15" s="211"/>
      <c r="CGD15" s="211"/>
      <c r="CGE15" s="211"/>
      <c r="CGF15" s="211"/>
      <c r="CGG15" s="211"/>
      <c r="CGH15" s="211"/>
      <c r="CGI15" s="211"/>
      <c r="CGJ15" s="211"/>
      <c r="CGK15" s="211"/>
      <c r="CGL15" s="211"/>
      <c r="CGM15" s="211"/>
      <c r="CGN15" s="211"/>
      <c r="CGO15" s="211"/>
      <c r="CGP15" s="211"/>
      <c r="CGQ15" s="211"/>
      <c r="CGR15" s="211"/>
      <c r="CGS15" s="211"/>
      <c r="CGT15" s="211"/>
      <c r="CGU15" s="211"/>
      <c r="CGV15" s="211"/>
      <c r="CGW15" s="211"/>
      <c r="CGX15" s="211"/>
      <c r="CGY15" s="211"/>
      <c r="CGZ15" s="211"/>
      <c r="CHA15" s="211"/>
      <c r="CHB15" s="211"/>
      <c r="CHC15" s="211"/>
      <c r="CHD15" s="211"/>
      <c r="CHE15" s="211"/>
      <c r="CHF15" s="211"/>
      <c r="CHG15" s="211"/>
      <c r="CHH15" s="211"/>
      <c r="CHI15" s="211"/>
      <c r="CHJ15" s="211"/>
      <c r="CHK15" s="211"/>
      <c r="CHL15" s="211"/>
      <c r="CHM15" s="211"/>
      <c r="CHN15" s="211"/>
      <c r="CHO15" s="211"/>
      <c r="CHP15" s="211"/>
      <c r="CHQ15" s="211"/>
      <c r="CHR15" s="211"/>
      <c r="CHS15" s="211"/>
      <c r="CHT15" s="211"/>
      <c r="CHU15" s="211"/>
      <c r="CHV15" s="211"/>
      <c r="CHW15" s="211"/>
      <c r="CHX15" s="211"/>
      <c r="CHY15" s="211"/>
      <c r="CHZ15" s="211"/>
      <c r="CIA15" s="211"/>
      <c r="CIB15" s="211"/>
      <c r="CIC15" s="211"/>
      <c r="CID15" s="211"/>
      <c r="CIE15" s="211"/>
      <c r="CIF15" s="211"/>
      <c r="CIG15" s="211"/>
      <c r="CIH15" s="211"/>
      <c r="CII15" s="211"/>
      <c r="CIJ15" s="211"/>
      <c r="CIK15" s="211"/>
      <c r="CIL15" s="211"/>
      <c r="CIM15" s="211"/>
      <c r="CIN15" s="211"/>
      <c r="CIO15" s="211"/>
      <c r="CIP15" s="211"/>
      <c r="CIQ15" s="211"/>
      <c r="CIR15" s="211"/>
      <c r="CIS15" s="211"/>
      <c r="CIT15" s="211"/>
      <c r="CIU15" s="211"/>
      <c r="CIV15" s="211"/>
      <c r="CIW15" s="211"/>
      <c r="CIX15" s="211"/>
      <c r="CIY15" s="211"/>
      <c r="CIZ15" s="211"/>
      <c r="CJA15" s="211"/>
      <c r="CJB15" s="211"/>
      <c r="CJC15" s="211"/>
      <c r="CJD15" s="211"/>
      <c r="CJE15" s="211"/>
      <c r="CJF15" s="211"/>
      <c r="CJG15" s="211"/>
      <c r="CJH15" s="211"/>
      <c r="CJI15" s="211"/>
      <c r="CJJ15" s="211"/>
      <c r="CJK15" s="211"/>
      <c r="CJL15" s="211"/>
      <c r="CJM15" s="211"/>
      <c r="CJN15" s="211"/>
      <c r="CJO15" s="211"/>
      <c r="CJP15" s="211"/>
      <c r="CJQ15" s="211"/>
      <c r="CJR15" s="211"/>
      <c r="CJS15" s="211"/>
      <c r="CJT15" s="211"/>
      <c r="CJU15" s="211"/>
      <c r="CJV15" s="211"/>
      <c r="CJW15" s="211"/>
      <c r="CJX15" s="211"/>
      <c r="CJY15" s="211"/>
      <c r="CJZ15" s="211"/>
      <c r="CKA15" s="211"/>
      <c r="CKB15" s="211"/>
      <c r="CKC15" s="211"/>
      <c r="CKD15" s="211"/>
      <c r="CKE15" s="211"/>
      <c r="CKF15" s="211"/>
      <c r="CKG15" s="211"/>
      <c r="CKH15" s="211"/>
      <c r="CKI15" s="211"/>
      <c r="CKJ15" s="211"/>
      <c r="CKK15" s="211"/>
      <c r="CKL15" s="211"/>
      <c r="CKM15" s="211"/>
      <c r="CKN15" s="211"/>
      <c r="CKO15" s="211"/>
      <c r="CKP15" s="211"/>
      <c r="CKQ15" s="211"/>
      <c r="CKR15" s="211"/>
      <c r="CKS15" s="211"/>
      <c r="CKT15" s="211"/>
      <c r="CKU15" s="211"/>
      <c r="CKV15" s="211"/>
      <c r="CKW15" s="211"/>
      <c r="CKX15" s="211"/>
      <c r="CKY15" s="211"/>
      <c r="CKZ15" s="211"/>
      <c r="CLA15" s="211"/>
      <c r="CLB15" s="211"/>
      <c r="CLC15" s="211"/>
      <c r="CLD15" s="211"/>
      <c r="CLE15" s="211"/>
      <c r="CLF15" s="211"/>
      <c r="CLG15" s="211"/>
      <c r="CLH15" s="211"/>
      <c r="CLI15" s="211"/>
      <c r="CLJ15" s="211"/>
      <c r="CLK15" s="211"/>
      <c r="CLL15" s="211"/>
      <c r="CLM15" s="211"/>
      <c r="CLN15" s="211"/>
      <c r="CLO15" s="211"/>
      <c r="CLP15" s="211"/>
      <c r="CLQ15" s="211"/>
      <c r="CLR15" s="211"/>
      <c r="CLS15" s="211"/>
      <c r="CLT15" s="211"/>
      <c r="CLU15" s="211"/>
      <c r="CLV15" s="211"/>
      <c r="CLW15" s="211"/>
      <c r="CLX15" s="211"/>
      <c r="CLY15" s="211"/>
      <c r="CLZ15" s="211"/>
      <c r="CMA15" s="211"/>
      <c r="CMB15" s="211"/>
      <c r="CMC15" s="211"/>
      <c r="CMD15" s="211"/>
      <c r="CME15" s="211"/>
      <c r="CMF15" s="211"/>
      <c r="CMG15" s="211"/>
      <c r="CMH15" s="211"/>
      <c r="CMI15" s="211"/>
      <c r="CMJ15" s="211"/>
      <c r="CMK15" s="211"/>
      <c r="CML15" s="211"/>
      <c r="CMM15" s="211"/>
      <c r="CMN15" s="211"/>
      <c r="CMO15" s="211"/>
      <c r="CMP15" s="211"/>
      <c r="CMQ15" s="211"/>
      <c r="CMR15" s="211"/>
      <c r="CMS15" s="211"/>
      <c r="CMT15" s="211"/>
      <c r="CMU15" s="211"/>
      <c r="CMV15" s="211"/>
      <c r="CMW15" s="211"/>
      <c r="CMX15" s="211"/>
      <c r="CMY15" s="211"/>
      <c r="CMZ15" s="211"/>
      <c r="CNA15" s="211"/>
      <c r="CNB15" s="211"/>
      <c r="CNC15" s="211"/>
      <c r="CND15" s="211"/>
      <c r="CNE15" s="211"/>
      <c r="CNF15" s="211"/>
      <c r="CNG15" s="211"/>
      <c r="CNH15" s="211"/>
      <c r="CNI15" s="211"/>
      <c r="CNJ15" s="211"/>
      <c r="CNK15" s="211"/>
      <c r="CNL15" s="211"/>
      <c r="CNM15" s="211"/>
      <c r="CNN15" s="211"/>
      <c r="CNO15" s="211"/>
      <c r="CNP15" s="211"/>
      <c r="CNQ15" s="211"/>
      <c r="CNR15" s="211"/>
      <c r="CNS15" s="211"/>
      <c r="CNT15" s="211"/>
      <c r="CNU15" s="211"/>
      <c r="CNV15" s="211"/>
      <c r="CNW15" s="211"/>
      <c r="CNX15" s="211"/>
      <c r="CNY15" s="211"/>
      <c r="CNZ15" s="211"/>
      <c r="COA15" s="211"/>
      <c r="COB15" s="211"/>
      <c r="COC15" s="211"/>
      <c r="COD15" s="211"/>
      <c r="COE15" s="211"/>
      <c r="COF15" s="211"/>
      <c r="COG15" s="211"/>
      <c r="COH15" s="211"/>
      <c r="COI15" s="211"/>
      <c r="COJ15" s="211"/>
      <c r="COK15" s="211"/>
      <c r="COL15" s="211"/>
      <c r="COM15" s="211"/>
      <c r="CON15" s="211"/>
      <c r="COO15" s="211"/>
      <c r="COP15" s="211"/>
      <c r="COQ15" s="211"/>
      <c r="COR15" s="211"/>
      <c r="COS15" s="211"/>
      <c r="COT15" s="211"/>
      <c r="COU15" s="211"/>
      <c r="COV15" s="211"/>
      <c r="COW15" s="211"/>
      <c r="COX15" s="211"/>
      <c r="COY15" s="211"/>
      <c r="COZ15" s="211"/>
      <c r="CPA15" s="211"/>
      <c r="CPB15" s="211"/>
      <c r="CPC15" s="211"/>
      <c r="CPD15" s="211"/>
      <c r="CPE15" s="211"/>
      <c r="CPF15" s="211"/>
      <c r="CPG15" s="211"/>
      <c r="CPH15" s="211"/>
      <c r="CPI15" s="211"/>
      <c r="CPJ15" s="211"/>
      <c r="CPK15" s="211"/>
      <c r="CPL15" s="211"/>
      <c r="CPM15" s="211"/>
      <c r="CPN15" s="211"/>
      <c r="CPO15" s="211"/>
      <c r="CPP15" s="211"/>
      <c r="CPQ15" s="211"/>
      <c r="CPR15" s="211"/>
      <c r="CPS15" s="211"/>
      <c r="CPT15" s="211"/>
      <c r="CPU15" s="211"/>
      <c r="CPV15" s="211"/>
      <c r="CPW15" s="211"/>
      <c r="CPX15" s="211"/>
      <c r="CPY15" s="211"/>
      <c r="CPZ15" s="211"/>
      <c r="CQA15" s="211"/>
      <c r="CQB15" s="211"/>
      <c r="CQC15" s="211"/>
      <c r="CQD15" s="211"/>
      <c r="CQE15" s="211"/>
      <c r="CQF15" s="211"/>
      <c r="CQG15" s="211"/>
      <c r="CQH15" s="211"/>
      <c r="CQI15" s="211"/>
      <c r="CQJ15" s="211"/>
      <c r="CQK15" s="211"/>
      <c r="CQL15" s="211"/>
      <c r="CQM15" s="211"/>
      <c r="CQN15" s="211"/>
      <c r="CQO15" s="211"/>
      <c r="CQP15" s="211"/>
      <c r="CQQ15" s="211"/>
      <c r="CQR15" s="211"/>
      <c r="CQS15" s="211"/>
      <c r="CQT15" s="211"/>
      <c r="CQU15" s="211"/>
      <c r="CQV15" s="211"/>
      <c r="CQW15" s="211"/>
      <c r="CQX15" s="211"/>
      <c r="CQY15" s="211"/>
      <c r="CQZ15" s="211"/>
      <c r="CRA15" s="211"/>
      <c r="CRB15" s="211"/>
      <c r="CRC15" s="211"/>
      <c r="CRD15" s="211"/>
      <c r="CRE15" s="211"/>
      <c r="CRF15" s="211"/>
      <c r="CRG15" s="211"/>
      <c r="CRH15" s="211"/>
      <c r="CRI15" s="211"/>
      <c r="CRJ15" s="211"/>
      <c r="CRK15" s="211"/>
      <c r="CRL15" s="211"/>
      <c r="CRM15" s="211"/>
      <c r="CRN15" s="211"/>
      <c r="CRO15" s="211"/>
      <c r="CRP15" s="211"/>
      <c r="CRQ15" s="211"/>
      <c r="CRR15" s="211"/>
      <c r="CRS15" s="211"/>
      <c r="CRT15" s="211"/>
      <c r="CRU15" s="211"/>
      <c r="CRV15" s="211"/>
      <c r="CRW15" s="211"/>
      <c r="CRX15" s="211"/>
      <c r="CRY15" s="211"/>
      <c r="CRZ15" s="211"/>
      <c r="CSA15" s="211"/>
      <c r="CSB15" s="211"/>
      <c r="CSC15" s="211"/>
      <c r="CSD15" s="211"/>
      <c r="CSE15" s="211"/>
      <c r="CSF15" s="211"/>
      <c r="CSG15" s="211"/>
      <c r="CSH15" s="211"/>
      <c r="CSI15" s="211"/>
      <c r="CSJ15" s="211"/>
      <c r="CSK15" s="211"/>
      <c r="CSL15" s="211"/>
      <c r="CSM15" s="211"/>
      <c r="CSN15" s="211"/>
      <c r="CSO15" s="211"/>
      <c r="CSP15" s="211"/>
      <c r="CSQ15" s="211"/>
      <c r="CSR15" s="211"/>
      <c r="CSS15" s="211"/>
      <c r="CST15" s="211"/>
      <c r="CSU15" s="211"/>
      <c r="CSV15" s="211"/>
      <c r="CSW15" s="211"/>
      <c r="CSX15" s="211"/>
      <c r="CSY15" s="211"/>
      <c r="CSZ15" s="211"/>
      <c r="CTA15" s="211"/>
      <c r="CTB15" s="211"/>
      <c r="CTC15" s="211"/>
      <c r="CTD15" s="211"/>
      <c r="CTE15" s="211"/>
      <c r="CTF15" s="211"/>
      <c r="CTG15" s="211"/>
      <c r="CTH15" s="211"/>
      <c r="CTI15" s="211"/>
      <c r="CTJ15" s="211"/>
      <c r="CTK15" s="211"/>
      <c r="CTL15" s="211"/>
      <c r="CTM15" s="211"/>
      <c r="CTN15" s="211"/>
      <c r="CTO15" s="211"/>
      <c r="CTP15" s="211"/>
      <c r="CTQ15" s="211"/>
      <c r="CTR15" s="211"/>
      <c r="CTS15" s="211"/>
      <c r="CTT15" s="211"/>
      <c r="CTU15" s="211"/>
      <c r="CTV15" s="211"/>
      <c r="CTW15" s="211"/>
      <c r="CTX15" s="211"/>
      <c r="CTY15" s="211"/>
      <c r="CTZ15" s="211"/>
      <c r="CUA15" s="211"/>
      <c r="CUB15" s="211"/>
      <c r="CUC15" s="211"/>
      <c r="CUD15" s="211"/>
      <c r="CUE15" s="211"/>
      <c r="CUF15" s="211"/>
      <c r="CUG15" s="211"/>
      <c r="CUH15" s="211"/>
      <c r="CUI15" s="211"/>
      <c r="CUJ15" s="211"/>
      <c r="CUK15" s="211"/>
      <c r="CUL15" s="211"/>
      <c r="CUM15" s="211"/>
      <c r="CUN15" s="211"/>
      <c r="CUO15" s="211"/>
      <c r="CUP15" s="211"/>
      <c r="CUQ15" s="211"/>
      <c r="CUR15" s="211"/>
      <c r="CUS15" s="211"/>
      <c r="CUT15" s="211"/>
      <c r="CUU15" s="211"/>
      <c r="CUV15" s="211"/>
      <c r="CUW15" s="211"/>
      <c r="CUX15" s="211"/>
      <c r="CUY15" s="211"/>
      <c r="CUZ15" s="211"/>
      <c r="CVA15" s="211"/>
      <c r="CVB15" s="211"/>
      <c r="CVC15" s="211"/>
      <c r="CVD15" s="211"/>
      <c r="CVE15" s="211"/>
      <c r="CVF15" s="211"/>
      <c r="CVG15" s="211"/>
      <c r="CVH15" s="211"/>
      <c r="CVI15" s="211"/>
      <c r="CVJ15" s="211"/>
      <c r="CVK15" s="211"/>
      <c r="CVL15" s="211"/>
      <c r="CVM15" s="211"/>
      <c r="CVN15" s="211"/>
      <c r="CVO15" s="211"/>
      <c r="CVP15" s="211"/>
      <c r="CVQ15" s="211"/>
      <c r="CVR15" s="211"/>
      <c r="CVS15" s="211"/>
      <c r="CVT15" s="211"/>
      <c r="CVU15" s="211"/>
      <c r="CVV15" s="211"/>
      <c r="CVW15" s="211"/>
      <c r="CVX15" s="211"/>
      <c r="CVY15" s="211"/>
      <c r="CVZ15" s="211"/>
      <c r="CWA15" s="211"/>
      <c r="CWB15" s="211"/>
      <c r="CWC15" s="211"/>
      <c r="CWD15" s="211"/>
      <c r="CWE15" s="211"/>
      <c r="CWF15" s="211"/>
      <c r="CWG15" s="211"/>
      <c r="CWH15" s="211"/>
      <c r="CWI15" s="211"/>
      <c r="CWJ15" s="211"/>
      <c r="CWK15" s="211"/>
      <c r="CWL15" s="211"/>
      <c r="CWM15" s="211"/>
      <c r="CWN15" s="211"/>
      <c r="CWO15" s="211"/>
      <c r="CWP15" s="211"/>
      <c r="CWQ15" s="211"/>
      <c r="CWR15" s="211"/>
      <c r="CWS15" s="211"/>
      <c r="CWT15" s="211"/>
      <c r="CWU15" s="211"/>
      <c r="CWV15" s="211"/>
      <c r="CWW15" s="211"/>
      <c r="CWX15" s="211"/>
      <c r="CWY15" s="211"/>
      <c r="CWZ15" s="211"/>
      <c r="CXA15" s="211"/>
      <c r="CXB15" s="211"/>
      <c r="CXC15" s="211"/>
      <c r="CXD15" s="211"/>
      <c r="CXE15" s="211"/>
      <c r="CXF15" s="211"/>
      <c r="CXG15" s="211"/>
      <c r="CXH15" s="211"/>
      <c r="CXI15" s="211"/>
      <c r="CXJ15" s="211"/>
      <c r="CXK15" s="211"/>
      <c r="CXL15" s="211"/>
      <c r="CXM15" s="211"/>
      <c r="CXN15" s="211"/>
      <c r="CXO15" s="211"/>
      <c r="CXP15" s="211"/>
      <c r="CXQ15" s="211"/>
      <c r="CXR15" s="211"/>
      <c r="CXS15" s="211"/>
      <c r="CXT15" s="211"/>
      <c r="CXU15" s="211"/>
      <c r="CXV15" s="211"/>
      <c r="CXW15" s="211"/>
      <c r="CXX15" s="211"/>
      <c r="CXY15" s="211"/>
      <c r="CXZ15" s="211"/>
      <c r="CYA15" s="211"/>
      <c r="CYB15" s="211"/>
      <c r="CYC15" s="211"/>
      <c r="CYD15" s="211"/>
      <c r="CYE15" s="211"/>
      <c r="CYF15" s="211"/>
      <c r="CYG15" s="211"/>
      <c r="CYH15" s="211"/>
      <c r="CYI15" s="211"/>
      <c r="CYJ15" s="211"/>
      <c r="CYK15" s="211"/>
      <c r="CYL15" s="211"/>
      <c r="CYM15" s="211"/>
      <c r="CYN15" s="211"/>
      <c r="CYO15" s="211"/>
      <c r="CYP15" s="211"/>
      <c r="CYQ15" s="211"/>
      <c r="CYR15" s="211"/>
      <c r="CYS15" s="211"/>
      <c r="CYT15" s="211"/>
      <c r="CYU15" s="211"/>
      <c r="CYV15" s="211"/>
      <c r="CYW15" s="211"/>
      <c r="CYX15" s="211"/>
      <c r="CYY15" s="211"/>
      <c r="CYZ15" s="211"/>
      <c r="CZA15" s="211"/>
      <c r="CZB15" s="211"/>
      <c r="CZC15" s="211"/>
      <c r="CZD15" s="211"/>
      <c r="CZE15" s="211"/>
      <c r="CZF15" s="211"/>
      <c r="CZG15" s="211"/>
      <c r="CZH15" s="211"/>
      <c r="CZI15" s="211"/>
      <c r="CZJ15" s="211"/>
      <c r="CZK15" s="211"/>
      <c r="CZL15" s="211"/>
      <c r="CZM15" s="211"/>
      <c r="CZN15" s="211"/>
      <c r="CZO15" s="211"/>
      <c r="CZP15" s="211"/>
      <c r="CZQ15" s="211"/>
      <c r="CZR15" s="211"/>
      <c r="CZS15" s="211"/>
      <c r="CZT15" s="211"/>
      <c r="CZU15" s="211"/>
      <c r="CZV15" s="211"/>
      <c r="CZW15" s="211"/>
      <c r="CZX15" s="211"/>
      <c r="CZY15" s="211"/>
      <c r="CZZ15" s="211"/>
      <c r="DAA15" s="211"/>
      <c r="DAB15" s="211"/>
      <c r="DAC15" s="211"/>
      <c r="DAD15" s="211"/>
      <c r="DAE15" s="211"/>
      <c r="DAF15" s="211"/>
      <c r="DAG15" s="211"/>
      <c r="DAH15" s="211"/>
      <c r="DAI15" s="211"/>
      <c r="DAJ15" s="211"/>
      <c r="DAK15" s="211"/>
      <c r="DAL15" s="211"/>
      <c r="DAM15" s="211"/>
      <c r="DAN15" s="211"/>
      <c r="DAO15" s="211"/>
      <c r="DAP15" s="211"/>
      <c r="DAQ15" s="211"/>
      <c r="DAR15" s="211"/>
      <c r="DAS15" s="211"/>
      <c r="DAT15" s="211"/>
      <c r="DAU15" s="211"/>
      <c r="DAV15" s="211"/>
      <c r="DAW15" s="211"/>
      <c r="DAX15" s="211"/>
      <c r="DAY15" s="211"/>
      <c r="DAZ15" s="211"/>
      <c r="DBA15" s="211"/>
      <c r="DBB15" s="211"/>
      <c r="DBC15" s="211"/>
      <c r="DBD15" s="211"/>
      <c r="DBE15" s="211"/>
      <c r="DBF15" s="211"/>
      <c r="DBG15" s="211"/>
      <c r="DBH15" s="211"/>
      <c r="DBI15" s="211"/>
      <c r="DBJ15" s="211"/>
      <c r="DBK15" s="211"/>
      <c r="DBL15" s="211"/>
      <c r="DBM15" s="211"/>
      <c r="DBN15" s="211"/>
      <c r="DBO15" s="211"/>
      <c r="DBP15" s="211"/>
      <c r="DBQ15" s="211"/>
      <c r="DBR15" s="211"/>
      <c r="DBS15" s="211"/>
      <c r="DBT15" s="211"/>
      <c r="DBU15" s="211"/>
      <c r="DBV15" s="211"/>
      <c r="DBW15" s="211"/>
      <c r="DBX15" s="211"/>
      <c r="DBY15" s="211"/>
      <c r="DBZ15" s="211"/>
      <c r="DCA15" s="211"/>
      <c r="DCB15" s="211"/>
      <c r="DCC15" s="211"/>
      <c r="DCD15" s="211"/>
      <c r="DCE15" s="211"/>
      <c r="DCF15" s="211"/>
      <c r="DCG15" s="211"/>
      <c r="DCH15" s="211"/>
      <c r="DCI15" s="211"/>
      <c r="DCJ15" s="211"/>
      <c r="DCK15" s="211"/>
      <c r="DCL15" s="211"/>
      <c r="DCM15" s="211"/>
      <c r="DCN15" s="211"/>
      <c r="DCO15" s="211"/>
      <c r="DCP15" s="211"/>
      <c r="DCQ15" s="211"/>
      <c r="DCR15" s="211"/>
      <c r="DCS15" s="211"/>
      <c r="DCT15" s="211"/>
      <c r="DCU15" s="211"/>
      <c r="DCV15" s="211"/>
      <c r="DCW15" s="211"/>
      <c r="DCX15" s="211"/>
      <c r="DCY15" s="211"/>
      <c r="DCZ15" s="211"/>
      <c r="DDA15" s="211"/>
      <c r="DDB15" s="211"/>
      <c r="DDC15" s="211"/>
      <c r="DDD15" s="211"/>
      <c r="DDE15" s="211"/>
      <c r="DDF15" s="211"/>
      <c r="DDG15" s="211"/>
      <c r="DDH15" s="211"/>
      <c r="DDI15" s="211"/>
      <c r="DDJ15" s="211"/>
      <c r="DDK15" s="211"/>
      <c r="DDL15" s="211"/>
      <c r="DDM15" s="211"/>
      <c r="DDN15" s="211"/>
      <c r="DDO15" s="211"/>
      <c r="DDP15" s="211"/>
      <c r="DDQ15" s="211"/>
      <c r="DDR15" s="211"/>
      <c r="DDS15" s="211"/>
      <c r="DDT15" s="211"/>
      <c r="DDU15" s="211"/>
      <c r="DDV15" s="211"/>
      <c r="DDW15" s="211"/>
      <c r="DDX15" s="211"/>
      <c r="DDY15" s="211"/>
      <c r="DDZ15" s="211"/>
      <c r="DEA15" s="211"/>
      <c r="DEB15" s="211"/>
      <c r="DEC15" s="211"/>
      <c r="DED15" s="211"/>
      <c r="DEE15" s="211"/>
      <c r="DEF15" s="211"/>
      <c r="DEG15" s="211"/>
      <c r="DEH15" s="211"/>
      <c r="DEI15" s="211"/>
      <c r="DEJ15" s="211"/>
      <c r="DEK15" s="211"/>
      <c r="DEL15" s="211"/>
      <c r="DEM15" s="211"/>
      <c r="DEN15" s="211"/>
      <c r="DEO15" s="211"/>
      <c r="DEP15" s="211"/>
      <c r="DEQ15" s="211"/>
      <c r="DER15" s="211"/>
      <c r="DES15" s="211"/>
      <c r="DET15" s="211"/>
      <c r="DEU15" s="211"/>
      <c r="DEV15" s="211"/>
      <c r="DEW15" s="211"/>
      <c r="DEX15" s="211"/>
      <c r="DEY15" s="211"/>
      <c r="DEZ15" s="211"/>
      <c r="DFA15" s="211"/>
      <c r="DFB15" s="211"/>
      <c r="DFC15" s="211"/>
      <c r="DFD15" s="211"/>
      <c r="DFE15" s="211"/>
      <c r="DFF15" s="211"/>
      <c r="DFG15" s="211"/>
      <c r="DFH15" s="211"/>
      <c r="DFI15" s="211"/>
      <c r="DFJ15" s="211"/>
      <c r="DFK15" s="211"/>
      <c r="DFL15" s="211"/>
      <c r="DFM15" s="211"/>
      <c r="DFN15" s="211"/>
      <c r="DFO15" s="211"/>
      <c r="DFP15" s="211"/>
      <c r="DFQ15" s="211"/>
      <c r="DFR15" s="211"/>
      <c r="DFS15" s="211"/>
      <c r="DFT15" s="211"/>
      <c r="DFU15" s="211"/>
      <c r="DFV15" s="211"/>
      <c r="DFW15" s="211"/>
      <c r="DFX15" s="211"/>
      <c r="DFY15" s="211"/>
      <c r="DFZ15" s="211"/>
      <c r="DGA15" s="211"/>
      <c r="DGB15" s="211"/>
      <c r="DGC15" s="211"/>
      <c r="DGD15" s="211"/>
      <c r="DGE15" s="211"/>
      <c r="DGF15" s="211"/>
      <c r="DGG15" s="211"/>
      <c r="DGH15" s="211"/>
      <c r="DGI15" s="211"/>
      <c r="DGJ15" s="211"/>
      <c r="DGK15" s="211"/>
      <c r="DGL15" s="211"/>
      <c r="DGM15" s="211"/>
      <c r="DGN15" s="211"/>
      <c r="DGO15" s="211"/>
      <c r="DGP15" s="211"/>
      <c r="DGQ15" s="211"/>
      <c r="DGR15" s="211"/>
      <c r="DGS15" s="211"/>
      <c r="DGT15" s="211"/>
      <c r="DGU15" s="211"/>
      <c r="DGV15" s="211"/>
      <c r="DGW15" s="211"/>
      <c r="DGX15" s="211"/>
      <c r="DGY15" s="211"/>
      <c r="DGZ15" s="211"/>
      <c r="DHA15" s="211"/>
      <c r="DHB15" s="211"/>
      <c r="DHC15" s="211"/>
      <c r="DHD15" s="211"/>
      <c r="DHE15" s="211"/>
      <c r="DHF15" s="211"/>
      <c r="DHG15" s="211"/>
      <c r="DHH15" s="211"/>
      <c r="DHI15" s="211"/>
      <c r="DHJ15" s="211"/>
      <c r="DHK15" s="211"/>
      <c r="DHL15" s="211"/>
      <c r="DHM15" s="211"/>
      <c r="DHN15" s="211"/>
      <c r="DHO15" s="211"/>
      <c r="DHP15" s="211"/>
      <c r="DHQ15" s="211"/>
      <c r="DHR15" s="211"/>
      <c r="DHS15" s="211"/>
      <c r="DHT15" s="211"/>
      <c r="DHU15" s="211"/>
      <c r="DHV15" s="211"/>
      <c r="DHW15" s="211"/>
      <c r="DHX15" s="211"/>
      <c r="DHY15" s="211"/>
      <c r="DHZ15" s="211"/>
      <c r="DIA15" s="211"/>
      <c r="DIB15" s="211"/>
      <c r="DIC15" s="211"/>
      <c r="DID15" s="211"/>
      <c r="DIE15" s="211"/>
      <c r="DIF15" s="211"/>
      <c r="DIG15" s="211"/>
      <c r="DIH15" s="211"/>
      <c r="DII15" s="211"/>
      <c r="DIJ15" s="211"/>
      <c r="DIK15" s="211"/>
      <c r="DIL15" s="211"/>
      <c r="DIM15" s="211"/>
      <c r="DIN15" s="211"/>
      <c r="DIO15" s="211"/>
      <c r="DIP15" s="211"/>
      <c r="DIQ15" s="211"/>
      <c r="DIR15" s="211"/>
      <c r="DIS15" s="211"/>
      <c r="DIT15" s="211"/>
      <c r="DIU15" s="211"/>
      <c r="DIV15" s="211"/>
      <c r="DIW15" s="211"/>
      <c r="DIX15" s="211"/>
      <c r="DIY15" s="211"/>
      <c r="DIZ15" s="211"/>
      <c r="DJA15" s="211"/>
      <c r="DJB15" s="211"/>
      <c r="DJC15" s="211"/>
      <c r="DJD15" s="211"/>
      <c r="DJE15" s="211"/>
      <c r="DJF15" s="211"/>
      <c r="DJG15" s="211"/>
      <c r="DJH15" s="211"/>
      <c r="DJI15" s="211"/>
      <c r="DJJ15" s="211"/>
      <c r="DJK15" s="211"/>
      <c r="DJL15" s="211"/>
      <c r="DJM15" s="211"/>
      <c r="DJN15" s="211"/>
      <c r="DJO15" s="211"/>
      <c r="DJP15" s="211"/>
      <c r="DJQ15" s="211"/>
      <c r="DJR15" s="211"/>
      <c r="DJS15" s="211"/>
      <c r="DJT15" s="211"/>
      <c r="DJU15" s="211"/>
      <c r="DJV15" s="211"/>
      <c r="DJW15" s="211"/>
      <c r="DJX15" s="211"/>
      <c r="DJY15" s="211"/>
      <c r="DJZ15" s="211"/>
      <c r="DKA15" s="211"/>
      <c r="DKB15" s="211"/>
      <c r="DKC15" s="211"/>
      <c r="DKD15" s="211"/>
      <c r="DKE15" s="211"/>
      <c r="DKF15" s="211"/>
      <c r="DKG15" s="211"/>
      <c r="DKH15" s="211"/>
      <c r="DKI15" s="211"/>
      <c r="DKJ15" s="211"/>
      <c r="DKK15" s="211"/>
      <c r="DKL15" s="211"/>
      <c r="DKM15" s="211"/>
      <c r="DKN15" s="211"/>
      <c r="DKO15" s="211"/>
      <c r="DKP15" s="211"/>
      <c r="DKQ15" s="211"/>
      <c r="DKR15" s="211"/>
      <c r="DKS15" s="211"/>
      <c r="DKT15" s="211"/>
      <c r="DKU15" s="211"/>
      <c r="DKV15" s="211"/>
      <c r="DKW15" s="211"/>
      <c r="DKX15" s="211"/>
      <c r="DKY15" s="211"/>
      <c r="DKZ15" s="211"/>
      <c r="DLA15" s="211"/>
      <c r="DLB15" s="211"/>
      <c r="DLC15" s="211"/>
      <c r="DLD15" s="211"/>
      <c r="DLE15" s="211"/>
      <c r="DLF15" s="211"/>
      <c r="DLG15" s="211"/>
      <c r="DLH15" s="211"/>
      <c r="DLI15" s="211"/>
      <c r="DLJ15" s="211"/>
      <c r="DLK15" s="211"/>
      <c r="DLL15" s="211"/>
      <c r="DLM15" s="211"/>
      <c r="DLN15" s="211"/>
      <c r="DLO15" s="211"/>
      <c r="DLP15" s="211"/>
      <c r="DLQ15" s="211"/>
      <c r="DLR15" s="211"/>
      <c r="DLS15" s="211"/>
      <c r="DLT15" s="211"/>
      <c r="DLU15" s="211"/>
      <c r="DLV15" s="211"/>
      <c r="DLW15" s="211"/>
      <c r="DLX15" s="211"/>
      <c r="DLY15" s="211"/>
      <c r="DLZ15" s="211"/>
      <c r="DMA15" s="211"/>
      <c r="DMB15" s="211"/>
      <c r="DMC15" s="211"/>
      <c r="DMD15" s="211"/>
      <c r="DME15" s="211"/>
      <c r="DMF15" s="211"/>
      <c r="DMG15" s="211"/>
      <c r="DMH15" s="211"/>
      <c r="DMI15" s="211"/>
      <c r="DMJ15" s="211"/>
      <c r="DMK15" s="211"/>
      <c r="DML15" s="211"/>
      <c r="DMM15" s="211"/>
      <c r="DMN15" s="211"/>
      <c r="DMO15" s="211"/>
      <c r="DMP15" s="211"/>
      <c r="DMQ15" s="211"/>
      <c r="DMR15" s="211"/>
      <c r="DMS15" s="211"/>
      <c r="DMT15" s="211"/>
      <c r="DMU15" s="211"/>
      <c r="DMV15" s="211"/>
      <c r="DMW15" s="211"/>
      <c r="DMX15" s="211"/>
      <c r="DMY15" s="211"/>
      <c r="DMZ15" s="211"/>
      <c r="DNA15" s="211"/>
      <c r="DNB15" s="211"/>
      <c r="DNC15" s="211"/>
      <c r="DND15" s="211"/>
      <c r="DNE15" s="211"/>
      <c r="DNF15" s="211"/>
      <c r="DNG15" s="211"/>
      <c r="DNH15" s="211"/>
      <c r="DNI15" s="211"/>
      <c r="DNJ15" s="211"/>
      <c r="DNK15" s="211"/>
      <c r="DNL15" s="211"/>
      <c r="DNM15" s="211"/>
      <c r="DNN15" s="211"/>
      <c r="DNO15" s="211"/>
      <c r="DNP15" s="211"/>
      <c r="DNQ15" s="211"/>
      <c r="DNR15" s="211"/>
      <c r="DNS15" s="211"/>
      <c r="DNT15" s="211"/>
      <c r="DNU15" s="211"/>
      <c r="DNV15" s="211"/>
      <c r="DNW15" s="211"/>
      <c r="DNX15" s="211"/>
      <c r="DNY15" s="211"/>
      <c r="DNZ15" s="211"/>
      <c r="DOA15" s="211"/>
      <c r="DOB15" s="211"/>
      <c r="DOC15" s="211"/>
      <c r="DOD15" s="211"/>
      <c r="DOE15" s="211"/>
      <c r="DOF15" s="211"/>
      <c r="DOG15" s="211"/>
      <c r="DOH15" s="211"/>
      <c r="DOI15" s="211"/>
      <c r="DOJ15" s="211"/>
      <c r="DOK15" s="211"/>
      <c r="DOL15" s="211"/>
      <c r="DOM15" s="211"/>
      <c r="DON15" s="211"/>
      <c r="DOO15" s="211"/>
      <c r="DOP15" s="211"/>
      <c r="DOQ15" s="211"/>
      <c r="DOR15" s="211"/>
      <c r="DOS15" s="211"/>
      <c r="DOT15" s="211"/>
      <c r="DOU15" s="211"/>
      <c r="DOV15" s="211"/>
      <c r="DOW15" s="211"/>
      <c r="DOX15" s="211"/>
      <c r="DOY15" s="211"/>
      <c r="DOZ15" s="211"/>
      <c r="DPA15" s="211"/>
      <c r="DPB15" s="211"/>
      <c r="DPC15" s="211"/>
      <c r="DPD15" s="211"/>
      <c r="DPE15" s="211"/>
      <c r="DPF15" s="211"/>
      <c r="DPG15" s="211"/>
      <c r="DPH15" s="211"/>
      <c r="DPI15" s="211"/>
      <c r="DPJ15" s="211"/>
      <c r="DPK15" s="211"/>
      <c r="DPL15" s="211"/>
      <c r="DPM15" s="211"/>
      <c r="DPN15" s="211"/>
      <c r="DPO15" s="211"/>
      <c r="DPP15" s="211"/>
      <c r="DPQ15" s="211"/>
      <c r="DPR15" s="211"/>
      <c r="DPS15" s="211"/>
      <c r="DPT15" s="211"/>
      <c r="DPU15" s="211"/>
      <c r="DPV15" s="211"/>
      <c r="DPW15" s="211"/>
      <c r="DPX15" s="211"/>
      <c r="DPY15" s="211"/>
      <c r="DPZ15" s="211"/>
      <c r="DQA15" s="211"/>
      <c r="DQB15" s="211"/>
      <c r="DQC15" s="211"/>
      <c r="DQD15" s="211"/>
      <c r="DQE15" s="211"/>
      <c r="DQF15" s="211"/>
      <c r="DQG15" s="211"/>
      <c r="DQH15" s="211"/>
      <c r="DQI15" s="211"/>
      <c r="DQJ15" s="211"/>
      <c r="DQK15" s="211"/>
      <c r="DQL15" s="211"/>
      <c r="DQM15" s="211"/>
      <c r="DQN15" s="211"/>
      <c r="DQO15" s="211"/>
      <c r="DQP15" s="211"/>
      <c r="DQQ15" s="211"/>
      <c r="DQR15" s="211"/>
      <c r="DQS15" s="211"/>
      <c r="DQT15" s="211"/>
      <c r="DQU15" s="211"/>
      <c r="DQV15" s="211"/>
      <c r="DQW15" s="211"/>
      <c r="DQX15" s="211"/>
      <c r="DQY15" s="211"/>
      <c r="DQZ15" s="211"/>
      <c r="DRA15" s="211"/>
      <c r="DRB15" s="211"/>
      <c r="DRC15" s="211"/>
      <c r="DRD15" s="211"/>
      <c r="DRE15" s="211"/>
      <c r="DRF15" s="211"/>
      <c r="DRG15" s="211"/>
      <c r="DRH15" s="211"/>
      <c r="DRI15" s="211"/>
      <c r="DRJ15" s="211"/>
      <c r="DRK15" s="211"/>
      <c r="DRL15" s="211"/>
      <c r="DRM15" s="211"/>
      <c r="DRN15" s="211"/>
      <c r="DRO15" s="211"/>
      <c r="DRP15" s="211"/>
      <c r="DRQ15" s="211"/>
      <c r="DRR15" s="211"/>
      <c r="DRS15" s="211"/>
      <c r="DRT15" s="211"/>
      <c r="DRU15" s="211"/>
      <c r="DRV15" s="211"/>
      <c r="DRW15" s="211"/>
      <c r="DRX15" s="211"/>
      <c r="DRY15" s="211"/>
      <c r="DRZ15" s="211"/>
      <c r="DSA15" s="211"/>
      <c r="DSB15" s="211"/>
      <c r="DSC15" s="211"/>
      <c r="DSD15" s="211"/>
      <c r="DSE15" s="211"/>
      <c r="DSF15" s="211"/>
      <c r="DSG15" s="211"/>
      <c r="DSH15" s="211"/>
      <c r="DSI15" s="211"/>
      <c r="DSJ15" s="211"/>
      <c r="DSK15" s="211"/>
      <c r="DSL15" s="211"/>
      <c r="DSM15" s="211"/>
      <c r="DSN15" s="211"/>
      <c r="DSO15" s="211"/>
      <c r="DSP15" s="211"/>
      <c r="DSQ15" s="211"/>
      <c r="DSR15" s="211"/>
      <c r="DSS15" s="211"/>
      <c r="DST15" s="211"/>
      <c r="DSU15" s="211"/>
      <c r="DSV15" s="211"/>
      <c r="DSW15" s="211"/>
      <c r="DSX15" s="211"/>
      <c r="DSY15" s="211"/>
      <c r="DSZ15" s="211"/>
      <c r="DTA15" s="211"/>
      <c r="DTB15" s="211"/>
      <c r="DTC15" s="211"/>
      <c r="DTD15" s="211"/>
      <c r="DTE15" s="211"/>
      <c r="DTF15" s="211"/>
      <c r="DTG15" s="211"/>
      <c r="DTH15" s="211"/>
      <c r="DTI15" s="211"/>
      <c r="DTJ15" s="211"/>
      <c r="DTK15" s="211"/>
      <c r="DTL15" s="211"/>
      <c r="DTM15" s="211"/>
      <c r="DTN15" s="211"/>
      <c r="DTO15" s="211"/>
      <c r="DTP15" s="211"/>
      <c r="DTQ15" s="211"/>
      <c r="DTR15" s="211"/>
      <c r="DTS15" s="211"/>
      <c r="DTT15" s="211"/>
      <c r="DTU15" s="211"/>
      <c r="DTV15" s="211"/>
      <c r="DTW15" s="211"/>
      <c r="DTX15" s="211"/>
      <c r="DTY15" s="211"/>
      <c r="DTZ15" s="211"/>
      <c r="DUA15" s="211"/>
      <c r="DUB15" s="211"/>
      <c r="DUC15" s="211"/>
      <c r="DUD15" s="211"/>
      <c r="DUE15" s="211"/>
      <c r="DUF15" s="211"/>
      <c r="DUG15" s="211"/>
      <c r="DUH15" s="211"/>
      <c r="DUI15" s="211"/>
      <c r="DUJ15" s="211"/>
      <c r="DUK15" s="211"/>
      <c r="DUL15" s="211"/>
      <c r="DUM15" s="211"/>
      <c r="DUN15" s="211"/>
      <c r="DUO15" s="211"/>
      <c r="DUP15" s="211"/>
      <c r="DUQ15" s="211"/>
      <c r="DUR15" s="211"/>
      <c r="DUS15" s="211"/>
      <c r="DUT15" s="211"/>
      <c r="DUU15" s="211"/>
      <c r="DUV15" s="211"/>
      <c r="DUW15" s="211"/>
      <c r="DUX15" s="211"/>
      <c r="DUY15" s="211"/>
      <c r="DUZ15" s="211"/>
      <c r="DVA15" s="211"/>
      <c r="DVB15" s="211"/>
      <c r="DVC15" s="211"/>
      <c r="DVD15" s="211"/>
      <c r="DVE15" s="211"/>
      <c r="DVF15" s="211"/>
      <c r="DVG15" s="211"/>
      <c r="DVH15" s="211"/>
      <c r="DVI15" s="211"/>
      <c r="DVJ15" s="211"/>
      <c r="DVK15" s="211"/>
      <c r="DVL15" s="211"/>
      <c r="DVM15" s="211"/>
      <c r="DVN15" s="211"/>
      <c r="DVO15" s="211"/>
      <c r="DVP15" s="211"/>
      <c r="DVQ15" s="211"/>
      <c r="DVR15" s="211"/>
      <c r="DVS15" s="211"/>
      <c r="DVT15" s="211"/>
      <c r="DVU15" s="211"/>
      <c r="DVV15" s="211"/>
      <c r="DVW15" s="211"/>
      <c r="DVX15" s="211"/>
      <c r="DVY15" s="211"/>
      <c r="DVZ15" s="211"/>
      <c r="DWA15" s="211"/>
      <c r="DWB15" s="211"/>
      <c r="DWC15" s="211"/>
      <c r="DWD15" s="211"/>
      <c r="DWE15" s="211"/>
      <c r="DWF15" s="211"/>
      <c r="DWG15" s="211"/>
      <c r="DWH15" s="211"/>
      <c r="DWI15" s="211"/>
      <c r="DWJ15" s="211"/>
      <c r="DWK15" s="211"/>
      <c r="DWL15" s="211"/>
      <c r="DWM15" s="211"/>
      <c r="DWN15" s="211"/>
      <c r="DWO15" s="211"/>
      <c r="DWP15" s="211"/>
      <c r="DWQ15" s="211"/>
      <c r="DWR15" s="211"/>
      <c r="DWS15" s="211"/>
      <c r="DWT15" s="211"/>
      <c r="DWU15" s="211"/>
      <c r="DWV15" s="211"/>
      <c r="DWW15" s="211"/>
      <c r="DWX15" s="211"/>
      <c r="DWY15" s="211"/>
      <c r="DWZ15" s="211"/>
      <c r="DXA15" s="211"/>
      <c r="DXB15" s="211"/>
      <c r="DXC15" s="211"/>
      <c r="DXD15" s="211"/>
      <c r="DXE15" s="211"/>
      <c r="DXF15" s="211"/>
      <c r="DXG15" s="211"/>
      <c r="DXH15" s="211"/>
      <c r="DXI15" s="211"/>
      <c r="DXJ15" s="211"/>
      <c r="DXK15" s="211"/>
      <c r="DXL15" s="211"/>
      <c r="DXM15" s="211"/>
      <c r="DXN15" s="211"/>
      <c r="DXO15" s="211"/>
      <c r="DXP15" s="211"/>
      <c r="DXQ15" s="211"/>
      <c r="DXR15" s="211"/>
      <c r="DXS15" s="211"/>
      <c r="DXT15" s="211"/>
      <c r="DXU15" s="211"/>
      <c r="DXV15" s="211"/>
      <c r="DXW15" s="211"/>
      <c r="DXX15" s="211"/>
      <c r="DXY15" s="211"/>
      <c r="DXZ15" s="211"/>
      <c r="DYA15" s="211"/>
      <c r="DYB15" s="211"/>
      <c r="DYC15" s="211"/>
      <c r="DYD15" s="211"/>
      <c r="DYE15" s="211"/>
      <c r="DYF15" s="211"/>
      <c r="DYG15" s="211"/>
      <c r="DYH15" s="211"/>
      <c r="DYI15" s="211"/>
      <c r="DYJ15" s="211"/>
      <c r="DYK15" s="211"/>
      <c r="DYL15" s="211"/>
      <c r="DYM15" s="211"/>
      <c r="DYN15" s="211"/>
      <c r="DYO15" s="211"/>
      <c r="DYP15" s="211"/>
      <c r="DYQ15" s="211"/>
      <c r="DYR15" s="211"/>
      <c r="DYS15" s="211"/>
      <c r="DYT15" s="211"/>
      <c r="DYU15" s="211"/>
      <c r="DYV15" s="211"/>
      <c r="DYW15" s="211"/>
      <c r="DYX15" s="211"/>
      <c r="DYY15" s="211"/>
      <c r="DYZ15" s="211"/>
      <c r="DZA15" s="211"/>
      <c r="DZB15" s="211"/>
      <c r="DZC15" s="211"/>
      <c r="DZD15" s="211"/>
      <c r="DZE15" s="211"/>
      <c r="DZF15" s="211"/>
      <c r="DZG15" s="211"/>
      <c r="DZH15" s="211"/>
      <c r="DZI15" s="211"/>
      <c r="DZJ15" s="211"/>
      <c r="DZK15" s="211"/>
      <c r="DZL15" s="211"/>
      <c r="DZM15" s="211"/>
      <c r="DZN15" s="211"/>
      <c r="DZO15" s="211"/>
      <c r="DZP15" s="211"/>
      <c r="DZQ15" s="211"/>
      <c r="DZR15" s="211"/>
      <c r="DZS15" s="211"/>
      <c r="DZT15" s="211"/>
      <c r="DZU15" s="211"/>
      <c r="DZV15" s="211"/>
      <c r="DZW15" s="211"/>
      <c r="DZX15" s="211"/>
      <c r="DZY15" s="211"/>
      <c r="DZZ15" s="211"/>
      <c r="EAA15" s="211"/>
      <c r="EAB15" s="211"/>
      <c r="EAC15" s="211"/>
      <c r="EAD15" s="211"/>
      <c r="EAE15" s="211"/>
      <c r="EAF15" s="211"/>
      <c r="EAG15" s="211"/>
      <c r="EAH15" s="211"/>
      <c r="EAI15" s="211"/>
      <c r="EAJ15" s="211"/>
      <c r="EAK15" s="211"/>
      <c r="EAL15" s="211"/>
      <c r="EAM15" s="211"/>
      <c r="EAN15" s="211"/>
      <c r="EAO15" s="211"/>
      <c r="EAP15" s="211"/>
      <c r="EAQ15" s="211"/>
      <c r="EAR15" s="211"/>
      <c r="EAS15" s="211"/>
      <c r="EAT15" s="211"/>
      <c r="EAU15" s="211"/>
      <c r="EAV15" s="211"/>
      <c r="EAW15" s="211"/>
      <c r="EAX15" s="211"/>
      <c r="EAY15" s="211"/>
      <c r="EAZ15" s="211"/>
      <c r="EBA15" s="211"/>
      <c r="EBB15" s="211"/>
      <c r="EBC15" s="211"/>
      <c r="EBD15" s="211"/>
      <c r="EBE15" s="211"/>
      <c r="EBF15" s="211"/>
      <c r="EBG15" s="211"/>
      <c r="EBH15" s="211"/>
      <c r="EBI15" s="211"/>
      <c r="EBJ15" s="211"/>
      <c r="EBK15" s="211"/>
      <c r="EBL15" s="211"/>
      <c r="EBM15" s="211"/>
      <c r="EBN15" s="211"/>
      <c r="EBO15" s="211"/>
      <c r="EBP15" s="211"/>
      <c r="EBQ15" s="211"/>
      <c r="EBR15" s="211"/>
      <c r="EBS15" s="211"/>
      <c r="EBT15" s="211"/>
      <c r="EBU15" s="211"/>
      <c r="EBV15" s="211"/>
      <c r="EBW15" s="211"/>
      <c r="EBX15" s="211"/>
      <c r="EBY15" s="211"/>
      <c r="EBZ15" s="211"/>
      <c r="ECA15" s="211"/>
      <c r="ECB15" s="211"/>
      <c r="ECC15" s="211"/>
      <c r="ECD15" s="211"/>
      <c r="ECE15" s="211"/>
      <c r="ECF15" s="211"/>
      <c r="ECG15" s="211"/>
      <c r="ECH15" s="211"/>
      <c r="ECI15" s="211"/>
      <c r="ECJ15" s="211"/>
      <c r="ECK15" s="211"/>
      <c r="ECL15" s="211"/>
      <c r="ECM15" s="211"/>
      <c r="ECN15" s="211"/>
      <c r="ECO15" s="211"/>
      <c r="ECP15" s="211"/>
      <c r="ECQ15" s="211"/>
      <c r="ECR15" s="211"/>
      <c r="ECS15" s="211"/>
      <c r="ECT15" s="211"/>
      <c r="ECU15" s="211"/>
      <c r="ECV15" s="211"/>
      <c r="ECW15" s="211"/>
      <c r="ECX15" s="211"/>
      <c r="ECY15" s="211"/>
      <c r="ECZ15" s="211"/>
      <c r="EDA15" s="211"/>
      <c r="EDB15" s="211"/>
      <c r="EDC15" s="211"/>
      <c r="EDD15" s="211"/>
      <c r="EDE15" s="211"/>
      <c r="EDF15" s="211"/>
      <c r="EDG15" s="211"/>
      <c r="EDH15" s="211"/>
      <c r="EDI15" s="211"/>
      <c r="EDJ15" s="211"/>
      <c r="EDK15" s="211"/>
      <c r="EDL15" s="211"/>
      <c r="EDM15" s="211"/>
      <c r="EDN15" s="211"/>
      <c r="EDO15" s="211"/>
      <c r="EDP15" s="211"/>
      <c r="EDQ15" s="211"/>
      <c r="EDR15" s="211"/>
      <c r="EDS15" s="211"/>
      <c r="EDT15" s="211"/>
      <c r="EDU15" s="211"/>
      <c r="EDV15" s="211"/>
      <c r="EDW15" s="211"/>
      <c r="EDX15" s="211"/>
      <c r="EDY15" s="211"/>
      <c r="EDZ15" s="211"/>
      <c r="EEA15" s="211"/>
      <c r="EEB15" s="211"/>
      <c r="EEC15" s="211"/>
      <c r="EED15" s="211"/>
      <c r="EEE15" s="211"/>
      <c r="EEF15" s="211"/>
      <c r="EEG15" s="211"/>
      <c r="EEH15" s="211"/>
      <c r="EEI15" s="211"/>
      <c r="EEJ15" s="211"/>
      <c r="EEK15" s="211"/>
      <c r="EEL15" s="211"/>
      <c r="EEM15" s="211"/>
      <c r="EEN15" s="211"/>
      <c r="EEO15" s="211"/>
      <c r="EEP15" s="211"/>
      <c r="EEQ15" s="211"/>
      <c r="EER15" s="211"/>
      <c r="EES15" s="211"/>
      <c r="EET15" s="211"/>
      <c r="EEU15" s="211"/>
      <c r="EEV15" s="211"/>
      <c r="EEW15" s="211"/>
      <c r="EEX15" s="211"/>
      <c r="EEY15" s="211"/>
      <c r="EEZ15" s="211"/>
      <c r="EFA15" s="211"/>
      <c r="EFB15" s="211"/>
      <c r="EFC15" s="211"/>
      <c r="EFD15" s="211"/>
      <c r="EFE15" s="211"/>
      <c r="EFF15" s="211"/>
      <c r="EFG15" s="211"/>
      <c r="EFH15" s="211"/>
      <c r="EFI15" s="211"/>
      <c r="EFJ15" s="211"/>
      <c r="EFK15" s="211"/>
      <c r="EFL15" s="211"/>
      <c r="EFM15" s="211"/>
      <c r="EFN15" s="211"/>
      <c r="EFO15" s="211"/>
      <c r="EFP15" s="211"/>
      <c r="EFQ15" s="211"/>
      <c r="EFR15" s="211"/>
      <c r="EFS15" s="211"/>
      <c r="EFT15" s="211"/>
      <c r="EFU15" s="211"/>
      <c r="EFV15" s="211"/>
      <c r="EFW15" s="211"/>
      <c r="EFX15" s="211"/>
      <c r="EFY15" s="211"/>
      <c r="EFZ15" s="211"/>
      <c r="EGA15" s="211"/>
      <c r="EGB15" s="211"/>
      <c r="EGC15" s="211"/>
      <c r="EGD15" s="211"/>
      <c r="EGE15" s="211"/>
      <c r="EGF15" s="211"/>
      <c r="EGG15" s="211"/>
      <c r="EGH15" s="211"/>
      <c r="EGI15" s="211"/>
      <c r="EGJ15" s="211"/>
      <c r="EGK15" s="211"/>
      <c r="EGL15" s="211"/>
      <c r="EGM15" s="211"/>
      <c r="EGN15" s="211"/>
      <c r="EGO15" s="211"/>
      <c r="EGP15" s="211"/>
      <c r="EGQ15" s="211"/>
      <c r="EGR15" s="211"/>
      <c r="EGS15" s="211"/>
      <c r="EGT15" s="211"/>
      <c r="EGU15" s="211"/>
      <c r="EGV15" s="211"/>
      <c r="EGW15" s="211"/>
      <c r="EGX15" s="211"/>
      <c r="EGY15" s="211"/>
      <c r="EGZ15" s="211"/>
      <c r="EHA15" s="211"/>
      <c r="EHB15" s="211"/>
      <c r="EHC15" s="211"/>
      <c r="EHD15" s="211"/>
      <c r="EHE15" s="211"/>
      <c r="EHF15" s="211"/>
      <c r="EHG15" s="211"/>
      <c r="EHH15" s="211"/>
      <c r="EHI15" s="211"/>
      <c r="EHJ15" s="211"/>
      <c r="EHK15" s="211"/>
      <c r="EHL15" s="211"/>
      <c r="EHM15" s="211"/>
      <c r="EHN15" s="211"/>
      <c r="EHO15" s="211"/>
      <c r="EHP15" s="211"/>
      <c r="EHQ15" s="211"/>
      <c r="EHR15" s="211"/>
      <c r="EHS15" s="211"/>
      <c r="EHT15" s="211"/>
      <c r="EHU15" s="211"/>
      <c r="EHV15" s="211"/>
      <c r="EHW15" s="211"/>
      <c r="EHX15" s="211"/>
      <c r="EHY15" s="211"/>
      <c r="EHZ15" s="211"/>
      <c r="EIA15" s="211"/>
      <c r="EIB15" s="211"/>
      <c r="EIC15" s="211"/>
      <c r="EID15" s="211"/>
      <c r="EIE15" s="211"/>
      <c r="EIF15" s="211"/>
      <c r="EIG15" s="211"/>
      <c r="EIH15" s="211"/>
      <c r="EII15" s="211"/>
      <c r="EIJ15" s="211"/>
      <c r="EIK15" s="211"/>
      <c r="EIL15" s="211"/>
      <c r="EIM15" s="211"/>
      <c r="EIN15" s="211"/>
      <c r="EIO15" s="211"/>
      <c r="EIP15" s="211"/>
      <c r="EIQ15" s="211"/>
      <c r="EIR15" s="211"/>
      <c r="EIS15" s="211"/>
      <c r="EIT15" s="211"/>
      <c r="EIU15" s="211"/>
      <c r="EIV15" s="211"/>
      <c r="EIW15" s="211"/>
      <c r="EIX15" s="211"/>
      <c r="EIY15" s="211"/>
      <c r="EIZ15" s="211"/>
      <c r="EJA15" s="211"/>
      <c r="EJB15" s="211"/>
      <c r="EJC15" s="211"/>
      <c r="EJD15" s="211"/>
      <c r="EJE15" s="211"/>
      <c r="EJF15" s="211"/>
      <c r="EJG15" s="211"/>
      <c r="EJH15" s="211"/>
      <c r="EJI15" s="211"/>
      <c r="EJJ15" s="211"/>
      <c r="EJK15" s="211"/>
      <c r="EJL15" s="211"/>
      <c r="EJM15" s="211"/>
      <c r="EJN15" s="211"/>
      <c r="EJO15" s="211"/>
      <c r="EJP15" s="211"/>
      <c r="EJQ15" s="211"/>
      <c r="EJR15" s="211"/>
      <c r="EJS15" s="211"/>
      <c r="EJT15" s="211"/>
      <c r="EJU15" s="211"/>
      <c r="EJV15" s="211"/>
      <c r="EJW15" s="211"/>
      <c r="EJX15" s="211"/>
      <c r="EJY15" s="211"/>
      <c r="EJZ15" s="211"/>
      <c r="EKA15" s="211"/>
      <c r="EKB15" s="211"/>
      <c r="EKC15" s="211"/>
      <c r="EKD15" s="211"/>
      <c r="EKE15" s="211"/>
      <c r="EKF15" s="211"/>
      <c r="EKG15" s="211"/>
      <c r="EKH15" s="211"/>
      <c r="EKI15" s="211"/>
      <c r="EKJ15" s="211"/>
      <c r="EKK15" s="211"/>
      <c r="EKL15" s="211"/>
      <c r="EKM15" s="211"/>
      <c r="EKN15" s="211"/>
      <c r="EKO15" s="211"/>
      <c r="EKP15" s="211"/>
      <c r="EKQ15" s="211"/>
      <c r="EKR15" s="211"/>
      <c r="EKS15" s="211"/>
      <c r="EKT15" s="211"/>
      <c r="EKU15" s="211"/>
      <c r="EKV15" s="211"/>
      <c r="EKW15" s="211"/>
      <c r="EKX15" s="211"/>
      <c r="EKY15" s="211"/>
      <c r="EKZ15" s="211"/>
      <c r="ELA15" s="211"/>
      <c r="ELB15" s="211"/>
      <c r="ELC15" s="211"/>
      <c r="ELD15" s="211"/>
      <c r="ELE15" s="211"/>
      <c r="ELF15" s="211"/>
      <c r="ELG15" s="211"/>
      <c r="ELH15" s="211"/>
      <c r="ELI15" s="211"/>
      <c r="ELJ15" s="211"/>
      <c r="ELK15" s="211"/>
      <c r="ELL15" s="211"/>
      <c r="ELM15" s="211"/>
      <c r="ELN15" s="211"/>
      <c r="ELO15" s="211"/>
      <c r="ELP15" s="211"/>
      <c r="ELQ15" s="211"/>
      <c r="ELR15" s="211"/>
      <c r="ELS15" s="211"/>
      <c r="ELT15" s="211"/>
      <c r="ELU15" s="211"/>
      <c r="ELV15" s="211"/>
      <c r="ELW15" s="211"/>
      <c r="ELX15" s="211"/>
      <c r="ELY15" s="211"/>
      <c r="ELZ15" s="211"/>
      <c r="EMA15" s="211"/>
      <c r="EMB15" s="211"/>
      <c r="EMC15" s="211"/>
      <c r="EMD15" s="211"/>
      <c r="EME15" s="211"/>
      <c r="EMF15" s="211"/>
      <c r="EMG15" s="211"/>
      <c r="EMH15" s="211"/>
      <c r="EMI15" s="211"/>
      <c r="EMJ15" s="211"/>
      <c r="EMK15" s="211"/>
      <c r="EML15" s="211"/>
      <c r="EMM15" s="211"/>
      <c r="EMN15" s="211"/>
      <c r="EMO15" s="211"/>
      <c r="EMP15" s="211"/>
      <c r="EMQ15" s="211"/>
      <c r="EMR15" s="211"/>
      <c r="EMS15" s="211"/>
      <c r="EMT15" s="211"/>
      <c r="EMU15" s="211"/>
      <c r="EMV15" s="211"/>
      <c r="EMW15" s="211"/>
      <c r="EMX15" s="211"/>
      <c r="EMY15" s="211"/>
      <c r="EMZ15" s="211"/>
      <c r="ENA15" s="211"/>
      <c r="ENB15" s="211"/>
      <c r="ENC15" s="211"/>
      <c r="END15" s="211"/>
      <c r="ENE15" s="211"/>
      <c r="ENF15" s="211"/>
      <c r="ENG15" s="211"/>
      <c r="ENH15" s="211"/>
      <c r="ENI15" s="211"/>
      <c r="ENJ15" s="211"/>
      <c r="ENK15" s="211"/>
      <c r="ENL15" s="211"/>
      <c r="ENM15" s="211"/>
      <c r="ENN15" s="211"/>
      <c r="ENO15" s="211"/>
      <c r="ENP15" s="211"/>
      <c r="ENQ15" s="211"/>
      <c r="ENR15" s="211"/>
      <c r="ENS15" s="211"/>
      <c r="ENT15" s="211"/>
      <c r="ENU15" s="211"/>
      <c r="ENV15" s="211"/>
      <c r="ENW15" s="211"/>
      <c r="ENX15" s="211"/>
      <c r="ENY15" s="211"/>
      <c r="ENZ15" s="211"/>
      <c r="EOA15" s="211"/>
      <c r="EOB15" s="211"/>
      <c r="EOC15" s="211"/>
      <c r="EOD15" s="211"/>
      <c r="EOE15" s="211"/>
      <c r="EOF15" s="211"/>
      <c r="EOG15" s="211"/>
      <c r="EOH15" s="211"/>
      <c r="EOI15" s="211"/>
      <c r="EOJ15" s="211"/>
      <c r="EOK15" s="211"/>
      <c r="EOL15" s="211"/>
      <c r="EOM15" s="211"/>
      <c r="EON15" s="211"/>
      <c r="EOO15" s="211"/>
      <c r="EOP15" s="211"/>
      <c r="EOQ15" s="211"/>
      <c r="EOR15" s="211"/>
      <c r="EOS15" s="211"/>
      <c r="EOT15" s="211"/>
      <c r="EOU15" s="211"/>
      <c r="EOV15" s="211"/>
      <c r="EOW15" s="211"/>
      <c r="EOX15" s="211"/>
      <c r="EOY15" s="211"/>
      <c r="EOZ15" s="211"/>
      <c r="EPA15" s="211"/>
      <c r="EPB15" s="211"/>
      <c r="EPC15" s="211"/>
      <c r="EPD15" s="211"/>
      <c r="EPE15" s="211"/>
      <c r="EPF15" s="211"/>
      <c r="EPG15" s="211"/>
      <c r="EPH15" s="211"/>
      <c r="EPI15" s="211"/>
      <c r="EPJ15" s="211"/>
      <c r="EPK15" s="211"/>
      <c r="EPL15" s="211"/>
      <c r="EPM15" s="211"/>
      <c r="EPN15" s="211"/>
      <c r="EPO15" s="211"/>
      <c r="EPP15" s="211"/>
      <c r="EPQ15" s="211"/>
      <c r="EPR15" s="211"/>
      <c r="EPS15" s="211"/>
      <c r="EPT15" s="211"/>
      <c r="EPU15" s="211"/>
      <c r="EPV15" s="211"/>
      <c r="EPW15" s="211"/>
      <c r="EPX15" s="211"/>
      <c r="EPY15" s="211"/>
      <c r="EPZ15" s="211"/>
      <c r="EQA15" s="211"/>
      <c r="EQB15" s="211"/>
      <c r="EQC15" s="211"/>
      <c r="EQD15" s="211"/>
      <c r="EQE15" s="211"/>
      <c r="EQF15" s="211"/>
      <c r="EQG15" s="211"/>
      <c r="EQH15" s="211"/>
      <c r="EQI15" s="211"/>
      <c r="EQJ15" s="211"/>
      <c r="EQK15" s="211"/>
      <c r="EQL15" s="211"/>
      <c r="EQM15" s="211"/>
      <c r="EQN15" s="211"/>
      <c r="EQO15" s="211"/>
      <c r="EQP15" s="211"/>
      <c r="EQQ15" s="211"/>
      <c r="EQR15" s="211"/>
      <c r="EQS15" s="211"/>
      <c r="EQT15" s="211"/>
      <c r="EQU15" s="211"/>
      <c r="EQV15" s="211"/>
      <c r="EQW15" s="211"/>
      <c r="EQX15" s="211"/>
      <c r="EQY15" s="211"/>
      <c r="EQZ15" s="211"/>
      <c r="ERA15" s="211"/>
      <c r="ERB15" s="211"/>
      <c r="ERC15" s="211"/>
      <c r="ERD15" s="211"/>
      <c r="ERE15" s="211"/>
      <c r="ERF15" s="211"/>
      <c r="ERG15" s="211"/>
      <c r="ERH15" s="211"/>
      <c r="ERI15" s="211"/>
      <c r="ERJ15" s="211"/>
      <c r="ERK15" s="211"/>
      <c r="ERL15" s="211"/>
      <c r="ERM15" s="211"/>
      <c r="ERN15" s="211"/>
      <c r="ERO15" s="211"/>
      <c r="ERP15" s="211"/>
      <c r="ERQ15" s="211"/>
      <c r="ERR15" s="211"/>
      <c r="ERS15" s="211"/>
      <c r="ERT15" s="211"/>
      <c r="ERU15" s="211"/>
      <c r="ERV15" s="211"/>
      <c r="ERW15" s="211"/>
      <c r="ERX15" s="211"/>
      <c r="ERY15" s="211"/>
      <c r="ERZ15" s="211"/>
      <c r="ESA15" s="211"/>
      <c r="ESB15" s="211"/>
      <c r="ESC15" s="211"/>
      <c r="ESD15" s="211"/>
      <c r="ESE15" s="211"/>
      <c r="ESF15" s="211"/>
      <c r="ESG15" s="211"/>
      <c r="ESH15" s="211"/>
      <c r="ESI15" s="211"/>
      <c r="ESJ15" s="211"/>
      <c r="ESK15" s="211"/>
      <c r="ESL15" s="211"/>
      <c r="ESM15" s="211"/>
      <c r="ESN15" s="211"/>
      <c r="ESO15" s="211"/>
      <c r="ESP15" s="211"/>
      <c r="ESQ15" s="211"/>
      <c r="ESR15" s="211"/>
      <c r="ESS15" s="211"/>
      <c r="EST15" s="211"/>
      <c r="ESU15" s="211"/>
      <c r="ESV15" s="211"/>
      <c r="ESW15" s="211"/>
      <c r="ESX15" s="211"/>
      <c r="ESY15" s="211"/>
      <c r="ESZ15" s="211"/>
      <c r="ETA15" s="211"/>
      <c r="ETB15" s="211"/>
      <c r="ETC15" s="211"/>
      <c r="ETD15" s="211"/>
      <c r="ETE15" s="211"/>
      <c r="ETF15" s="211"/>
      <c r="ETG15" s="211"/>
      <c r="ETH15" s="211"/>
      <c r="ETI15" s="211"/>
      <c r="ETJ15" s="211"/>
      <c r="ETK15" s="211"/>
      <c r="ETL15" s="211"/>
      <c r="ETM15" s="211"/>
      <c r="ETN15" s="211"/>
      <c r="ETO15" s="211"/>
      <c r="ETP15" s="211"/>
      <c r="ETQ15" s="211"/>
      <c r="ETR15" s="211"/>
      <c r="ETS15" s="211"/>
      <c r="ETT15" s="211"/>
      <c r="ETU15" s="211"/>
      <c r="ETV15" s="211"/>
      <c r="ETW15" s="211"/>
      <c r="ETX15" s="211"/>
      <c r="ETY15" s="211"/>
      <c r="ETZ15" s="211"/>
      <c r="EUA15" s="211"/>
      <c r="EUB15" s="211"/>
      <c r="EUC15" s="211"/>
      <c r="EUD15" s="211"/>
      <c r="EUE15" s="211"/>
      <c r="EUF15" s="211"/>
      <c r="EUG15" s="211"/>
      <c r="EUH15" s="211"/>
      <c r="EUI15" s="211"/>
      <c r="EUJ15" s="211"/>
      <c r="EUK15" s="211"/>
      <c r="EUL15" s="211"/>
      <c r="EUM15" s="211"/>
      <c r="EUN15" s="211"/>
      <c r="EUO15" s="211"/>
      <c r="EUP15" s="211"/>
      <c r="EUQ15" s="211"/>
      <c r="EUR15" s="211"/>
      <c r="EUS15" s="211"/>
      <c r="EUT15" s="211"/>
      <c r="EUU15" s="211"/>
      <c r="EUV15" s="211"/>
      <c r="EUW15" s="211"/>
      <c r="EUX15" s="211"/>
      <c r="EUY15" s="211"/>
      <c r="EUZ15" s="211"/>
      <c r="EVA15" s="211"/>
      <c r="EVB15" s="211"/>
      <c r="EVC15" s="211"/>
      <c r="EVD15" s="211"/>
      <c r="EVE15" s="211"/>
      <c r="EVF15" s="211"/>
      <c r="EVG15" s="211"/>
      <c r="EVH15" s="211"/>
      <c r="EVI15" s="211"/>
      <c r="EVJ15" s="211"/>
      <c r="EVK15" s="211"/>
      <c r="EVL15" s="211"/>
      <c r="EVM15" s="211"/>
      <c r="EVN15" s="211"/>
      <c r="EVO15" s="211"/>
      <c r="EVP15" s="211"/>
      <c r="EVQ15" s="211"/>
      <c r="EVR15" s="211"/>
      <c r="EVS15" s="211"/>
      <c r="EVT15" s="211"/>
      <c r="EVU15" s="211"/>
      <c r="EVV15" s="211"/>
      <c r="EVW15" s="211"/>
      <c r="EVX15" s="211"/>
      <c r="EVY15" s="211"/>
      <c r="EVZ15" s="211"/>
      <c r="EWA15" s="211"/>
      <c r="EWB15" s="211"/>
      <c r="EWC15" s="211"/>
      <c r="EWD15" s="211"/>
      <c r="EWE15" s="211"/>
      <c r="EWF15" s="211"/>
      <c r="EWG15" s="211"/>
      <c r="EWH15" s="211"/>
      <c r="EWI15" s="211"/>
      <c r="EWJ15" s="211"/>
      <c r="EWK15" s="211"/>
      <c r="EWL15" s="211"/>
      <c r="EWM15" s="211"/>
      <c r="EWN15" s="211"/>
      <c r="EWO15" s="211"/>
      <c r="EWP15" s="211"/>
      <c r="EWQ15" s="211"/>
      <c r="EWR15" s="211"/>
      <c r="EWS15" s="211"/>
      <c r="EWT15" s="211"/>
      <c r="EWU15" s="211"/>
      <c r="EWV15" s="211"/>
      <c r="EWW15" s="211"/>
      <c r="EWX15" s="211"/>
      <c r="EWY15" s="211"/>
      <c r="EWZ15" s="211"/>
      <c r="EXA15" s="211"/>
      <c r="EXB15" s="211"/>
      <c r="EXC15" s="211"/>
      <c r="EXD15" s="211"/>
      <c r="EXE15" s="211"/>
      <c r="EXF15" s="211"/>
      <c r="EXG15" s="211"/>
      <c r="EXH15" s="211"/>
      <c r="EXI15" s="211"/>
      <c r="EXJ15" s="211"/>
      <c r="EXK15" s="211"/>
      <c r="EXL15" s="211"/>
      <c r="EXM15" s="211"/>
      <c r="EXN15" s="211"/>
      <c r="EXO15" s="211"/>
      <c r="EXP15" s="211"/>
      <c r="EXQ15" s="211"/>
      <c r="EXR15" s="211"/>
      <c r="EXS15" s="211"/>
      <c r="EXT15" s="211"/>
      <c r="EXU15" s="211"/>
      <c r="EXV15" s="211"/>
      <c r="EXW15" s="211"/>
      <c r="EXX15" s="211"/>
      <c r="EXY15" s="211"/>
      <c r="EXZ15" s="211"/>
      <c r="EYA15" s="211"/>
      <c r="EYB15" s="211"/>
      <c r="EYC15" s="211"/>
      <c r="EYD15" s="211"/>
      <c r="EYE15" s="211"/>
      <c r="EYF15" s="211"/>
      <c r="EYG15" s="211"/>
      <c r="EYH15" s="211"/>
      <c r="EYI15" s="211"/>
      <c r="EYJ15" s="211"/>
      <c r="EYK15" s="211"/>
      <c r="EYL15" s="211"/>
      <c r="EYM15" s="211"/>
      <c r="EYN15" s="211"/>
      <c r="EYO15" s="211"/>
      <c r="EYP15" s="211"/>
      <c r="EYQ15" s="211"/>
      <c r="EYR15" s="211"/>
      <c r="EYS15" s="211"/>
      <c r="EYT15" s="211"/>
      <c r="EYU15" s="211"/>
      <c r="EYV15" s="211"/>
      <c r="EYW15" s="211"/>
      <c r="EYX15" s="211"/>
      <c r="EYY15" s="211"/>
      <c r="EYZ15" s="211"/>
      <c r="EZA15" s="211"/>
      <c r="EZB15" s="211"/>
      <c r="EZC15" s="211"/>
      <c r="EZD15" s="211"/>
      <c r="EZE15" s="211"/>
      <c r="EZF15" s="211"/>
      <c r="EZG15" s="211"/>
      <c r="EZH15" s="211"/>
      <c r="EZI15" s="211"/>
      <c r="EZJ15" s="211"/>
      <c r="EZK15" s="211"/>
      <c r="EZL15" s="211"/>
      <c r="EZM15" s="211"/>
      <c r="EZN15" s="211"/>
      <c r="EZO15" s="211"/>
      <c r="EZP15" s="211"/>
      <c r="EZQ15" s="211"/>
      <c r="EZR15" s="211"/>
      <c r="EZS15" s="211"/>
      <c r="EZT15" s="211"/>
      <c r="EZU15" s="211"/>
      <c r="EZV15" s="211"/>
      <c r="EZW15" s="211"/>
      <c r="EZX15" s="211"/>
      <c r="EZY15" s="211"/>
      <c r="EZZ15" s="211"/>
      <c r="FAA15" s="211"/>
      <c r="FAB15" s="211"/>
      <c r="FAC15" s="211"/>
      <c r="FAD15" s="211"/>
      <c r="FAE15" s="211"/>
      <c r="FAF15" s="211"/>
      <c r="FAG15" s="211"/>
      <c r="FAH15" s="211"/>
      <c r="FAI15" s="211"/>
      <c r="FAJ15" s="211"/>
      <c r="FAK15" s="211"/>
      <c r="FAL15" s="211"/>
      <c r="FAM15" s="211"/>
      <c r="FAN15" s="211"/>
      <c r="FAO15" s="211"/>
      <c r="FAP15" s="211"/>
      <c r="FAQ15" s="211"/>
      <c r="FAR15" s="211"/>
      <c r="FAS15" s="211"/>
      <c r="FAT15" s="211"/>
      <c r="FAU15" s="211"/>
      <c r="FAV15" s="211"/>
      <c r="FAW15" s="211"/>
      <c r="FAX15" s="211"/>
      <c r="FAY15" s="211"/>
      <c r="FAZ15" s="211"/>
      <c r="FBA15" s="211"/>
      <c r="FBB15" s="211"/>
      <c r="FBC15" s="211"/>
      <c r="FBD15" s="211"/>
      <c r="FBE15" s="211"/>
      <c r="FBF15" s="211"/>
      <c r="FBG15" s="211"/>
      <c r="FBH15" s="211"/>
      <c r="FBI15" s="211"/>
      <c r="FBJ15" s="211"/>
      <c r="FBK15" s="211"/>
      <c r="FBL15" s="211"/>
      <c r="FBM15" s="211"/>
      <c r="FBN15" s="211"/>
      <c r="FBO15" s="211"/>
      <c r="FBP15" s="211"/>
      <c r="FBQ15" s="211"/>
      <c r="FBR15" s="211"/>
      <c r="FBS15" s="211"/>
      <c r="FBT15" s="211"/>
      <c r="FBU15" s="211"/>
      <c r="FBV15" s="211"/>
      <c r="FBW15" s="211"/>
      <c r="FBX15" s="211"/>
      <c r="FBY15" s="211"/>
      <c r="FBZ15" s="211"/>
      <c r="FCA15" s="211"/>
      <c r="FCB15" s="211"/>
      <c r="FCC15" s="211"/>
      <c r="FCD15" s="211"/>
      <c r="FCE15" s="211"/>
      <c r="FCF15" s="211"/>
      <c r="FCG15" s="211"/>
      <c r="FCH15" s="211"/>
      <c r="FCI15" s="211"/>
      <c r="FCJ15" s="211"/>
      <c r="FCK15" s="211"/>
      <c r="FCL15" s="211"/>
      <c r="FCM15" s="211"/>
      <c r="FCN15" s="211"/>
      <c r="FCO15" s="211"/>
      <c r="FCP15" s="211"/>
      <c r="FCQ15" s="211"/>
      <c r="FCR15" s="211"/>
      <c r="FCS15" s="211"/>
      <c r="FCT15" s="211"/>
      <c r="FCU15" s="211"/>
      <c r="FCV15" s="211"/>
      <c r="FCW15" s="211"/>
      <c r="FCX15" s="211"/>
      <c r="FCY15" s="211"/>
      <c r="FCZ15" s="211"/>
      <c r="FDA15" s="211"/>
      <c r="FDB15" s="211"/>
      <c r="FDC15" s="211"/>
      <c r="FDD15" s="211"/>
      <c r="FDE15" s="211"/>
      <c r="FDF15" s="211"/>
      <c r="FDG15" s="211"/>
      <c r="FDH15" s="211"/>
      <c r="FDI15" s="211"/>
      <c r="FDJ15" s="211"/>
      <c r="FDK15" s="211"/>
      <c r="FDL15" s="211"/>
      <c r="FDM15" s="211"/>
      <c r="FDN15" s="211"/>
      <c r="FDO15" s="211"/>
      <c r="FDP15" s="211"/>
      <c r="FDQ15" s="211"/>
      <c r="FDR15" s="211"/>
      <c r="FDS15" s="211"/>
      <c r="FDT15" s="211"/>
      <c r="FDU15" s="211"/>
      <c r="FDV15" s="211"/>
      <c r="FDW15" s="211"/>
      <c r="FDX15" s="211"/>
      <c r="FDY15" s="211"/>
      <c r="FDZ15" s="211"/>
      <c r="FEA15" s="211"/>
      <c r="FEB15" s="211"/>
      <c r="FEC15" s="211"/>
      <c r="FED15" s="211"/>
      <c r="FEE15" s="211"/>
      <c r="FEF15" s="211"/>
      <c r="FEG15" s="211"/>
      <c r="FEH15" s="211"/>
      <c r="FEI15" s="211"/>
      <c r="FEJ15" s="211"/>
      <c r="FEK15" s="211"/>
      <c r="FEL15" s="211"/>
      <c r="FEM15" s="211"/>
      <c r="FEN15" s="211"/>
      <c r="FEO15" s="211"/>
      <c r="FEP15" s="211"/>
      <c r="FEQ15" s="211"/>
      <c r="FER15" s="211"/>
      <c r="FES15" s="211"/>
      <c r="FET15" s="211"/>
      <c r="FEU15" s="211"/>
      <c r="FEV15" s="211"/>
      <c r="FEW15" s="211"/>
      <c r="FEX15" s="211"/>
      <c r="FEY15" s="211"/>
      <c r="FEZ15" s="211"/>
      <c r="FFA15" s="211"/>
      <c r="FFB15" s="211"/>
      <c r="FFC15" s="211"/>
      <c r="FFD15" s="211"/>
      <c r="FFE15" s="211"/>
      <c r="FFF15" s="211"/>
      <c r="FFG15" s="211"/>
      <c r="FFH15" s="211"/>
      <c r="FFI15" s="211"/>
      <c r="FFJ15" s="211"/>
      <c r="FFK15" s="211"/>
      <c r="FFL15" s="211"/>
      <c r="FFM15" s="211"/>
      <c r="FFN15" s="211"/>
      <c r="FFO15" s="211"/>
      <c r="FFP15" s="211"/>
      <c r="FFQ15" s="211"/>
      <c r="FFR15" s="211"/>
      <c r="FFS15" s="211"/>
      <c r="FFT15" s="211"/>
      <c r="FFU15" s="211"/>
      <c r="FFV15" s="211"/>
      <c r="FFW15" s="211"/>
      <c r="FFX15" s="211"/>
      <c r="FFY15" s="211"/>
      <c r="FFZ15" s="211"/>
      <c r="FGA15" s="211"/>
      <c r="FGB15" s="211"/>
      <c r="FGC15" s="211"/>
      <c r="FGD15" s="211"/>
      <c r="FGE15" s="211"/>
      <c r="FGF15" s="211"/>
      <c r="FGG15" s="211"/>
      <c r="FGH15" s="211"/>
      <c r="FGI15" s="211"/>
      <c r="FGJ15" s="211"/>
      <c r="FGK15" s="211"/>
      <c r="FGL15" s="211"/>
      <c r="FGM15" s="211"/>
      <c r="FGN15" s="211"/>
      <c r="FGO15" s="211"/>
      <c r="FGP15" s="211"/>
      <c r="FGQ15" s="211"/>
      <c r="FGR15" s="211"/>
      <c r="FGS15" s="211"/>
      <c r="FGT15" s="211"/>
      <c r="FGU15" s="211"/>
      <c r="FGV15" s="211"/>
      <c r="FGW15" s="211"/>
      <c r="FGX15" s="211"/>
      <c r="FGY15" s="211"/>
      <c r="FGZ15" s="211"/>
      <c r="FHA15" s="211"/>
      <c r="FHB15" s="211"/>
      <c r="FHC15" s="211"/>
      <c r="FHD15" s="211"/>
      <c r="FHE15" s="211"/>
      <c r="FHF15" s="211"/>
      <c r="FHG15" s="211"/>
      <c r="FHH15" s="211"/>
      <c r="FHI15" s="211"/>
      <c r="FHJ15" s="211"/>
      <c r="FHK15" s="211"/>
      <c r="FHL15" s="211"/>
      <c r="FHM15" s="211"/>
      <c r="FHN15" s="211"/>
      <c r="FHO15" s="211"/>
      <c r="FHP15" s="211"/>
      <c r="FHQ15" s="211"/>
      <c r="FHR15" s="211"/>
      <c r="FHS15" s="211"/>
      <c r="FHT15" s="211"/>
      <c r="FHU15" s="211"/>
      <c r="FHV15" s="211"/>
      <c r="FHW15" s="211"/>
      <c r="FHX15" s="211"/>
      <c r="FHY15" s="211"/>
      <c r="FHZ15" s="211"/>
      <c r="FIA15" s="211"/>
      <c r="FIB15" s="211"/>
      <c r="FIC15" s="211"/>
      <c r="FID15" s="211"/>
      <c r="FIE15" s="211"/>
      <c r="FIF15" s="211"/>
      <c r="FIG15" s="211"/>
      <c r="FIH15" s="211"/>
      <c r="FII15" s="211"/>
      <c r="FIJ15" s="211"/>
      <c r="FIK15" s="211"/>
      <c r="FIL15" s="211"/>
      <c r="FIM15" s="211"/>
      <c r="FIN15" s="211"/>
      <c r="FIO15" s="211"/>
      <c r="FIP15" s="211"/>
      <c r="FIQ15" s="211"/>
      <c r="FIR15" s="211"/>
      <c r="FIS15" s="211"/>
      <c r="FIT15" s="211"/>
      <c r="FIU15" s="211"/>
      <c r="FIV15" s="211"/>
      <c r="FIW15" s="211"/>
      <c r="FIX15" s="211"/>
      <c r="FIY15" s="211"/>
      <c r="FIZ15" s="211"/>
      <c r="FJA15" s="211"/>
      <c r="FJB15" s="211"/>
      <c r="FJC15" s="211"/>
      <c r="FJD15" s="211"/>
      <c r="FJE15" s="211"/>
      <c r="FJF15" s="211"/>
      <c r="FJG15" s="211"/>
      <c r="FJH15" s="211"/>
      <c r="FJI15" s="211"/>
      <c r="FJJ15" s="211"/>
      <c r="FJK15" s="211"/>
      <c r="FJL15" s="211"/>
      <c r="FJM15" s="211"/>
      <c r="FJN15" s="211"/>
      <c r="FJO15" s="211"/>
      <c r="FJP15" s="211"/>
      <c r="FJQ15" s="211"/>
      <c r="FJR15" s="211"/>
      <c r="FJS15" s="211"/>
      <c r="FJT15" s="211"/>
      <c r="FJU15" s="211"/>
      <c r="FJV15" s="211"/>
      <c r="FJW15" s="211"/>
      <c r="FJX15" s="211"/>
      <c r="FJY15" s="211"/>
      <c r="FJZ15" s="211"/>
      <c r="FKA15" s="211"/>
      <c r="FKB15" s="211"/>
      <c r="FKC15" s="211"/>
      <c r="FKD15" s="211"/>
      <c r="FKE15" s="211"/>
      <c r="FKF15" s="211"/>
      <c r="FKG15" s="211"/>
      <c r="FKH15" s="211"/>
      <c r="FKI15" s="211"/>
      <c r="FKJ15" s="211"/>
      <c r="FKK15" s="211"/>
      <c r="FKL15" s="211"/>
      <c r="FKM15" s="211"/>
      <c r="FKN15" s="211"/>
      <c r="FKO15" s="211"/>
      <c r="FKP15" s="211"/>
      <c r="FKQ15" s="211"/>
      <c r="FKR15" s="211"/>
      <c r="FKS15" s="211"/>
      <c r="FKT15" s="211"/>
      <c r="FKU15" s="211"/>
      <c r="FKV15" s="211"/>
      <c r="FKW15" s="211"/>
      <c r="FKX15" s="211"/>
      <c r="FKY15" s="211"/>
      <c r="FKZ15" s="211"/>
      <c r="FLA15" s="211"/>
      <c r="FLB15" s="211"/>
      <c r="FLC15" s="211"/>
      <c r="FLD15" s="211"/>
      <c r="FLE15" s="211"/>
      <c r="FLF15" s="211"/>
      <c r="FLG15" s="211"/>
      <c r="FLH15" s="211"/>
      <c r="FLI15" s="211"/>
      <c r="FLJ15" s="211"/>
      <c r="FLK15" s="211"/>
      <c r="FLL15" s="211"/>
      <c r="FLM15" s="211"/>
      <c r="FLN15" s="211"/>
      <c r="FLO15" s="211"/>
      <c r="FLP15" s="211"/>
      <c r="FLQ15" s="211"/>
      <c r="FLR15" s="211"/>
      <c r="FLS15" s="211"/>
      <c r="FLT15" s="211"/>
      <c r="FLU15" s="211"/>
      <c r="FLV15" s="211"/>
      <c r="FLW15" s="211"/>
      <c r="FLX15" s="211"/>
      <c r="FLY15" s="211"/>
      <c r="FLZ15" s="211"/>
      <c r="FMA15" s="211"/>
      <c r="FMB15" s="211"/>
      <c r="FMC15" s="211"/>
      <c r="FMD15" s="211"/>
      <c r="FME15" s="211"/>
      <c r="FMF15" s="211"/>
      <c r="FMG15" s="211"/>
      <c r="FMH15" s="211"/>
      <c r="FMI15" s="211"/>
      <c r="FMJ15" s="211"/>
      <c r="FMK15" s="211"/>
      <c r="FML15" s="211"/>
      <c r="FMM15" s="211"/>
      <c r="FMN15" s="211"/>
      <c r="FMO15" s="211"/>
      <c r="FMP15" s="211"/>
      <c r="FMQ15" s="211"/>
      <c r="FMR15" s="211"/>
      <c r="FMS15" s="211"/>
      <c r="FMT15" s="211"/>
      <c r="FMU15" s="211"/>
      <c r="FMV15" s="211"/>
      <c r="FMW15" s="211"/>
      <c r="FMX15" s="211"/>
      <c r="FMY15" s="211"/>
      <c r="FMZ15" s="211"/>
      <c r="FNA15" s="211"/>
      <c r="FNB15" s="211"/>
      <c r="FNC15" s="211"/>
      <c r="FND15" s="211"/>
      <c r="FNE15" s="211"/>
      <c r="FNF15" s="211"/>
      <c r="FNG15" s="211"/>
      <c r="FNH15" s="211"/>
      <c r="FNI15" s="211"/>
      <c r="FNJ15" s="211"/>
      <c r="FNK15" s="211"/>
      <c r="FNL15" s="211"/>
      <c r="FNM15" s="211"/>
      <c r="FNN15" s="211"/>
      <c r="FNO15" s="211"/>
      <c r="FNP15" s="211"/>
      <c r="FNQ15" s="211"/>
      <c r="FNR15" s="211"/>
      <c r="FNS15" s="211"/>
      <c r="FNT15" s="211"/>
      <c r="FNU15" s="211"/>
      <c r="FNV15" s="211"/>
      <c r="FNW15" s="211"/>
      <c r="FNX15" s="211"/>
      <c r="FNY15" s="211"/>
      <c r="FNZ15" s="211"/>
      <c r="FOA15" s="211"/>
      <c r="FOB15" s="211"/>
      <c r="FOC15" s="211"/>
      <c r="FOD15" s="211"/>
      <c r="FOE15" s="211"/>
      <c r="FOF15" s="211"/>
      <c r="FOG15" s="211"/>
      <c r="FOH15" s="211"/>
      <c r="FOI15" s="211"/>
      <c r="FOJ15" s="211"/>
      <c r="FOK15" s="211"/>
      <c r="FOL15" s="211"/>
      <c r="FOM15" s="211"/>
      <c r="FON15" s="211"/>
      <c r="FOO15" s="211"/>
      <c r="FOP15" s="211"/>
      <c r="FOQ15" s="211"/>
      <c r="FOR15" s="211"/>
      <c r="FOS15" s="211"/>
      <c r="FOT15" s="211"/>
      <c r="FOU15" s="211"/>
      <c r="FOV15" s="211"/>
      <c r="FOW15" s="211"/>
      <c r="FOX15" s="211"/>
      <c r="FOY15" s="211"/>
      <c r="FOZ15" s="211"/>
      <c r="FPA15" s="211"/>
      <c r="FPB15" s="211"/>
      <c r="FPC15" s="211"/>
      <c r="FPD15" s="211"/>
      <c r="FPE15" s="211"/>
      <c r="FPF15" s="211"/>
      <c r="FPG15" s="211"/>
      <c r="FPH15" s="211"/>
      <c r="FPI15" s="211"/>
      <c r="FPJ15" s="211"/>
      <c r="FPK15" s="211"/>
      <c r="FPL15" s="211"/>
      <c r="FPM15" s="211"/>
      <c r="FPN15" s="211"/>
      <c r="FPO15" s="211"/>
      <c r="FPP15" s="211"/>
      <c r="FPQ15" s="211"/>
      <c r="FPR15" s="211"/>
      <c r="FPS15" s="211"/>
      <c r="FPT15" s="211"/>
      <c r="FPU15" s="211"/>
      <c r="FPV15" s="211"/>
      <c r="FPW15" s="211"/>
      <c r="FPX15" s="211"/>
      <c r="FPY15" s="211"/>
      <c r="FPZ15" s="211"/>
      <c r="FQA15" s="211"/>
      <c r="FQB15" s="211"/>
      <c r="FQC15" s="211"/>
      <c r="FQD15" s="211"/>
      <c r="FQE15" s="211"/>
      <c r="FQF15" s="211"/>
      <c r="FQG15" s="211"/>
      <c r="FQH15" s="211"/>
      <c r="FQI15" s="211"/>
      <c r="FQJ15" s="211"/>
      <c r="FQK15" s="211"/>
      <c r="FQL15" s="211"/>
      <c r="FQM15" s="211"/>
      <c r="FQN15" s="211"/>
      <c r="FQO15" s="211"/>
      <c r="FQP15" s="211"/>
      <c r="FQQ15" s="211"/>
      <c r="FQR15" s="211"/>
      <c r="FQS15" s="211"/>
      <c r="FQT15" s="211"/>
      <c r="FQU15" s="211"/>
      <c r="FQV15" s="211"/>
      <c r="FQW15" s="211"/>
      <c r="FQX15" s="211"/>
      <c r="FQY15" s="211"/>
      <c r="FQZ15" s="211"/>
      <c r="FRA15" s="211"/>
      <c r="FRB15" s="211"/>
      <c r="FRC15" s="211"/>
      <c r="FRD15" s="211"/>
      <c r="FRE15" s="211"/>
      <c r="FRF15" s="211"/>
      <c r="FRG15" s="211"/>
      <c r="FRH15" s="211"/>
      <c r="FRI15" s="211"/>
      <c r="FRJ15" s="211"/>
      <c r="FRK15" s="211"/>
      <c r="FRL15" s="211"/>
      <c r="FRM15" s="211"/>
      <c r="FRN15" s="211"/>
      <c r="FRO15" s="211"/>
      <c r="FRP15" s="211"/>
      <c r="FRQ15" s="211"/>
      <c r="FRR15" s="211"/>
      <c r="FRS15" s="211"/>
      <c r="FRT15" s="211"/>
      <c r="FRU15" s="211"/>
      <c r="FRV15" s="211"/>
      <c r="FRW15" s="211"/>
      <c r="FRX15" s="211"/>
      <c r="FRY15" s="211"/>
      <c r="FRZ15" s="211"/>
      <c r="FSA15" s="211"/>
      <c r="FSB15" s="211"/>
      <c r="FSC15" s="211"/>
      <c r="FSD15" s="211"/>
      <c r="FSE15" s="211"/>
      <c r="FSF15" s="211"/>
      <c r="FSG15" s="211"/>
      <c r="FSH15" s="211"/>
      <c r="FSI15" s="211"/>
      <c r="FSJ15" s="211"/>
      <c r="FSK15" s="211"/>
      <c r="FSL15" s="211"/>
      <c r="FSM15" s="211"/>
      <c r="FSN15" s="211"/>
      <c r="FSO15" s="211"/>
      <c r="FSP15" s="211"/>
      <c r="FSQ15" s="211"/>
      <c r="FSR15" s="211"/>
      <c r="FSS15" s="211"/>
      <c r="FST15" s="211"/>
      <c r="FSU15" s="211"/>
      <c r="FSV15" s="211"/>
      <c r="FSW15" s="211"/>
      <c r="FSX15" s="211"/>
      <c r="FSY15" s="211"/>
      <c r="FSZ15" s="211"/>
      <c r="FTA15" s="211"/>
      <c r="FTB15" s="211"/>
      <c r="FTC15" s="211"/>
      <c r="FTD15" s="211"/>
      <c r="FTE15" s="211"/>
      <c r="FTF15" s="211"/>
      <c r="FTG15" s="211"/>
      <c r="FTH15" s="211"/>
      <c r="FTI15" s="211"/>
      <c r="FTJ15" s="211"/>
      <c r="FTK15" s="211"/>
      <c r="FTL15" s="211"/>
      <c r="FTM15" s="211"/>
      <c r="FTN15" s="211"/>
      <c r="FTO15" s="211"/>
      <c r="FTP15" s="211"/>
      <c r="FTQ15" s="211"/>
      <c r="FTR15" s="211"/>
      <c r="FTS15" s="211"/>
      <c r="FTT15" s="211"/>
      <c r="FTU15" s="211"/>
      <c r="FTV15" s="211"/>
      <c r="FTW15" s="211"/>
      <c r="FTX15" s="211"/>
      <c r="FTY15" s="211"/>
      <c r="FTZ15" s="211"/>
      <c r="FUA15" s="211"/>
      <c r="FUB15" s="211"/>
      <c r="FUC15" s="211"/>
      <c r="FUD15" s="211"/>
      <c r="FUE15" s="211"/>
      <c r="FUF15" s="211"/>
      <c r="FUG15" s="211"/>
      <c r="FUH15" s="211"/>
      <c r="FUI15" s="211"/>
      <c r="FUJ15" s="211"/>
      <c r="FUK15" s="211"/>
      <c r="FUL15" s="211"/>
      <c r="FUM15" s="211"/>
      <c r="FUN15" s="211"/>
      <c r="FUO15" s="211"/>
      <c r="FUP15" s="211"/>
      <c r="FUQ15" s="211"/>
      <c r="FUR15" s="211"/>
      <c r="FUS15" s="211"/>
      <c r="FUT15" s="211"/>
      <c r="FUU15" s="211"/>
      <c r="FUV15" s="211"/>
      <c r="FUW15" s="211"/>
      <c r="FUX15" s="211"/>
      <c r="FUY15" s="211"/>
      <c r="FUZ15" s="211"/>
      <c r="FVA15" s="211"/>
      <c r="FVB15" s="211"/>
      <c r="FVC15" s="211"/>
      <c r="FVD15" s="211"/>
      <c r="FVE15" s="211"/>
      <c r="FVF15" s="211"/>
      <c r="FVG15" s="211"/>
      <c r="FVH15" s="211"/>
      <c r="FVI15" s="211"/>
      <c r="FVJ15" s="211"/>
      <c r="FVK15" s="211"/>
      <c r="FVL15" s="211"/>
      <c r="FVM15" s="211"/>
      <c r="FVN15" s="211"/>
      <c r="FVO15" s="211"/>
      <c r="FVP15" s="211"/>
      <c r="FVQ15" s="211"/>
      <c r="FVR15" s="211"/>
      <c r="FVS15" s="211"/>
      <c r="FVT15" s="211"/>
      <c r="FVU15" s="211"/>
      <c r="FVV15" s="211"/>
      <c r="FVW15" s="211"/>
      <c r="FVX15" s="211"/>
      <c r="FVY15" s="211"/>
      <c r="FVZ15" s="211"/>
      <c r="FWA15" s="211"/>
      <c r="FWB15" s="211"/>
      <c r="FWC15" s="211"/>
      <c r="FWD15" s="211"/>
      <c r="FWE15" s="211"/>
      <c r="FWF15" s="211"/>
      <c r="FWG15" s="211"/>
      <c r="FWH15" s="211"/>
      <c r="FWI15" s="211"/>
      <c r="FWJ15" s="211"/>
      <c r="FWK15" s="211"/>
      <c r="FWL15" s="211"/>
      <c r="FWM15" s="211"/>
      <c r="FWN15" s="211"/>
      <c r="FWO15" s="211"/>
      <c r="FWP15" s="211"/>
      <c r="FWQ15" s="211"/>
      <c r="FWR15" s="211"/>
      <c r="FWS15" s="211"/>
      <c r="FWT15" s="211"/>
      <c r="FWU15" s="211"/>
      <c r="FWV15" s="211"/>
      <c r="FWW15" s="211"/>
      <c r="FWX15" s="211"/>
      <c r="FWY15" s="211"/>
      <c r="FWZ15" s="211"/>
      <c r="FXA15" s="211"/>
      <c r="FXB15" s="211"/>
      <c r="FXC15" s="211"/>
      <c r="FXD15" s="211"/>
      <c r="FXE15" s="211"/>
      <c r="FXF15" s="211"/>
      <c r="FXG15" s="211"/>
      <c r="FXH15" s="211"/>
      <c r="FXI15" s="211"/>
      <c r="FXJ15" s="211"/>
      <c r="FXK15" s="211"/>
      <c r="FXL15" s="211"/>
      <c r="FXM15" s="211"/>
      <c r="FXN15" s="211"/>
      <c r="FXO15" s="211"/>
      <c r="FXP15" s="211"/>
      <c r="FXQ15" s="211"/>
      <c r="FXR15" s="211"/>
      <c r="FXS15" s="211"/>
      <c r="FXT15" s="211"/>
      <c r="FXU15" s="211"/>
      <c r="FXV15" s="211"/>
      <c r="FXW15" s="211"/>
      <c r="FXX15" s="211"/>
      <c r="FXY15" s="211"/>
      <c r="FXZ15" s="211"/>
      <c r="FYA15" s="211"/>
      <c r="FYB15" s="211"/>
      <c r="FYC15" s="211"/>
      <c r="FYD15" s="211"/>
      <c r="FYE15" s="211"/>
      <c r="FYF15" s="211"/>
      <c r="FYG15" s="211"/>
      <c r="FYH15" s="211"/>
      <c r="FYI15" s="211"/>
      <c r="FYJ15" s="211"/>
      <c r="FYK15" s="211"/>
      <c r="FYL15" s="211"/>
      <c r="FYM15" s="211"/>
      <c r="FYN15" s="211"/>
      <c r="FYO15" s="211"/>
      <c r="FYP15" s="211"/>
      <c r="FYQ15" s="211"/>
      <c r="FYR15" s="211"/>
      <c r="FYS15" s="211"/>
      <c r="FYT15" s="211"/>
      <c r="FYU15" s="211"/>
      <c r="FYV15" s="211"/>
      <c r="FYW15" s="211"/>
      <c r="FYX15" s="211"/>
      <c r="FYY15" s="211"/>
      <c r="FYZ15" s="211"/>
      <c r="FZA15" s="211"/>
      <c r="FZB15" s="211"/>
      <c r="FZC15" s="211"/>
      <c r="FZD15" s="211"/>
      <c r="FZE15" s="211"/>
      <c r="FZF15" s="211"/>
      <c r="FZG15" s="211"/>
      <c r="FZH15" s="211"/>
      <c r="FZI15" s="211"/>
      <c r="FZJ15" s="211"/>
      <c r="FZK15" s="211"/>
      <c r="FZL15" s="211"/>
      <c r="FZM15" s="211"/>
      <c r="FZN15" s="211"/>
      <c r="FZO15" s="211"/>
      <c r="FZP15" s="211"/>
      <c r="FZQ15" s="211"/>
      <c r="FZR15" s="211"/>
      <c r="FZS15" s="211"/>
      <c r="FZT15" s="211"/>
      <c r="FZU15" s="211"/>
      <c r="FZV15" s="211"/>
      <c r="FZW15" s="211"/>
      <c r="FZX15" s="211"/>
      <c r="FZY15" s="211"/>
      <c r="FZZ15" s="211"/>
      <c r="GAA15" s="211"/>
      <c r="GAB15" s="211"/>
      <c r="GAC15" s="211"/>
      <c r="GAD15" s="211"/>
      <c r="GAE15" s="211"/>
      <c r="GAF15" s="211"/>
      <c r="GAG15" s="211"/>
      <c r="GAH15" s="211"/>
      <c r="GAI15" s="211"/>
      <c r="GAJ15" s="211"/>
      <c r="GAK15" s="211"/>
      <c r="GAL15" s="211"/>
      <c r="GAM15" s="211"/>
      <c r="GAN15" s="211"/>
      <c r="GAO15" s="211"/>
      <c r="GAP15" s="211"/>
      <c r="GAQ15" s="211"/>
      <c r="GAR15" s="211"/>
      <c r="GAS15" s="211"/>
      <c r="GAT15" s="211"/>
      <c r="GAU15" s="211"/>
      <c r="GAV15" s="211"/>
      <c r="GAW15" s="211"/>
      <c r="GAX15" s="211"/>
      <c r="GAY15" s="211"/>
      <c r="GAZ15" s="211"/>
      <c r="GBA15" s="211"/>
      <c r="GBB15" s="211"/>
      <c r="GBC15" s="211"/>
      <c r="GBD15" s="211"/>
      <c r="GBE15" s="211"/>
      <c r="GBF15" s="211"/>
      <c r="GBG15" s="211"/>
      <c r="GBH15" s="211"/>
      <c r="GBI15" s="211"/>
      <c r="GBJ15" s="211"/>
      <c r="GBK15" s="211"/>
      <c r="GBL15" s="211"/>
      <c r="GBM15" s="211"/>
      <c r="GBN15" s="211"/>
      <c r="GBO15" s="211"/>
      <c r="GBP15" s="211"/>
      <c r="GBQ15" s="211"/>
      <c r="GBR15" s="211"/>
      <c r="GBS15" s="211"/>
      <c r="GBT15" s="211"/>
      <c r="GBU15" s="211"/>
      <c r="GBV15" s="211"/>
      <c r="GBW15" s="211"/>
      <c r="GBX15" s="211"/>
      <c r="GBY15" s="211"/>
      <c r="GBZ15" s="211"/>
      <c r="GCA15" s="211"/>
      <c r="GCB15" s="211"/>
      <c r="GCC15" s="211"/>
      <c r="GCD15" s="211"/>
      <c r="GCE15" s="211"/>
      <c r="GCF15" s="211"/>
      <c r="GCG15" s="211"/>
      <c r="GCH15" s="211"/>
      <c r="GCI15" s="211"/>
      <c r="GCJ15" s="211"/>
      <c r="GCK15" s="211"/>
      <c r="GCL15" s="211"/>
      <c r="GCM15" s="211"/>
      <c r="GCN15" s="211"/>
      <c r="GCO15" s="211"/>
      <c r="GCP15" s="211"/>
      <c r="GCQ15" s="211"/>
      <c r="GCR15" s="211"/>
      <c r="GCS15" s="211"/>
      <c r="GCT15" s="211"/>
      <c r="GCU15" s="211"/>
      <c r="GCV15" s="211"/>
      <c r="GCW15" s="211"/>
      <c r="GCX15" s="211"/>
      <c r="GCY15" s="211"/>
      <c r="GCZ15" s="211"/>
      <c r="GDA15" s="211"/>
      <c r="GDB15" s="211"/>
      <c r="GDC15" s="211"/>
      <c r="GDD15" s="211"/>
      <c r="GDE15" s="211"/>
      <c r="GDF15" s="211"/>
      <c r="GDG15" s="211"/>
      <c r="GDH15" s="211"/>
      <c r="GDI15" s="211"/>
      <c r="GDJ15" s="211"/>
      <c r="GDK15" s="211"/>
      <c r="GDL15" s="211"/>
      <c r="GDM15" s="211"/>
      <c r="GDN15" s="211"/>
      <c r="GDO15" s="211"/>
      <c r="GDP15" s="211"/>
      <c r="GDQ15" s="211"/>
      <c r="GDR15" s="211"/>
      <c r="GDS15" s="211"/>
      <c r="GDT15" s="211"/>
      <c r="GDU15" s="211"/>
      <c r="GDV15" s="211"/>
      <c r="GDW15" s="211"/>
      <c r="GDX15" s="211"/>
      <c r="GDY15" s="211"/>
      <c r="GDZ15" s="211"/>
      <c r="GEA15" s="211"/>
      <c r="GEB15" s="211"/>
      <c r="GEC15" s="211"/>
      <c r="GED15" s="211"/>
      <c r="GEE15" s="211"/>
      <c r="GEF15" s="211"/>
      <c r="GEG15" s="211"/>
      <c r="GEH15" s="211"/>
      <c r="GEI15" s="211"/>
      <c r="GEJ15" s="211"/>
      <c r="GEK15" s="211"/>
      <c r="GEL15" s="211"/>
      <c r="GEM15" s="211"/>
      <c r="GEN15" s="211"/>
      <c r="GEO15" s="211"/>
      <c r="GEP15" s="211"/>
      <c r="GEQ15" s="211"/>
      <c r="GER15" s="211"/>
      <c r="GES15" s="211"/>
      <c r="GET15" s="211"/>
      <c r="GEU15" s="211"/>
      <c r="GEV15" s="211"/>
      <c r="GEW15" s="211"/>
      <c r="GEX15" s="211"/>
      <c r="GEY15" s="211"/>
      <c r="GEZ15" s="211"/>
      <c r="GFA15" s="211"/>
      <c r="GFB15" s="211"/>
      <c r="GFC15" s="211"/>
      <c r="GFD15" s="211"/>
      <c r="GFE15" s="211"/>
      <c r="GFF15" s="211"/>
      <c r="GFG15" s="211"/>
      <c r="GFH15" s="211"/>
      <c r="GFI15" s="211"/>
      <c r="GFJ15" s="211"/>
      <c r="GFK15" s="211"/>
      <c r="GFL15" s="211"/>
      <c r="GFM15" s="211"/>
      <c r="GFN15" s="211"/>
      <c r="GFO15" s="211"/>
      <c r="GFP15" s="211"/>
      <c r="GFQ15" s="211"/>
      <c r="GFR15" s="211"/>
      <c r="GFS15" s="211"/>
      <c r="GFT15" s="211"/>
      <c r="GFU15" s="211"/>
      <c r="GFV15" s="211"/>
      <c r="GFW15" s="211"/>
      <c r="GFX15" s="211"/>
      <c r="GFY15" s="211"/>
      <c r="GFZ15" s="211"/>
      <c r="GGA15" s="211"/>
      <c r="GGB15" s="211"/>
      <c r="GGC15" s="211"/>
      <c r="GGD15" s="211"/>
      <c r="GGE15" s="211"/>
      <c r="GGF15" s="211"/>
      <c r="GGG15" s="211"/>
      <c r="GGH15" s="211"/>
      <c r="GGI15" s="211"/>
      <c r="GGJ15" s="211"/>
      <c r="GGK15" s="211"/>
      <c r="GGL15" s="211"/>
      <c r="GGM15" s="211"/>
      <c r="GGN15" s="211"/>
      <c r="GGO15" s="211"/>
      <c r="GGP15" s="211"/>
      <c r="GGQ15" s="211"/>
      <c r="GGR15" s="211"/>
      <c r="GGS15" s="211"/>
      <c r="GGT15" s="211"/>
      <c r="GGU15" s="211"/>
      <c r="GGV15" s="211"/>
      <c r="GGW15" s="211"/>
      <c r="GGX15" s="211"/>
      <c r="GGY15" s="211"/>
      <c r="GGZ15" s="211"/>
      <c r="GHA15" s="211"/>
      <c r="GHB15" s="211"/>
      <c r="GHC15" s="211"/>
      <c r="GHD15" s="211"/>
      <c r="GHE15" s="211"/>
      <c r="GHF15" s="211"/>
      <c r="GHG15" s="211"/>
      <c r="GHH15" s="211"/>
      <c r="GHI15" s="211"/>
      <c r="GHJ15" s="211"/>
      <c r="GHK15" s="211"/>
      <c r="GHL15" s="211"/>
      <c r="GHM15" s="211"/>
      <c r="GHN15" s="211"/>
      <c r="GHO15" s="211"/>
      <c r="GHP15" s="211"/>
      <c r="GHQ15" s="211"/>
      <c r="GHR15" s="211"/>
      <c r="GHS15" s="211"/>
      <c r="GHT15" s="211"/>
      <c r="GHU15" s="211"/>
      <c r="GHV15" s="211"/>
      <c r="GHW15" s="211"/>
      <c r="GHX15" s="211"/>
      <c r="GHY15" s="211"/>
      <c r="GHZ15" s="211"/>
      <c r="GIA15" s="211"/>
      <c r="GIB15" s="211"/>
      <c r="GIC15" s="211"/>
      <c r="GID15" s="211"/>
      <c r="GIE15" s="211"/>
      <c r="GIF15" s="211"/>
      <c r="GIG15" s="211"/>
      <c r="GIH15" s="211"/>
      <c r="GII15" s="211"/>
      <c r="GIJ15" s="211"/>
      <c r="GIK15" s="211"/>
      <c r="GIL15" s="211"/>
      <c r="GIM15" s="211"/>
      <c r="GIN15" s="211"/>
      <c r="GIO15" s="211"/>
      <c r="GIP15" s="211"/>
      <c r="GIQ15" s="211"/>
      <c r="GIR15" s="211"/>
      <c r="GIS15" s="211"/>
      <c r="GIT15" s="211"/>
      <c r="GIU15" s="211"/>
      <c r="GIV15" s="211"/>
      <c r="GIW15" s="211"/>
      <c r="GIX15" s="211"/>
      <c r="GIY15" s="211"/>
      <c r="GIZ15" s="211"/>
      <c r="GJA15" s="211"/>
      <c r="GJB15" s="211"/>
      <c r="GJC15" s="211"/>
      <c r="GJD15" s="211"/>
      <c r="GJE15" s="211"/>
      <c r="GJF15" s="211"/>
      <c r="GJG15" s="211"/>
      <c r="GJH15" s="211"/>
      <c r="GJI15" s="211"/>
      <c r="GJJ15" s="211"/>
      <c r="GJK15" s="211"/>
      <c r="GJL15" s="211"/>
      <c r="GJM15" s="211"/>
      <c r="GJN15" s="211"/>
      <c r="GJO15" s="211"/>
      <c r="GJP15" s="211"/>
      <c r="GJQ15" s="211"/>
      <c r="GJR15" s="211"/>
      <c r="GJS15" s="211"/>
      <c r="GJT15" s="211"/>
      <c r="GJU15" s="211"/>
      <c r="GJV15" s="211"/>
      <c r="GJW15" s="211"/>
      <c r="GJX15" s="211"/>
      <c r="GJY15" s="211"/>
      <c r="GJZ15" s="211"/>
      <c r="GKA15" s="211"/>
      <c r="GKB15" s="211"/>
      <c r="GKC15" s="211"/>
      <c r="GKD15" s="211"/>
      <c r="GKE15" s="211"/>
      <c r="GKF15" s="211"/>
      <c r="GKG15" s="211"/>
      <c r="GKH15" s="211"/>
      <c r="GKI15" s="211"/>
      <c r="GKJ15" s="211"/>
      <c r="GKK15" s="211"/>
      <c r="GKL15" s="211"/>
      <c r="GKM15" s="211"/>
      <c r="GKN15" s="211"/>
      <c r="GKO15" s="211"/>
      <c r="GKP15" s="211"/>
      <c r="GKQ15" s="211"/>
      <c r="GKR15" s="211"/>
      <c r="GKS15" s="211"/>
      <c r="GKT15" s="211"/>
      <c r="GKU15" s="211"/>
      <c r="GKV15" s="211"/>
      <c r="GKW15" s="211"/>
      <c r="GKX15" s="211"/>
      <c r="GKY15" s="211"/>
      <c r="GKZ15" s="211"/>
      <c r="GLA15" s="211"/>
      <c r="GLB15" s="211"/>
      <c r="GLC15" s="211"/>
      <c r="GLD15" s="211"/>
      <c r="GLE15" s="211"/>
      <c r="GLF15" s="211"/>
      <c r="GLG15" s="211"/>
      <c r="GLH15" s="211"/>
      <c r="GLI15" s="211"/>
      <c r="GLJ15" s="211"/>
      <c r="GLK15" s="211"/>
      <c r="GLL15" s="211"/>
      <c r="GLM15" s="211"/>
      <c r="GLN15" s="211"/>
      <c r="GLO15" s="211"/>
      <c r="GLP15" s="211"/>
      <c r="GLQ15" s="211"/>
      <c r="GLR15" s="211"/>
      <c r="GLS15" s="211"/>
      <c r="GLT15" s="211"/>
      <c r="GLU15" s="211"/>
      <c r="GLV15" s="211"/>
      <c r="GLW15" s="211"/>
      <c r="GLX15" s="211"/>
      <c r="GLY15" s="211"/>
      <c r="GLZ15" s="211"/>
      <c r="GMA15" s="211"/>
      <c r="GMB15" s="211"/>
      <c r="GMC15" s="211"/>
      <c r="GMD15" s="211"/>
      <c r="GME15" s="211"/>
      <c r="GMF15" s="211"/>
      <c r="GMG15" s="211"/>
      <c r="GMH15" s="211"/>
      <c r="GMI15" s="211"/>
      <c r="GMJ15" s="211"/>
      <c r="GMK15" s="211"/>
      <c r="GML15" s="211"/>
      <c r="GMM15" s="211"/>
      <c r="GMN15" s="211"/>
      <c r="GMO15" s="211"/>
      <c r="GMP15" s="211"/>
      <c r="GMQ15" s="211"/>
      <c r="GMR15" s="211"/>
      <c r="GMS15" s="211"/>
      <c r="GMT15" s="211"/>
      <c r="GMU15" s="211"/>
      <c r="GMV15" s="211"/>
      <c r="GMW15" s="211"/>
      <c r="GMX15" s="211"/>
      <c r="GMY15" s="211"/>
      <c r="GMZ15" s="211"/>
      <c r="GNA15" s="211"/>
      <c r="GNB15" s="211"/>
      <c r="GNC15" s="211"/>
      <c r="GND15" s="211"/>
      <c r="GNE15" s="211"/>
      <c r="GNF15" s="211"/>
      <c r="GNG15" s="211"/>
      <c r="GNH15" s="211"/>
      <c r="GNI15" s="211"/>
      <c r="GNJ15" s="211"/>
      <c r="GNK15" s="211"/>
      <c r="GNL15" s="211"/>
      <c r="GNM15" s="211"/>
      <c r="GNN15" s="211"/>
      <c r="GNO15" s="211"/>
      <c r="GNP15" s="211"/>
      <c r="GNQ15" s="211"/>
      <c r="GNR15" s="211"/>
      <c r="GNS15" s="211"/>
      <c r="GNT15" s="211"/>
      <c r="GNU15" s="211"/>
      <c r="GNV15" s="211"/>
      <c r="GNW15" s="211"/>
      <c r="GNX15" s="211"/>
      <c r="GNY15" s="211"/>
      <c r="GNZ15" s="211"/>
      <c r="GOA15" s="211"/>
      <c r="GOB15" s="211"/>
      <c r="GOC15" s="211"/>
      <c r="GOD15" s="211"/>
      <c r="GOE15" s="211"/>
      <c r="GOF15" s="211"/>
      <c r="GOG15" s="211"/>
      <c r="GOH15" s="211"/>
      <c r="GOI15" s="211"/>
      <c r="GOJ15" s="211"/>
      <c r="GOK15" s="211"/>
      <c r="GOL15" s="211"/>
      <c r="GOM15" s="211"/>
      <c r="GON15" s="211"/>
      <c r="GOO15" s="211"/>
      <c r="GOP15" s="211"/>
      <c r="GOQ15" s="211"/>
      <c r="GOR15" s="211"/>
      <c r="GOS15" s="211"/>
      <c r="GOT15" s="211"/>
      <c r="GOU15" s="211"/>
      <c r="GOV15" s="211"/>
      <c r="GOW15" s="211"/>
      <c r="GOX15" s="211"/>
      <c r="GOY15" s="211"/>
      <c r="GOZ15" s="211"/>
      <c r="GPA15" s="211"/>
      <c r="GPB15" s="211"/>
      <c r="GPC15" s="211"/>
      <c r="GPD15" s="211"/>
      <c r="GPE15" s="211"/>
      <c r="GPF15" s="211"/>
      <c r="GPG15" s="211"/>
      <c r="GPH15" s="211"/>
      <c r="GPI15" s="211"/>
      <c r="GPJ15" s="211"/>
      <c r="GPK15" s="211"/>
      <c r="GPL15" s="211"/>
      <c r="GPM15" s="211"/>
      <c r="GPN15" s="211"/>
      <c r="GPO15" s="211"/>
      <c r="GPP15" s="211"/>
      <c r="GPQ15" s="211"/>
      <c r="GPR15" s="211"/>
      <c r="GPS15" s="211"/>
      <c r="GPT15" s="211"/>
      <c r="GPU15" s="211"/>
      <c r="GPV15" s="211"/>
      <c r="GPW15" s="211"/>
      <c r="GPX15" s="211"/>
      <c r="GPY15" s="211"/>
      <c r="GPZ15" s="211"/>
      <c r="GQA15" s="211"/>
      <c r="GQB15" s="211"/>
      <c r="GQC15" s="211"/>
      <c r="GQD15" s="211"/>
      <c r="GQE15" s="211"/>
      <c r="GQF15" s="211"/>
      <c r="GQG15" s="211"/>
      <c r="GQH15" s="211"/>
      <c r="GQI15" s="211"/>
      <c r="GQJ15" s="211"/>
      <c r="GQK15" s="211"/>
      <c r="GQL15" s="211"/>
      <c r="GQM15" s="211"/>
      <c r="GQN15" s="211"/>
      <c r="GQO15" s="211"/>
      <c r="GQP15" s="211"/>
      <c r="GQQ15" s="211"/>
      <c r="GQR15" s="211"/>
      <c r="GQS15" s="211"/>
      <c r="GQT15" s="211"/>
      <c r="GQU15" s="211"/>
      <c r="GQV15" s="211"/>
      <c r="GQW15" s="211"/>
      <c r="GQX15" s="211"/>
      <c r="GQY15" s="211"/>
      <c r="GQZ15" s="211"/>
      <c r="GRA15" s="211"/>
      <c r="GRB15" s="211"/>
      <c r="GRC15" s="211"/>
      <c r="GRD15" s="211"/>
      <c r="GRE15" s="211"/>
      <c r="GRF15" s="211"/>
      <c r="GRG15" s="211"/>
      <c r="GRH15" s="211"/>
      <c r="GRI15" s="211"/>
      <c r="GRJ15" s="211"/>
      <c r="GRK15" s="211"/>
      <c r="GRL15" s="211"/>
      <c r="GRM15" s="211"/>
      <c r="GRN15" s="211"/>
      <c r="GRO15" s="211"/>
      <c r="GRP15" s="211"/>
      <c r="GRQ15" s="211"/>
      <c r="GRR15" s="211"/>
      <c r="GRS15" s="211"/>
      <c r="GRT15" s="211"/>
      <c r="GRU15" s="211"/>
      <c r="GRV15" s="211"/>
      <c r="GRW15" s="211"/>
      <c r="GRX15" s="211"/>
      <c r="GRY15" s="211"/>
      <c r="GRZ15" s="211"/>
      <c r="GSA15" s="211"/>
      <c r="GSB15" s="211"/>
      <c r="GSC15" s="211"/>
      <c r="GSD15" s="211"/>
      <c r="GSE15" s="211"/>
      <c r="GSF15" s="211"/>
      <c r="GSG15" s="211"/>
      <c r="GSH15" s="211"/>
      <c r="GSI15" s="211"/>
      <c r="GSJ15" s="211"/>
      <c r="GSK15" s="211"/>
      <c r="GSL15" s="211"/>
      <c r="GSM15" s="211"/>
      <c r="GSN15" s="211"/>
      <c r="GSO15" s="211"/>
      <c r="GSP15" s="211"/>
      <c r="GSQ15" s="211"/>
      <c r="GSR15" s="211"/>
      <c r="GSS15" s="211"/>
      <c r="GST15" s="211"/>
      <c r="GSU15" s="211"/>
      <c r="GSV15" s="211"/>
      <c r="GSW15" s="211"/>
      <c r="GSX15" s="211"/>
      <c r="GSY15" s="211"/>
      <c r="GSZ15" s="211"/>
      <c r="GTA15" s="211"/>
      <c r="GTB15" s="211"/>
      <c r="GTC15" s="211"/>
      <c r="GTD15" s="211"/>
      <c r="GTE15" s="211"/>
      <c r="GTF15" s="211"/>
      <c r="GTG15" s="211"/>
      <c r="GTH15" s="211"/>
      <c r="GTI15" s="211"/>
      <c r="GTJ15" s="211"/>
      <c r="GTK15" s="211"/>
      <c r="GTL15" s="211"/>
      <c r="GTM15" s="211"/>
      <c r="GTN15" s="211"/>
      <c r="GTO15" s="211"/>
      <c r="GTP15" s="211"/>
      <c r="GTQ15" s="211"/>
      <c r="GTR15" s="211"/>
      <c r="GTS15" s="211"/>
      <c r="GTT15" s="211"/>
      <c r="GTU15" s="211"/>
      <c r="GTV15" s="211"/>
      <c r="GTW15" s="211"/>
      <c r="GTX15" s="211"/>
      <c r="GTY15" s="211"/>
      <c r="GTZ15" s="211"/>
      <c r="GUA15" s="211"/>
      <c r="GUB15" s="211"/>
      <c r="GUC15" s="211"/>
      <c r="GUD15" s="211"/>
      <c r="GUE15" s="211"/>
      <c r="GUF15" s="211"/>
      <c r="GUG15" s="211"/>
      <c r="GUH15" s="211"/>
      <c r="GUI15" s="211"/>
      <c r="GUJ15" s="211"/>
      <c r="GUK15" s="211"/>
      <c r="GUL15" s="211"/>
      <c r="GUM15" s="211"/>
      <c r="GUN15" s="211"/>
      <c r="GUO15" s="211"/>
      <c r="GUP15" s="211"/>
      <c r="GUQ15" s="211"/>
      <c r="GUR15" s="211"/>
      <c r="GUS15" s="211"/>
      <c r="GUT15" s="211"/>
      <c r="GUU15" s="211"/>
      <c r="GUV15" s="211"/>
      <c r="GUW15" s="211"/>
      <c r="GUX15" s="211"/>
      <c r="GUY15" s="211"/>
      <c r="GUZ15" s="211"/>
      <c r="GVA15" s="211"/>
      <c r="GVB15" s="211"/>
      <c r="GVC15" s="211"/>
      <c r="GVD15" s="211"/>
      <c r="GVE15" s="211"/>
      <c r="GVF15" s="211"/>
      <c r="GVG15" s="211"/>
      <c r="GVH15" s="211"/>
      <c r="GVI15" s="211"/>
      <c r="GVJ15" s="211"/>
      <c r="GVK15" s="211"/>
      <c r="GVL15" s="211"/>
      <c r="GVM15" s="211"/>
      <c r="GVN15" s="211"/>
      <c r="GVO15" s="211"/>
      <c r="GVP15" s="211"/>
      <c r="GVQ15" s="211"/>
      <c r="GVR15" s="211"/>
      <c r="GVS15" s="211"/>
      <c r="GVT15" s="211"/>
      <c r="GVU15" s="211"/>
      <c r="GVV15" s="211"/>
      <c r="GVW15" s="211"/>
      <c r="GVX15" s="211"/>
      <c r="GVY15" s="211"/>
      <c r="GVZ15" s="211"/>
      <c r="GWA15" s="211"/>
      <c r="GWB15" s="211"/>
      <c r="GWC15" s="211"/>
      <c r="GWD15" s="211"/>
      <c r="GWE15" s="211"/>
      <c r="GWF15" s="211"/>
      <c r="GWG15" s="211"/>
      <c r="GWH15" s="211"/>
      <c r="GWI15" s="211"/>
      <c r="GWJ15" s="211"/>
      <c r="GWK15" s="211"/>
      <c r="GWL15" s="211"/>
      <c r="GWM15" s="211"/>
      <c r="GWN15" s="211"/>
      <c r="GWO15" s="211"/>
      <c r="GWP15" s="211"/>
      <c r="GWQ15" s="211"/>
      <c r="GWR15" s="211"/>
      <c r="GWS15" s="211"/>
      <c r="GWT15" s="211"/>
      <c r="GWU15" s="211"/>
      <c r="GWV15" s="211"/>
      <c r="GWW15" s="211"/>
      <c r="GWX15" s="211"/>
      <c r="GWY15" s="211"/>
      <c r="GWZ15" s="211"/>
      <c r="GXA15" s="211"/>
      <c r="GXB15" s="211"/>
      <c r="GXC15" s="211"/>
      <c r="GXD15" s="211"/>
      <c r="GXE15" s="211"/>
      <c r="GXF15" s="211"/>
      <c r="GXG15" s="211"/>
      <c r="GXH15" s="211"/>
      <c r="GXI15" s="211"/>
      <c r="GXJ15" s="211"/>
      <c r="GXK15" s="211"/>
      <c r="GXL15" s="211"/>
      <c r="GXM15" s="211"/>
      <c r="GXN15" s="211"/>
      <c r="GXO15" s="211"/>
      <c r="GXP15" s="211"/>
      <c r="GXQ15" s="211"/>
      <c r="GXR15" s="211"/>
      <c r="GXS15" s="211"/>
      <c r="GXT15" s="211"/>
      <c r="GXU15" s="211"/>
      <c r="GXV15" s="211"/>
      <c r="GXW15" s="211"/>
      <c r="GXX15" s="211"/>
      <c r="GXY15" s="211"/>
      <c r="GXZ15" s="211"/>
      <c r="GYA15" s="211"/>
      <c r="GYB15" s="211"/>
      <c r="GYC15" s="211"/>
      <c r="GYD15" s="211"/>
      <c r="GYE15" s="211"/>
      <c r="GYF15" s="211"/>
      <c r="GYG15" s="211"/>
      <c r="GYH15" s="211"/>
      <c r="GYI15" s="211"/>
      <c r="GYJ15" s="211"/>
      <c r="GYK15" s="211"/>
      <c r="GYL15" s="211"/>
      <c r="GYM15" s="211"/>
      <c r="GYN15" s="211"/>
      <c r="GYO15" s="211"/>
      <c r="GYP15" s="211"/>
      <c r="GYQ15" s="211"/>
      <c r="GYR15" s="211"/>
      <c r="GYS15" s="211"/>
      <c r="GYT15" s="211"/>
      <c r="GYU15" s="211"/>
      <c r="GYV15" s="211"/>
      <c r="GYW15" s="211"/>
      <c r="GYX15" s="211"/>
      <c r="GYY15" s="211"/>
      <c r="GYZ15" s="211"/>
      <c r="GZA15" s="211"/>
      <c r="GZB15" s="211"/>
      <c r="GZC15" s="211"/>
      <c r="GZD15" s="211"/>
      <c r="GZE15" s="211"/>
      <c r="GZF15" s="211"/>
      <c r="GZG15" s="211"/>
      <c r="GZH15" s="211"/>
      <c r="GZI15" s="211"/>
      <c r="GZJ15" s="211"/>
      <c r="GZK15" s="211"/>
      <c r="GZL15" s="211"/>
      <c r="GZM15" s="211"/>
      <c r="GZN15" s="211"/>
      <c r="GZO15" s="211"/>
      <c r="GZP15" s="211"/>
      <c r="GZQ15" s="211"/>
      <c r="GZR15" s="211"/>
      <c r="GZS15" s="211"/>
      <c r="GZT15" s="211"/>
      <c r="GZU15" s="211"/>
      <c r="GZV15" s="211"/>
      <c r="GZW15" s="211"/>
      <c r="GZX15" s="211"/>
      <c r="GZY15" s="211"/>
      <c r="GZZ15" s="211"/>
      <c r="HAA15" s="211"/>
      <c r="HAB15" s="211"/>
      <c r="HAC15" s="211"/>
      <c r="HAD15" s="211"/>
      <c r="HAE15" s="211"/>
      <c r="HAF15" s="211"/>
      <c r="HAG15" s="211"/>
      <c r="HAH15" s="211"/>
      <c r="HAI15" s="211"/>
      <c r="HAJ15" s="211"/>
      <c r="HAK15" s="211"/>
      <c r="HAL15" s="211"/>
      <c r="HAM15" s="211"/>
      <c r="HAN15" s="211"/>
      <c r="HAO15" s="211"/>
      <c r="HAP15" s="211"/>
      <c r="HAQ15" s="211"/>
      <c r="HAR15" s="211"/>
      <c r="HAS15" s="211"/>
      <c r="HAT15" s="211"/>
      <c r="HAU15" s="211"/>
      <c r="HAV15" s="211"/>
      <c r="HAW15" s="211"/>
      <c r="HAX15" s="211"/>
      <c r="HAY15" s="211"/>
      <c r="HAZ15" s="211"/>
      <c r="HBA15" s="211"/>
      <c r="HBB15" s="211"/>
      <c r="HBC15" s="211"/>
      <c r="HBD15" s="211"/>
      <c r="HBE15" s="211"/>
      <c r="HBF15" s="211"/>
      <c r="HBG15" s="211"/>
      <c r="HBH15" s="211"/>
      <c r="HBI15" s="211"/>
      <c r="HBJ15" s="211"/>
      <c r="HBK15" s="211"/>
      <c r="HBL15" s="211"/>
      <c r="HBM15" s="211"/>
      <c r="HBN15" s="211"/>
      <c r="HBO15" s="211"/>
      <c r="HBP15" s="211"/>
      <c r="HBQ15" s="211"/>
      <c r="HBR15" s="211"/>
      <c r="HBS15" s="211"/>
      <c r="HBT15" s="211"/>
      <c r="HBU15" s="211"/>
      <c r="HBV15" s="211"/>
      <c r="HBW15" s="211"/>
      <c r="HBX15" s="211"/>
      <c r="HBY15" s="211"/>
      <c r="HBZ15" s="211"/>
      <c r="HCA15" s="211"/>
      <c r="HCB15" s="211"/>
      <c r="HCC15" s="211"/>
      <c r="HCD15" s="211"/>
      <c r="HCE15" s="211"/>
      <c r="HCF15" s="211"/>
      <c r="HCG15" s="211"/>
      <c r="HCH15" s="211"/>
      <c r="HCI15" s="211"/>
      <c r="HCJ15" s="211"/>
      <c r="HCK15" s="211"/>
      <c r="HCL15" s="211"/>
      <c r="HCM15" s="211"/>
      <c r="HCN15" s="211"/>
      <c r="HCO15" s="211"/>
      <c r="HCP15" s="211"/>
      <c r="HCQ15" s="211"/>
      <c r="HCR15" s="211"/>
      <c r="HCS15" s="211"/>
      <c r="HCT15" s="211"/>
      <c r="HCU15" s="211"/>
      <c r="HCV15" s="211"/>
      <c r="HCW15" s="211"/>
      <c r="HCX15" s="211"/>
      <c r="HCY15" s="211"/>
      <c r="HCZ15" s="211"/>
      <c r="HDA15" s="211"/>
      <c r="HDB15" s="211"/>
      <c r="HDC15" s="211"/>
      <c r="HDD15" s="211"/>
      <c r="HDE15" s="211"/>
      <c r="HDF15" s="211"/>
      <c r="HDG15" s="211"/>
      <c r="HDH15" s="211"/>
      <c r="HDI15" s="211"/>
      <c r="HDJ15" s="211"/>
      <c r="HDK15" s="211"/>
      <c r="HDL15" s="211"/>
      <c r="HDM15" s="211"/>
      <c r="HDN15" s="211"/>
      <c r="HDO15" s="211"/>
      <c r="HDP15" s="211"/>
      <c r="HDQ15" s="211"/>
      <c r="HDR15" s="211"/>
      <c r="HDS15" s="211"/>
      <c r="HDT15" s="211"/>
      <c r="HDU15" s="211"/>
      <c r="HDV15" s="211"/>
      <c r="HDW15" s="211"/>
      <c r="HDX15" s="211"/>
      <c r="HDY15" s="211"/>
      <c r="HDZ15" s="211"/>
      <c r="HEA15" s="211"/>
      <c r="HEB15" s="211"/>
      <c r="HEC15" s="211"/>
      <c r="HED15" s="211"/>
      <c r="HEE15" s="211"/>
      <c r="HEF15" s="211"/>
      <c r="HEG15" s="211"/>
      <c r="HEH15" s="211"/>
      <c r="HEI15" s="211"/>
      <c r="HEJ15" s="211"/>
      <c r="HEK15" s="211"/>
      <c r="HEL15" s="211"/>
      <c r="HEM15" s="211"/>
      <c r="HEN15" s="211"/>
      <c r="HEO15" s="211"/>
      <c r="HEP15" s="211"/>
      <c r="HEQ15" s="211"/>
      <c r="HER15" s="211"/>
      <c r="HES15" s="211"/>
      <c r="HET15" s="211"/>
      <c r="HEU15" s="211"/>
      <c r="HEV15" s="211"/>
      <c r="HEW15" s="211"/>
      <c r="HEX15" s="211"/>
      <c r="HEY15" s="211"/>
      <c r="HEZ15" s="211"/>
      <c r="HFA15" s="211"/>
      <c r="HFB15" s="211"/>
      <c r="HFC15" s="211"/>
      <c r="HFD15" s="211"/>
      <c r="HFE15" s="211"/>
      <c r="HFF15" s="211"/>
      <c r="HFG15" s="211"/>
      <c r="HFH15" s="211"/>
      <c r="HFI15" s="211"/>
      <c r="HFJ15" s="211"/>
      <c r="HFK15" s="211"/>
      <c r="HFL15" s="211"/>
      <c r="HFM15" s="211"/>
      <c r="HFN15" s="211"/>
      <c r="HFO15" s="211"/>
      <c r="HFP15" s="211"/>
      <c r="HFQ15" s="211"/>
      <c r="HFR15" s="211"/>
      <c r="HFS15" s="211"/>
      <c r="HFT15" s="211"/>
      <c r="HFU15" s="211"/>
      <c r="HFV15" s="211"/>
      <c r="HFW15" s="211"/>
      <c r="HFX15" s="211"/>
      <c r="HFY15" s="211"/>
      <c r="HFZ15" s="211"/>
      <c r="HGA15" s="211"/>
      <c r="HGB15" s="211"/>
      <c r="HGC15" s="211"/>
      <c r="HGD15" s="211"/>
      <c r="HGE15" s="211"/>
      <c r="HGF15" s="211"/>
      <c r="HGG15" s="211"/>
      <c r="HGH15" s="211"/>
      <c r="HGI15" s="211"/>
      <c r="HGJ15" s="211"/>
      <c r="HGK15" s="211"/>
      <c r="HGL15" s="211"/>
      <c r="HGM15" s="211"/>
      <c r="HGN15" s="211"/>
      <c r="HGO15" s="211"/>
      <c r="HGP15" s="211"/>
      <c r="HGQ15" s="211"/>
      <c r="HGR15" s="211"/>
      <c r="HGS15" s="211"/>
      <c r="HGT15" s="211"/>
      <c r="HGU15" s="211"/>
      <c r="HGV15" s="211"/>
      <c r="HGW15" s="211"/>
      <c r="HGX15" s="211"/>
      <c r="HGY15" s="211"/>
      <c r="HGZ15" s="211"/>
      <c r="HHA15" s="211"/>
      <c r="HHB15" s="211"/>
      <c r="HHC15" s="211"/>
      <c r="HHD15" s="211"/>
      <c r="HHE15" s="211"/>
      <c r="HHF15" s="211"/>
      <c r="HHG15" s="211"/>
      <c r="HHH15" s="211"/>
      <c r="HHI15" s="211"/>
      <c r="HHJ15" s="211"/>
      <c r="HHK15" s="211"/>
      <c r="HHL15" s="211"/>
      <c r="HHM15" s="211"/>
      <c r="HHN15" s="211"/>
      <c r="HHO15" s="211"/>
      <c r="HHP15" s="211"/>
      <c r="HHQ15" s="211"/>
      <c r="HHR15" s="211"/>
      <c r="HHS15" s="211"/>
      <c r="HHT15" s="211"/>
      <c r="HHU15" s="211"/>
      <c r="HHV15" s="211"/>
      <c r="HHW15" s="211"/>
      <c r="HHX15" s="211"/>
      <c r="HHY15" s="211"/>
      <c r="HHZ15" s="211"/>
      <c r="HIA15" s="211"/>
      <c r="HIB15" s="211"/>
      <c r="HIC15" s="211"/>
      <c r="HID15" s="211"/>
      <c r="HIE15" s="211"/>
      <c r="HIF15" s="211"/>
      <c r="HIG15" s="211"/>
      <c r="HIH15" s="211"/>
      <c r="HII15" s="211"/>
      <c r="HIJ15" s="211"/>
      <c r="HIK15" s="211"/>
      <c r="HIL15" s="211"/>
      <c r="HIM15" s="211"/>
      <c r="HIN15" s="211"/>
      <c r="HIO15" s="211"/>
      <c r="HIP15" s="211"/>
      <c r="HIQ15" s="211"/>
      <c r="HIR15" s="211"/>
      <c r="HIS15" s="211"/>
      <c r="HIT15" s="211"/>
      <c r="HIU15" s="211"/>
      <c r="HIV15" s="211"/>
      <c r="HIW15" s="211"/>
      <c r="HIX15" s="211"/>
      <c r="HIY15" s="211"/>
      <c r="HIZ15" s="211"/>
      <c r="HJA15" s="211"/>
      <c r="HJB15" s="211"/>
      <c r="HJC15" s="211"/>
      <c r="HJD15" s="211"/>
      <c r="HJE15" s="211"/>
      <c r="HJF15" s="211"/>
      <c r="HJG15" s="211"/>
      <c r="HJH15" s="211"/>
      <c r="HJI15" s="211"/>
      <c r="HJJ15" s="211"/>
      <c r="HJK15" s="211"/>
      <c r="HJL15" s="211"/>
      <c r="HJM15" s="211"/>
      <c r="HJN15" s="211"/>
      <c r="HJO15" s="211"/>
      <c r="HJP15" s="211"/>
      <c r="HJQ15" s="211"/>
      <c r="HJR15" s="211"/>
      <c r="HJS15" s="211"/>
      <c r="HJT15" s="211"/>
      <c r="HJU15" s="211"/>
      <c r="HJV15" s="211"/>
      <c r="HJW15" s="211"/>
      <c r="HJX15" s="211"/>
      <c r="HJY15" s="211"/>
      <c r="HJZ15" s="211"/>
      <c r="HKA15" s="211"/>
      <c r="HKB15" s="211"/>
      <c r="HKC15" s="211"/>
      <c r="HKD15" s="211"/>
      <c r="HKE15" s="211"/>
      <c r="HKF15" s="211"/>
      <c r="HKG15" s="211"/>
      <c r="HKH15" s="211"/>
      <c r="HKI15" s="211"/>
      <c r="HKJ15" s="211"/>
      <c r="HKK15" s="211"/>
      <c r="HKL15" s="211"/>
      <c r="HKM15" s="211"/>
      <c r="HKN15" s="211"/>
      <c r="HKO15" s="211"/>
      <c r="HKP15" s="211"/>
      <c r="HKQ15" s="211"/>
      <c r="HKR15" s="211"/>
      <c r="HKS15" s="211"/>
      <c r="HKT15" s="211"/>
      <c r="HKU15" s="211"/>
      <c r="HKV15" s="211"/>
      <c r="HKW15" s="211"/>
      <c r="HKX15" s="211"/>
      <c r="HKY15" s="211"/>
      <c r="HKZ15" s="211"/>
      <c r="HLA15" s="211"/>
      <c r="HLB15" s="211"/>
      <c r="HLC15" s="211"/>
      <c r="HLD15" s="211"/>
      <c r="HLE15" s="211"/>
      <c r="HLF15" s="211"/>
      <c r="HLG15" s="211"/>
      <c r="HLH15" s="211"/>
      <c r="HLI15" s="211"/>
      <c r="HLJ15" s="211"/>
      <c r="HLK15" s="211"/>
      <c r="HLL15" s="211"/>
      <c r="HLM15" s="211"/>
      <c r="HLN15" s="211"/>
      <c r="HLO15" s="211"/>
      <c r="HLP15" s="211"/>
      <c r="HLQ15" s="211"/>
      <c r="HLR15" s="211"/>
      <c r="HLS15" s="211"/>
      <c r="HLT15" s="211"/>
      <c r="HLU15" s="211"/>
      <c r="HLV15" s="211"/>
      <c r="HLW15" s="211"/>
      <c r="HLX15" s="211"/>
      <c r="HLY15" s="211"/>
      <c r="HLZ15" s="211"/>
      <c r="HMA15" s="211"/>
      <c r="HMB15" s="211"/>
      <c r="HMC15" s="211"/>
      <c r="HMD15" s="211"/>
      <c r="HME15" s="211"/>
      <c r="HMF15" s="211"/>
      <c r="HMG15" s="211"/>
      <c r="HMH15" s="211"/>
      <c r="HMI15" s="211"/>
      <c r="HMJ15" s="211"/>
      <c r="HMK15" s="211"/>
      <c r="HML15" s="211"/>
      <c r="HMM15" s="211"/>
      <c r="HMN15" s="211"/>
      <c r="HMO15" s="211"/>
      <c r="HMP15" s="211"/>
      <c r="HMQ15" s="211"/>
      <c r="HMR15" s="211"/>
      <c r="HMS15" s="211"/>
      <c r="HMT15" s="211"/>
      <c r="HMU15" s="211"/>
      <c r="HMV15" s="211"/>
      <c r="HMW15" s="211"/>
      <c r="HMX15" s="211"/>
      <c r="HMY15" s="211"/>
      <c r="HMZ15" s="211"/>
      <c r="HNA15" s="211"/>
      <c r="HNB15" s="211"/>
      <c r="HNC15" s="211"/>
      <c r="HND15" s="211"/>
      <c r="HNE15" s="211"/>
      <c r="HNF15" s="211"/>
      <c r="HNG15" s="211"/>
      <c r="HNH15" s="211"/>
      <c r="HNI15" s="211"/>
      <c r="HNJ15" s="211"/>
      <c r="HNK15" s="211"/>
      <c r="HNL15" s="211"/>
      <c r="HNM15" s="211"/>
      <c r="HNN15" s="211"/>
      <c r="HNO15" s="211"/>
      <c r="HNP15" s="211"/>
      <c r="HNQ15" s="211"/>
      <c r="HNR15" s="211"/>
      <c r="HNS15" s="211"/>
      <c r="HNT15" s="211"/>
      <c r="HNU15" s="211"/>
      <c r="HNV15" s="211"/>
      <c r="HNW15" s="211"/>
      <c r="HNX15" s="211"/>
      <c r="HNY15" s="211"/>
      <c r="HNZ15" s="211"/>
      <c r="HOA15" s="211"/>
      <c r="HOB15" s="211"/>
      <c r="HOC15" s="211"/>
      <c r="HOD15" s="211"/>
      <c r="HOE15" s="211"/>
      <c r="HOF15" s="211"/>
      <c r="HOG15" s="211"/>
      <c r="HOH15" s="211"/>
      <c r="HOI15" s="211"/>
      <c r="HOJ15" s="211"/>
      <c r="HOK15" s="211"/>
      <c r="HOL15" s="211"/>
      <c r="HOM15" s="211"/>
      <c r="HON15" s="211"/>
      <c r="HOO15" s="211"/>
      <c r="HOP15" s="211"/>
      <c r="HOQ15" s="211"/>
      <c r="HOR15" s="211"/>
      <c r="HOS15" s="211"/>
      <c r="HOT15" s="211"/>
      <c r="HOU15" s="211"/>
      <c r="HOV15" s="211"/>
      <c r="HOW15" s="211"/>
      <c r="HOX15" s="211"/>
      <c r="HOY15" s="211"/>
      <c r="HOZ15" s="211"/>
      <c r="HPA15" s="211"/>
      <c r="HPB15" s="211"/>
      <c r="HPC15" s="211"/>
      <c r="HPD15" s="211"/>
      <c r="HPE15" s="211"/>
      <c r="HPF15" s="211"/>
      <c r="HPG15" s="211"/>
      <c r="HPH15" s="211"/>
      <c r="HPI15" s="211"/>
      <c r="HPJ15" s="211"/>
      <c r="HPK15" s="211"/>
      <c r="HPL15" s="211"/>
      <c r="HPM15" s="211"/>
      <c r="HPN15" s="211"/>
      <c r="HPO15" s="211"/>
      <c r="HPP15" s="211"/>
      <c r="HPQ15" s="211"/>
      <c r="HPR15" s="211"/>
      <c r="HPS15" s="211"/>
      <c r="HPT15" s="211"/>
      <c r="HPU15" s="211"/>
      <c r="HPV15" s="211"/>
      <c r="HPW15" s="211"/>
      <c r="HPX15" s="211"/>
      <c r="HPY15" s="211"/>
      <c r="HPZ15" s="211"/>
      <c r="HQA15" s="211"/>
      <c r="HQB15" s="211"/>
      <c r="HQC15" s="211"/>
      <c r="HQD15" s="211"/>
      <c r="HQE15" s="211"/>
      <c r="HQF15" s="211"/>
      <c r="HQG15" s="211"/>
      <c r="HQH15" s="211"/>
      <c r="HQI15" s="211"/>
      <c r="HQJ15" s="211"/>
      <c r="HQK15" s="211"/>
      <c r="HQL15" s="211"/>
      <c r="HQM15" s="211"/>
      <c r="HQN15" s="211"/>
      <c r="HQO15" s="211"/>
      <c r="HQP15" s="211"/>
      <c r="HQQ15" s="211"/>
      <c r="HQR15" s="211"/>
      <c r="HQS15" s="211"/>
      <c r="HQT15" s="211"/>
      <c r="HQU15" s="211"/>
      <c r="HQV15" s="211"/>
      <c r="HQW15" s="211"/>
      <c r="HQX15" s="211"/>
      <c r="HQY15" s="211"/>
      <c r="HQZ15" s="211"/>
      <c r="HRA15" s="211"/>
      <c r="HRB15" s="211"/>
      <c r="HRC15" s="211"/>
      <c r="HRD15" s="211"/>
      <c r="HRE15" s="211"/>
      <c r="HRF15" s="211"/>
      <c r="HRG15" s="211"/>
      <c r="HRH15" s="211"/>
      <c r="HRI15" s="211"/>
      <c r="HRJ15" s="211"/>
      <c r="HRK15" s="211"/>
      <c r="HRL15" s="211"/>
      <c r="HRM15" s="211"/>
      <c r="HRN15" s="211"/>
      <c r="HRO15" s="211"/>
      <c r="HRP15" s="211"/>
      <c r="HRQ15" s="211"/>
      <c r="HRR15" s="211"/>
      <c r="HRS15" s="211"/>
      <c r="HRT15" s="211"/>
      <c r="HRU15" s="211"/>
      <c r="HRV15" s="211"/>
      <c r="HRW15" s="211"/>
      <c r="HRX15" s="211"/>
      <c r="HRY15" s="211"/>
      <c r="HRZ15" s="211"/>
      <c r="HSA15" s="211"/>
      <c r="HSB15" s="211"/>
      <c r="HSC15" s="211"/>
      <c r="HSD15" s="211"/>
      <c r="HSE15" s="211"/>
      <c r="HSF15" s="211"/>
      <c r="HSG15" s="211"/>
      <c r="HSH15" s="211"/>
      <c r="HSI15" s="211"/>
      <c r="HSJ15" s="211"/>
      <c r="HSK15" s="211"/>
      <c r="HSL15" s="211"/>
      <c r="HSM15" s="211"/>
      <c r="HSN15" s="211"/>
      <c r="HSO15" s="211"/>
      <c r="HSP15" s="211"/>
      <c r="HSQ15" s="211"/>
      <c r="HSR15" s="211"/>
      <c r="HSS15" s="211"/>
      <c r="HST15" s="211"/>
      <c r="HSU15" s="211"/>
      <c r="HSV15" s="211"/>
      <c r="HSW15" s="211"/>
      <c r="HSX15" s="211"/>
      <c r="HSY15" s="211"/>
      <c r="HSZ15" s="211"/>
      <c r="HTA15" s="211"/>
      <c r="HTB15" s="211"/>
      <c r="HTC15" s="211"/>
      <c r="HTD15" s="211"/>
      <c r="HTE15" s="211"/>
      <c r="HTF15" s="211"/>
      <c r="HTG15" s="211"/>
      <c r="HTH15" s="211"/>
      <c r="HTI15" s="211"/>
      <c r="HTJ15" s="211"/>
      <c r="HTK15" s="211"/>
      <c r="HTL15" s="211"/>
      <c r="HTM15" s="211"/>
      <c r="HTN15" s="211"/>
      <c r="HTO15" s="211"/>
      <c r="HTP15" s="211"/>
      <c r="HTQ15" s="211"/>
      <c r="HTR15" s="211"/>
      <c r="HTS15" s="211"/>
      <c r="HTT15" s="211"/>
      <c r="HTU15" s="211"/>
      <c r="HTV15" s="211"/>
      <c r="HTW15" s="211"/>
      <c r="HTX15" s="211"/>
      <c r="HTY15" s="211"/>
      <c r="HTZ15" s="211"/>
      <c r="HUA15" s="211"/>
      <c r="HUB15" s="211"/>
      <c r="HUC15" s="211"/>
      <c r="HUD15" s="211"/>
      <c r="HUE15" s="211"/>
      <c r="HUF15" s="211"/>
      <c r="HUG15" s="211"/>
      <c r="HUH15" s="211"/>
      <c r="HUI15" s="211"/>
      <c r="HUJ15" s="211"/>
      <c r="HUK15" s="211"/>
      <c r="HUL15" s="211"/>
      <c r="HUM15" s="211"/>
      <c r="HUN15" s="211"/>
      <c r="HUO15" s="211"/>
      <c r="HUP15" s="211"/>
      <c r="HUQ15" s="211"/>
      <c r="HUR15" s="211"/>
      <c r="HUS15" s="211"/>
      <c r="HUT15" s="211"/>
      <c r="HUU15" s="211"/>
      <c r="HUV15" s="211"/>
      <c r="HUW15" s="211"/>
      <c r="HUX15" s="211"/>
      <c r="HUY15" s="211"/>
      <c r="HUZ15" s="211"/>
      <c r="HVA15" s="211"/>
      <c r="HVB15" s="211"/>
      <c r="HVC15" s="211"/>
      <c r="HVD15" s="211"/>
      <c r="HVE15" s="211"/>
      <c r="HVF15" s="211"/>
      <c r="HVG15" s="211"/>
      <c r="HVH15" s="211"/>
      <c r="HVI15" s="211"/>
      <c r="HVJ15" s="211"/>
      <c r="HVK15" s="211"/>
      <c r="HVL15" s="211"/>
      <c r="HVM15" s="211"/>
      <c r="HVN15" s="211"/>
      <c r="HVO15" s="211"/>
      <c r="HVP15" s="211"/>
      <c r="HVQ15" s="211"/>
      <c r="HVR15" s="211"/>
      <c r="HVS15" s="211"/>
      <c r="HVT15" s="211"/>
      <c r="HVU15" s="211"/>
      <c r="HVV15" s="211"/>
      <c r="HVW15" s="211"/>
      <c r="HVX15" s="211"/>
      <c r="HVY15" s="211"/>
      <c r="HVZ15" s="211"/>
      <c r="HWA15" s="211"/>
      <c r="HWB15" s="211"/>
      <c r="HWC15" s="211"/>
      <c r="HWD15" s="211"/>
      <c r="HWE15" s="211"/>
      <c r="HWF15" s="211"/>
      <c r="HWG15" s="211"/>
      <c r="HWH15" s="211"/>
      <c r="HWI15" s="211"/>
      <c r="HWJ15" s="211"/>
      <c r="HWK15" s="211"/>
      <c r="HWL15" s="211"/>
      <c r="HWM15" s="211"/>
      <c r="HWN15" s="211"/>
      <c r="HWO15" s="211"/>
      <c r="HWP15" s="211"/>
      <c r="HWQ15" s="211"/>
      <c r="HWR15" s="211"/>
      <c r="HWS15" s="211"/>
      <c r="HWT15" s="211"/>
      <c r="HWU15" s="211"/>
      <c r="HWV15" s="211"/>
      <c r="HWW15" s="211"/>
      <c r="HWX15" s="211"/>
      <c r="HWY15" s="211"/>
      <c r="HWZ15" s="211"/>
      <c r="HXA15" s="211"/>
      <c r="HXB15" s="211"/>
      <c r="HXC15" s="211"/>
      <c r="HXD15" s="211"/>
      <c r="HXE15" s="211"/>
      <c r="HXF15" s="211"/>
      <c r="HXG15" s="211"/>
      <c r="HXH15" s="211"/>
      <c r="HXI15" s="211"/>
      <c r="HXJ15" s="211"/>
      <c r="HXK15" s="211"/>
      <c r="HXL15" s="211"/>
      <c r="HXM15" s="211"/>
      <c r="HXN15" s="211"/>
      <c r="HXO15" s="211"/>
      <c r="HXP15" s="211"/>
      <c r="HXQ15" s="211"/>
      <c r="HXR15" s="211"/>
      <c r="HXS15" s="211"/>
      <c r="HXT15" s="211"/>
      <c r="HXU15" s="211"/>
      <c r="HXV15" s="211"/>
      <c r="HXW15" s="211"/>
      <c r="HXX15" s="211"/>
      <c r="HXY15" s="211"/>
      <c r="HXZ15" s="211"/>
      <c r="HYA15" s="211"/>
      <c r="HYB15" s="211"/>
      <c r="HYC15" s="211"/>
      <c r="HYD15" s="211"/>
      <c r="HYE15" s="211"/>
      <c r="HYF15" s="211"/>
      <c r="HYG15" s="211"/>
      <c r="HYH15" s="211"/>
      <c r="HYI15" s="211"/>
      <c r="HYJ15" s="211"/>
      <c r="HYK15" s="211"/>
      <c r="HYL15" s="211"/>
      <c r="HYM15" s="211"/>
      <c r="HYN15" s="211"/>
      <c r="HYO15" s="211"/>
      <c r="HYP15" s="211"/>
      <c r="HYQ15" s="211"/>
      <c r="HYR15" s="211"/>
      <c r="HYS15" s="211"/>
      <c r="HYT15" s="211"/>
      <c r="HYU15" s="211"/>
      <c r="HYV15" s="211"/>
      <c r="HYW15" s="211"/>
      <c r="HYX15" s="211"/>
      <c r="HYY15" s="211"/>
      <c r="HYZ15" s="211"/>
      <c r="HZA15" s="211"/>
      <c r="HZB15" s="211"/>
      <c r="HZC15" s="211"/>
      <c r="HZD15" s="211"/>
      <c r="HZE15" s="211"/>
      <c r="HZF15" s="211"/>
      <c r="HZG15" s="211"/>
      <c r="HZH15" s="211"/>
      <c r="HZI15" s="211"/>
      <c r="HZJ15" s="211"/>
      <c r="HZK15" s="211"/>
      <c r="HZL15" s="211"/>
      <c r="HZM15" s="211"/>
      <c r="HZN15" s="211"/>
      <c r="HZO15" s="211"/>
      <c r="HZP15" s="211"/>
      <c r="HZQ15" s="211"/>
      <c r="HZR15" s="211"/>
      <c r="HZS15" s="211"/>
      <c r="HZT15" s="211"/>
      <c r="HZU15" s="211"/>
      <c r="HZV15" s="211"/>
      <c r="HZW15" s="211"/>
      <c r="HZX15" s="211"/>
      <c r="HZY15" s="211"/>
      <c r="HZZ15" s="211"/>
      <c r="IAA15" s="211"/>
      <c r="IAB15" s="211"/>
      <c r="IAC15" s="211"/>
      <c r="IAD15" s="211"/>
      <c r="IAE15" s="211"/>
      <c r="IAF15" s="211"/>
      <c r="IAG15" s="211"/>
      <c r="IAH15" s="211"/>
      <c r="IAI15" s="211"/>
      <c r="IAJ15" s="211"/>
      <c r="IAK15" s="211"/>
      <c r="IAL15" s="211"/>
      <c r="IAM15" s="211"/>
      <c r="IAN15" s="211"/>
      <c r="IAO15" s="211"/>
      <c r="IAP15" s="211"/>
      <c r="IAQ15" s="211"/>
      <c r="IAR15" s="211"/>
      <c r="IAS15" s="211"/>
      <c r="IAT15" s="211"/>
      <c r="IAU15" s="211"/>
      <c r="IAV15" s="211"/>
      <c r="IAW15" s="211"/>
      <c r="IAX15" s="211"/>
      <c r="IAY15" s="211"/>
      <c r="IAZ15" s="211"/>
      <c r="IBA15" s="211"/>
      <c r="IBB15" s="211"/>
      <c r="IBC15" s="211"/>
      <c r="IBD15" s="211"/>
      <c r="IBE15" s="211"/>
      <c r="IBF15" s="211"/>
      <c r="IBG15" s="211"/>
      <c r="IBH15" s="211"/>
      <c r="IBI15" s="211"/>
      <c r="IBJ15" s="211"/>
      <c r="IBK15" s="211"/>
      <c r="IBL15" s="211"/>
      <c r="IBM15" s="211"/>
      <c r="IBN15" s="211"/>
      <c r="IBO15" s="211"/>
      <c r="IBP15" s="211"/>
      <c r="IBQ15" s="211"/>
      <c r="IBR15" s="211"/>
      <c r="IBS15" s="211"/>
      <c r="IBT15" s="211"/>
      <c r="IBU15" s="211"/>
      <c r="IBV15" s="211"/>
      <c r="IBW15" s="211"/>
      <c r="IBX15" s="211"/>
      <c r="IBY15" s="211"/>
      <c r="IBZ15" s="211"/>
      <c r="ICA15" s="211"/>
      <c r="ICB15" s="211"/>
      <c r="ICC15" s="211"/>
      <c r="ICD15" s="211"/>
      <c r="ICE15" s="211"/>
      <c r="ICF15" s="211"/>
      <c r="ICG15" s="211"/>
      <c r="ICH15" s="211"/>
      <c r="ICI15" s="211"/>
      <c r="ICJ15" s="211"/>
      <c r="ICK15" s="211"/>
      <c r="ICL15" s="211"/>
      <c r="ICM15" s="211"/>
      <c r="ICN15" s="211"/>
      <c r="ICO15" s="211"/>
      <c r="ICP15" s="211"/>
      <c r="ICQ15" s="211"/>
      <c r="ICR15" s="211"/>
      <c r="ICS15" s="211"/>
      <c r="ICT15" s="211"/>
      <c r="ICU15" s="211"/>
      <c r="ICV15" s="211"/>
      <c r="ICW15" s="211"/>
      <c r="ICX15" s="211"/>
      <c r="ICY15" s="211"/>
      <c r="ICZ15" s="211"/>
      <c r="IDA15" s="211"/>
      <c r="IDB15" s="211"/>
      <c r="IDC15" s="211"/>
      <c r="IDD15" s="211"/>
      <c r="IDE15" s="211"/>
      <c r="IDF15" s="211"/>
      <c r="IDG15" s="211"/>
      <c r="IDH15" s="211"/>
      <c r="IDI15" s="211"/>
      <c r="IDJ15" s="211"/>
      <c r="IDK15" s="211"/>
      <c r="IDL15" s="211"/>
      <c r="IDM15" s="211"/>
      <c r="IDN15" s="211"/>
      <c r="IDO15" s="211"/>
      <c r="IDP15" s="211"/>
      <c r="IDQ15" s="211"/>
      <c r="IDR15" s="211"/>
      <c r="IDS15" s="211"/>
      <c r="IDT15" s="211"/>
      <c r="IDU15" s="211"/>
      <c r="IDV15" s="211"/>
      <c r="IDW15" s="211"/>
      <c r="IDX15" s="211"/>
      <c r="IDY15" s="211"/>
      <c r="IDZ15" s="211"/>
      <c r="IEA15" s="211"/>
      <c r="IEB15" s="211"/>
      <c r="IEC15" s="211"/>
      <c r="IED15" s="211"/>
      <c r="IEE15" s="211"/>
      <c r="IEF15" s="211"/>
      <c r="IEG15" s="211"/>
      <c r="IEH15" s="211"/>
      <c r="IEI15" s="211"/>
      <c r="IEJ15" s="211"/>
      <c r="IEK15" s="211"/>
      <c r="IEL15" s="211"/>
      <c r="IEM15" s="211"/>
      <c r="IEN15" s="211"/>
      <c r="IEO15" s="211"/>
      <c r="IEP15" s="211"/>
      <c r="IEQ15" s="211"/>
      <c r="IER15" s="211"/>
      <c r="IES15" s="211"/>
      <c r="IET15" s="211"/>
      <c r="IEU15" s="211"/>
      <c r="IEV15" s="211"/>
      <c r="IEW15" s="211"/>
      <c r="IEX15" s="211"/>
      <c r="IEY15" s="211"/>
      <c r="IEZ15" s="211"/>
      <c r="IFA15" s="211"/>
      <c r="IFB15" s="211"/>
      <c r="IFC15" s="211"/>
      <c r="IFD15" s="211"/>
      <c r="IFE15" s="211"/>
      <c r="IFF15" s="211"/>
      <c r="IFG15" s="211"/>
      <c r="IFH15" s="211"/>
      <c r="IFI15" s="211"/>
      <c r="IFJ15" s="211"/>
      <c r="IFK15" s="211"/>
      <c r="IFL15" s="211"/>
      <c r="IFM15" s="211"/>
      <c r="IFN15" s="211"/>
      <c r="IFO15" s="211"/>
      <c r="IFP15" s="211"/>
      <c r="IFQ15" s="211"/>
      <c r="IFR15" s="211"/>
      <c r="IFS15" s="211"/>
      <c r="IFT15" s="211"/>
      <c r="IFU15" s="211"/>
      <c r="IFV15" s="211"/>
      <c r="IFW15" s="211"/>
      <c r="IFX15" s="211"/>
      <c r="IFY15" s="211"/>
      <c r="IFZ15" s="211"/>
      <c r="IGA15" s="211"/>
      <c r="IGB15" s="211"/>
      <c r="IGC15" s="211"/>
      <c r="IGD15" s="211"/>
      <c r="IGE15" s="211"/>
      <c r="IGF15" s="211"/>
      <c r="IGG15" s="211"/>
      <c r="IGH15" s="211"/>
      <c r="IGI15" s="211"/>
      <c r="IGJ15" s="211"/>
      <c r="IGK15" s="211"/>
      <c r="IGL15" s="211"/>
      <c r="IGM15" s="211"/>
      <c r="IGN15" s="211"/>
      <c r="IGO15" s="211"/>
      <c r="IGP15" s="211"/>
      <c r="IGQ15" s="211"/>
      <c r="IGR15" s="211"/>
      <c r="IGS15" s="211"/>
      <c r="IGT15" s="211"/>
      <c r="IGU15" s="211"/>
      <c r="IGV15" s="211"/>
      <c r="IGW15" s="211"/>
      <c r="IGX15" s="211"/>
      <c r="IGY15" s="211"/>
      <c r="IGZ15" s="211"/>
      <c r="IHA15" s="211"/>
      <c r="IHB15" s="211"/>
      <c r="IHC15" s="211"/>
      <c r="IHD15" s="211"/>
      <c r="IHE15" s="211"/>
      <c r="IHF15" s="211"/>
      <c r="IHG15" s="211"/>
      <c r="IHH15" s="211"/>
      <c r="IHI15" s="211"/>
      <c r="IHJ15" s="211"/>
      <c r="IHK15" s="211"/>
      <c r="IHL15" s="211"/>
      <c r="IHM15" s="211"/>
      <c r="IHN15" s="211"/>
      <c r="IHO15" s="211"/>
      <c r="IHP15" s="211"/>
      <c r="IHQ15" s="211"/>
      <c r="IHR15" s="211"/>
      <c r="IHS15" s="211"/>
      <c r="IHT15" s="211"/>
      <c r="IHU15" s="211"/>
      <c r="IHV15" s="211"/>
      <c r="IHW15" s="211"/>
      <c r="IHX15" s="211"/>
      <c r="IHY15" s="211"/>
      <c r="IHZ15" s="211"/>
      <c r="IIA15" s="211"/>
      <c r="IIB15" s="211"/>
      <c r="IIC15" s="211"/>
      <c r="IID15" s="211"/>
      <c r="IIE15" s="211"/>
      <c r="IIF15" s="211"/>
      <c r="IIG15" s="211"/>
      <c r="IIH15" s="211"/>
      <c r="III15" s="211"/>
      <c r="IIJ15" s="211"/>
      <c r="IIK15" s="211"/>
      <c r="IIL15" s="211"/>
      <c r="IIM15" s="211"/>
      <c r="IIN15" s="211"/>
      <c r="IIO15" s="211"/>
      <c r="IIP15" s="211"/>
      <c r="IIQ15" s="211"/>
      <c r="IIR15" s="211"/>
      <c r="IIS15" s="211"/>
      <c r="IIT15" s="211"/>
      <c r="IIU15" s="211"/>
      <c r="IIV15" s="211"/>
      <c r="IIW15" s="211"/>
      <c r="IIX15" s="211"/>
      <c r="IIY15" s="211"/>
      <c r="IIZ15" s="211"/>
      <c r="IJA15" s="211"/>
      <c r="IJB15" s="211"/>
      <c r="IJC15" s="211"/>
      <c r="IJD15" s="211"/>
      <c r="IJE15" s="211"/>
      <c r="IJF15" s="211"/>
      <c r="IJG15" s="211"/>
      <c r="IJH15" s="211"/>
      <c r="IJI15" s="211"/>
      <c r="IJJ15" s="211"/>
      <c r="IJK15" s="211"/>
      <c r="IJL15" s="211"/>
      <c r="IJM15" s="211"/>
      <c r="IJN15" s="211"/>
      <c r="IJO15" s="211"/>
      <c r="IJP15" s="211"/>
      <c r="IJQ15" s="211"/>
      <c r="IJR15" s="211"/>
      <c r="IJS15" s="211"/>
      <c r="IJT15" s="211"/>
      <c r="IJU15" s="211"/>
      <c r="IJV15" s="211"/>
      <c r="IJW15" s="211"/>
      <c r="IJX15" s="211"/>
      <c r="IJY15" s="211"/>
      <c r="IJZ15" s="211"/>
      <c r="IKA15" s="211"/>
      <c r="IKB15" s="211"/>
      <c r="IKC15" s="211"/>
      <c r="IKD15" s="211"/>
      <c r="IKE15" s="211"/>
      <c r="IKF15" s="211"/>
      <c r="IKG15" s="211"/>
      <c r="IKH15" s="211"/>
      <c r="IKI15" s="211"/>
      <c r="IKJ15" s="211"/>
      <c r="IKK15" s="211"/>
      <c r="IKL15" s="211"/>
      <c r="IKM15" s="211"/>
      <c r="IKN15" s="211"/>
      <c r="IKO15" s="211"/>
      <c r="IKP15" s="211"/>
      <c r="IKQ15" s="211"/>
      <c r="IKR15" s="211"/>
      <c r="IKS15" s="211"/>
      <c r="IKT15" s="211"/>
      <c r="IKU15" s="211"/>
      <c r="IKV15" s="211"/>
      <c r="IKW15" s="211"/>
      <c r="IKX15" s="211"/>
      <c r="IKY15" s="211"/>
      <c r="IKZ15" s="211"/>
      <c r="ILA15" s="211"/>
      <c r="ILB15" s="211"/>
      <c r="ILC15" s="211"/>
      <c r="ILD15" s="211"/>
      <c r="ILE15" s="211"/>
      <c r="ILF15" s="211"/>
      <c r="ILG15" s="211"/>
      <c r="ILH15" s="211"/>
      <c r="ILI15" s="211"/>
      <c r="ILJ15" s="211"/>
      <c r="ILK15" s="211"/>
      <c r="ILL15" s="211"/>
      <c r="ILM15" s="211"/>
      <c r="ILN15" s="211"/>
      <c r="ILO15" s="211"/>
      <c r="ILP15" s="211"/>
      <c r="ILQ15" s="211"/>
      <c r="ILR15" s="211"/>
      <c r="ILS15" s="211"/>
      <c r="ILT15" s="211"/>
      <c r="ILU15" s="211"/>
      <c r="ILV15" s="211"/>
      <c r="ILW15" s="211"/>
      <c r="ILX15" s="211"/>
      <c r="ILY15" s="211"/>
      <c r="ILZ15" s="211"/>
      <c r="IMA15" s="211"/>
      <c r="IMB15" s="211"/>
      <c r="IMC15" s="211"/>
      <c r="IMD15" s="211"/>
      <c r="IME15" s="211"/>
      <c r="IMF15" s="211"/>
      <c r="IMG15" s="211"/>
      <c r="IMH15" s="211"/>
      <c r="IMI15" s="211"/>
      <c r="IMJ15" s="211"/>
      <c r="IMK15" s="211"/>
      <c r="IML15" s="211"/>
      <c r="IMM15" s="211"/>
      <c r="IMN15" s="211"/>
      <c r="IMO15" s="211"/>
      <c r="IMP15" s="211"/>
      <c r="IMQ15" s="211"/>
      <c r="IMR15" s="211"/>
      <c r="IMS15" s="211"/>
      <c r="IMT15" s="211"/>
      <c r="IMU15" s="211"/>
      <c r="IMV15" s="211"/>
      <c r="IMW15" s="211"/>
      <c r="IMX15" s="211"/>
      <c r="IMY15" s="211"/>
      <c r="IMZ15" s="211"/>
      <c r="INA15" s="211"/>
      <c r="INB15" s="211"/>
      <c r="INC15" s="211"/>
      <c r="IND15" s="211"/>
      <c r="INE15" s="211"/>
      <c r="INF15" s="211"/>
      <c r="ING15" s="211"/>
      <c r="INH15" s="211"/>
      <c r="INI15" s="211"/>
      <c r="INJ15" s="211"/>
      <c r="INK15" s="211"/>
      <c r="INL15" s="211"/>
      <c r="INM15" s="211"/>
      <c r="INN15" s="211"/>
      <c r="INO15" s="211"/>
      <c r="INP15" s="211"/>
      <c r="INQ15" s="211"/>
      <c r="INR15" s="211"/>
      <c r="INS15" s="211"/>
      <c r="INT15" s="211"/>
      <c r="INU15" s="211"/>
      <c r="INV15" s="211"/>
      <c r="INW15" s="211"/>
      <c r="INX15" s="211"/>
      <c r="INY15" s="211"/>
      <c r="INZ15" s="211"/>
      <c r="IOA15" s="211"/>
      <c r="IOB15" s="211"/>
      <c r="IOC15" s="211"/>
      <c r="IOD15" s="211"/>
      <c r="IOE15" s="211"/>
      <c r="IOF15" s="211"/>
      <c r="IOG15" s="211"/>
      <c r="IOH15" s="211"/>
      <c r="IOI15" s="211"/>
      <c r="IOJ15" s="211"/>
      <c r="IOK15" s="211"/>
      <c r="IOL15" s="211"/>
      <c r="IOM15" s="211"/>
      <c r="ION15" s="211"/>
      <c r="IOO15" s="211"/>
      <c r="IOP15" s="211"/>
      <c r="IOQ15" s="211"/>
      <c r="IOR15" s="211"/>
      <c r="IOS15" s="211"/>
      <c r="IOT15" s="211"/>
      <c r="IOU15" s="211"/>
      <c r="IOV15" s="211"/>
      <c r="IOW15" s="211"/>
      <c r="IOX15" s="211"/>
      <c r="IOY15" s="211"/>
      <c r="IOZ15" s="211"/>
      <c r="IPA15" s="211"/>
      <c r="IPB15" s="211"/>
      <c r="IPC15" s="211"/>
      <c r="IPD15" s="211"/>
      <c r="IPE15" s="211"/>
      <c r="IPF15" s="211"/>
      <c r="IPG15" s="211"/>
      <c r="IPH15" s="211"/>
      <c r="IPI15" s="211"/>
      <c r="IPJ15" s="211"/>
      <c r="IPK15" s="211"/>
      <c r="IPL15" s="211"/>
      <c r="IPM15" s="211"/>
      <c r="IPN15" s="211"/>
      <c r="IPO15" s="211"/>
      <c r="IPP15" s="211"/>
      <c r="IPQ15" s="211"/>
      <c r="IPR15" s="211"/>
      <c r="IPS15" s="211"/>
      <c r="IPT15" s="211"/>
      <c r="IPU15" s="211"/>
      <c r="IPV15" s="211"/>
      <c r="IPW15" s="211"/>
      <c r="IPX15" s="211"/>
      <c r="IPY15" s="211"/>
      <c r="IPZ15" s="211"/>
      <c r="IQA15" s="211"/>
      <c r="IQB15" s="211"/>
      <c r="IQC15" s="211"/>
      <c r="IQD15" s="211"/>
      <c r="IQE15" s="211"/>
      <c r="IQF15" s="211"/>
      <c r="IQG15" s="211"/>
      <c r="IQH15" s="211"/>
      <c r="IQI15" s="211"/>
      <c r="IQJ15" s="211"/>
      <c r="IQK15" s="211"/>
      <c r="IQL15" s="211"/>
      <c r="IQM15" s="211"/>
      <c r="IQN15" s="211"/>
      <c r="IQO15" s="211"/>
      <c r="IQP15" s="211"/>
      <c r="IQQ15" s="211"/>
      <c r="IQR15" s="211"/>
      <c r="IQS15" s="211"/>
      <c r="IQT15" s="211"/>
      <c r="IQU15" s="211"/>
      <c r="IQV15" s="211"/>
      <c r="IQW15" s="211"/>
      <c r="IQX15" s="211"/>
      <c r="IQY15" s="211"/>
      <c r="IQZ15" s="211"/>
      <c r="IRA15" s="211"/>
      <c r="IRB15" s="211"/>
      <c r="IRC15" s="211"/>
      <c r="IRD15" s="211"/>
      <c r="IRE15" s="211"/>
      <c r="IRF15" s="211"/>
      <c r="IRG15" s="211"/>
      <c r="IRH15" s="211"/>
      <c r="IRI15" s="211"/>
      <c r="IRJ15" s="211"/>
      <c r="IRK15" s="211"/>
      <c r="IRL15" s="211"/>
      <c r="IRM15" s="211"/>
      <c r="IRN15" s="211"/>
      <c r="IRO15" s="211"/>
      <c r="IRP15" s="211"/>
      <c r="IRQ15" s="211"/>
      <c r="IRR15" s="211"/>
      <c r="IRS15" s="211"/>
      <c r="IRT15" s="211"/>
      <c r="IRU15" s="211"/>
      <c r="IRV15" s="211"/>
      <c r="IRW15" s="211"/>
      <c r="IRX15" s="211"/>
      <c r="IRY15" s="211"/>
      <c r="IRZ15" s="211"/>
      <c r="ISA15" s="211"/>
      <c r="ISB15" s="211"/>
      <c r="ISC15" s="211"/>
      <c r="ISD15" s="211"/>
      <c r="ISE15" s="211"/>
      <c r="ISF15" s="211"/>
      <c r="ISG15" s="211"/>
      <c r="ISH15" s="211"/>
      <c r="ISI15" s="211"/>
      <c r="ISJ15" s="211"/>
      <c r="ISK15" s="211"/>
      <c r="ISL15" s="211"/>
      <c r="ISM15" s="211"/>
      <c r="ISN15" s="211"/>
      <c r="ISO15" s="211"/>
      <c r="ISP15" s="211"/>
      <c r="ISQ15" s="211"/>
      <c r="ISR15" s="211"/>
      <c r="ISS15" s="211"/>
      <c r="IST15" s="211"/>
      <c r="ISU15" s="211"/>
      <c r="ISV15" s="211"/>
      <c r="ISW15" s="211"/>
      <c r="ISX15" s="211"/>
      <c r="ISY15" s="211"/>
      <c r="ISZ15" s="211"/>
      <c r="ITA15" s="211"/>
      <c r="ITB15" s="211"/>
      <c r="ITC15" s="211"/>
      <c r="ITD15" s="211"/>
      <c r="ITE15" s="211"/>
      <c r="ITF15" s="211"/>
      <c r="ITG15" s="211"/>
      <c r="ITH15" s="211"/>
      <c r="ITI15" s="211"/>
      <c r="ITJ15" s="211"/>
      <c r="ITK15" s="211"/>
      <c r="ITL15" s="211"/>
      <c r="ITM15" s="211"/>
      <c r="ITN15" s="211"/>
      <c r="ITO15" s="211"/>
      <c r="ITP15" s="211"/>
      <c r="ITQ15" s="211"/>
      <c r="ITR15" s="211"/>
      <c r="ITS15" s="211"/>
      <c r="ITT15" s="211"/>
      <c r="ITU15" s="211"/>
      <c r="ITV15" s="211"/>
      <c r="ITW15" s="211"/>
      <c r="ITX15" s="211"/>
      <c r="ITY15" s="211"/>
      <c r="ITZ15" s="211"/>
      <c r="IUA15" s="211"/>
      <c r="IUB15" s="211"/>
      <c r="IUC15" s="211"/>
      <c r="IUD15" s="211"/>
      <c r="IUE15" s="211"/>
      <c r="IUF15" s="211"/>
      <c r="IUG15" s="211"/>
      <c r="IUH15" s="211"/>
      <c r="IUI15" s="211"/>
      <c r="IUJ15" s="211"/>
      <c r="IUK15" s="211"/>
      <c r="IUL15" s="211"/>
      <c r="IUM15" s="211"/>
      <c r="IUN15" s="211"/>
      <c r="IUO15" s="211"/>
      <c r="IUP15" s="211"/>
      <c r="IUQ15" s="211"/>
      <c r="IUR15" s="211"/>
      <c r="IUS15" s="211"/>
      <c r="IUT15" s="211"/>
      <c r="IUU15" s="211"/>
      <c r="IUV15" s="211"/>
      <c r="IUW15" s="211"/>
      <c r="IUX15" s="211"/>
      <c r="IUY15" s="211"/>
      <c r="IUZ15" s="211"/>
      <c r="IVA15" s="211"/>
      <c r="IVB15" s="211"/>
      <c r="IVC15" s="211"/>
      <c r="IVD15" s="211"/>
      <c r="IVE15" s="211"/>
      <c r="IVF15" s="211"/>
      <c r="IVG15" s="211"/>
      <c r="IVH15" s="211"/>
      <c r="IVI15" s="211"/>
      <c r="IVJ15" s="211"/>
      <c r="IVK15" s="211"/>
      <c r="IVL15" s="211"/>
      <c r="IVM15" s="211"/>
      <c r="IVN15" s="211"/>
      <c r="IVO15" s="211"/>
      <c r="IVP15" s="211"/>
      <c r="IVQ15" s="211"/>
      <c r="IVR15" s="211"/>
      <c r="IVS15" s="211"/>
      <c r="IVT15" s="211"/>
      <c r="IVU15" s="211"/>
      <c r="IVV15" s="211"/>
      <c r="IVW15" s="211"/>
      <c r="IVX15" s="211"/>
      <c r="IVY15" s="211"/>
      <c r="IVZ15" s="211"/>
      <c r="IWA15" s="211"/>
      <c r="IWB15" s="211"/>
      <c r="IWC15" s="211"/>
      <c r="IWD15" s="211"/>
      <c r="IWE15" s="211"/>
      <c r="IWF15" s="211"/>
      <c r="IWG15" s="211"/>
      <c r="IWH15" s="211"/>
      <c r="IWI15" s="211"/>
      <c r="IWJ15" s="211"/>
      <c r="IWK15" s="211"/>
      <c r="IWL15" s="211"/>
      <c r="IWM15" s="211"/>
      <c r="IWN15" s="211"/>
      <c r="IWO15" s="211"/>
      <c r="IWP15" s="211"/>
      <c r="IWQ15" s="211"/>
      <c r="IWR15" s="211"/>
      <c r="IWS15" s="211"/>
      <c r="IWT15" s="211"/>
      <c r="IWU15" s="211"/>
      <c r="IWV15" s="211"/>
      <c r="IWW15" s="211"/>
      <c r="IWX15" s="211"/>
      <c r="IWY15" s="211"/>
      <c r="IWZ15" s="211"/>
      <c r="IXA15" s="211"/>
      <c r="IXB15" s="211"/>
      <c r="IXC15" s="211"/>
      <c r="IXD15" s="211"/>
      <c r="IXE15" s="211"/>
      <c r="IXF15" s="211"/>
      <c r="IXG15" s="211"/>
      <c r="IXH15" s="211"/>
      <c r="IXI15" s="211"/>
      <c r="IXJ15" s="211"/>
      <c r="IXK15" s="211"/>
      <c r="IXL15" s="211"/>
      <c r="IXM15" s="211"/>
      <c r="IXN15" s="211"/>
      <c r="IXO15" s="211"/>
      <c r="IXP15" s="211"/>
      <c r="IXQ15" s="211"/>
      <c r="IXR15" s="211"/>
      <c r="IXS15" s="211"/>
      <c r="IXT15" s="211"/>
      <c r="IXU15" s="211"/>
      <c r="IXV15" s="211"/>
      <c r="IXW15" s="211"/>
      <c r="IXX15" s="211"/>
      <c r="IXY15" s="211"/>
      <c r="IXZ15" s="211"/>
      <c r="IYA15" s="211"/>
      <c r="IYB15" s="211"/>
      <c r="IYC15" s="211"/>
      <c r="IYD15" s="211"/>
      <c r="IYE15" s="211"/>
      <c r="IYF15" s="211"/>
      <c r="IYG15" s="211"/>
      <c r="IYH15" s="211"/>
      <c r="IYI15" s="211"/>
      <c r="IYJ15" s="211"/>
      <c r="IYK15" s="211"/>
      <c r="IYL15" s="211"/>
      <c r="IYM15" s="211"/>
      <c r="IYN15" s="211"/>
      <c r="IYO15" s="211"/>
      <c r="IYP15" s="211"/>
      <c r="IYQ15" s="211"/>
      <c r="IYR15" s="211"/>
      <c r="IYS15" s="211"/>
      <c r="IYT15" s="211"/>
      <c r="IYU15" s="211"/>
      <c r="IYV15" s="211"/>
      <c r="IYW15" s="211"/>
      <c r="IYX15" s="211"/>
      <c r="IYY15" s="211"/>
      <c r="IYZ15" s="211"/>
      <c r="IZA15" s="211"/>
      <c r="IZB15" s="211"/>
      <c r="IZC15" s="211"/>
      <c r="IZD15" s="211"/>
      <c r="IZE15" s="211"/>
      <c r="IZF15" s="211"/>
      <c r="IZG15" s="211"/>
      <c r="IZH15" s="211"/>
      <c r="IZI15" s="211"/>
      <c r="IZJ15" s="211"/>
      <c r="IZK15" s="211"/>
      <c r="IZL15" s="211"/>
      <c r="IZM15" s="211"/>
      <c r="IZN15" s="211"/>
      <c r="IZO15" s="211"/>
      <c r="IZP15" s="211"/>
      <c r="IZQ15" s="211"/>
      <c r="IZR15" s="211"/>
      <c r="IZS15" s="211"/>
      <c r="IZT15" s="211"/>
      <c r="IZU15" s="211"/>
      <c r="IZV15" s="211"/>
      <c r="IZW15" s="211"/>
      <c r="IZX15" s="211"/>
      <c r="IZY15" s="211"/>
      <c r="IZZ15" s="211"/>
      <c r="JAA15" s="211"/>
      <c r="JAB15" s="211"/>
      <c r="JAC15" s="211"/>
      <c r="JAD15" s="211"/>
      <c r="JAE15" s="211"/>
      <c r="JAF15" s="211"/>
      <c r="JAG15" s="211"/>
      <c r="JAH15" s="211"/>
      <c r="JAI15" s="211"/>
      <c r="JAJ15" s="211"/>
      <c r="JAK15" s="211"/>
      <c r="JAL15" s="211"/>
      <c r="JAM15" s="211"/>
      <c r="JAN15" s="211"/>
      <c r="JAO15" s="211"/>
      <c r="JAP15" s="211"/>
      <c r="JAQ15" s="211"/>
      <c r="JAR15" s="211"/>
      <c r="JAS15" s="211"/>
      <c r="JAT15" s="211"/>
      <c r="JAU15" s="211"/>
      <c r="JAV15" s="211"/>
      <c r="JAW15" s="211"/>
      <c r="JAX15" s="211"/>
      <c r="JAY15" s="211"/>
      <c r="JAZ15" s="211"/>
      <c r="JBA15" s="211"/>
      <c r="JBB15" s="211"/>
      <c r="JBC15" s="211"/>
      <c r="JBD15" s="211"/>
      <c r="JBE15" s="211"/>
      <c r="JBF15" s="211"/>
      <c r="JBG15" s="211"/>
      <c r="JBH15" s="211"/>
      <c r="JBI15" s="211"/>
      <c r="JBJ15" s="211"/>
      <c r="JBK15" s="211"/>
      <c r="JBL15" s="211"/>
      <c r="JBM15" s="211"/>
      <c r="JBN15" s="211"/>
      <c r="JBO15" s="211"/>
      <c r="JBP15" s="211"/>
      <c r="JBQ15" s="211"/>
      <c r="JBR15" s="211"/>
      <c r="JBS15" s="211"/>
      <c r="JBT15" s="211"/>
      <c r="JBU15" s="211"/>
      <c r="JBV15" s="211"/>
      <c r="JBW15" s="211"/>
      <c r="JBX15" s="211"/>
      <c r="JBY15" s="211"/>
      <c r="JBZ15" s="211"/>
      <c r="JCA15" s="211"/>
      <c r="JCB15" s="211"/>
      <c r="JCC15" s="211"/>
      <c r="JCD15" s="211"/>
      <c r="JCE15" s="211"/>
      <c r="JCF15" s="211"/>
      <c r="JCG15" s="211"/>
      <c r="JCH15" s="211"/>
      <c r="JCI15" s="211"/>
      <c r="JCJ15" s="211"/>
      <c r="JCK15" s="211"/>
      <c r="JCL15" s="211"/>
      <c r="JCM15" s="211"/>
      <c r="JCN15" s="211"/>
      <c r="JCO15" s="211"/>
      <c r="JCP15" s="211"/>
      <c r="JCQ15" s="211"/>
      <c r="JCR15" s="211"/>
      <c r="JCS15" s="211"/>
      <c r="JCT15" s="211"/>
      <c r="JCU15" s="211"/>
      <c r="JCV15" s="211"/>
      <c r="JCW15" s="211"/>
      <c r="JCX15" s="211"/>
      <c r="JCY15" s="211"/>
      <c r="JCZ15" s="211"/>
      <c r="JDA15" s="211"/>
      <c r="JDB15" s="211"/>
      <c r="JDC15" s="211"/>
      <c r="JDD15" s="211"/>
      <c r="JDE15" s="211"/>
      <c r="JDF15" s="211"/>
      <c r="JDG15" s="211"/>
      <c r="JDH15" s="211"/>
      <c r="JDI15" s="211"/>
      <c r="JDJ15" s="211"/>
      <c r="JDK15" s="211"/>
      <c r="JDL15" s="211"/>
      <c r="JDM15" s="211"/>
      <c r="JDN15" s="211"/>
      <c r="JDO15" s="211"/>
      <c r="JDP15" s="211"/>
      <c r="JDQ15" s="211"/>
      <c r="JDR15" s="211"/>
      <c r="JDS15" s="211"/>
      <c r="JDT15" s="211"/>
      <c r="JDU15" s="211"/>
      <c r="JDV15" s="211"/>
      <c r="JDW15" s="211"/>
      <c r="JDX15" s="211"/>
      <c r="JDY15" s="211"/>
      <c r="JDZ15" s="211"/>
      <c r="JEA15" s="211"/>
      <c r="JEB15" s="211"/>
      <c r="JEC15" s="211"/>
      <c r="JED15" s="211"/>
      <c r="JEE15" s="211"/>
      <c r="JEF15" s="211"/>
      <c r="JEG15" s="211"/>
      <c r="JEH15" s="211"/>
      <c r="JEI15" s="211"/>
      <c r="JEJ15" s="211"/>
      <c r="JEK15" s="211"/>
      <c r="JEL15" s="211"/>
      <c r="JEM15" s="211"/>
      <c r="JEN15" s="211"/>
      <c r="JEO15" s="211"/>
      <c r="JEP15" s="211"/>
      <c r="JEQ15" s="211"/>
      <c r="JER15" s="211"/>
      <c r="JES15" s="211"/>
      <c r="JET15" s="211"/>
      <c r="JEU15" s="211"/>
      <c r="JEV15" s="211"/>
      <c r="JEW15" s="211"/>
      <c r="JEX15" s="211"/>
      <c r="JEY15" s="211"/>
      <c r="JEZ15" s="211"/>
      <c r="JFA15" s="211"/>
      <c r="JFB15" s="211"/>
      <c r="JFC15" s="211"/>
      <c r="JFD15" s="211"/>
      <c r="JFE15" s="211"/>
      <c r="JFF15" s="211"/>
      <c r="JFG15" s="211"/>
      <c r="JFH15" s="211"/>
      <c r="JFI15" s="211"/>
      <c r="JFJ15" s="211"/>
      <c r="JFK15" s="211"/>
      <c r="JFL15" s="211"/>
      <c r="JFM15" s="211"/>
      <c r="JFN15" s="211"/>
      <c r="JFO15" s="211"/>
      <c r="JFP15" s="211"/>
      <c r="JFQ15" s="211"/>
      <c r="JFR15" s="211"/>
      <c r="JFS15" s="211"/>
      <c r="JFT15" s="211"/>
      <c r="JFU15" s="211"/>
      <c r="JFV15" s="211"/>
      <c r="JFW15" s="211"/>
      <c r="JFX15" s="211"/>
      <c r="JFY15" s="211"/>
      <c r="JFZ15" s="211"/>
      <c r="JGA15" s="211"/>
      <c r="JGB15" s="211"/>
      <c r="JGC15" s="211"/>
      <c r="JGD15" s="211"/>
      <c r="JGE15" s="211"/>
      <c r="JGF15" s="211"/>
      <c r="JGG15" s="211"/>
      <c r="JGH15" s="211"/>
      <c r="JGI15" s="211"/>
      <c r="JGJ15" s="211"/>
      <c r="JGK15" s="211"/>
      <c r="JGL15" s="211"/>
      <c r="JGM15" s="211"/>
      <c r="JGN15" s="211"/>
      <c r="JGO15" s="211"/>
      <c r="JGP15" s="211"/>
      <c r="JGQ15" s="211"/>
      <c r="JGR15" s="211"/>
      <c r="JGS15" s="211"/>
      <c r="JGT15" s="211"/>
      <c r="JGU15" s="211"/>
      <c r="JGV15" s="211"/>
      <c r="JGW15" s="211"/>
      <c r="JGX15" s="211"/>
      <c r="JGY15" s="211"/>
      <c r="JGZ15" s="211"/>
      <c r="JHA15" s="211"/>
      <c r="JHB15" s="211"/>
      <c r="JHC15" s="211"/>
      <c r="JHD15" s="211"/>
      <c r="JHE15" s="211"/>
      <c r="JHF15" s="211"/>
      <c r="JHG15" s="211"/>
      <c r="JHH15" s="211"/>
      <c r="JHI15" s="211"/>
      <c r="JHJ15" s="211"/>
      <c r="JHK15" s="211"/>
      <c r="JHL15" s="211"/>
      <c r="JHM15" s="211"/>
      <c r="JHN15" s="211"/>
      <c r="JHO15" s="211"/>
      <c r="JHP15" s="211"/>
      <c r="JHQ15" s="211"/>
      <c r="JHR15" s="211"/>
      <c r="JHS15" s="211"/>
      <c r="JHT15" s="211"/>
      <c r="JHU15" s="211"/>
      <c r="JHV15" s="211"/>
      <c r="JHW15" s="211"/>
      <c r="JHX15" s="211"/>
      <c r="JHY15" s="211"/>
      <c r="JHZ15" s="211"/>
      <c r="JIA15" s="211"/>
      <c r="JIB15" s="211"/>
      <c r="JIC15" s="211"/>
      <c r="JID15" s="211"/>
      <c r="JIE15" s="211"/>
      <c r="JIF15" s="211"/>
      <c r="JIG15" s="211"/>
      <c r="JIH15" s="211"/>
      <c r="JII15" s="211"/>
      <c r="JIJ15" s="211"/>
      <c r="JIK15" s="211"/>
      <c r="JIL15" s="211"/>
      <c r="JIM15" s="211"/>
      <c r="JIN15" s="211"/>
      <c r="JIO15" s="211"/>
      <c r="JIP15" s="211"/>
      <c r="JIQ15" s="211"/>
      <c r="JIR15" s="211"/>
      <c r="JIS15" s="211"/>
      <c r="JIT15" s="211"/>
      <c r="JIU15" s="211"/>
      <c r="JIV15" s="211"/>
      <c r="JIW15" s="211"/>
      <c r="JIX15" s="211"/>
      <c r="JIY15" s="211"/>
      <c r="JIZ15" s="211"/>
      <c r="JJA15" s="211"/>
      <c r="JJB15" s="211"/>
      <c r="JJC15" s="211"/>
      <c r="JJD15" s="211"/>
      <c r="JJE15" s="211"/>
      <c r="JJF15" s="211"/>
      <c r="JJG15" s="211"/>
      <c r="JJH15" s="211"/>
      <c r="JJI15" s="211"/>
      <c r="JJJ15" s="211"/>
      <c r="JJK15" s="211"/>
      <c r="JJL15" s="211"/>
      <c r="JJM15" s="211"/>
      <c r="JJN15" s="211"/>
      <c r="JJO15" s="211"/>
      <c r="JJP15" s="211"/>
      <c r="JJQ15" s="211"/>
      <c r="JJR15" s="211"/>
      <c r="JJS15" s="211"/>
      <c r="JJT15" s="211"/>
      <c r="JJU15" s="211"/>
      <c r="JJV15" s="211"/>
      <c r="JJW15" s="211"/>
      <c r="JJX15" s="211"/>
      <c r="JJY15" s="211"/>
      <c r="JJZ15" s="211"/>
      <c r="JKA15" s="211"/>
      <c r="JKB15" s="211"/>
      <c r="JKC15" s="211"/>
      <c r="JKD15" s="211"/>
      <c r="JKE15" s="211"/>
      <c r="JKF15" s="211"/>
      <c r="JKG15" s="211"/>
      <c r="JKH15" s="211"/>
      <c r="JKI15" s="211"/>
      <c r="JKJ15" s="211"/>
      <c r="JKK15" s="211"/>
      <c r="JKL15" s="211"/>
      <c r="JKM15" s="211"/>
      <c r="JKN15" s="211"/>
      <c r="JKO15" s="211"/>
      <c r="JKP15" s="211"/>
      <c r="JKQ15" s="211"/>
      <c r="JKR15" s="211"/>
      <c r="JKS15" s="211"/>
      <c r="JKT15" s="211"/>
      <c r="JKU15" s="211"/>
      <c r="JKV15" s="211"/>
      <c r="JKW15" s="211"/>
      <c r="JKX15" s="211"/>
      <c r="JKY15" s="211"/>
      <c r="JKZ15" s="211"/>
      <c r="JLA15" s="211"/>
      <c r="JLB15" s="211"/>
      <c r="JLC15" s="211"/>
      <c r="JLD15" s="211"/>
      <c r="JLE15" s="211"/>
      <c r="JLF15" s="211"/>
      <c r="JLG15" s="211"/>
      <c r="JLH15" s="211"/>
      <c r="JLI15" s="211"/>
      <c r="JLJ15" s="211"/>
      <c r="JLK15" s="211"/>
      <c r="JLL15" s="211"/>
      <c r="JLM15" s="211"/>
      <c r="JLN15" s="211"/>
      <c r="JLO15" s="211"/>
      <c r="JLP15" s="211"/>
      <c r="JLQ15" s="211"/>
      <c r="JLR15" s="211"/>
      <c r="JLS15" s="211"/>
      <c r="JLT15" s="211"/>
      <c r="JLU15" s="211"/>
      <c r="JLV15" s="211"/>
      <c r="JLW15" s="211"/>
      <c r="JLX15" s="211"/>
      <c r="JLY15" s="211"/>
      <c r="JLZ15" s="211"/>
      <c r="JMA15" s="211"/>
      <c r="JMB15" s="211"/>
      <c r="JMC15" s="211"/>
      <c r="JMD15" s="211"/>
      <c r="JME15" s="211"/>
      <c r="JMF15" s="211"/>
      <c r="JMG15" s="211"/>
      <c r="JMH15" s="211"/>
      <c r="JMI15" s="211"/>
      <c r="JMJ15" s="211"/>
      <c r="JMK15" s="211"/>
      <c r="JML15" s="211"/>
      <c r="JMM15" s="211"/>
      <c r="JMN15" s="211"/>
      <c r="JMO15" s="211"/>
      <c r="JMP15" s="211"/>
      <c r="JMQ15" s="211"/>
      <c r="JMR15" s="211"/>
      <c r="JMS15" s="211"/>
      <c r="JMT15" s="211"/>
      <c r="JMU15" s="211"/>
      <c r="JMV15" s="211"/>
      <c r="JMW15" s="211"/>
      <c r="JMX15" s="211"/>
      <c r="JMY15" s="211"/>
      <c r="JMZ15" s="211"/>
      <c r="JNA15" s="211"/>
      <c r="JNB15" s="211"/>
      <c r="JNC15" s="211"/>
      <c r="JND15" s="211"/>
      <c r="JNE15" s="211"/>
      <c r="JNF15" s="211"/>
      <c r="JNG15" s="211"/>
      <c r="JNH15" s="211"/>
      <c r="JNI15" s="211"/>
      <c r="JNJ15" s="211"/>
      <c r="JNK15" s="211"/>
      <c r="JNL15" s="211"/>
      <c r="JNM15" s="211"/>
      <c r="JNN15" s="211"/>
      <c r="JNO15" s="211"/>
      <c r="JNP15" s="211"/>
      <c r="JNQ15" s="211"/>
      <c r="JNR15" s="211"/>
      <c r="JNS15" s="211"/>
      <c r="JNT15" s="211"/>
      <c r="JNU15" s="211"/>
      <c r="JNV15" s="211"/>
      <c r="JNW15" s="211"/>
      <c r="JNX15" s="211"/>
      <c r="JNY15" s="211"/>
      <c r="JNZ15" s="211"/>
      <c r="JOA15" s="211"/>
      <c r="JOB15" s="211"/>
      <c r="JOC15" s="211"/>
      <c r="JOD15" s="211"/>
      <c r="JOE15" s="211"/>
      <c r="JOF15" s="211"/>
      <c r="JOG15" s="211"/>
      <c r="JOH15" s="211"/>
      <c r="JOI15" s="211"/>
      <c r="JOJ15" s="211"/>
      <c r="JOK15" s="211"/>
      <c r="JOL15" s="211"/>
      <c r="JOM15" s="211"/>
      <c r="JON15" s="211"/>
      <c r="JOO15" s="211"/>
      <c r="JOP15" s="211"/>
      <c r="JOQ15" s="211"/>
      <c r="JOR15" s="211"/>
      <c r="JOS15" s="211"/>
      <c r="JOT15" s="211"/>
      <c r="JOU15" s="211"/>
      <c r="JOV15" s="211"/>
      <c r="JOW15" s="211"/>
      <c r="JOX15" s="211"/>
      <c r="JOY15" s="211"/>
      <c r="JOZ15" s="211"/>
      <c r="JPA15" s="211"/>
      <c r="JPB15" s="211"/>
      <c r="JPC15" s="211"/>
      <c r="JPD15" s="211"/>
      <c r="JPE15" s="211"/>
      <c r="JPF15" s="211"/>
      <c r="JPG15" s="211"/>
      <c r="JPH15" s="211"/>
      <c r="JPI15" s="211"/>
      <c r="JPJ15" s="211"/>
      <c r="JPK15" s="211"/>
      <c r="JPL15" s="211"/>
      <c r="JPM15" s="211"/>
      <c r="JPN15" s="211"/>
      <c r="JPO15" s="211"/>
      <c r="JPP15" s="211"/>
      <c r="JPQ15" s="211"/>
      <c r="JPR15" s="211"/>
      <c r="JPS15" s="211"/>
      <c r="JPT15" s="211"/>
      <c r="JPU15" s="211"/>
      <c r="JPV15" s="211"/>
      <c r="JPW15" s="211"/>
      <c r="JPX15" s="211"/>
      <c r="JPY15" s="211"/>
      <c r="JPZ15" s="211"/>
      <c r="JQA15" s="211"/>
      <c r="JQB15" s="211"/>
      <c r="JQC15" s="211"/>
      <c r="JQD15" s="211"/>
      <c r="JQE15" s="211"/>
      <c r="JQF15" s="211"/>
      <c r="JQG15" s="211"/>
      <c r="JQH15" s="211"/>
      <c r="JQI15" s="211"/>
      <c r="JQJ15" s="211"/>
      <c r="JQK15" s="211"/>
      <c r="JQL15" s="211"/>
      <c r="JQM15" s="211"/>
      <c r="JQN15" s="211"/>
      <c r="JQO15" s="211"/>
      <c r="JQP15" s="211"/>
      <c r="JQQ15" s="211"/>
      <c r="JQR15" s="211"/>
      <c r="JQS15" s="211"/>
      <c r="JQT15" s="211"/>
      <c r="JQU15" s="211"/>
      <c r="JQV15" s="211"/>
      <c r="JQW15" s="211"/>
      <c r="JQX15" s="211"/>
      <c r="JQY15" s="211"/>
      <c r="JQZ15" s="211"/>
      <c r="JRA15" s="211"/>
      <c r="JRB15" s="211"/>
      <c r="JRC15" s="211"/>
      <c r="JRD15" s="211"/>
      <c r="JRE15" s="211"/>
      <c r="JRF15" s="211"/>
      <c r="JRG15" s="211"/>
      <c r="JRH15" s="211"/>
      <c r="JRI15" s="211"/>
      <c r="JRJ15" s="211"/>
      <c r="JRK15" s="211"/>
      <c r="JRL15" s="211"/>
      <c r="JRM15" s="211"/>
      <c r="JRN15" s="211"/>
      <c r="JRO15" s="211"/>
      <c r="JRP15" s="211"/>
      <c r="JRQ15" s="211"/>
      <c r="JRR15" s="211"/>
      <c r="JRS15" s="211"/>
      <c r="JRT15" s="211"/>
      <c r="JRU15" s="211"/>
      <c r="JRV15" s="211"/>
      <c r="JRW15" s="211"/>
      <c r="JRX15" s="211"/>
      <c r="JRY15" s="211"/>
      <c r="JRZ15" s="211"/>
      <c r="JSA15" s="211"/>
      <c r="JSB15" s="211"/>
      <c r="JSC15" s="211"/>
      <c r="JSD15" s="211"/>
      <c r="JSE15" s="211"/>
      <c r="JSF15" s="211"/>
      <c r="JSG15" s="211"/>
      <c r="JSH15" s="211"/>
      <c r="JSI15" s="211"/>
      <c r="JSJ15" s="211"/>
      <c r="JSK15" s="211"/>
      <c r="JSL15" s="211"/>
      <c r="JSM15" s="211"/>
      <c r="JSN15" s="211"/>
      <c r="JSO15" s="211"/>
      <c r="JSP15" s="211"/>
      <c r="JSQ15" s="211"/>
      <c r="JSR15" s="211"/>
      <c r="JSS15" s="211"/>
      <c r="JST15" s="211"/>
      <c r="JSU15" s="211"/>
      <c r="JSV15" s="211"/>
      <c r="JSW15" s="211"/>
      <c r="JSX15" s="211"/>
      <c r="JSY15" s="211"/>
      <c r="JSZ15" s="211"/>
      <c r="JTA15" s="211"/>
      <c r="JTB15" s="211"/>
      <c r="JTC15" s="211"/>
      <c r="JTD15" s="211"/>
      <c r="JTE15" s="211"/>
      <c r="JTF15" s="211"/>
      <c r="JTG15" s="211"/>
      <c r="JTH15" s="211"/>
      <c r="JTI15" s="211"/>
      <c r="JTJ15" s="211"/>
      <c r="JTK15" s="211"/>
      <c r="JTL15" s="211"/>
      <c r="JTM15" s="211"/>
      <c r="JTN15" s="211"/>
      <c r="JTO15" s="211"/>
      <c r="JTP15" s="211"/>
      <c r="JTQ15" s="211"/>
      <c r="JTR15" s="211"/>
      <c r="JTS15" s="211"/>
      <c r="JTT15" s="211"/>
      <c r="JTU15" s="211"/>
      <c r="JTV15" s="211"/>
      <c r="JTW15" s="211"/>
      <c r="JTX15" s="211"/>
      <c r="JTY15" s="211"/>
      <c r="JTZ15" s="211"/>
      <c r="JUA15" s="211"/>
      <c r="JUB15" s="211"/>
      <c r="JUC15" s="211"/>
      <c r="JUD15" s="211"/>
      <c r="JUE15" s="211"/>
      <c r="JUF15" s="211"/>
      <c r="JUG15" s="211"/>
      <c r="JUH15" s="211"/>
      <c r="JUI15" s="211"/>
      <c r="JUJ15" s="211"/>
      <c r="JUK15" s="211"/>
      <c r="JUL15" s="211"/>
      <c r="JUM15" s="211"/>
      <c r="JUN15" s="211"/>
      <c r="JUO15" s="211"/>
      <c r="JUP15" s="211"/>
      <c r="JUQ15" s="211"/>
      <c r="JUR15" s="211"/>
      <c r="JUS15" s="211"/>
      <c r="JUT15" s="211"/>
      <c r="JUU15" s="211"/>
      <c r="JUV15" s="211"/>
      <c r="JUW15" s="211"/>
      <c r="JUX15" s="211"/>
      <c r="JUY15" s="211"/>
      <c r="JUZ15" s="211"/>
      <c r="JVA15" s="211"/>
      <c r="JVB15" s="211"/>
      <c r="JVC15" s="211"/>
      <c r="JVD15" s="211"/>
      <c r="JVE15" s="211"/>
      <c r="JVF15" s="211"/>
      <c r="JVG15" s="211"/>
      <c r="JVH15" s="211"/>
      <c r="JVI15" s="211"/>
      <c r="JVJ15" s="211"/>
      <c r="JVK15" s="211"/>
      <c r="JVL15" s="211"/>
      <c r="JVM15" s="211"/>
      <c r="JVN15" s="211"/>
      <c r="JVO15" s="211"/>
      <c r="JVP15" s="211"/>
      <c r="JVQ15" s="211"/>
      <c r="JVR15" s="211"/>
      <c r="JVS15" s="211"/>
      <c r="JVT15" s="211"/>
      <c r="JVU15" s="211"/>
      <c r="JVV15" s="211"/>
      <c r="JVW15" s="211"/>
      <c r="JVX15" s="211"/>
      <c r="JVY15" s="211"/>
      <c r="JVZ15" s="211"/>
      <c r="JWA15" s="211"/>
      <c r="JWB15" s="211"/>
      <c r="JWC15" s="211"/>
      <c r="JWD15" s="211"/>
      <c r="JWE15" s="211"/>
      <c r="JWF15" s="211"/>
      <c r="JWG15" s="211"/>
      <c r="JWH15" s="211"/>
      <c r="JWI15" s="211"/>
      <c r="JWJ15" s="211"/>
      <c r="JWK15" s="211"/>
      <c r="JWL15" s="211"/>
      <c r="JWM15" s="211"/>
      <c r="JWN15" s="211"/>
      <c r="JWO15" s="211"/>
      <c r="JWP15" s="211"/>
      <c r="JWQ15" s="211"/>
      <c r="JWR15" s="211"/>
      <c r="JWS15" s="211"/>
      <c r="JWT15" s="211"/>
      <c r="JWU15" s="211"/>
      <c r="JWV15" s="211"/>
      <c r="JWW15" s="211"/>
      <c r="JWX15" s="211"/>
      <c r="JWY15" s="211"/>
      <c r="JWZ15" s="211"/>
      <c r="JXA15" s="211"/>
      <c r="JXB15" s="211"/>
      <c r="JXC15" s="211"/>
      <c r="JXD15" s="211"/>
      <c r="JXE15" s="211"/>
      <c r="JXF15" s="211"/>
      <c r="JXG15" s="211"/>
      <c r="JXH15" s="211"/>
      <c r="JXI15" s="211"/>
      <c r="JXJ15" s="211"/>
      <c r="JXK15" s="211"/>
      <c r="JXL15" s="211"/>
      <c r="JXM15" s="211"/>
      <c r="JXN15" s="211"/>
      <c r="JXO15" s="211"/>
      <c r="JXP15" s="211"/>
      <c r="JXQ15" s="211"/>
      <c r="JXR15" s="211"/>
      <c r="JXS15" s="211"/>
      <c r="JXT15" s="211"/>
      <c r="JXU15" s="211"/>
      <c r="JXV15" s="211"/>
      <c r="JXW15" s="211"/>
      <c r="JXX15" s="211"/>
      <c r="JXY15" s="211"/>
      <c r="JXZ15" s="211"/>
      <c r="JYA15" s="211"/>
      <c r="JYB15" s="211"/>
      <c r="JYC15" s="211"/>
      <c r="JYD15" s="211"/>
      <c r="JYE15" s="211"/>
      <c r="JYF15" s="211"/>
      <c r="JYG15" s="211"/>
      <c r="JYH15" s="211"/>
      <c r="JYI15" s="211"/>
      <c r="JYJ15" s="211"/>
      <c r="JYK15" s="211"/>
      <c r="JYL15" s="211"/>
      <c r="JYM15" s="211"/>
      <c r="JYN15" s="211"/>
      <c r="JYO15" s="211"/>
      <c r="JYP15" s="211"/>
      <c r="JYQ15" s="211"/>
      <c r="JYR15" s="211"/>
      <c r="JYS15" s="211"/>
      <c r="JYT15" s="211"/>
      <c r="JYU15" s="211"/>
      <c r="JYV15" s="211"/>
      <c r="JYW15" s="211"/>
      <c r="JYX15" s="211"/>
      <c r="JYY15" s="211"/>
      <c r="JYZ15" s="211"/>
      <c r="JZA15" s="211"/>
      <c r="JZB15" s="211"/>
      <c r="JZC15" s="211"/>
      <c r="JZD15" s="211"/>
      <c r="JZE15" s="211"/>
      <c r="JZF15" s="211"/>
      <c r="JZG15" s="211"/>
      <c r="JZH15" s="211"/>
      <c r="JZI15" s="211"/>
      <c r="JZJ15" s="211"/>
      <c r="JZK15" s="211"/>
      <c r="JZL15" s="211"/>
      <c r="JZM15" s="211"/>
      <c r="JZN15" s="211"/>
      <c r="JZO15" s="211"/>
      <c r="JZP15" s="211"/>
      <c r="JZQ15" s="211"/>
      <c r="JZR15" s="211"/>
      <c r="JZS15" s="211"/>
      <c r="JZT15" s="211"/>
      <c r="JZU15" s="211"/>
      <c r="JZV15" s="211"/>
      <c r="JZW15" s="211"/>
      <c r="JZX15" s="211"/>
      <c r="JZY15" s="211"/>
      <c r="JZZ15" s="211"/>
      <c r="KAA15" s="211"/>
      <c r="KAB15" s="211"/>
      <c r="KAC15" s="211"/>
      <c r="KAD15" s="211"/>
      <c r="KAE15" s="211"/>
      <c r="KAF15" s="211"/>
      <c r="KAG15" s="211"/>
      <c r="KAH15" s="211"/>
      <c r="KAI15" s="211"/>
      <c r="KAJ15" s="211"/>
      <c r="KAK15" s="211"/>
      <c r="KAL15" s="211"/>
      <c r="KAM15" s="211"/>
      <c r="KAN15" s="211"/>
      <c r="KAO15" s="211"/>
      <c r="KAP15" s="211"/>
      <c r="KAQ15" s="211"/>
      <c r="KAR15" s="211"/>
      <c r="KAS15" s="211"/>
      <c r="KAT15" s="211"/>
      <c r="KAU15" s="211"/>
      <c r="KAV15" s="211"/>
      <c r="KAW15" s="211"/>
      <c r="KAX15" s="211"/>
      <c r="KAY15" s="211"/>
      <c r="KAZ15" s="211"/>
      <c r="KBA15" s="211"/>
      <c r="KBB15" s="211"/>
      <c r="KBC15" s="211"/>
      <c r="KBD15" s="211"/>
      <c r="KBE15" s="211"/>
      <c r="KBF15" s="211"/>
      <c r="KBG15" s="211"/>
      <c r="KBH15" s="211"/>
      <c r="KBI15" s="211"/>
      <c r="KBJ15" s="211"/>
      <c r="KBK15" s="211"/>
      <c r="KBL15" s="211"/>
      <c r="KBM15" s="211"/>
      <c r="KBN15" s="211"/>
      <c r="KBO15" s="211"/>
      <c r="KBP15" s="211"/>
      <c r="KBQ15" s="211"/>
      <c r="KBR15" s="211"/>
      <c r="KBS15" s="211"/>
      <c r="KBT15" s="211"/>
      <c r="KBU15" s="211"/>
      <c r="KBV15" s="211"/>
      <c r="KBW15" s="211"/>
      <c r="KBX15" s="211"/>
      <c r="KBY15" s="211"/>
      <c r="KBZ15" s="211"/>
      <c r="KCA15" s="211"/>
      <c r="KCB15" s="211"/>
      <c r="KCC15" s="211"/>
      <c r="KCD15" s="211"/>
      <c r="KCE15" s="211"/>
      <c r="KCF15" s="211"/>
      <c r="KCG15" s="211"/>
      <c r="KCH15" s="211"/>
      <c r="KCI15" s="211"/>
      <c r="KCJ15" s="211"/>
      <c r="KCK15" s="211"/>
      <c r="KCL15" s="211"/>
      <c r="KCM15" s="211"/>
      <c r="KCN15" s="211"/>
      <c r="KCO15" s="211"/>
      <c r="KCP15" s="211"/>
      <c r="KCQ15" s="211"/>
      <c r="KCR15" s="211"/>
      <c r="KCS15" s="211"/>
      <c r="KCT15" s="211"/>
      <c r="KCU15" s="211"/>
      <c r="KCV15" s="211"/>
      <c r="KCW15" s="211"/>
      <c r="KCX15" s="211"/>
      <c r="KCY15" s="211"/>
      <c r="KCZ15" s="211"/>
      <c r="KDA15" s="211"/>
      <c r="KDB15" s="211"/>
      <c r="KDC15" s="211"/>
      <c r="KDD15" s="211"/>
      <c r="KDE15" s="211"/>
      <c r="KDF15" s="211"/>
      <c r="KDG15" s="211"/>
      <c r="KDH15" s="211"/>
      <c r="KDI15" s="211"/>
      <c r="KDJ15" s="211"/>
      <c r="KDK15" s="211"/>
      <c r="KDL15" s="211"/>
      <c r="KDM15" s="211"/>
      <c r="KDN15" s="211"/>
      <c r="KDO15" s="211"/>
      <c r="KDP15" s="211"/>
      <c r="KDQ15" s="211"/>
      <c r="KDR15" s="211"/>
      <c r="KDS15" s="211"/>
      <c r="KDT15" s="211"/>
      <c r="KDU15" s="211"/>
      <c r="KDV15" s="211"/>
      <c r="KDW15" s="211"/>
      <c r="KDX15" s="211"/>
      <c r="KDY15" s="211"/>
      <c r="KDZ15" s="211"/>
      <c r="KEA15" s="211"/>
      <c r="KEB15" s="211"/>
      <c r="KEC15" s="211"/>
      <c r="KED15" s="211"/>
      <c r="KEE15" s="211"/>
      <c r="KEF15" s="211"/>
      <c r="KEG15" s="211"/>
      <c r="KEH15" s="211"/>
      <c r="KEI15" s="211"/>
      <c r="KEJ15" s="211"/>
      <c r="KEK15" s="211"/>
      <c r="KEL15" s="211"/>
      <c r="KEM15" s="211"/>
      <c r="KEN15" s="211"/>
      <c r="KEO15" s="211"/>
      <c r="KEP15" s="211"/>
      <c r="KEQ15" s="211"/>
      <c r="KER15" s="211"/>
      <c r="KES15" s="211"/>
      <c r="KET15" s="211"/>
      <c r="KEU15" s="211"/>
      <c r="KEV15" s="211"/>
      <c r="KEW15" s="211"/>
      <c r="KEX15" s="211"/>
      <c r="KEY15" s="211"/>
      <c r="KEZ15" s="211"/>
      <c r="KFA15" s="211"/>
      <c r="KFB15" s="211"/>
      <c r="KFC15" s="211"/>
      <c r="KFD15" s="211"/>
      <c r="KFE15" s="211"/>
      <c r="KFF15" s="211"/>
      <c r="KFG15" s="211"/>
      <c r="KFH15" s="211"/>
      <c r="KFI15" s="211"/>
      <c r="KFJ15" s="211"/>
      <c r="KFK15" s="211"/>
      <c r="KFL15" s="211"/>
      <c r="KFM15" s="211"/>
      <c r="KFN15" s="211"/>
      <c r="KFO15" s="211"/>
      <c r="KFP15" s="211"/>
      <c r="KFQ15" s="211"/>
      <c r="KFR15" s="211"/>
      <c r="KFS15" s="211"/>
      <c r="KFT15" s="211"/>
      <c r="KFU15" s="211"/>
      <c r="KFV15" s="211"/>
      <c r="KFW15" s="211"/>
      <c r="KFX15" s="211"/>
      <c r="KFY15" s="211"/>
      <c r="KFZ15" s="211"/>
      <c r="KGA15" s="211"/>
      <c r="KGB15" s="211"/>
      <c r="KGC15" s="211"/>
      <c r="KGD15" s="211"/>
      <c r="KGE15" s="211"/>
      <c r="KGF15" s="211"/>
      <c r="KGG15" s="211"/>
      <c r="KGH15" s="211"/>
      <c r="KGI15" s="211"/>
      <c r="KGJ15" s="211"/>
      <c r="KGK15" s="211"/>
      <c r="KGL15" s="211"/>
      <c r="KGM15" s="211"/>
      <c r="KGN15" s="211"/>
      <c r="KGO15" s="211"/>
      <c r="KGP15" s="211"/>
      <c r="KGQ15" s="211"/>
      <c r="KGR15" s="211"/>
      <c r="KGS15" s="211"/>
      <c r="KGT15" s="211"/>
      <c r="KGU15" s="211"/>
      <c r="KGV15" s="211"/>
      <c r="KGW15" s="211"/>
      <c r="KGX15" s="211"/>
      <c r="KGY15" s="211"/>
      <c r="KGZ15" s="211"/>
      <c r="KHA15" s="211"/>
      <c r="KHB15" s="211"/>
      <c r="KHC15" s="211"/>
      <c r="KHD15" s="211"/>
      <c r="KHE15" s="211"/>
      <c r="KHF15" s="211"/>
      <c r="KHG15" s="211"/>
      <c r="KHH15" s="211"/>
      <c r="KHI15" s="211"/>
      <c r="KHJ15" s="211"/>
      <c r="KHK15" s="211"/>
      <c r="KHL15" s="211"/>
      <c r="KHM15" s="211"/>
      <c r="KHN15" s="211"/>
      <c r="KHO15" s="211"/>
      <c r="KHP15" s="211"/>
      <c r="KHQ15" s="211"/>
      <c r="KHR15" s="211"/>
      <c r="KHS15" s="211"/>
      <c r="KHT15" s="211"/>
      <c r="KHU15" s="211"/>
      <c r="KHV15" s="211"/>
      <c r="KHW15" s="211"/>
      <c r="KHX15" s="211"/>
      <c r="KHY15" s="211"/>
      <c r="KHZ15" s="211"/>
      <c r="KIA15" s="211"/>
      <c r="KIB15" s="211"/>
      <c r="KIC15" s="211"/>
      <c r="KID15" s="211"/>
      <c r="KIE15" s="211"/>
      <c r="KIF15" s="211"/>
      <c r="KIG15" s="211"/>
      <c r="KIH15" s="211"/>
      <c r="KII15" s="211"/>
      <c r="KIJ15" s="211"/>
      <c r="KIK15" s="211"/>
      <c r="KIL15" s="211"/>
      <c r="KIM15" s="211"/>
      <c r="KIN15" s="211"/>
      <c r="KIO15" s="211"/>
      <c r="KIP15" s="211"/>
      <c r="KIQ15" s="211"/>
      <c r="KIR15" s="211"/>
      <c r="KIS15" s="211"/>
      <c r="KIT15" s="211"/>
      <c r="KIU15" s="211"/>
      <c r="KIV15" s="211"/>
      <c r="KIW15" s="211"/>
      <c r="KIX15" s="211"/>
      <c r="KIY15" s="211"/>
      <c r="KIZ15" s="211"/>
      <c r="KJA15" s="211"/>
      <c r="KJB15" s="211"/>
      <c r="KJC15" s="211"/>
      <c r="KJD15" s="211"/>
      <c r="KJE15" s="211"/>
      <c r="KJF15" s="211"/>
      <c r="KJG15" s="211"/>
      <c r="KJH15" s="211"/>
      <c r="KJI15" s="211"/>
      <c r="KJJ15" s="211"/>
      <c r="KJK15" s="211"/>
      <c r="KJL15" s="211"/>
      <c r="KJM15" s="211"/>
      <c r="KJN15" s="211"/>
      <c r="KJO15" s="211"/>
      <c r="KJP15" s="211"/>
      <c r="KJQ15" s="211"/>
      <c r="KJR15" s="211"/>
      <c r="KJS15" s="211"/>
      <c r="KJT15" s="211"/>
      <c r="KJU15" s="211"/>
      <c r="KJV15" s="211"/>
      <c r="KJW15" s="211"/>
      <c r="KJX15" s="211"/>
      <c r="KJY15" s="211"/>
      <c r="KJZ15" s="211"/>
      <c r="KKA15" s="211"/>
      <c r="KKB15" s="211"/>
      <c r="KKC15" s="211"/>
      <c r="KKD15" s="211"/>
      <c r="KKE15" s="211"/>
      <c r="KKF15" s="211"/>
      <c r="KKG15" s="211"/>
      <c r="KKH15" s="211"/>
      <c r="KKI15" s="211"/>
      <c r="KKJ15" s="211"/>
      <c r="KKK15" s="211"/>
      <c r="KKL15" s="211"/>
      <c r="KKM15" s="211"/>
      <c r="KKN15" s="211"/>
      <c r="KKO15" s="211"/>
      <c r="KKP15" s="211"/>
      <c r="KKQ15" s="211"/>
      <c r="KKR15" s="211"/>
      <c r="KKS15" s="211"/>
      <c r="KKT15" s="211"/>
      <c r="KKU15" s="211"/>
      <c r="KKV15" s="211"/>
      <c r="KKW15" s="211"/>
      <c r="KKX15" s="211"/>
      <c r="KKY15" s="211"/>
      <c r="KKZ15" s="211"/>
      <c r="KLA15" s="211"/>
      <c r="KLB15" s="211"/>
      <c r="KLC15" s="211"/>
      <c r="KLD15" s="211"/>
      <c r="KLE15" s="211"/>
      <c r="KLF15" s="211"/>
      <c r="KLG15" s="211"/>
      <c r="KLH15" s="211"/>
      <c r="KLI15" s="211"/>
      <c r="KLJ15" s="211"/>
      <c r="KLK15" s="211"/>
      <c r="KLL15" s="211"/>
      <c r="KLM15" s="211"/>
      <c r="KLN15" s="211"/>
      <c r="KLO15" s="211"/>
      <c r="KLP15" s="211"/>
      <c r="KLQ15" s="211"/>
      <c r="KLR15" s="211"/>
      <c r="KLS15" s="211"/>
      <c r="KLT15" s="211"/>
      <c r="KLU15" s="211"/>
      <c r="KLV15" s="211"/>
      <c r="KLW15" s="211"/>
      <c r="KLX15" s="211"/>
      <c r="KLY15" s="211"/>
      <c r="KLZ15" s="211"/>
      <c r="KMA15" s="211"/>
      <c r="KMB15" s="211"/>
      <c r="KMC15" s="211"/>
      <c r="KMD15" s="211"/>
      <c r="KME15" s="211"/>
      <c r="KMF15" s="211"/>
      <c r="KMG15" s="211"/>
      <c r="KMH15" s="211"/>
      <c r="KMI15" s="211"/>
      <c r="KMJ15" s="211"/>
      <c r="KMK15" s="211"/>
      <c r="KML15" s="211"/>
      <c r="KMM15" s="211"/>
      <c r="KMN15" s="211"/>
      <c r="KMO15" s="211"/>
      <c r="KMP15" s="211"/>
      <c r="KMQ15" s="211"/>
      <c r="KMR15" s="211"/>
      <c r="KMS15" s="211"/>
      <c r="KMT15" s="211"/>
      <c r="KMU15" s="211"/>
      <c r="KMV15" s="211"/>
      <c r="KMW15" s="211"/>
      <c r="KMX15" s="211"/>
      <c r="KMY15" s="211"/>
      <c r="KMZ15" s="211"/>
      <c r="KNA15" s="211"/>
      <c r="KNB15" s="211"/>
      <c r="KNC15" s="211"/>
      <c r="KND15" s="211"/>
      <c r="KNE15" s="211"/>
      <c r="KNF15" s="211"/>
      <c r="KNG15" s="211"/>
      <c r="KNH15" s="211"/>
      <c r="KNI15" s="211"/>
      <c r="KNJ15" s="211"/>
      <c r="KNK15" s="211"/>
      <c r="KNL15" s="211"/>
      <c r="KNM15" s="211"/>
      <c r="KNN15" s="211"/>
      <c r="KNO15" s="211"/>
      <c r="KNP15" s="211"/>
      <c r="KNQ15" s="211"/>
      <c r="KNR15" s="211"/>
      <c r="KNS15" s="211"/>
      <c r="KNT15" s="211"/>
      <c r="KNU15" s="211"/>
      <c r="KNV15" s="211"/>
      <c r="KNW15" s="211"/>
      <c r="KNX15" s="211"/>
      <c r="KNY15" s="211"/>
      <c r="KNZ15" s="211"/>
      <c r="KOA15" s="211"/>
      <c r="KOB15" s="211"/>
      <c r="KOC15" s="211"/>
      <c r="KOD15" s="211"/>
      <c r="KOE15" s="211"/>
      <c r="KOF15" s="211"/>
      <c r="KOG15" s="211"/>
      <c r="KOH15" s="211"/>
      <c r="KOI15" s="211"/>
      <c r="KOJ15" s="211"/>
      <c r="KOK15" s="211"/>
      <c r="KOL15" s="211"/>
      <c r="KOM15" s="211"/>
      <c r="KON15" s="211"/>
      <c r="KOO15" s="211"/>
      <c r="KOP15" s="211"/>
      <c r="KOQ15" s="211"/>
      <c r="KOR15" s="211"/>
      <c r="KOS15" s="211"/>
      <c r="KOT15" s="211"/>
      <c r="KOU15" s="211"/>
      <c r="KOV15" s="211"/>
      <c r="KOW15" s="211"/>
      <c r="KOX15" s="211"/>
      <c r="KOY15" s="211"/>
      <c r="KOZ15" s="211"/>
      <c r="KPA15" s="211"/>
      <c r="KPB15" s="211"/>
      <c r="KPC15" s="211"/>
      <c r="KPD15" s="211"/>
      <c r="KPE15" s="211"/>
      <c r="KPF15" s="211"/>
      <c r="KPG15" s="211"/>
      <c r="KPH15" s="211"/>
      <c r="KPI15" s="211"/>
      <c r="KPJ15" s="211"/>
      <c r="KPK15" s="211"/>
      <c r="KPL15" s="211"/>
      <c r="KPM15" s="211"/>
      <c r="KPN15" s="211"/>
      <c r="KPO15" s="211"/>
      <c r="KPP15" s="211"/>
      <c r="KPQ15" s="211"/>
      <c r="KPR15" s="211"/>
      <c r="KPS15" s="211"/>
      <c r="KPT15" s="211"/>
      <c r="KPU15" s="211"/>
      <c r="KPV15" s="211"/>
      <c r="KPW15" s="211"/>
      <c r="KPX15" s="211"/>
      <c r="KPY15" s="211"/>
      <c r="KPZ15" s="211"/>
      <c r="KQA15" s="211"/>
      <c r="KQB15" s="211"/>
      <c r="KQC15" s="211"/>
      <c r="KQD15" s="211"/>
      <c r="KQE15" s="211"/>
      <c r="KQF15" s="211"/>
      <c r="KQG15" s="211"/>
      <c r="KQH15" s="211"/>
      <c r="KQI15" s="211"/>
      <c r="KQJ15" s="211"/>
      <c r="KQK15" s="211"/>
      <c r="KQL15" s="211"/>
      <c r="KQM15" s="211"/>
      <c r="KQN15" s="211"/>
      <c r="KQO15" s="211"/>
      <c r="KQP15" s="211"/>
      <c r="KQQ15" s="211"/>
      <c r="KQR15" s="211"/>
      <c r="KQS15" s="211"/>
      <c r="KQT15" s="211"/>
      <c r="KQU15" s="211"/>
      <c r="KQV15" s="211"/>
      <c r="KQW15" s="211"/>
      <c r="KQX15" s="211"/>
      <c r="KQY15" s="211"/>
      <c r="KQZ15" s="211"/>
      <c r="KRA15" s="211"/>
      <c r="KRB15" s="211"/>
      <c r="KRC15" s="211"/>
      <c r="KRD15" s="211"/>
      <c r="KRE15" s="211"/>
      <c r="KRF15" s="211"/>
      <c r="KRG15" s="211"/>
      <c r="KRH15" s="211"/>
      <c r="KRI15" s="211"/>
      <c r="KRJ15" s="211"/>
      <c r="KRK15" s="211"/>
      <c r="KRL15" s="211"/>
      <c r="KRM15" s="211"/>
      <c r="KRN15" s="211"/>
      <c r="KRO15" s="211"/>
      <c r="KRP15" s="211"/>
      <c r="KRQ15" s="211"/>
      <c r="KRR15" s="211"/>
      <c r="KRS15" s="211"/>
      <c r="KRT15" s="211"/>
      <c r="KRU15" s="211"/>
      <c r="KRV15" s="211"/>
      <c r="KRW15" s="211"/>
      <c r="KRX15" s="211"/>
      <c r="KRY15" s="211"/>
      <c r="KRZ15" s="211"/>
      <c r="KSA15" s="211"/>
      <c r="KSB15" s="211"/>
      <c r="KSC15" s="211"/>
      <c r="KSD15" s="211"/>
      <c r="KSE15" s="211"/>
      <c r="KSF15" s="211"/>
      <c r="KSG15" s="211"/>
      <c r="KSH15" s="211"/>
      <c r="KSI15" s="211"/>
      <c r="KSJ15" s="211"/>
      <c r="KSK15" s="211"/>
      <c r="KSL15" s="211"/>
      <c r="KSM15" s="211"/>
      <c r="KSN15" s="211"/>
      <c r="KSO15" s="211"/>
      <c r="KSP15" s="211"/>
      <c r="KSQ15" s="211"/>
      <c r="KSR15" s="211"/>
      <c r="KSS15" s="211"/>
      <c r="KST15" s="211"/>
      <c r="KSU15" s="211"/>
      <c r="KSV15" s="211"/>
      <c r="KSW15" s="211"/>
      <c r="KSX15" s="211"/>
      <c r="KSY15" s="211"/>
      <c r="KSZ15" s="211"/>
      <c r="KTA15" s="211"/>
      <c r="KTB15" s="211"/>
      <c r="KTC15" s="211"/>
      <c r="KTD15" s="211"/>
      <c r="KTE15" s="211"/>
      <c r="KTF15" s="211"/>
      <c r="KTG15" s="211"/>
      <c r="KTH15" s="211"/>
      <c r="KTI15" s="211"/>
      <c r="KTJ15" s="211"/>
      <c r="KTK15" s="211"/>
      <c r="KTL15" s="211"/>
      <c r="KTM15" s="211"/>
      <c r="KTN15" s="211"/>
      <c r="KTO15" s="211"/>
      <c r="KTP15" s="211"/>
      <c r="KTQ15" s="211"/>
      <c r="KTR15" s="211"/>
      <c r="KTS15" s="211"/>
      <c r="KTT15" s="211"/>
      <c r="KTU15" s="211"/>
      <c r="KTV15" s="211"/>
      <c r="KTW15" s="211"/>
      <c r="KTX15" s="211"/>
      <c r="KTY15" s="211"/>
      <c r="KTZ15" s="211"/>
      <c r="KUA15" s="211"/>
      <c r="KUB15" s="211"/>
      <c r="KUC15" s="211"/>
      <c r="KUD15" s="211"/>
      <c r="KUE15" s="211"/>
      <c r="KUF15" s="211"/>
      <c r="KUG15" s="211"/>
      <c r="KUH15" s="211"/>
      <c r="KUI15" s="211"/>
      <c r="KUJ15" s="211"/>
      <c r="KUK15" s="211"/>
      <c r="KUL15" s="211"/>
      <c r="KUM15" s="211"/>
      <c r="KUN15" s="211"/>
      <c r="KUO15" s="211"/>
      <c r="KUP15" s="211"/>
      <c r="KUQ15" s="211"/>
      <c r="KUR15" s="211"/>
      <c r="KUS15" s="211"/>
      <c r="KUT15" s="211"/>
      <c r="KUU15" s="211"/>
      <c r="KUV15" s="211"/>
      <c r="KUW15" s="211"/>
      <c r="KUX15" s="211"/>
      <c r="KUY15" s="211"/>
      <c r="KUZ15" s="211"/>
      <c r="KVA15" s="211"/>
      <c r="KVB15" s="211"/>
      <c r="KVC15" s="211"/>
      <c r="KVD15" s="211"/>
      <c r="KVE15" s="211"/>
      <c r="KVF15" s="211"/>
      <c r="KVG15" s="211"/>
      <c r="KVH15" s="211"/>
      <c r="KVI15" s="211"/>
      <c r="KVJ15" s="211"/>
      <c r="KVK15" s="211"/>
      <c r="KVL15" s="211"/>
      <c r="KVM15" s="211"/>
      <c r="KVN15" s="211"/>
      <c r="KVO15" s="211"/>
      <c r="KVP15" s="211"/>
      <c r="KVQ15" s="211"/>
      <c r="KVR15" s="211"/>
      <c r="KVS15" s="211"/>
      <c r="KVT15" s="211"/>
      <c r="KVU15" s="211"/>
      <c r="KVV15" s="211"/>
      <c r="KVW15" s="211"/>
      <c r="KVX15" s="211"/>
      <c r="KVY15" s="211"/>
      <c r="KVZ15" s="211"/>
      <c r="KWA15" s="211"/>
      <c r="KWB15" s="211"/>
      <c r="KWC15" s="211"/>
      <c r="KWD15" s="211"/>
      <c r="KWE15" s="211"/>
      <c r="KWF15" s="211"/>
      <c r="KWG15" s="211"/>
      <c r="KWH15" s="211"/>
      <c r="KWI15" s="211"/>
      <c r="KWJ15" s="211"/>
      <c r="KWK15" s="211"/>
      <c r="KWL15" s="211"/>
      <c r="KWM15" s="211"/>
      <c r="KWN15" s="211"/>
      <c r="KWO15" s="211"/>
      <c r="KWP15" s="211"/>
      <c r="KWQ15" s="211"/>
      <c r="KWR15" s="211"/>
      <c r="KWS15" s="211"/>
      <c r="KWT15" s="211"/>
      <c r="KWU15" s="211"/>
      <c r="KWV15" s="211"/>
      <c r="KWW15" s="211"/>
      <c r="KWX15" s="211"/>
      <c r="KWY15" s="211"/>
      <c r="KWZ15" s="211"/>
      <c r="KXA15" s="211"/>
      <c r="KXB15" s="211"/>
      <c r="KXC15" s="211"/>
      <c r="KXD15" s="211"/>
      <c r="KXE15" s="211"/>
      <c r="KXF15" s="211"/>
      <c r="KXG15" s="211"/>
      <c r="KXH15" s="211"/>
      <c r="KXI15" s="211"/>
      <c r="KXJ15" s="211"/>
      <c r="KXK15" s="211"/>
      <c r="KXL15" s="211"/>
      <c r="KXM15" s="211"/>
      <c r="KXN15" s="211"/>
      <c r="KXO15" s="211"/>
      <c r="KXP15" s="211"/>
      <c r="KXQ15" s="211"/>
      <c r="KXR15" s="211"/>
      <c r="KXS15" s="211"/>
      <c r="KXT15" s="211"/>
      <c r="KXU15" s="211"/>
      <c r="KXV15" s="211"/>
      <c r="KXW15" s="211"/>
      <c r="KXX15" s="211"/>
      <c r="KXY15" s="211"/>
      <c r="KXZ15" s="211"/>
      <c r="KYA15" s="211"/>
      <c r="KYB15" s="211"/>
      <c r="KYC15" s="211"/>
      <c r="KYD15" s="211"/>
      <c r="KYE15" s="211"/>
      <c r="KYF15" s="211"/>
      <c r="KYG15" s="211"/>
      <c r="KYH15" s="211"/>
      <c r="KYI15" s="211"/>
      <c r="KYJ15" s="211"/>
      <c r="KYK15" s="211"/>
      <c r="KYL15" s="211"/>
      <c r="KYM15" s="211"/>
      <c r="KYN15" s="211"/>
      <c r="KYO15" s="211"/>
      <c r="KYP15" s="211"/>
      <c r="KYQ15" s="211"/>
      <c r="KYR15" s="211"/>
      <c r="KYS15" s="211"/>
      <c r="KYT15" s="211"/>
      <c r="KYU15" s="211"/>
      <c r="KYV15" s="211"/>
      <c r="KYW15" s="211"/>
      <c r="KYX15" s="211"/>
      <c r="KYY15" s="211"/>
      <c r="KYZ15" s="211"/>
      <c r="KZA15" s="211"/>
      <c r="KZB15" s="211"/>
      <c r="KZC15" s="211"/>
      <c r="KZD15" s="211"/>
      <c r="KZE15" s="211"/>
      <c r="KZF15" s="211"/>
      <c r="KZG15" s="211"/>
      <c r="KZH15" s="211"/>
      <c r="KZI15" s="211"/>
      <c r="KZJ15" s="211"/>
      <c r="KZK15" s="211"/>
      <c r="KZL15" s="211"/>
      <c r="KZM15" s="211"/>
      <c r="KZN15" s="211"/>
      <c r="KZO15" s="211"/>
      <c r="KZP15" s="211"/>
      <c r="KZQ15" s="211"/>
      <c r="KZR15" s="211"/>
      <c r="KZS15" s="211"/>
      <c r="KZT15" s="211"/>
      <c r="KZU15" s="211"/>
      <c r="KZV15" s="211"/>
      <c r="KZW15" s="211"/>
      <c r="KZX15" s="211"/>
      <c r="KZY15" s="211"/>
      <c r="KZZ15" s="211"/>
      <c r="LAA15" s="211"/>
      <c r="LAB15" s="211"/>
      <c r="LAC15" s="211"/>
      <c r="LAD15" s="211"/>
      <c r="LAE15" s="211"/>
      <c r="LAF15" s="211"/>
      <c r="LAG15" s="211"/>
      <c r="LAH15" s="211"/>
      <c r="LAI15" s="211"/>
      <c r="LAJ15" s="211"/>
      <c r="LAK15" s="211"/>
      <c r="LAL15" s="211"/>
      <c r="LAM15" s="211"/>
      <c r="LAN15" s="211"/>
      <c r="LAO15" s="211"/>
      <c r="LAP15" s="211"/>
      <c r="LAQ15" s="211"/>
      <c r="LAR15" s="211"/>
      <c r="LAS15" s="211"/>
      <c r="LAT15" s="211"/>
      <c r="LAU15" s="211"/>
      <c r="LAV15" s="211"/>
      <c r="LAW15" s="211"/>
      <c r="LAX15" s="211"/>
      <c r="LAY15" s="211"/>
      <c r="LAZ15" s="211"/>
      <c r="LBA15" s="211"/>
      <c r="LBB15" s="211"/>
      <c r="LBC15" s="211"/>
      <c r="LBD15" s="211"/>
      <c r="LBE15" s="211"/>
      <c r="LBF15" s="211"/>
      <c r="LBG15" s="211"/>
      <c r="LBH15" s="211"/>
      <c r="LBI15" s="211"/>
      <c r="LBJ15" s="211"/>
      <c r="LBK15" s="211"/>
      <c r="LBL15" s="211"/>
      <c r="LBM15" s="211"/>
      <c r="LBN15" s="211"/>
      <c r="LBO15" s="211"/>
      <c r="LBP15" s="211"/>
      <c r="LBQ15" s="211"/>
      <c r="LBR15" s="211"/>
      <c r="LBS15" s="211"/>
      <c r="LBT15" s="211"/>
      <c r="LBU15" s="211"/>
      <c r="LBV15" s="211"/>
      <c r="LBW15" s="211"/>
      <c r="LBX15" s="211"/>
      <c r="LBY15" s="211"/>
      <c r="LBZ15" s="211"/>
      <c r="LCA15" s="211"/>
      <c r="LCB15" s="211"/>
      <c r="LCC15" s="211"/>
      <c r="LCD15" s="211"/>
      <c r="LCE15" s="211"/>
      <c r="LCF15" s="211"/>
      <c r="LCG15" s="211"/>
      <c r="LCH15" s="211"/>
      <c r="LCI15" s="211"/>
      <c r="LCJ15" s="211"/>
      <c r="LCK15" s="211"/>
      <c r="LCL15" s="211"/>
      <c r="LCM15" s="211"/>
      <c r="LCN15" s="211"/>
      <c r="LCO15" s="211"/>
      <c r="LCP15" s="211"/>
      <c r="LCQ15" s="211"/>
      <c r="LCR15" s="211"/>
      <c r="LCS15" s="211"/>
      <c r="LCT15" s="211"/>
      <c r="LCU15" s="211"/>
      <c r="LCV15" s="211"/>
      <c r="LCW15" s="211"/>
      <c r="LCX15" s="211"/>
      <c r="LCY15" s="211"/>
      <c r="LCZ15" s="211"/>
      <c r="LDA15" s="211"/>
      <c r="LDB15" s="211"/>
      <c r="LDC15" s="211"/>
      <c r="LDD15" s="211"/>
      <c r="LDE15" s="211"/>
      <c r="LDF15" s="211"/>
      <c r="LDG15" s="211"/>
      <c r="LDH15" s="211"/>
      <c r="LDI15" s="211"/>
      <c r="LDJ15" s="211"/>
      <c r="LDK15" s="211"/>
      <c r="LDL15" s="211"/>
      <c r="LDM15" s="211"/>
      <c r="LDN15" s="211"/>
      <c r="LDO15" s="211"/>
      <c r="LDP15" s="211"/>
      <c r="LDQ15" s="211"/>
      <c r="LDR15" s="211"/>
      <c r="LDS15" s="211"/>
      <c r="LDT15" s="211"/>
      <c r="LDU15" s="211"/>
      <c r="LDV15" s="211"/>
      <c r="LDW15" s="211"/>
      <c r="LDX15" s="211"/>
      <c r="LDY15" s="211"/>
      <c r="LDZ15" s="211"/>
      <c r="LEA15" s="211"/>
      <c r="LEB15" s="211"/>
      <c r="LEC15" s="211"/>
      <c r="LED15" s="211"/>
      <c r="LEE15" s="211"/>
      <c r="LEF15" s="211"/>
      <c r="LEG15" s="211"/>
      <c r="LEH15" s="211"/>
      <c r="LEI15" s="211"/>
      <c r="LEJ15" s="211"/>
      <c r="LEK15" s="211"/>
      <c r="LEL15" s="211"/>
      <c r="LEM15" s="211"/>
      <c r="LEN15" s="211"/>
      <c r="LEO15" s="211"/>
      <c r="LEP15" s="211"/>
      <c r="LEQ15" s="211"/>
      <c r="LER15" s="211"/>
      <c r="LES15" s="211"/>
      <c r="LET15" s="211"/>
      <c r="LEU15" s="211"/>
      <c r="LEV15" s="211"/>
      <c r="LEW15" s="211"/>
      <c r="LEX15" s="211"/>
      <c r="LEY15" s="211"/>
      <c r="LEZ15" s="211"/>
      <c r="LFA15" s="211"/>
      <c r="LFB15" s="211"/>
      <c r="LFC15" s="211"/>
      <c r="LFD15" s="211"/>
      <c r="LFE15" s="211"/>
      <c r="LFF15" s="211"/>
      <c r="LFG15" s="211"/>
      <c r="LFH15" s="211"/>
      <c r="LFI15" s="211"/>
      <c r="LFJ15" s="211"/>
      <c r="LFK15" s="211"/>
      <c r="LFL15" s="211"/>
      <c r="LFM15" s="211"/>
      <c r="LFN15" s="211"/>
      <c r="LFO15" s="211"/>
      <c r="LFP15" s="211"/>
      <c r="LFQ15" s="211"/>
      <c r="LFR15" s="211"/>
      <c r="LFS15" s="211"/>
      <c r="LFT15" s="211"/>
      <c r="LFU15" s="211"/>
      <c r="LFV15" s="211"/>
      <c r="LFW15" s="211"/>
      <c r="LFX15" s="211"/>
      <c r="LFY15" s="211"/>
      <c r="LFZ15" s="211"/>
      <c r="LGA15" s="211"/>
      <c r="LGB15" s="211"/>
      <c r="LGC15" s="211"/>
      <c r="LGD15" s="211"/>
      <c r="LGE15" s="211"/>
      <c r="LGF15" s="211"/>
      <c r="LGG15" s="211"/>
      <c r="LGH15" s="211"/>
      <c r="LGI15" s="211"/>
      <c r="LGJ15" s="211"/>
      <c r="LGK15" s="211"/>
      <c r="LGL15" s="211"/>
      <c r="LGM15" s="211"/>
      <c r="LGN15" s="211"/>
      <c r="LGO15" s="211"/>
      <c r="LGP15" s="211"/>
      <c r="LGQ15" s="211"/>
      <c r="LGR15" s="211"/>
      <c r="LGS15" s="211"/>
      <c r="LGT15" s="211"/>
      <c r="LGU15" s="211"/>
      <c r="LGV15" s="211"/>
      <c r="LGW15" s="211"/>
      <c r="LGX15" s="211"/>
      <c r="LGY15" s="211"/>
      <c r="LGZ15" s="211"/>
      <c r="LHA15" s="211"/>
      <c r="LHB15" s="211"/>
      <c r="LHC15" s="211"/>
      <c r="LHD15" s="211"/>
      <c r="LHE15" s="211"/>
      <c r="LHF15" s="211"/>
      <c r="LHG15" s="211"/>
      <c r="LHH15" s="211"/>
      <c r="LHI15" s="211"/>
      <c r="LHJ15" s="211"/>
      <c r="LHK15" s="211"/>
      <c r="LHL15" s="211"/>
      <c r="LHM15" s="211"/>
      <c r="LHN15" s="211"/>
      <c r="LHO15" s="211"/>
      <c r="LHP15" s="211"/>
      <c r="LHQ15" s="211"/>
      <c r="LHR15" s="211"/>
      <c r="LHS15" s="211"/>
      <c r="LHT15" s="211"/>
      <c r="LHU15" s="211"/>
      <c r="LHV15" s="211"/>
      <c r="LHW15" s="211"/>
      <c r="LHX15" s="211"/>
      <c r="LHY15" s="211"/>
      <c r="LHZ15" s="211"/>
      <c r="LIA15" s="211"/>
      <c r="LIB15" s="211"/>
      <c r="LIC15" s="211"/>
      <c r="LID15" s="211"/>
      <c r="LIE15" s="211"/>
      <c r="LIF15" s="211"/>
      <c r="LIG15" s="211"/>
      <c r="LIH15" s="211"/>
      <c r="LII15" s="211"/>
      <c r="LIJ15" s="211"/>
      <c r="LIK15" s="211"/>
      <c r="LIL15" s="211"/>
      <c r="LIM15" s="211"/>
      <c r="LIN15" s="211"/>
      <c r="LIO15" s="211"/>
      <c r="LIP15" s="211"/>
      <c r="LIQ15" s="211"/>
      <c r="LIR15" s="211"/>
      <c r="LIS15" s="211"/>
      <c r="LIT15" s="211"/>
      <c r="LIU15" s="211"/>
      <c r="LIV15" s="211"/>
      <c r="LIW15" s="211"/>
      <c r="LIX15" s="211"/>
      <c r="LIY15" s="211"/>
      <c r="LIZ15" s="211"/>
      <c r="LJA15" s="211"/>
      <c r="LJB15" s="211"/>
      <c r="LJC15" s="211"/>
      <c r="LJD15" s="211"/>
      <c r="LJE15" s="211"/>
      <c r="LJF15" s="211"/>
      <c r="LJG15" s="211"/>
      <c r="LJH15" s="211"/>
      <c r="LJI15" s="211"/>
      <c r="LJJ15" s="211"/>
      <c r="LJK15" s="211"/>
      <c r="LJL15" s="211"/>
      <c r="LJM15" s="211"/>
      <c r="LJN15" s="211"/>
      <c r="LJO15" s="211"/>
      <c r="LJP15" s="211"/>
      <c r="LJQ15" s="211"/>
      <c r="LJR15" s="211"/>
      <c r="LJS15" s="211"/>
      <c r="LJT15" s="211"/>
      <c r="LJU15" s="211"/>
      <c r="LJV15" s="211"/>
      <c r="LJW15" s="211"/>
      <c r="LJX15" s="211"/>
      <c r="LJY15" s="211"/>
      <c r="LJZ15" s="211"/>
      <c r="LKA15" s="211"/>
      <c r="LKB15" s="211"/>
      <c r="LKC15" s="211"/>
      <c r="LKD15" s="211"/>
      <c r="LKE15" s="211"/>
      <c r="LKF15" s="211"/>
      <c r="LKG15" s="211"/>
      <c r="LKH15" s="211"/>
      <c r="LKI15" s="211"/>
      <c r="LKJ15" s="211"/>
      <c r="LKK15" s="211"/>
      <c r="LKL15" s="211"/>
      <c r="LKM15" s="211"/>
      <c r="LKN15" s="211"/>
      <c r="LKO15" s="211"/>
      <c r="LKP15" s="211"/>
      <c r="LKQ15" s="211"/>
      <c r="LKR15" s="211"/>
      <c r="LKS15" s="211"/>
      <c r="LKT15" s="211"/>
      <c r="LKU15" s="211"/>
      <c r="LKV15" s="211"/>
      <c r="LKW15" s="211"/>
      <c r="LKX15" s="211"/>
      <c r="LKY15" s="211"/>
      <c r="LKZ15" s="211"/>
      <c r="LLA15" s="211"/>
      <c r="LLB15" s="211"/>
      <c r="LLC15" s="211"/>
      <c r="LLD15" s="211"/>
      <c r="LLE15" s="211"/>
      <c r="LLF15" s="211"/>
      <c r="LLG15" s="211"/>
      <c r="LLH15" s="211"/>
      <c r="LLI15" s="211"/>
      <c r="LLJ15" s="211"/>
      <c r="LLK15" s="211"/>
      <c r="LLL15" s="211"/>
      <c r="LLM15" s="211"/>
      <c r="LLN15" s="211"/>
      <c r="LLO15" s="211"/>
      <c r="LLP15" s="211"/>
      <c r="LLQ15" s="211"/>
      <c r="LLR15" s="211"/>
      <c r="LLS15" s="211"/>
      <c r="LLT15" s="211"/>
      <c r="LLU15" s="211"/>
      <c r="LLV15" s="211"/>
      <c r="LLW15" s="211"/>
      <c r="LLX15" s="211"/>
      <c r="LLY15" s="211"/>
      <c r="LLZ15" s="211"/>
      <c r="LMA15" s="211"/>
      <c r="LMB15" s="211"/>
      <c r="LMC15" s="211"/>
      <c r="LMD15" s="211"/>
      <c r="LME15" s="211"/>
      <c r="LMF15" s="211"/>
      <c r="LMG15" s="211"/>
      <c r="LMH15" s="211"/>
      <c r="LMI15" s="211"/>
      <c r="LMJ15" s="211"/>
      <c r="LMK15" s="211"/>
      <c r="LML15" s="211"/>
      <c r="LMM15" s="211"/>
      <c r="LMN15" s="211"/>
      <c r="LMO15" s="211"/>
      <c r="LMP15" s="211"/>
      <c r="LMQ15" s="211"/>
      <c r="LMR15" s="211"/>
      <c r="LMS15" s="211"/>
      <c r="LMT15" s="211"/>
      <c r="LMU15" s="211"/>
      <c r="LMV15" s="211"/>
      <c r="LMW15" s="211"/>
      <c r="LMX15" s="211"/>
      <c r="LMY15" s="211"/>
      <c r="LMZ15" s="211"/>
      <c r="LNA15" s="211"/>
      <c r="LNB15" s="211"/>
      <c r="LNC15" s="211"/>
      <c r="LND15" s="211"/>
      <c r="LNE15" s="211"/>
      <c r="LNF15" s="211"/>
      <c r="LNG15" s="211"/>
      <c r="LNH15" s="211"/>
      <c r="LNI15" s="211"/>
      <c r="LNJ15" s="211"/>
      <c r="LNK15" s="211"/>
      <c r="LNL15" s="211"/>
      <c r="LNM15" s="211"/>
      <c r="LNN15" s="211"/>
      <c r="LNO15" s="211"/>
      <c r="LNP15" s="211"/>
      <c r="LNQ15" s="211"/>
      <c r="LNR15" s="211"/>
      <c r="LNS15" s="211"/>
      <c r="LNT15" s="211"/>
      <c r="LNU15" s="211"/>
      <c r="LNV15" s="211"/>
      <c r="LNW15" s="211"/>
      <c r="LNX15" s="211"/>
      <c r="LNY15" s="211"/>
      <c r="LNZ15" s="211"/>
      <c r="LOA15" s="211"/>
      <c r="LOB15" s="211"/>
      <c r="LOC15" s="211"/>
      <c r="LOD15" s="211"/>
      <c r="LOE15" s="211"/>
      <c r="LOF15" s="211"/>
      <c r="LOG15" s="211"/>
      <c r="LOH15" s="211"/>
      <c r="LOI15" s="211"/>
      <c r="LOJ15" s="211"/>
      <c r="LOK15" s="211"/>
      <c r="LOL15" s="211"/>
      <c r="LOM15" s="211"/>
      <c r="LON15" s="211"/>
      <c r="LOO15" s="211"/>
      <c r="LOP15" s="211"/>
      <c r="LOQ15" s="211"/>
      <c r="LOR15" s="211"/>
      <c r="LOS15" s="211"/>
      <c r="LOT15" s="211"/>
      <c r="LOU15" s="211"/>
      <c r="LOV15" s="211"/>
      <c r="LOW15" s="211"/>
      <c r="LOX15" s="211"/>
      <c r="LOY15" s="211"/>
      <c r="LOZ15" s="211"/>
      <c r="LPA15" s="211"/>
      <c r="LPB15" s="211"/>
      <c r="LPC15" s="211"/>
      <c r="LPD15" s="211"/>
      <c r="LPE15" s="211"/>
      <c r="LPF15" s="211"/>
      <c r="LPG15" s="211"/>
      <c r="LPH15" s="211"/>
      <c r="LPI15" s="211"/>
      <c r="LPJ15" s="211"/>
      <c r="LPK15" s="211"/>
      <c r="LPL15" s="211"/>
      <c r="LPM15" s="211"/>
      <c r="LPN15" s="211"/>
      <c r="LPO15" s="211"/>
      <c r="LPP15" s="211"/>
      <c r="LPQ15" s="211"/>
      <c r="LPR15" s="211"/>
      <c r="LPS15" s="211"/>
      <c r="LPT15" s="211"/>
      <c r="LPU15" s="211"/>
      <c r="LPV15" s="211"/>
      <c r="LPW15" s="211"/>
      <c r="LPX15" s="211"/>
      <c r="LPY15" s="211"/>
      <c r="LPZ15" s="211"/>
      <c r="LQA15" s="211"/>
      <c r="LQB15" s="211"/>
      <c r="LQC15" s="211"/>
      <c r="LQD15" s="211"/>
      <c r="LQE15" s="211"/>
      <c r="LQF15" s="211"/>
      <c r="LQG15" s="211"/>
      <c r="LQH15" s="211"/>
      <c r="LQI15" s="211"/>
      <c r="LQJ15" s="211"/>
      <c r="LQK15" s="211"/>
      <c r="LQL15" s="211"/>
      <c r="LQM15" s="211"/>
      <c r="LQN15" s="211"/>
      <c r="LQO15" s="211"/>
      <c r="LQP15" s="211"/>
      <c r="LQQ15" s="211"/>
      <c r="LQR15" s="211"/>
      <c r="LQS15" s="211"/>
      <c r="LQT15" s="211"/>
      <c r="LQU15" s="211"/>
      <c r="LQV15" s="211"/>
      <c r="LQW15" s="211"/>
      <c r="LQX15" s="211"/>
      <c r="LQY15" s="211"/>
      <c r="LQZ15" s="211"/>
      <c r="LRA15" s="211"/>
      <c r="LRB15" s="211"/>
      <c r="LRC15" s="211"/>
      <c r="LRD15" s="211"/>
      <c r="LRE15" s="211"/>
      <c r="LRF15" s="211"/>
      <c r="LRG15" s="211"/>
      <c r="LRH15" s="211"/>
      <c r="LRI15" s="211"/>
      <c r="LRJ15" s="211"/>
      <c r="LRK15" s="211"/>
      <c r="LRL15" s="211"/>
      <c r="LRM15" s="211"/>
      <c r="LRN15" s="211"/>
      <c r="LRO15" s="211"/>
      <c r="LRP15" s="211"/>
      <c r="LRQ15" s="211"/>
      <c r="LRR15" s="211"/>
      <c r="LRS15" s="211"/>
      <c r="LRT15" s="211"/>
      <c r="LRU15" s="211"/>
      <c r="LRV15" s="211"/>
      <c r="LRW15" s="211"/>
      <c r="LRX15" s="211"/>
      <c r="LRY15" s="211"/>
      <c r="LRZ15" s="211"/>
      <c r="LSA15" s="211"/>
      <c r="LSB15" s="211"/>
      <c r="LSC15" s="211"/>
      <c r="LSD15" s="211"/>
      <c r="LSE15" s="211"/>
      <c r="LSF15" s="211"/>
      <c r="LSG15" s="211"/>
      <c r="LSH15" s="211"/>
      <c r="LSI15" s="211"/>
      <c r="LSJ15" s="211"/>
      <c r="LSK15" s="211"/>
      <c r="LSL15" s="211"/>
      <c r="LSM15" s="211"/>
      <c r="LSN15" s="211"/>
      <c r="LSO15" s="211"/>
      <c r="LSP15" s="211"/>
      <c r="LSQ15" s="211"/>
      <c r="LSR15" s="211"/>
      <c r="LSS15" s="211"/>
      <c r="LST15" s="211"/>
      <c r="LSU15" s="211"/>
      <c r="LSV15" s="211"/>
      <c r="LSW15" s="211"/>
      <c r="LSX15" s="211"/>
      <c r="LSY15" s="211"/>
      <c r="LSZ15" s="211"/>
      <c r="LTA15" s="211"/>
      <c r="LTB15" s="211"/>
      <c r="LTC15" s="211"/>
      <c r="LTD15" s="211"/>
      <c r="LTE15" s="211"/>
      <c r="LTF15" s="211"/>
      <c r="LTG15" s="211"/>
      <c r="LTH15" s="211"/>
      <c r="LTI15" s="211"/>
      <c r="LTJ15" s="211"/>
      <c r="LTK15" s="211"/>
      <c r="LTL15" s="211"/>
      <c r="LTM15" s="211"/>
      <c r="LTN15" s="211"/>
      <c r="LTO15" s="211"/>
      <c r="LTP15" s="211"/>
      <c r="LTQ15" s="211"/>
      <c r="LTR15" s="211"/>
      <c r="LTS15" s="211"/>
      <c r="LTT15" s="211"/>
      <c r="LTU15" s="211"/>
      <c r="LTV15" s="211"/>
      <c r="LTW15" s="211"/>
      <c r="LTX15" s="211"/>
      <c r="LTY15" s="211"/>
      <c r="LTZ15" s="211"/>
      <c r="LUA15" s="211"/>
      <c r="LUB15" s="211"/>
      <c r="LUC15" s="211"/>
      <c r="LUD15" s="211"/>
      <c r="LUE15" s="211"/>
      <c r="LUF15" s="211"/>
      <c r="LUG15" s="211"/>
      <c r="LUH15" s="211"/>
      <c r="LUI15" s="211"/>
      <c r="LUJ15" s="211"/>
      <c r="LUK15" s="211"/>
      <c r="LUL15" s="211"/>
      <c r="LUM15" s="211"/>
      <c r="LUN15" s="211"/>
      <c r="LUO15" s="211"/>
      <c r="LUP15" s="211"/>
      <c r="LUQ15" s="211"/>
      <c r="LUR15" s="211"/>
      <c r="LUS15" s="211"/>
      <c r="LUT15" s="211"/>
      <c r="LUU15" s="211"/>
      <c r="LUV15" s="211"/>
      <c r="LUW15" s="211"/>
      <c r="LUX15" s="211"/>
      <c r="LUY15" s="211"/>
      <c r="LUZ15" s="211"/>
      <c r="LVA15" s="211"/>
      <c r="LVB15" s="211"/>
      <c r="LVC15" s="211"/>
      <c r="LVD15" s="211"/>
      <c r="LVE15" s="211"/>
      <c r="LVF15" s="211"/>
      <c r="LVG15" s="211"/>
      <c r="LVH15" s="211"/>
      <c r="LVI15" s="211"/>
      <c r="LVJ15" s="211"/>
      <c r="LVK15" s="211"/>
      <c r="LVL15" s="211"/>
      <c r="LVM15" s="211"/>
      <c r="LVN15" s="211"/>
      <c r="LVO15" s="211"/>
      <c r="LVP15" s="211"/>
      <c r="LVQ15" s="211"/>
      <c r="LVR15" s="211"/>
      <c r="LVS15" s="211"/>
      <c r="LVT15" s="211"/>
      <c r="LVU15" s="211"/>
      <c r="LVV15" s="211"/>
      <c r="LVW15" s="211"/>
      <c r="LVX15" s="211"/>
      <c r="LVY15" s="211"/>
      <c r="LVZ15" s="211"/>
      <c r="LWA15" s="211"/>
      <c r="LWB15" s="211"/>
      <c r="LWC15" s="211"/>
      <c r="LWD15" s="211"/>
      <c r="LWE15" s="211"/>
      <c r="LWF15" s="211"/>
      <c r="LWG15" s="211"/>
      <c r="LWH15" s="211"/>
      <c r="LWI15" s="211"/>
      <c r="LWJ15" s="211"/>
      <c r="LWK15" s="211"/>
      <c r="LWL15" s="211"/>
      <c r="LWM15" s="211"/>
      <c r="LWN15" s="211"/>
      <c r="LWO15" s="211"/>
      <c r="LWP15" s="211"/>
      <c r="LWQ15" s="211"/>
      <c r="LWR15" s="211"/>
      <c r="LWS15" s="211"/>
      <c r="LWT15" s="211"/>
      <c r="LWU15" s="211"/>
      <c r="LWV15" s="211"/>
      <c r="LWW15" s="211"/>
      <c r="LWX15" s="211"/>
      <c r="LWY15" s="211"/>
      <c r="LWZ15" s="211"/>
      <c r="LXA15" s="211"/>
      <c r="LXB15" s="211"/>
      <c r="LXC15" s="211"/>
      <c r="LXD15" s="211"/>
      <c r="LXE15" s="211"/>
      <c r="LXF15" s="211"/>
      <c r="LXG15" s="211"/>
      <c r="LXH15" s="211"/>
      <c r="LXI15" s="211"/>
      <c r="LXJ15" s="211"/>
      <c r="LXK15" s="211"/>
      <c r="LXL15" s="211"/>
      <c r="LXM15" s="211"/>
      <c r="LXN15" s="211"/>
      <c r="LXO15" s="211"/>
      <c r="LXP15" s="211"/>
      <c r="LXQ15" s="211"/>
      <c r="LXR15" s="211"/>
      <c r="LXS15" s="211"/>
      <c r="LXT15" s="211"/>
      <c r="LXU15" s="211"/>
      <c r="LXV15" s="211"/>
      <c r="LXW15" s="211"/>
      <c r="LXX15" s="211"/>
      <c r="LXY15" s="211"/>
      <c r="LXZ15" s="211"/>
      <c r="LYA15" s="211"/>
      <c r="LYB15" s="211"/>
      <c r="LYC15" s="211"/>
      <c r="LYD15" s="211"/>
      <c r="LYE15" s="211"/>
      <c r="LYF15" s="211"/>
      <c r="LYG15" s="211"/>
      <c r="LYH15" s="211"/>
      <c r="LYI15" s="211"/>
      <c r="LYJ15" s="211"/>
      <c r="LYK15" s="211"/>
      <c r="LYL15" s="211"/>
      <c r="LYM15" s="211"/>
      <c r="LYN15" s="211"/>
      <c r="LYO15" s="211"/>
      <c r="LYP15" s="211"/>
      <c r="LYQ15" s="211"/>
      <c r="LYR15" s="211"/>
      <c r="LYS15" s="211"/>
      <c r="LYT15" s="211"/>
      <c r="LYU15" s="211"/>
      <c r="LYV15" s="211"/>
      <c r="LYW15" s="211"/>
      <c r="LYX15" s="211"/>
      <c r="LYY15" s="211"/>
      <c r="LYZ15" s="211"/>
      <c r="LZA15" s="211"/>
      <c r="LZB15" s="211"/>
      <c r="LZC15" s="211"/>
      <c r="LZD15" s="211"/>
      <c r="LZE15" s="211"/>
      <c r="LZF15" s="211"/>
      <c r="LZG15" s="211"/>
      <c r="LZH15" s="211"/>
      <c r="LZI15" s="211"/>
      <c r="LZJ15" s="211"/>
      <c r="LZK15" s="211"/>
      <c r="LZL15" s="211"/>
      <c r="LZM15" s="211"/>
      <c r="LZN15" s="211"/>
      <c r="LZO15" s="211"/>
      <c r="LZP15" s="211"/>
      <c r="LZQ15" s="211"/>
      <c r="LZR15" s="211"/>
      <c r="LZS15" s="211"/>
      <c r="LZT15" s="211"/>
      <c r="LZU15" s="211"/>
      <c r="LZV15" s="211"/>
      <c r="LZW15" s="211"/>
      <c r="LZX15" s="211"/>
      <c r="LZY15" s="211"/>
      <c r="LZZ15" s="211"/>
      <c r="MAA15" s="211"/>
      <c r="MAB15" s="211"/>
      <c r="MAC15" s="211"/>
      <c r="MAD15" s="211"/>
      <c r="MAE15" s="211"/>
      <c r="MAF15" s="211"/>
      <c r="MAG15" s="211"/>
      <c r="MAH15" s="211"/>
      <c r="MAI15" s="211"/>
      <c r="MAJ15" s="211"/>
      <c r="MAK15" s="211"/>
      <c r="MAL15" s="211"/>
      <c r="MAM15" s="211"/>
      <c r="MAN15" s="211"/>
      <c r="MAO15" s="211"/>
      <c r="MAP15" s="211"/>
      <c r="MAQ15" s="211"/>
      <c r="MAR15" s="211"/>
      <c r="MAS15" s="211"/>
      <c r="MAT15" s="211"/>
      <c r="MAU15" s="211"/>
      <c r="MAV15" s="211"/>
      <c r="MAW15" s="211"/>
      <c r="MAX15" s="211"/>
      <c r="MAY15" s="211"/>
      <c r="MAZ15" s="211"/>
      <c r="MBA15" s="211"/>
      <c r="MBB15" s="211"/>
      <c r="MBC15" s="211"/>
      <c r="MBD15" s="211"/>
      <c r="MBE15" s="211"/>
      <c r="MBF15" s="211"/>
      <c r="MBG15" s="211"/>
      <c r="MBH15" s="211"/>
      <c r="MBI15" s="211"/>
      <c r="MBJ15" s="211"/>
      <c r="MBK15" s="211"/>
      <c r="MBL15" s="211"/>
      <c r="MBM15" s="211"/>
      <c r="MBN15" s="211"/>
      <c r="MBO15" s="211"/>
      <c r="MBP15" s="211"/>
      <c r="MBQ15" s="211"/>
      <c r="MBR15" s="211"/>
      <c r="MBS15" s="211"/>
      <c r="MBT15" s="211"/>
      <c r="MBU15" s="211"/>
      <c r="MBV15" s="211"/>
      <c r="MBW15" s="211"/>
      <c r="MBX15" s="211"/>
      <c r="MBY15" s="211"/>
      <c r="MBZ15" s="211"/>
      <c r="MCA15" s="211"/>
      <c r="MCB15" s="211"/>
      <c r="MCC15" s="211"/>
      <c r="MCD15" s="211"/>
      <c r="MCE15" s="211"/>
      <c r="MCF15" s="211"/>
      <c r="MCG15" s="211"/>
      <c r="MCH15" s="211"/>
      <c r="MCI15" s="211"/>
      <c r="MCJ15" s="211"/>
      <c r="MCK15" s="211"/>
      <c r="MCL15" s="211"/>
      <c r="MCM15" s="211"/>
      <c r="MCN15" s="211"/>
      <c r="MCO15" s="211"/>
      <c r="MCP15" s="211"/>
      <c r="MCQ15" s="211"/>
      <c r="MCR15" s="211"/>
      <c r="MCS15" s="211"/>
      <c r="MCT15" s="211"/>
      <c r="MCU15" s="211"/>
      <c r="MCV15" s="211"/>
      <c r="MCW15" s="211"/>
      <c r="MCX15" s="211"/>
      <c r="MCY15" s="211"/>
      <c r="MCZ15" s="211"/>
      <c r="MDA15" s="211"/>
      <c r="MDB15" s="211"/>
      <c r="MDC15" s="211"/>
      <c r="MDD15" s="211"/>
      <c r="MDE15" s="211"/>
      <c r="MDF15" s="211"/>
      <c r="MDG15" s="211"/>
      <c r="MDH15" s="211"/>
      <c r="MDI15" s="211"/>
      <c r="MDJ15" s="211"/>
      <c r="MDK15" s="211"/>
      <c r="MDL15" s="211"/>
      <c r="MDM15" s="211"/>
      <c r="MDN15" s="211"/>
      <c r="MDO15" s="211"/>
      <c r="MDP15" s="211"/>
      <c r="MDQ15" s="211"/>
      <c r="MDR15" s="211"/>
      <c r="MDS15" s="211"/>
      <c r="MDT15" s="211"/>
      <c r="MDU15" s="211"/>
      <c r="MDV15" s="211"/>
      <c r="MDW15" s="211"/>
      <c r="MDX15" s="211"/>
      <c r="MDY15" s="211"/>
      <c r="MDZ15" s="211"/>
      <c r="MEA15" s="211"/>
      <c r="MEB15" s="211"/>
      <c r="MEC15" s="211"/>
      <c r="MED15" s="211"/>
      <c r="MEE15" s="211"/>
      <c r="MEF15" s="211"/>
      <c r="MEG15" s="211"/>
      <c r="MEH15" s="211"/>
      <c r="MEI15" s="211"/>
      <c r="MEJ15" s="211"/>
      <c r="MEK15" s="211"/>
      <c r="MEL15" s="211"/>
      <c r="MEM15" s="211"/>
      <c r="MEN15" s="211"/>
      <c r="MEO15" s="211"/>
      <c r="MEP15" s="211"/>
      <c r="MEQ15" s="211"/>
      <c r="MER15" s="211"/>
      <c r="MES15" s="211"/>
      <c r="MET15" s="211"/>
      <c r="MEU15" s="211"/>
      <c r="MEV15" s="211"/>
      <c r="MEW15" s="211"/>
      <c r="MEX15" s="211"/>
      <c r="MEY15" s="211"/>
      <c r="MEZ15" s="211"/>
      <c r="MFA15" s="211"/>
      <c r="MFB15" s="211"/>
      <c r="MFC15" s="211"/>
      <c r="MFD15" s="211"/>
      <c r="MFE15" s="211"/>
      <c r="MFF15" s="211"/>
      <c r="MFG15" s="211"/>
      <c r="MFH15" s="211"/>
      <c r="MFI15" s="211"/>
      <c r="MFJ15" s="211"/>
      <c r="MFK15" s="211"/>
      <c r="MFL15" s="211"/>
      <c r="MFM15" s="211"/>
      <c r="MFN15" s="211"/>
      <c r="MFO15" s="211"/>
      <c r="MFP15" s="211"/>
      <c r="MFQ15" s="211"/>
      <c r="MFR15" s="211"/>
      <c r="MFS15" s="211"/>
      <c r="MFT15" s="211"/>
      <c r="MFU15" s="211"/>
      <c r="MFV15" s="211"/>
      <c r="MFW15" s="211"/>
      <c r="MFX15" s="211"/>
      <c r="MFY15" s="211"/>
      <c r="MFZ15" s="211"/>
      <c r="MGA15" s="211"/>
      <c r="MGB15" s="211"/>
      <c r="MGC15" s="211"/>
      <c r="MGD15" s="211"/>
      <c r="MGE15" s="211"/>
      <c r="MGF15" s="211"/>
      <c r="MGG15" s="211"/>
      <c r="MGH15" s="211"/>
      <c r="MGI15" s="211"/>
      <c r="MGJ15" s="211"/>
      <c r="MGK15" s="211"/>
      <c r="MGL15" s="211"/>
      <c r="MGM15" s="211"/>
      <c r="MGN15" s="211"/>
      <c r="MGO15" s="211"/>
      <c r="MGP15" s="211"/>
      <c r="MGQ15" s="211"/>
      <c r="MGR15" s="211"/>
      <c r="MGS15" s="211"/>
      <c r="MGT15" s="211"/>
      <c r="MGU15" s="211"/>
      <c r="MGV15" s="211"/>
      <c r="MGW15" s="211"/>
      <c r="MGX15" s="211"/>
      <c r="MGY15" s="211"/>
      <c r="MGZ15" s="211"/>
      <c r="MHA15" s="211"/>
      <c r="MHB15" s="211"/>
      <c r="MHC15" s="211"/>
      <c r="MHD15" s="211"/>
      <c r="MHE15" s="211"/>
      <c r="MHF15" s="211"/>
      <c r="MHG15" s="211"/>
      <c r="MHH15" s="211"/>
      <c r="MHI15" s="211"/>
      <c r="MHJ15" s="211"/>
      <c r="MHK15" s="211"/>
      <c r="MHL15" s="211"/>
      <c r="MHM15" s="211"/>
      <c r="MHN15" s="211"/>
      <c r="MHO15" s="211"/>
      <c r="MHP15" s="211"/>
      <c r="MHQ15" s="211"/>
      <c r="MHR15" s="211"/>
      <c r="MHS15" s="211"/>
      <c r="MHT15" s="211"/>
      <c r="MHU15" s="211"/>
      <c r="MHV15" s="211"/>
      <c r="MHW15" s="211"/>
      <c r="MHX15" s="211"/>
      <c r="MHY15" s="211"/>
      <c r="MHZ15" s="211"/>
      <c r="MIA15" s="211"/>
      <c r="MIB15" s="211"/>
      <c r="MIC15" s="211"/>
      <c r="MID15" s="211"/>
      <c r="MIE15" s="211"/>
      <c r="MIF15" s="211"/>
      <c r="MIG15" s="211"/>
      <c r="MIH15" s="211"/>
      <c r="MII15" s="211"/>
      <c r="MIJ15" s="211"/>
      <c r="MIK15" s="211"/>
      <c r="MIL15" s="211"/>
      <c r="MIM15" s="211"/>
      <c r="MIN15" s="211"/>
      <c r="MIO15" s="211"/>
      <c r="MIP15" s="211"/>
      <c r="MIQ15" s="211"/>
      <c r="MIR15" s="211"/>
      <c r="MIS15" s="211"/>
      <c r="MIT15" s="211"/>
      <c r="MIU15" s="211"/>
      <c r="MIV15" s="211"/>
      <c r="MIW15" s="211"/>
      <c r="MIX15" s="211"/>
      <c r="MIY15" s="211"/>
      <c r="MIZ15" s="211"/>
      <c r="MJA15" s="211"/>
      <c r="MJB15" s="211"/>
      <c r="MJC15" s="211"/>
      <c r="MJD15" s="211"/>
      <c r="MJE15" s="211"/>
      <c r="MJF15" s="211"/>
      <c r="MJG15" s="211"/>
      <c r="MJH15" s="211"/>
      <c r="MJI15" s="211"/>
      <c r="MJJ15" s="211"/>
      <c r="MJK15" s="211"/>
      <c r="MJL15" s="211"/>
      <c r="MJM15" s="211"/>
      <c r="MJN15" s="211"/>
      <c r="MJO15" s="211"/>
      <c r="MJP15" s="211"/>
      <c r="MJQ15" s="211"/>
      <c r="MJR15" s="211"/>
      <c r="MJS15" s="211"/>
      <c r="MJT15" s="211"/>
      <c r="MJU15" s="211"/>
      <c r="MJV15" s="211"/>
      <c r="MJW15" s="211"/>
      <c r="MJX15" s="211"/>
      <c r="MJY15" s="211"/>
      <c r="MJZ15" s="211"/>
      <c r="MKA15" s="211"/>
      <c r="MKB15" s="211"/>
      <c r="MKC15" s="211"/>
      <c r="MKD15" s="211"/>
      <c r="MKE15" s="211"/>
      <c r="MKF15" s="211"/>
      <c r="MKG15" s="211"/>
      <c r="MKH15" s="211"/>
      <c r="MKI15" s="211"/>
      <c r="MKJ15" s="211"/>
      <c r="MKK15" s="211"/>
      <c r="MKL15" s="211"/>
      <c r="MKM15" s="211"/>
      <c r="MKN15" s="211"/>
      <c r="MKO15" s="211"/>
      <c r="MKP15" s="211"/>
      <c r="MKQ15" s="211"/>
      <c r="MKR15" s="211"/>
      <c r="MKS15" s="211"/>
      <c r="MKT15" s="211"/>
      <c r="MKU15" s="211"/>
      <c r="MKV15" s="211"/>
      <c r="MKW15" s="211"/>
      <c r="MKX15" s="211"/>
      <c r="MKY15" s="211"/>
      <c r="MKZ15" s="211"/>
      <c r="MLA15" s="211"/>
      <c r="MLB15" s="211"/>
      <c r="MLC15" s="211"/>
      <c r="MLD15" s="211"/>
      <c r="MLE15" s="211"/>
      <c r="MLF15" s="211"/>
      <c r="MLG15" s="211"/>
      <c r="MLH15" s="211"/>
      <c r="MLI15" s="211"/>
      <c r="MLJ15" s="211"/>
      <c r="MLK15" s="211"/>
      <c r="MLL15" s="211"/>
      <c r="MLM15" s="211"/>
      <c r="MLN15" s="211"/>
      <c r="MLO15" s="211"/>
      <c r="MLP15" s="211"/>
      <c r="MLQ15" s="211"/>
      <c r="MLR15" s="211"/>
      <c r="MLS15" s="211"/>
      <c r="MLT15" s="211"/>
      <c r="MLU15" s="211"/>
      <c r="MLV15" s="211"/>
      <c r="MLW15" s="211"/>
      <c r="MLX15" s="211"/>
      <c r="MLY15" s="211"/>
      <c r="MLZ15" s="211"/>
      <c r="MMA15" s="211"/>
      <c r="MMB15" s="211"/>
      <c r="MMC15" s="211"/>
      <c r="MMD15" s="211"/>
      <c r="MME15" s="211"/>
      <c r="MMF15" s="211"/>
      <c r="MMG15" s="211"/>
      <c r="MMH15" s="211"/>
      <c r="MMI15" s="211"/>
      <c r="MMJ15" s="211"/>
      <c r="MMK15" s="211"/>
      <c r="MML15" s="211"/>
      <c r="MMM15" s="211"/>
      <c r="MMN15" s="211"/>
      <c r="MMO15" s="211"/>
      <c r="MMP15" s="211"/>
      <c r="MMQ15" s="211"/>
      <c r="MMR15" s="211"/>
      <c r="MMS15" s="211"/>
      <c r="MMT15" s="211"/>
      <c r="MMU15" s="211"/>
      <c r="MMV15" s="211"/>
      <c r="MMW15" s="211"/>
      <c r="MMX15" s="211"/>
      <c r="MMY15" s="211"/>
      <c r="MMZ15" s="211"/>
      <c r="MNA15" s="211"/>
      <c r="MNB15" s="211"/>
      <c r="MNC15" s="211"/>
      <c r="MND15" s="211"/>
      <c r="MNE15" s="211"/>
      <c r="MNF15" s="211"/>
      <c r="MNG15" s="211"/>
      <c r="MNH15" s="211"/>
      <c r="MNI15" s="211"/>
      <c r="MNJ15" s="211"/>
      <c r="MNK15" s="211"/>
      <c r="MNL15" s="211"/>
      <c r="MNM15" s="211"/>
      <c r="MNN15" s="211"/>
      <c r="MNO15" s="211"/>
      <c r="MNP15" s="211"/>
      <c r="MNQ15" s="211"/>
      <c r="MNR15" s="211"/>
      <c r="MNS15" s="211"/>
      <c r="MNT15" s="211"/>
      <c r="MNU15" s="211"/>
      <c r="MNV15" s="211"/>
      <c r="MNW15" s="211"/>
      <c r="MNX15" s="211"/>
      <c r="MNY15" s="211"/>
      <c r="MNZ15" s="211"/>
      <c r="MOA15" s="211"/>
      <c r="MOB15" s="211"/>
      <c r="MOC15" s="211"/>
      <c r="MOD15" s="211"/>
      <c r="MOE15" s="211"/>
      <c r="MOF15" s="211"/>
      <c r="MOG15" s="211"/>
      <c r="MOH15" s="211"/>
      <c r="MOI15" s="211"/>
      <c r="MOJ15" s="211"/>
      <c r="MOK15" s="211"/>
      <c r="MOL15" s="211"/>
      <c r="MOM15" s="211"/>
      <c r="MON15" s="211"/>
      <c r="MOO15" s="211"/>
      <c r="MOP15" s="211"/>
      <c r="MOQ15" s="211"/>
      <c r="MOR15" s="211"/>
      <c r="MOS15" s="211"/>
      <c r="MOT15" s="211"/>
      <c r="MOU15" s="211"/>
      <c r="MOV15" s="211"/>
      <c r="MOW15" s="211"/>
      <c r="MOX15" s="211"/>
      <c r="MOY15" s="211"/>
      <c r="MOZ15" s="211"/>
      <c r="MPA15" s="211"/>
      <c r="MPB15" s="211"/>
      <c r="MPC15" s="211"/>
      <c r="MPD15" s="211"/>
      <c r="MPE15" s="211"/>
      <c r="MPF15" s="211"/>
      <c r="MPG15" s="211"/>
      <c r="MPH15" s="211"/>
      <c r="MPI15" s="211"/>
      <c r="MPJ15" s="211"/>
      <c r="MPK15" s="211"/>
      <c r="MPL15" s="211"/>
      <c r="MPM15" s="211"/>
      <c r="MPN15" s="211"/>
      <c r="MPO15" s="211"/>
      <c r="MPP15" s="211"/>
      <c r="MPQ15" s="211"/>
      <c r="MPR15" s="211"/>
      <c r="MPS15" s="211"/>
      <c r="MPT15" s="211"/>
      <c r="MPU15" s="211"/>
      <c r="MPV15" s="211"/>
      <c r="MPW15" s="211"/>
      <c r="MPX15" s="211"/>
      <c r="MPY15" s="211"/>
      <c r="MPZ15" s="211"/>
      <c r="MQA15" s="211"/>
      <c r="MQB15" s="211"/>
      <c r="MQC15" s="211"/>
      <c r="MQD15" s="211"/>
      <c r="MQE15" s="211"/>
      <c r="MQF15" s="211"/>
      <c r="MQG15" s="211"/>
      <c r="MQH15" s="211"/>
      <c r="MQI15" s="211"/>
      <c r="MQJ15" s="211"/>
      <c r="MQK15" s="211"/>
      <c r="MQL15" s="211"/>
      <c r="MQM15" s="211"/>
      <c r="MQN15" s="211"/>
      <c r="MQO15" s="211"/>
      <c r="MQP15" s="211"/>
      <c r="MQQ15" s="211"/>
      <c r="MQR15" s="211"/>
      <c r="MQS15" s="211"/>
      <c r="MQT15" s="211"/>
      <c r="MQU15" s="211"/>
      <c r="MQV15" s="211"/>
      <c r="MQW15" s="211"/>
      <c r="MQX15" s="211"/>
      <c r="MQY15" s="211"/>
      <c r="MQZ15" s="211"/>
      <c r="MRA15" s="211"/>
      <c r="MRB15" s="211"/>
      <c r="MRC15" s="211"/>
      <c r="MRD15" s="211"/>
      <c r="MRE15" s="211"/>
      <c r="MRF15" s="211"/>
      <c r="MRG15" s="211"/>
      <c r="MRH15" s="211"/>
      <c r="MRI15" s="211"/>
      <c r="MRJ15" s="211"/>
      <c r="MRK15" s="211"/>
      <c r="MRL15" s="211"/>
      <c r="MRM15" s="211"/>
      <c r="MRN15" s="211"/>
      <c r="MRO15" s="211"/>
      <c r="MRP15" s="211"/>
      <c r="MRQ15" s="211"/>
      <c r="MRR15" s="211"/>
      <c r="MRS15" s="211"/>
      <c r="MRT15" s="211"/>
      <c r="MRU15" s="211"/>
      <c r="MRV15" s="211"/>
      <c r="MRW15" s="211"/>
      <c r="MRX15" s="211"/>
      <c r="MRY15" s="211"/>
      <c r="MRZ15" s="211"/>
      <c r="MSA15" s="211"/>
      <c r="MSB15" s="211"/>
      <c r="MSC15" s="211"/>
      <c r="MSD15" s="211"/>
      <c r="MSE15" s="211"/>
      <c r="MSF15" s="211"/>
      <c r="MSG15" s="211"/>
      <c r="MSH15" s="211"/>
      <c r="MSI15" s="211"/>
      <c r="MSJ15" s="211"/>
      <c r="MSK15" s="211"/>
      <c r="MSL15" s="211"/>
      <c r="MSM15" s="211"/>
      <c r="MSN15" s="211"/>
      <c r="MSO15" s="211"/>
      <c r="MSP15" s="211"/>
      <c r="MSQ15" s="211"/>
      <c r="MSR15" s="211"/>
      <c r="MSS15" s="211"/>
      <c r="MST15" s="211"/>
      <c r="MSU15" s="211"/>
      <c r="MSV15" s="211"/>
      <c r="MSW15" s="211"/>
      <c r="MSX15" s="211"/>
      <c r="MSY15" s="211"/>
      <c r="MSZ15" s="211"/>
      <c r="MTA15" s="211"/>
      <c r="MTB15" s="211"/>
      <c r="MTC15" s="211"/>
      <c r="MTD15" s="211"/>
      <c r="MTE15" s="211"/>
      <c r="MTF15" s="211"/>
      <c r="MTG15" s="211"/>
      <c r="MTH15" s="211"/>
      <c r="MTI15" s="211"/>
      <c r="MTJ15" s="211"/>
      <c r="MTK15" s="211"/>
      <c r="MTL15" s="211"/>
      <c r="MTM15" s="211"/>
      <c r="MTN15" s="211"/>
      <c r="MTO15" s="211"/>
      <c r="MTP15" s="211"/>
      <c r="MTQ15" s="211"/>
      <c r="MTR15" s="211"/>
      <c r="MTS15" s="211"/>
      <c r="MTT15" s="211"/>
      <c r="MTU15" s="211"/>
      <c r="MTV15" s="211"/>
      <c r="MTW15" s="211"/>
      <c r="MTX15" s="211"/>
      <c r="MTY15" s="211"/>
      <c r="MTZ15" s="211"/>
      <c r="MUA15" s="211"/>
      <c r="MUB15" s="211"/>
      <c r="MUC15" s="211"/>
      <c r="MUD15" s="211"/>
      <c r="MUE15" s="211"/>
      <c r="MUF15" s="211"/>
      <c r="MUG15" s="211"/>
      <c r="MUH15" s="211"/>
      <c r="MUI15" s="211"/>
      <c r="MUJ15" s="211"/>
      <c r="MUK15" s="211"/>
      <c r="MUL15" s="211"/>
      <c r="MUM15" s="211"/>
      <c r="MUN15" s="211"/>
      <c r="MUO15" s="211"/>
      <c r="MUP15" s="211"/>
      <c r="MUQ15" s="211"/>
      <c r="MUR15" s="211"/>
      <c r="MUS15" s="211"/>
      <c r="MUT15" s="211"/>
      <c r="MUU15" s="211"/>
      <c r="MUV15" s="211"/>
      <c r="MUW15" s="211"/>
      <c r="MUX15" s="211"/>
      <c r="MUY15" s="211"/>
      <c r="MUZ15" s="211"/>
      <c r="MVA15" s="211"/>
      <c r="MVB15" s="211"/>
      <c r="MVC15" s="211"/>
      <c r="MVD15" s="211"/>
      <c r="MVE15" s="211"/>
      <c r="MVF15" s="211"/>
      <c r="MVG15" s="211"/>
      <c r="MVH15" s="211"/>
      <c r="MVI15" s="211"/>
      <c r="MVJ15" s="211"/>
      <c r="MVK15" s="211"/>
      <c r="MVL15" s="211"/>
      <c r="MVM15" s="211"/>
      <c r="MVN15" s="211"/>
      <c r="MVO15" s="211"/>
      <c r="MVP15" s="211"/>
      <c r="MVQ15" s="211"/>
      <c r="MVR15" s="211"/>
      <c r="MVS15" s="211"/>
      <c r="MVT15" s="211"/>
      <c r="MVU15" s="211"/>
      <c r="MVV15" s="211"/>
      <c r="MVW15" s="211"/>
      <c r="MVX15" s="211"/>
      <c r="MVY15" s="211"/>
      <c r="MVZ15" s="211"/>
      <c r="MWA15" s="211"/>
      <c r="MWB15" s="211"/>
      <c r="MWC15" s="211"/>
      <c r="MWD15" s="211"/>
      <c r="MWE15" s="211"/>
      <c r="MWF15" s="211"/>
      <c r="MWG15" s="211"/>
      <c r="MWH15" s="211"/>
      <c r="MWI15" s="211"/>
      <c r="MWJ15" s="211"/>
      <c r="MWK15" s="211"/>
      <c r="MWL15" s="211"/>
      <c r="MWM15" s="211"/>
      <c r="MWN15" s="211"/>
      <c r="MWO15" s="211"/>
      <c r="MWP15" s="211"/>
      <c r="MWQ15" s="211"/>
      <c r="MWR15" s="211"/>
      <c r="MWS15" s="211"/>
      <c r="MWT15" s="211"/>
      <c r="MWU15" s="211"/>
      <c r="MWV15" s="211"/>
      <c r="MWW15" s="211"/>
      <c r="MWX15" s="211"/>
      <c r="MWY15" s="211"/>
      <c r="MWZ15" s="211"/>
      <c r="MXA15" s="211"/>
      <c r="MXB15" s="211"/>
      <c r="MXC15" s="211"/>
      <c r="MXD15" s="211"/>
      <c r="MXE15" s="211"/>
      <c r="MXF15" s="211"/>
      <c r="MXG15" s="211"/>
      <c r="MXH15" s="211"/>
      <c r="MXI15" s="211"/>
      <c r="MXJ15" s="211"/>
      <c r="MXK15" s="211"/>
      <c r="MXL15" s="211"/>
      <c r="MXM15" s="211"/>
      <c r="MXN15" s="211"/>
      <c r="MXO15" s="211"/>
      <c r="MXP15" s="211"/>
      <c r="MXQ15" s="211"/>
      <c r="MXR15" s="211"/>
      <c r="MXS15" s="211"/>
      <c r="MXT15" s="211"/>
      <c r="MXU15" s="211"/>
      <c r="MXV15" s="211"/>
      <c r="MXW15" s="211"/>
      <c r="MXX15" s="211"/>
      <c r="MXY15" s="211"/>
      <c r="MXZ15" s="211"/>
      <c r="MYA15" s="211"/>
      <c r="MYB15" s="211"/>
      <c r="MYC15" s="211"/>
      <c r="MYD15" s="211"/>
      <c r="MYE15" s="211"/>
      <c r="MYF15" s="211"/>
      <c r="MYG15" s="211"/>
      <c r="MYH15" s="211"/>
      <c r="MYI15" s="211"/>
      <c r="MYJ15" s="211"/>
      <c r="MYK15" s="211"/>
      <c r="MYL15" s="211"/>
      <c r="MYM15" s="211"/>
      <c r="MYN15" s="211"/>
      <c r="MYO15" s="211"/>
      <c r="MYP15" s="211"/>
      <c r="MYQ15" s="211"/>
      <c r="MYR15" s="211"/>
      <c r="MYS15" s="211"/>
      <c r="MYT15" s="211"/>
      <c r="MYU15" s="211"/>
      <c r="MYV15" s="211"/>
      <c r="MYW15" s="211"/>
      <c r="MYX15" s="211"/>
      <c r="MYY15" s="211"/>
      <c r="MYZ15" s="211"/>
      <c r="MZA15" s="211"/>
      <c r="MZB15" s="211"/>
      <c r="MZC15" s="211"/>
      <c r="MZD15" s="211"/>
      <c r="MZE15" s="211"/>
      <c r="MZF15" s="211"/>
      <c r="MZG15" s="211"/>
      <c r="MZH15" s="211"/>
      <c r="MZI15" s="211"/>
      <c r="MZJ15" s="211"/>
      <c r="MZK15" s="211"/>
      <c r="MZL15" s="211"/>
      <c r="MZM15" s="211"/>
      <c r="MZN15" s="211"/>
      <c r="MZO15" s="211"/>
      <c r="MZP15" s="211"/>
      <c r="MZQ15" s="211"/>
      <c r="MZR15" s="211"/>
      <c r="MZS15" s="211"/>
      <c r="MZT15" s="211"/>
      <c r="MZU15" s="211"/>
      <c r="MZV15" s="211"/>
      <c r="MZW15" s="211"/>
      <c r="MZX15" s="211"/>
      <c r="MZY15" s="211"/>
      <c r="MZZ15" s="211"/>
      <c r="NAA15" s="211"/>
      <c r="NAB15" s="211"/>
      <c r="NAC15" s="211"/>
      <c r="NAD15" s="211"/>
      <c r="NAE15" s="211"/>
      <c r="NAF15" s="211"/>
      <c r="NAG15" s="211"/>
      <c r="NAH15" s="211"/>
      <c r="NAI15" s="211"/>
      <c r="NAJ15" s="211"/>
      <c r="NAK15" s="211"/>
      <c r="NAL15" s="211"/>
      <c r="NAM15" s="211"/>
      <c r="NAN15" s="211"/>
      <c r="NAO15" s="211"/>
      <c r="NAP15" s="211"/>
      <c r="NAQ15" s="211"/>
      <c r="NAR15" s="211"/>
      <c r="NAS15" s="211"/>
      <c r="NAT15" s="211"/>
      <c r="NAU15" s="211"/>
      <c r="NAV15" s="211"/>
      <c r="NAW15" s="211"/>
      <c r="NAX15" s="211"/>
      <c r="NAY15" s="211"/>
      <c r="NAZ15" s="211"/>
      <c r="NBA15" s="211"/>
      <c r="NBB15" s="211"/>
      <c r="NBC15" s="211"/>
      <c r="NBD15" s="211"/>
      <c r="NBE15" s="211"/>
      <c r="NBF15" s="211"/>
      <c r="NBG15" s="211"/>
      <c r="NBH15" s="211"/>
      <c r="NBI15" s="211"/>
      <c r="NBJ15" s="211"/>
      <c r="NBK15" s="211"/>
      <c r="NBL15" s="211"/>
      <c r="NBM15" s="211"/>
      <c r="NBN15" s="211"/>
      <c r="NBO15" s="211"/>
      <c r="NBP15" s="211"/>
      <c r="NBQ15" s="211"/>
      <c r="NBR15" s="211"/>
      <c r="NBS15" s="211"/>
      <c r="NBT15" s="211"/>
      <c r="NBU15" s="211"/>
      <c r="NBV15" s="211"/>
      <c r="NBW15" s="211"/>
      <c r="NBX15" s="211"/>
      <c r="NBY15" s="211"/>
      <c r="NBZ15" s="211"/>
      <c r="NCA15" s="211"/>
      <c r="NCB15" s="211"/>
      <c r="NCC15" s="211"/>
      <c r="NCD15" s="211"/>
      <c r="NCE15" s="211"/>
      <c r="NCF15" s="211"/>
      <c r="NCG15" s="211"/>
      <c r="NCH15" s="211"/>
      <c r="NCI15" s="211"/>
      <c r="NCJ15" s="211"/>
      <c r="NCK15" s="211"/>
      <c r="NCL15" s="211"/>
      <c r="NCM15" s="211"/>
      <c r="NCN15" s="211"/>
      <c r="NCO15" s="211"/>
      <c r="NCP15" s="211"/>
      <c r="NCQ15" s="211"/>
      <c r="NCR15" s="211"/>
      <c r="NCS15" s="211"/>
      <c r="NCT15" s="211"/>
      <c r="NCU15" s="211"/>
      <c r="NCV15" s="211"/>
      <c r="NCW15" s="211"/>
      <c r="NCX15" s="211"/>
      <c r="NCY15" s="211"/>
      <c r="NCZ15" s="211"/>
      <c r="NDA15" s="211"/>
      <c r="NDB15" s="211"/>
      <c r="NDC15" s="211"/>
      <c r="NDD15" s="211"/>
      <c r="NDE15" s="211"/>
      <c r="NDF15" s="211"/>
      <c r="NDG15" s="211"/>
      <c r="NDH15" s="211"/>
      <c r="NDI15" s="211"/>
      <c r="NDJ15" s="211"/>
      <c r="NDK15" s="211"/>
      <c r="NDL15" s="211"/>
      <c r="NDM15" s="211"/>
      <c r="NDN15" s="211"/>
      <c r="NDO15" s="211"/>
      <c r="NDP15" s="211"/>
      <c r="NDQ15" s="211"/>
      <c r="NDR15" s="211"/>
      <c r="NDS15" s="211"/>
      <c r="NDT15" s="211"/>
      <c r="NDU15" s="211"/>
      <c r="NDV15" s="211"/>
      <c r="NDW15" s="211"/>
      <c r="NDX15" s="211"/>
      <c r="NDY15" s="211"/>
      <c r="NDZ15" s="211"/>
      <c r="NEA15" s="211"/>
      <c r="NEB15" s="211"/>
      <c r="NEC15" s="211"/>
      <c r="NED15" s="211"/>
      <c r="NEE15" s="211"/>
      <c r="NEF15" s="211"/>
      <c r="NEG15" s="211"/>
      <c r="NEH15" s="211"/>
      <c r="NEI15" s="211"/>
      <c r="NEJ15" s="211"/>
      <c r="NEK15" s="211"/>
      <c r="NEL15" s="211"/>
      <c r="NEM15" s="211"/>
      <c r="NEN15" s="211"/>
      <c r="NEO15" s="211"/>
      <c r="NEP15" s="211"/>
      <c r="NEQ15" s="211"/>
      <c r="NER15" s="211"/>
      <c r="NES15" s="211"/>
      <c r="NET15" s="211"/>
      <c r="NEU15" s="211"/>
      <c r="NEV15" s="211"/>
      <c r="NEW15" s="211"/>
      <c r="NEX15" s="211"/>
      <c r="NEY15" s="211"/>
      <c r="NEZ15" s="211"/>
      <c r="NFA15" s="211"/>
      <c r="NFB15" s="211"/>
      <c r="NFC15" s="211"/>
      <c r="NFD15" s="211"/>
      <c r="NFE15" s="211"/>
      <c r="NFF15" s="211"/>
      <c r="NFG15" s="211"/>
      <c r="NFH15" s="211"/>
      <c r="NFI15" s="211"/>
      <c r="NFJ15" s="211"/>
      <c r="NFK15" s="211"/>
      <c r="NFL15" s="211"/>
      <c r="NFM15" s="211"/>
      <c r="NFN15" s="211"/>
      <c r="NFO15" s="211"/>
      <c r="NFP15" s="211"/>
      <c r="NFQ15" s="211"/>
      <c r="NFR15" s="211"/>
      <c r="NFS15" s="211"/>
      <c r="NFT15" s="211"/>
      <c r="NFU15" s="211"/>
      <c r="NFV15" s="211"/>
      <c r="NFW15" s="211"/>
      <c r="NFX15" s="211"/>
      <c r="NFY15" s="211"/>
      <c r="NFZ15" s="211"/>
      <c r="NGA15" s="211"/>
      <c r="NGB15" s="211"/>
      <c r="NGC15" s="211"/>
      <c r="NGD15" s="211"/>
      <c r="NGE15" s="211"/>
      <c r="NGF15" s="211"/>
      <c r="NGG15" s="211"/>
      <c r="NGH15" s="211"/>
      <c r="NGI15" s="211"/>
      <c r="NGJ15" s="211"/>
      <c r="NGK15" s="211"/>
      <c r="NGL15" s="211"/>
      <c r="NGM15" s="211"/>
      <c r="NGN15" s="211"/>
      <c r="NGO15" s="211"/>
      <c r="NGP15" s="211"/>
      <c r="NGQ15" s="211"/>
      <c r="NGR15" s="211"/>
      <c r="NGS15" s="211"/>
      <c r="NGT15" s="211"/>
      <c r="NGU15" s="211"/>
      <c r="NGV15" s="211"/>
      <c r="NGW15" s="211"/>
      <c r="NGX15" s="211"/>
      <c r="NGY15" s="211"/>
      <c r="NGZ15" s="211"/>
      <c r="NHA15" s="211"/>
      <c r="NHB15" s="211"/>
      <c r="NHC15" s="211"/>
      <c r="NHD15" s="211"/>
      <c r="NHE15" s="211"/>
      <c r="NHF15" s="211"/>
      <c r="NHG15" s="211"/>
      <c r="NHH15" s="211"/>
      <c r="NHI15" s="211"/>
      <c r="NHJ15" s="211"/>
      <c r="NHK15" s="211"/>
      <c r="NHL15" s="211"/>
      <c r="NHM15" s="211"/>
      <c r="NHN15" s="211"/>
      <c r="NHO15" s="211"/>
      <c r="NHP15" s="211"/>
      <c r="NHQ15" s="211"/>
      <c r="NHR15" s="211"/>
      <c r="NHS15" s="211"/>
      <c r="NHT15" s="211"/>
      <c r="NHU15" s="211"/>
      <c r="NHV15" s="211"/>
      <c r="NHW15" s="211"/>
      <c r="NHX15" s="211"/>
      <c r="NHY15" s="211"/>
      <c r="NHZ15" s="211"/>
      <c r="NIA15" s="211"/>
      <c r="NIB15" s="211"/>
      <c r="NIC15" s="211"/>
      <c r="NID15" s="211"/>
      <c r="NIE15" s="211"/>
      <c r="NIF15" s="211"/>
      <c r="NIG15" s="211"/>
      <c r="NIH15" s="211"/>
      <c r="NII15" s="211"/>
      <c r="NIJ15" s="211"/>
      <c r="NIK15" s="211"/>
      <c r="NIL15" s="211"/>
      <c r="NIM15" s="211"/>
      <c r="NIN15" s="211"/>
      <c r="NIO15" s="211"/>
      <c r="NIP15" s="211"/>
      <c r="NIQ15" s="211"/>
      <c r="NIR15" s="211"/>
      <c r="NIS15" s="211"/>
      <c r="NIT15" s="211"/>
      <c r="NIU15" s="211"/>
      <c r="NIV15" s="211"/>
      <c r="NIW15" s="211"/>
      <c r="NIX15" s="211"/>
      <c r="NIY15" s="211"/>
      <c r="NIZ15" s="211"/>
      <c r="NJA15" s="211"/>
      <c r="NJB15" s="211"/>
      <c r="NJC15" s="211"/>
      <c r="NJD15" s="211"/>
      <c r="NJE15" s="211"/>
      <c r="NJF15" s="211"/>
      <c r="NJG15" s="211"/>
      <c r="NJH15" s="211"/>
      <c r="NJI15" s="211"/>
      <c r="NJJ15" s="211"/>
      <c r="NJK15" s="211"/>
      <c r="NJL15" s="211"/>
      <c r="NJM15" s="211"/>
      <c r="NJN15" s="211"/>
      <c r="NJO15" s="211"/>
      <c r="NJP15" s="211"/>
      <c r="NJQ15" s="211"/>
      <c r="NJR15" s="211"/>
      <c r="NJS15" s="211"/>
      <c r="NJT15" s="211"/>
      <c r="NJU15" s="211"/>
      <c r="NJV15" s="211"/>
      <c r="NJW15" s="211"/>
      <c r="NJX15" s="211"/>
      <c r="NJY15" s="211"/>
      <c r="NJZ15" s="211"/>
      <c r="NKA15" s="211"/>
      <c r="NKB15" s="211"/>
      <c r="NKC15" s="211"/>
      <c r="NKD15" s="211"/>
      <c r="NKE15" s="211"/>
      <c r="NKF15" s="211"/>
      <c r="NKG15" s="211"/>
      <c r="NKH15" s="211"/>
      <c r="NKI15" s="211"/>
      <c r="NKJ15" s="211"/>
      <c r="NKK15" s="211"/>
      <c r="NKL15" s="211"/>
      <c r="NKM15" s="211"/>
      <c r="NKN15" s="211"/>
      <c r="NKO15" s="211"/>
      <c r="NKP15" s="211"/>
      <c r="NKQ15" s="211"/>
      <c r="NKR15" s="211"/>
      <c r="NKS15" s="211"/>
      <c r="NKT15" s="211"/>
      <c r="NKU15" s="211"/>
      <c r="NKV15" s="211"/>
      <c r="NKW15" s="211"/>
      <c r="NKX15" s="211"/>
      <c r="NKY15" s="211"/>
      <c r="NKZ15" s="211"/>
      <c r="NLA15" s="211"/>
      <c r="NLB15" s="211"/>
      <c r="NLC15" s="211"/>
      <c r="NLD15" s="211"/>
      <c r="NLE15" s="211"/>
      <c r="NLF15" s="211"/>
      <c r="NLG15" s="211"/>
      <c r="NLH15" s="211"/>
      <c r="NLI15" s="211"/>
      <c r="NLJ15" s="211"/>
      <c r="NLK15" s="211"/>
      <c r="NLL15" s="211"/>
      <c r="NLM15" s="211"/>
      <c r="NLN15" s="211"/>
      <c r="NLO15" s="211"/>
      <c r="NLP15" s="211"/>
      <c r="NLQ15" s="211"/>
      <c r="NLR15" s="211"/>
      <c r="NLS15" s="211"/>
      <c r="NLT15" s="211"/>
      <c r="NLU15" s="211"/>
      <c r="NLV15" s="211"/>
      <c r="NLW15" s="211"/>
      <c r="NLX15" s="211"/>
      <c r="NLY15" s="211"/>
      <c r="NLZ15" s="211"/>
      <c r="NMA15" s="211"/>
      <c r="NMB15" s="211"/>
      <c r="NMC15" s="211"/>
      <c r="NMD15" s="211"/>
      <c r="NME15" s="211"/>
      <c r="NMF15" s="211"/>
      <c r="NMG15" s="211"/>
      <c r="NMH15" s="211"/>
      <c r="NMI15" s="211"/>
      <c r="NMJ15" s="211"/>
      <c r="NMK15" s="211"/>
      <c r="NML15" s="211"/>
      <c r="NMM15" s="211"/>
      <c r="NMN15" s="211"/>
      <c r="NMO15" s="211"/>
      <c r="NMP15" s="211"/>
      <c r="NMQ15" s="211"/>
      <c r="NMR15" s="211"/>
      <c r="NMS15" s="211"/>
      <c r="NMT15" s="211"/>
      <c r="NMU15" s="211"/>
      <c r="NMV15" s="211"/>
      <c r="NMW15" s="211"/>
      <c r="NMX15" s="211"/>
      <c r="NMY15" s="211"/>
      <c r="NMZ15" s="211"/>
      <c r="NNA15" s="211"/>
      <c r="NNB15" s="211"/>
      <c r="NNC15" s="211"/>
      <c r="NND15" s="211"/>
      <c r="NNE15" s="211"/>
      <c r="NNF15" s="211"/>
      <c r="NNG15" s="211"/>
      <c r="NNH15" s="211"/>
      <c r="NNI15" s="211"/>
      <c r="NNJ15" s="211"/>
      <c r="NNK15" s="211"/>
      <c r="NNL15" s="211"/>
      <c r="NNM15" s="211"/>
      <c r="NNN15" s="211"/>
      <c r="NNO15" s="211"/>
      <c r="NNP15" s="211"/>
      <c r="NNQ15" s="211"/>
      <c r="NNR15" s="211"/>
      <c r="NNS15" s="211"/>
      <c r="NNT15" s="211"/>
      <c r="NNU15" s="211"/>
      <c r="NNV15" s="211"/>
      <c r="NNW15" s="211"/>
      <c r="NNX15" s="211"/>
      <c r="NNY15" s="211"/>
      <c r="NNZ15" s="211"/>
      <c r="NOA15" s="211"/>
      <c r="NOB15" s="211"/>
      <c r="NOC15" s="211"/>
      <c r="NOD15" s="211"/>
      <c r="NOE15" s="211"/>
      <c r="NOF15" s="211"/>
      <c r="NOG15" s="211"/>
      <c r="NOH15" s="211"/>
      <c r="NOI15" s="211"/>
      <c r="NOJ15" s="211"/>
      <c r="NOK15" s="211"/>
      <c r="NOL15" s="211"/>
      <c r="NOM15" s="211"/>
      <c r="NON15" s="211"/>
      <c r="NOO15" s="211"/>
      <c r="NOP15" s="211"/>
      <c r="NOQ15" s="211"/>
      <c r="NOR15" s="211"/>
      <c r="NOS15" s="211"/>
      <c r="NOT15" s="211"/>
      <c r="NOU15" s="211"/>
      <c r="NOV15" s="211"/>
      <c r="NOW15" s="211"/>
      <c r="NOX15" s="211"/>
      <c r="NOY15" s="211"/>
      <c r="NOZ15" s="211"/>
      <c r="NPA15" s="211"/>
      <c r="NPB15" s="211"/>
      <c r="NPC15" s="211"/>
      <c r="NPD15" s="211"/>
      <c r="NPE15" s="211"/>
      <c r="NPF15" s="211"/>
      <c r="NPG15" s="211"/>
      <c r="NPH15" s="211"/>
      <c r="NPI15" s="211"/>
      <c r="NPJ15" s="211"/>
      <c r="NPK15" s="211"/>
      <c r="NPL15" s="211"/>
      <c r="NPM15" s="211"/>
      <c r="NPN15" s="211"/>
      <c r="NPO15" s="211"/>
      <c r="NPP15" s="211"/>
      <c r="NPQ15" s="211"/>
      <c r="NPR15" s="211"/>
      <c r="NPS15" s="211"/>
      <c r="NPT15" s="211"/>
      <c r="NPU15" s="211"/>
      <c r="NPV15" s="211"/>
      <c r="NPW15" s="211"/>
      <c r="NPX15" s="211"/>
      <c r="NPY15" s="211"/>
      <c r="NPZ15" s="211"/>
      <c r="NQA15" s="211"/>
      <c r="NQB15" s="211"/>
      <c r="NQC15" s="211"/>
      <c r="NQD15" s="211"/>
      <c r="NQE15" s="211"/>
      <c r="NQF15" s="211"/>
      <c r="NQG15" s="211"/>
      <c r="NQH15" s="211"/>
      <c r="NQI15" s="211"/>
      <c r="NQJ15" s="211"/>
      <c r="NQK15" s="211"/>
      <c r="NQL15" s="211"/>
      <c r="NQM15" s="211"/>
      <c r="NQN15" s="211"/>
      <c r="NQO15" s="211"/>
      <c r="NQP15" s="211"/>
      <c r="NQQ15" s="211"/>
      <c r="NQR15" s="211"/>
      <c r="NQS15" s="211"/>
      <c r="NQT15" s="211"/>
      <c r="NQU15" s="211"/>
      <c r="NQV15" s="211"/>
      <c r="NQW15" s="211"/>
      <c r="NQX15" s="211"/>
      <c r="NQY15" s="211"/>
      <c r="NQZ15" s="211"/>
      <c r="NRA15" s="211"/>
      <c r="NRB15" s="211"/>
      <c r="NRC15" s="211"/>
      <c r="NRD15" s="211"/>
      <c r="NRE15" s="211"/>
      <c r="NRF15" s="211"/>
      <c r="NRG15" s="211"/>
      <c r="NRH15" s="211"/>
      <c r="NRI15" s="211"/>
      <c r="NRJ15" s="211"/>
      <c r="NRK15" s="211"/>
      <c r="NRL15" s="211"/>
      <c r="NRM15" s="211"/>
      <c r="NRN15" s="211"/>
      <c r="NRO15" s="211"/>
      <c r="NRP15" s="211"/>
      <c r="NRQ15" s="211"/>
      <c r="NRR15" s="211"/>
      <c r="NRS15" s="211"/>
      <c r="NRT15" s="211"/>
      <c r="NRU15" s="211"/>
      <c r="NRV15" s="211"/>
      <c r="NRW15" s="211"/>
      <c r="NRX15" s="211"/>
      <c r="NRY15" s="211"/>
      <c r="NRZ15" s="211"/>
      <c r="NSA15" s="211"/>
      <c r="NSB15" s="211"/>
      <c r="NSC15" s="211"/>
      <c r="NSD15" s="211"/>
      <c r="NSE15" s="211"/>
      <c r="NSF15" s="211"/>
      <c r="NSG15" s="211"/>
      <c r="NSH15" s="211"/>
      <c r="NSI15" s="211"/>
      <c r="NSJ15" s="211"/>
      <c r="NSK15" s="211"/>
      <c r="NSL15" s="211"/>
      <c r="NSM15" s="211"/>
      <c r="NSN15" s="211"/>
      <c r="NSO15" s="211"/>
      <c r="NSP15" s="211"/>
      <c r="NSQ15" s="211"/>
      <c r="NSR15" s="211"/>
      <c r="NSS15" s="211"/>
      <c r="NST15" s="211"/>
      <c r="NSU15" s="211"/>
      <c r="NSV15" s="211"/>
      <c r="NSW15" s="211"/>
      <c r="NSX15" s="211"/>
      <c r="NSY15" s="211"/>
      <c r="NSZ15" s="211"/>
      <c r="NTA15" s="211"/>
      <c r="NTB15" s="211"/>
      <c r="NTC15" s="211"/>
      <c r="NTD15" s="211"/>
      <c r="NTE15" s="211"/>
      <c r="NTF15" s="211"/>
      <c r="NTG15" s="211"/>
      <c r="NTH15" s="211"/>
      <c r="NTI15" s="211"/>
      <c r="NTJ15" s="211"/>
      <c r="NTK15" s="211"/>
      <c r="NTL15" s="211"/>
      <c r="NTM15" s="211"/>
      <c r="NTN15" s="211"/>
      <c r="NTO15" s="211"/>
      <c r="NTP15" s="211"/>
      <c r="NTQ15" s="211"/>
      <c r="NTR15" s="211"/>
      <c r="NTS15" s="211"/>
      <c r="NTT15" s="211"/>
      <c r="NTU15" s="211"/>
      <c r="NTV15" s="211"/>
      <c r="NTW15" s="211"/>
      <c r="NTX15" s="211"/>
      <c r="NTY15" s="211"/>
      <c r="NTZ15" s="211"/>
      <c r="NUA15" s="211"/>
      <c r="NUB15" s="211"/>
      <c r="NUC15" s="211"/>
      <c r="NUD15" s="211"/>
      <c r="NUE15" s="211"/>
      <c r="NUF15" s="211"/>
      <c r="NUG15" s="211"/>
      <c r="NUH15" s="211"/>
      <c r="NUI15" s="211"/>
      <c r="NUJ15" s="211"/>
      <c r="NUK15" s="211"/>
      <c r="NUL15" s="211"/>
      <c r="NUM15" s="211"/>
      <c r="NUN15" s="211"/>
      <c r="NUO15" s="211"/>
      <c r="NUP15" s="211"/>
      <c r="NUQ15" s="211"/>
      <c r="NUR15" s="211"/>
      <c r="NUS15" s="211"/>
      <c r="NUT15" s="211"/>
      <c r="NUU15" s="211"/>
      <c r="NUV15" s="211"/>
      <c r="NUW15" s="211"/>
      <c r="NUX15" s="211"/>
      <c r="NUY15" s="211"/>
      <c r="NUZ15" s="211"/>
      <c r="NVA15" s="211"/>
      <c r="NVB15" s="211"/>
      <c r="NVC15" s="211"/>
      <c r="NVD15" s="211"/>
      <c r="NVE15" s="211"/>
      <c r="NVF15" s="211"/>
      <c r="NVG15" s="211"/>
      <c r="NVH15" s="211"/>
      <c r="NVI15" s="211"/>
      <c r="NVJ15" s="211"/>
      <c r="NVK15" s="211"/>
      <c r="NVL15" s="211"/>
      <c r="NVM15" s="211"/>
      <c r="NVN15" s="211"/>
      <c r="NVO15" s="211"/>
      <c r="NVP15" s="211"/>
      <c r="NVQ15" s="211"/>
      <c r="NVR15" s="211"/>
      <c r="NVS15" s="211"/>
      <c r="NVT15" s="211"/>
      <c r="NVU15" s="211"/>
      <c r="NVV15" s="211"/>
      <c r="NVW15" s="211"/>
      <c r="NVX15" s="211"/>
      <c r="NVY15" s="211"/>
      <c r="NVZ15" s="211"/>
      <c r="NWA15" s="211"/>
      <c r="NWB15" s="211"/>
      <c r="NWC15" s="211"/>
      <c r="NWD15" s="211"/>
      <c r="NWE15" s="211"/>
      <c r="NWF15" s="211"/>
      <c r="NWG15" s="211"/>
      <c r="NWH15" s="211"/>
      <c r="NWI15" s="211"/>
      <c r="NWJ15" s="211"/>
      <c r="NWK15" s="211"/>
      <c r="NWL15" s="211"/>
      <c r="NWM15" s="211"/>
      <c r="NWN15" s="211"/>
      <c r="NWO15" s="211"/>
      <c r="NWP15" s="211"/>
      <c r="NWQ15" s="211"/>
      <c r="NWR15" s="211"/>
      <c r="NWS15" s="211"/>
      <c r="NWT15" s="211"/>
      <c r="NWU15" s="211"/>
      <c r="NWV15" s="211"/>
      <c r="NWW15" s="211"/>
      <c r="NWX15" s="211"/>
      <c r="NWY15" s="211"/>
      <c r="NWZ15" s="211"/>
      <c r="NXA15" s="211"/>
      <c r="NXB15" s="211"/>
      <c r="NXC15" s="211"/>
      <c r="NXD15" s="211"/>
      <c r="NXE15" s="211"/>
      <c r="NXF15" s="211"/>
      <c r="NXG15" s="211"/>
      <c r="NXH15" s="211"/>
      <c r="NXI15" s="211"/>
      <c r="NXJ15" s="211"/>
      <c r="NXK15" s="211"/>
      <c r="NXL15" s="211"/>
      <c r="NXM15" s="211"/>
      <c r="NXN15" s="211"/>
      <c r="NXO15" s="211"/>
      <c r="NXP15" s="211"/>
      <c r="NXQ15" s="211"/>
      <c r="NXR15" s="211"/>
      <c r="NXS15" s="211"/>
      <c r="NXT15" s="211"/>
      <c r="NXU15" s="211"/>
      <c r="NXV15" s="211"/>
      <c r="NXW15" s="211"/>
      <c r="NXX15" s="211"/>
      <c r="NXY15" s="211"/>
      <c r="NXZ15" s="211"/>
      <c r="NYA15" s="211"/>
      <c r="NYB15" s="211"/>
      <c r="NYC15" s="211"/>
      <c r="NYD15" s="211"/>
      <c r="NYE15" s="211"/>
      <c r="NYF15" s="211"/>
      <c r="NYG15" s="211"/>
      <c r="NYH15" s="211"/>
      <c r="NYI15" s="211"/>
      <c r="NYJ15" s="211"/>
      <c r="NYK15" s="211"/>
      <c r="NYL15" s="211"/>
      <c r="NYM15" s="211"/>
      <c r="NYN15" s="211"/>
      <c r="NYO15" s="211"/>
      <c r="NYP15" s="211"/>
      <c r="NYQ15" s="211"/>
      <c r="NYR15" s="211"/>
      <c r="NYS15" s="211"/>
      <c r="NYT15" s="211"/>
      <c r="NYU15" s="211"/>
      <c r="NYV15" s="211"/>
      <c r="NYW15" s="211"/>
      <c r="NYX15" s="211"/>
      <c r="NYY15" s="211"/>
      <c r="NYZ15" s="211"/>
      <c r="NZA15" s="211"/>
      <c r="NZB15" s="211"/>
      <c r="NZC15" s="211"/>
      <c r="NZD15" s="211"/>
      <c r="NZE15" s="211"/>
      <c r="NZF15" s="211"/>
      <c r="NZG15" s="211"/>
      <c r="NZH15" s="211"/>
      <c r="NZI15" s="211"/>
      <c r="NZJ15" s="211"/>
      <c r="NZK15" s="211"/>
      <c r="NZL15" s="211"/>
      <c r="NZM15" s="211"/>
      <c r="NZN15" s="211"/>
      <c r="NZO15" s="211"/>
      <c r="NZP15" s="211"/>
      <c r="NZQ15" s="211"/>
      <c r="NZR15" s="211"/>
      <c r="NZS15" s="211"/>
      <c r="NZT15" s="211"/>
      <c r="NZU15" s="211"/>
      <c r="NZV15" s="211"/>
      <c r="NZW15" s="211"/>
      <c r="NZX15" s="211"/>
      <c r="NZY15" s="211"/>
      <c r="NZZ15" s="211"/>
      <c r="OAA15" s="211"/>
      <c r="OAB15" s="211"/>
      <c r="OAC15" s="211"/>
      <c r="OAD15" s="211"/>
      <c r="OAE15" s="211"/>
      <c r="OAF15" s="211"/>
      <c r="OAG15" s="211"/>
      <c r="OAH15" s="211"/>
      <c r="OAI15" s="211"/>
      <c r="OAJ15" s="211"/>
      <c r="OAK15" s="211"/>
      <c r="OAL15" s="211"/>
      <c r="OAM15" s="211"/>
      <c r="OAN15" s="211"/>
      <c r="OAO15" s="211"/>
      <c r="OAP15" s="211"/>
      <c r="OAQ15" s="211"/>
      <c r="OAR15" s="211"/>
      <c r="OAS15" s="211"/>
      <c r="OAT15" s="211"/>
      <c r="OAU15" s="211"/>
      <c r="OAV15" s="211"/>
      <c r="OAW15" s="211"/>
      <c r="OAX15" s="211"/>
      <c r="OAY15" s="211"/>
      <c r="OAZ15" s="211"/>
      <c r="OBA15" s="211"/>
      <c r="OBB15" s="211"/>
      <c r="OBC15" s="211"/>
      <c r="OBD15" s="211"/>
      <c r="OBE15" s="211"/>
      <c r="OBF15" s="211"/>
      <c r="OBG15" s="211"/>
      <c r="OBH15" s="211"/>
      <c r="OBI15" s="211"/>
      <c r="OBJ15" s="211"/>
      <c r="OBK15" s="211"/>
      <c r="OBL15" s="211"/>
      <c r="OBM15" s="211"/>
      <c r="OBN15" s="211"/>
      <c r="OBO15" s="211"/>
      <c r="OBP15" s="211"/>
      <c r="OBQ15" s="211"/>
      <c r="OBR15" s="211"/>
      <c r="OBS15" s="211"/>
      <c r="OBT15" s="211"/>
      <c r="OBU15" s="211"/>
      <c r="OBV15" s="211"/>
      <c r="OBW15" s="211"/>
      <c r="OBX15" s="211"/>
      <c r="OBY15" s="211"/>
      <c r="OBZ15" s="211"/>
      <c r="OCA15" s="211"/>
      <c r="OCB15" s="211"/>
      <c r="OCC15" s="211"/>
      <c r="OCD15" s="211"/>
      <c r="OCE15" s="211"/>
      <c r="OCF15" s="211"/>
      <c r="OCG15" s="211"/>
      <c r="OCH15" s="211"/>
      <c r="OCI15" s="211"/>
      <c r="OCJ15" s="211"/>
      <c r="OCK15" s="211"/>
      <c r="OCL15" s="211"/>
      <c r="OCM15" s="211"/>
      <c r="OCN15" s="211"/>
      <c r="OCO15" s="211"/>
      <c r="OCP15" s="211"/>
      <c r="OCQ15" s="211"/>
      <c r="OCR15" s="211"/>
      <c r="OCS15" s="211"/>
      <c r="OCT15" s="211"/>
      <c r="OCU15" s="211"/>
      <c r="OCV15" s="211"/>
      <c r="OCW15" s="211"/>
      <c r="OCX15" s="211"/>
      <c r="OCY15" s="211"/>
      <c r="OCZ15" s="211"/>
      <c r="ODA15" s="211"/>
      <c r="ODB15" s="211"/>
      <c r="ODC15" s="211"/>
      <c r="ODD15" s="211"/>
      <c r="ODE15" s="211"/>
      <c r="ODF15" s="211"/>
      <c r="ODG15" s="211"/>
      <c r="ODH15" s="211"/>
      <c r="ODI15" s="211"/>
      <c r="ODJ15" s="211"/>
      <c r="ODK15" s="211"/>
      <c r="ODL15" s="211"/>
      <c r="ODM15" s="211"/>
      <c r="ODN15" s="211"/>
      <c r="ODO15" s="211"/>
      <c r="ODP15" s="211"/>
      <c r="ODQ15" s="211"/>
      <c r="ODR15" s="211"/>
      <c r="ODS15" s="211"/>
      <c r="ODT15" s="211"/>
      <c r="ODU15" s="211"/>
      <c r="ODV15" s="211"/>
      <c r="ODW15" s="211"/>
      <c r="ODX15" s="211"/>
      <c r="ODY15" s="211"/>
      <c r="ODZ15" s="211"/>
      <c r="OEA15" s="211"/>
      <c r="OEB15" s="211"/>
      <c r="OEC15" s="211"/>
      <c r="OED15" s="211"/>
      <c r="OEE15" s="211"/>
      <c r="OEF15" s="211"/>
      <c r="OEG15" s="211"/>
      <c r="OEH15" s="211"/>
      <c r="OEI15" s="211"/>
      <c r="OEJ15" s="211"/>
      <c r="OEK15" s="211"/>
      <c r="OEL15" s="211"/>
      <c r="OEM15" s="211"/>
      <c r="OEN15" s="211"/>
      <c r="OEO15" s="211"/>
      <c r="OEP15" s="211"/>
      <c r="OEQ15" s="211"/>
      <c r="OER15" s="211"/>
      <c r="OES15" s="211"/>
      <c r="OET15" s="211"/>
      <c r="OEU15" s="211"/>
      <c r="OEV15" s="211"/>
      <c r="OEW15" s="211"/>
      <c r="OEX15" s="211"/>
      <c r="OEY15" s="211"/>
      <c r="OEZ15" s="211"/>
      <c r="OFA15" s="211"/>
      <c r="OFB15" s="211"/>
      <c r="OFC15" s="211"/>
      <c r="OFD15" s="211"/>
      <c r="OFE15" s="211"/>
      <c r="OFF15" s="211"/>
      <c r="OFG15" s="211"/>
      <c r="OFH15" s="211"/>
      <c r="OFI15" s="211"/>
      <c r="OFJ15" s="211"/>
      <c r="OFK15" s="211"/>
      <c r="OFL15" s="211"/>
      <c r="OFM15" s="211"/>
      <c r="OFN15" s="211"/>
      <c r="OFO15" s="211"/>
      <c r="OFP15" s="211"/>
      <c r="OFQ15" s="211"/>
      <c r="OFR15" s="211"/>
      <c r="OFS15" s="211"/>
      <c r="OFT15" s="211"/>
      <c r="OFU15" s="211"/>
      <c r="OFV15" s="211"/>
      <c r="OFW15" s="211"/>
      <c r="OFX15" s="211"/>
      <c r="OFY15" s="211"/>
      <c r="OFZ15" s="211"/>
      <c r="OGA15" s="211"/>
      <c r="OGB15" s="211"/>
      <c r="OGC15" s="211"/>
      <c r="OGD15" s="211"/>
      <c r="OGE15" s="211"/>
      <c r="OGF15" s="211"/>
      <c r="OGG15" s="211"/>
      <c r="OGH15" s="211"/>
      <c r="OGI15" s="211"/>
      <c r="OGJ15" s="211"/>
      <c r="OGK15" s="211"/>
      <c r="OGL15" s="211"/>
      <c r="OGM15" s="211"/>
      <c r="OGN15" s="211"/>
      <c r="OGO15" s="211"/>
      <c r="OGP15" s="211"/>
      <c r="OGQ15" s="211"/>
      <c r="OGR15" s="211"/>
      <c r="OGS15" s="211"/>
      <c r="OGT15" s="211"/>
      <c r="OGU15" s="211"/>
      <c r="OGV15" s="211"/>
      <c r="OGW15" s="211"/>
      <c r="OGX15" s="211"/>
      <c r="OGY15" s="211"/>
      <c r="OGZ15" s="211"/>
      <c r="OHA15" s="211"/>
      <c r="OHB15" s="211"/>
      <c r="OHC15" s="211"/>
      <c r="OHD15" s="211"/>
      <c r="OHE15" s="211"/>
      <c r="OHF15" s="211"/>
      <c r="OHG15" s="211"/>
      <c r="OHH15" s="211"/>
      <c r="OHI15" s="211"/>
      <c r="OHJ15" s="211"/>
      <c r="OHK15" s="211"/>
      <c r="OHL15" s="211"/>
      <c r="OHM15" s="211"/>
      <c r="OHN15" s="211"/>
      <c r="OHO15" s="211"/>
      <c r="OHP15" s="211"/>
      <c r="OHQ15" s="211"/>
      <c r="OHR15" s="211"/>
      <c r="OHS15" s="211"/>
      <c r="OHT15" s="211"/>
      <c r="OHU15" s="211"/>
      <c r="OHV15" s="211"/>
      <c r="OHW15" s="211"/>
      <c r="OHX15" s="211"/>
      <c r="OHY15" s="211"/>
      <c r="OHZ15" s="211"/>
      <c r="OIA15" s="211"/>
      <c r="OIB15" s="211"/>
      <c r="OIC15" s="211"/>
      <c r="OID15" s="211"/>
      <c r="OIE15" s="211"/>
      <c r="OIF15" s="211"/>
      <c r="OIG15" s="211"/>
      <c r="OIH15" s="211"/>
      <c r="OII15" s="211"/>
      <c r="OIJ15" s="211"/>
      <c r="OIK15" s="211"/>
      <c r="OIL15" s="211"/>
      <c r="OIM15" s="211"/>
      <c r="OIN15" s="211"/>
      <c r="OIO15" s="211"/>
      <c r="OIP15" s="211"/>
      <c r="OIQ15" s="211"/>
      <c r="OIR15" s="211"/>
      <c r="OIS15" s="211"/>
      <c r="OIT15" s="211"/>
      <c r="OIU15" s="211"/>
      <c r="OIV15" s="211"/>
      <c r="OIW15" s="211"/>
      <c r="OIX15" s="211"/>
      <c r="OIY15" s="211"/>
      <c r="OIZ15" s="211"/>
      <c r="OJA15" s="211"/>
      <c r="OJB15" s="211"/>
      <c r="OJC15" s="211"/>
      <c r="OJD15" s="211"/>
      <c r="OJE15" s="211"/>
      <c r="OJF15" s="211"/>
      <c r="OJG15" s="211"/>
      <c r="OJH15" s="211"/>
      <c r="OJI15" s="211"/>
      <c r="OJJ15" s="211"/>
      <c r="OJK15" s="211"/>
      <c r="OJL15" s="211"/>
      <c r="OJM15" s="211"/>
      <c r="OJN15" s="211"/>
      <c r="OJO15" s="211"/>
      <c r="OJP15" s="211"/>
      <c r="OJQ15" s="211"/>
      <c r="OJR15" s="211"/>
      <c r="OJS15" s="211"/>
      <c r="OJT15" s="211"/>
      <c r="OJU15" s="211"/>
      <c r="OJV15" s="211"/>
      <c r="OJW15" s="211"/>
      <c r="OJX15" s="211"/>
      <c r="OJY15" s="211"/>
      <c r="OJZ15" s="211"/>
      <c r="OKA15" s="211"/>
      <c r="OKB15" s="211"/>
      <c r="OKC15" s="211"/>
      <c r="OKD15" s="211"/>
      <c r="OKE15" s="211"/>
      <c r="OKF15" s="211"/>
      <c r="OKG15" s="211"/>
      <c r="OKH15" s="211"/>
      <c r="OKI15" s="211"/>
      <c r="OKJ15" s="211"/>
      <c r="OKK15" s="211"/>
      <c r="OKL15" s="211"/>
      <c r="OKM15" s="211"/>
      <c r="OKN15" s="211"/>
      <c r="OKO15" s="211"/>
      <c r="OKP15" s="211"/>
      <c r="OKQ15" s="211"/>
      <c r="OKR15" s="211"/>
      <c r="OKS15" s="211"/>
      <c r="OKT15" s="211"/>
      <c r="OKU15" s="211"/>
      <c r="OKV15" s="211"/>
      <c r="OKW15" s="211"/>
      <c r="OKX15" s="211"/>
      <c r="OKY15" s="211"/>
      <c r="OKZ15" s="211"/>
      <c r="OLA15" s="211"/>
      <c r="OLB15" s="211"/>
      <c r="OLC15" s="211"/>
      <c r="OLD15" s="211"/>
      <c r="OLE15" s="211"/>
      <c r="OLF15" s="211"/>
      <c r="OLG15" s="211"/>
      <c r="OLH15" s="211"/>
      <c r="OLI15" s="211"/>
      <c r="OLJ15" s="211"/>
      <c r="OLK15" s="211"/>
      <c r="OLL15" s="211"/>
      <c r="OLM15" s="211"/>
      <c r="OLN15" s="211"/>
      <c r="OLO15" s="211"/>
      <c r="OLP15" s="211"/>
      <c r="OLQ15" s="211"/>
      <c r="OLR15" s="211"/>
      <c r="OLS15" s="211"/>
      <c r="OLT15" s="211"/>
      <c r="OLU15" s="211"/>
      <c r="OLV15" s="211"/>
      <c r="OLW15" s="211"/>
      <c r="OLX15" s="211"/>
      <c r="OLY15" s="211"/>
      <c r="OLZ15" s="211"/>
      <c r="OMA15" s="211"/>
      <c r="OMB15" s="211"/>
      <c r="OMC15" s="211"/>
      <c r="OMD15" s="211"/>
      <c r="OME15" s="211"/>
      <c r="OMF15" s="211"/>
      <c r="OMG15" s="211"/>
      <c r="OMH15" s="211"/>
      <c r="OMI15" s="211"/>
      <c r="OMJ15" s="211"/>
      <c r="OMK15" s="211"/>
      <c r="OML15" s="211"/>
      <c r="OMM15" s="211"/>
      <c r="OMN15" s="211"/>
      <c r="OMO15" s="211"/>
      <c r="OMP15" s="211"/>
      <c r="OMQ15" s="211"/>
      <c r="OMR15" s="211"/>
      <c r="OMS15" s="211"/>
      <c r="OMT15" s="211"/>
      <c r="OMU15" s="211"/>
      <c r="OMV15" s="211"/>
      <c r="OMW15" s="211"/>
      <c r="OMX15" s="211"/>
      <c r="OMY15" s="211"/>
      <c r="OMZ15" s="211"/>
      <c r="ONA15" s="211"/>
      <c r="ONB15" s="211"/>
      <c r="ONC15" s="211"/>
      <c r="OND15" s="211"/>
      <c r="ONE15" s="211"/>
      <c r="ONF15" s="211"/>
      <c r="ONG15" s="211"/>
      <c r="ONH15" s="211"/>
      <c r="ONI15" s="211"/>
      <c r="ONJ15" s="211"/>
      <c r="ONK15" s="211"/>
      <c r="ONL15" s="211"/>
      <c r="ONM15" s="211"/>
      <c r="ONN15" s="211"/>
      <c r="ONO15" s="211"/>
      <c r="ONP15" s="211"/>
      <c r="ONQ15" s="211"/>
      <c r="ONR15" s="211"/>
      <c r="ONS15" s="211"/>
      <c r="ONT15" s="211"/>
      <c r="ONU15" s="211"/>
      <c r="ONV15" s="211"/>
      <c r="ONW15" s="211"/>
      <c r="ONX15" s="211"/>
      <c r="ONY15" s="211"/>
      <c r="ONZ15" s="211"/>
      <c r="OOA15" s="211"/>
      <c r="OOB15" s="211"/>
      <c r="OOC15" s="211"/>
      <c r="OOD15" s="211"/>
      <c r="OOE15" s="211"/>
      <c r="OOF15" s="211"/>
      <c r="OOG15" s="211"/>
      <c r="OOH15" s="211"/>
      <c r="OOI15" s="211"/>
      <c r="OOJ15" s="211"/>
      <c r="OOK15" s="211"/>
      <c r="OOL15" s="211"/>
      <c r="OOM15" s="211"/>
      <c r="OON15" s="211"/>
      <c r="OOO15" s="211"/>
      <c r="OOP15" s="211"/>
      <c r="OOQ15" s="211"/>
      <c r="OOR15" s="211"/>
      <c r="OOS15" s="211"/>
      <c r="OOT15" s="211"/>
      <c r="OOU15" s="211"/>
      <c r="OOV15" s="211"/>
      <c r="OOW15" s="211"/>
      <c r="OOX15" s="211"/>
      <c r="OOY15" s="211"/>
      <c r="OOZ15" s="211"/>
      <c r="OPA15" s="211"/>
      <c r="OPB15" s="211"/>
      <c r="OPC15" s="211"/>
      <c r="OPD15" s="211"/>
      <c r="OPE15" s="211"/>
      <c r="OPF15" s="211"/>
      <c r="OPG15" s="211"/>
      <c r="OPH15" s="211"/>
      <c r="OPI15" s="211"/>
      <c r="OPJ15" s="211"/>
      <c r="OPK15" s="211"/>
      <c r="OPL15" s="211"/>
      <c r="OPM15" s="211"/>
      <c r="OPN15" s="211"/>
      <c r="OPO15" s="211"/>
      <c r="OPP15" s="211"/>
      <c r="OPQ15" s="211"/>
      <c r="OPR15" s="211"/>
      <c r="OPS15" s="211"/>
      <c r="OPT15" s="211"/>
      <c r="OPU15" s="211"/>
      <c r="OPV15" s="211"/>
      <c r="OPW15" s="211"/>
      <c r="OPX15" s="211"/>
      <c r="OPY15" s="211"/>
      <c r="OPZ15" s="211"/>
      <c r="OQA15" s="211"/>
      <c r="OQB15" s="211"/>
      <c r="OQC15" s="211"/>
      <c r="OQD15" s="211"/>
      <c r="OQE15" s="211"/>
      <c r="OQF15" s="211"/>
      <c r="OQG15" s="211"/>
      <c r="OQH15" s="211"/>
      <c r="OQI15" s="211"/>
      <c r="OQJ15" s="211"/>
      <c r="OQK15" s="211"/>
      <c r="OQL15" s="211"/>
      <c r="OQM15" s="211"/>
      <c r="OQN15" s="211"/>
      <c r="OQO15" s="211"/>
      <c r="OQP15" s="211"/>
      <c r="OQQ15" s="211"/>
      <c r="OQR15" s="211"/>
      <c r="OQS15" s="211"/>
      <c r="OQT15" s="211"/>
      <c r="OQU15" s="211"/>
      <c r="OQV15" s="211"/>
      <c r="OQW15" s="211"/>
      <c r="OQX15" s="211"/>
      <c r="OQY15" s="211"/>
      <c r="OQZ15" s="211"/>
      <c r="ORA15" s="211"/>
      <c r="ORB15" s="211"/>
      <c r="ORC15" s="211"/>
      <c r="ORD15" s="211"/>
      <c r="ORE15" s="211"/>
      <c r="ORF15" s="211"/>
      <c r="ORG15" s="211"/>
      <c r="ORH15" s="211"/>
      <c r="ORI15" s="211"/>
      <c r="ORJ15" s="211"/>
      <c r="ORK15" s="211"/>
      <c r="ORL15" s="211"/>
      <c r="ORM15" s="211"/>
      <c r="ORN15" s="211"/>
      <c r="ORO15" s="211"/>
      <c r="ORP15" s="211"/>
      <c r="ORQ15" s="211"/>
      <c r="ORR15" s="211"/>
      <c r="ORS15" s="211"/>
      <c r="ORT15" s="211"/>
      <c r="ORU15" s="211"/>
      <c r="ORV15" s="211"/>
      <c r="ORW15" s="211"/>
      <c r="ORX15" s="211"/>
      <c r="ORY15" s="211"/>
      <c r="ORZ15" s="211"/>
      <c r="OSA15" s="211"/>
      <c r="OSB15" s="211"/>
      <c r="OSC15" s="211"/>
      <c r="OSD15" s="211"/>
      <c r="OSE15" s="211"/>
      <c r="OSF15" s="211"/>
      <c r="OSG15" s="211"/>
      <c r="OSH15" s="211"/>
      <c r="OSI15" s="211"/>
      <c r="OSJ15" s="211"/>
      <c r="OSK15" s="211"/>
      <c r="OSL15" s="211"/>
      <c r="OSM15" s="211"/>
      <c r="OSN15" s="211"/>
      <c r="OSO15" s="211"/>
      <c r="OSP15" s="211"/>
      <c r="OSQ15" s="211"/>
      <c r="OSR15" s="211"/>
      <c r="OSS15" s="211"/>
      <c r="OST15" s="211"/>
      <c r="OSU15" s="211"/>
      <c r="OSV15" s="211"/>
      <c r="OSW15" s="211"/>
      <c r="OSX15" s="211"/>
      <c r="OSY15" s="211"/>
      <c r="OSZ15" s="211"/>
      <c r="OTA15" s="211"/>
      <c r="OTB15" s="211"/>
      <c r="OTC15" s="211"/>
      <c r="OTD15" s="211"/>
      <c r="OTE15" s="211"/>
      <c r="OTF15" s="211"/>
      <c r="OTG15" s="211"/>
      <c r="OTH15" s="211"/>
      <c r="OTI15" s="211"/>
      <c r="OTJ15" s="211"/>
      <c r="OTK15" s="211"/>
      <c r="OTL15" s="211"/>
      <c r="OTM15" s="211"/>
      <c r="OTN15" s="211"/>
      <c r="OTO15" s="211"/>
      <c r="OTP15" s="211"/>
      <c r="OTQ15" s="211"/>
      <c r="OTR15" s="211"/>
      <c r="OTS15" s="211"/>
      <c r="OTT15" s="211"/>
      <c r="OTU15" s="211"/>
      <c r="OTV15" s="211"/>
      <c r="OTW15" s="211"/>
      <c r="OTX15" s="211"/>
      <c r="OTY15" s="211"/>
      <c r="OTZ15" s="211"/>
      <c r="OUA15" s="211"/>
      <c r="OUB15" s="211"/>
      <c r="OUC15" s="211"/>
      <c r="OUD15" s="211"/>
      <c r="OUE15" s="211"/>
      <c r="OUF15" s="211"/>
      <c r="OUG15" s="211"/>
      <c r="OUH15" s="211"/>
      <c r="OUI15" s="211"/>
      <c r="OUJ15" s="211"/>
      <c r="OUK15" s="211"/>
      <c r="OUL15" s="211"/>
      <c r="OUM15" s="211"/>
      <c r="OUN15" s="211"/>
      <c r="OUO15" s="211"/>
      <c r="OUP15" s="211"/>
      <c r="OUQ15" s="211"/>
      <c r="OUR15" s="211"/>
      <c r="OUS15" s="211"/>
      <c r="OUT15" s="211"/>
      <c r="OUU15" s="211"/>
      <c r="OUV15" s="211"/>
      <c r="OUW15" s="211"/>
      <c r="OUX15" s="211"/>
      <c r="OUY15" s="211"/>
      <c r="OUZ15" s="211"/>
      <c r="OVA15" s="211"/>
      <c r="OVB15" s="211"/>
      <c r="OVC15" s="211"/>
      <c r="OVD15" s="211"/>
      <c r="OVE15" s="211"/>
      <c r="OVF15" s="211"/>
      <c r="OVG15" s="211"/>
      <c r="OVH15" s="211"/>
      <c r="OVI15" s="211"/>
      <c r="OVJ15" s="211"/>
      <c r="OVK15" s="211"/>
      <c r="OVL15" s="211"/>
      <c r="OVM15" s="211"/>
      <c r="OVN15" s="211"/>
      <c r="OVO15" s="211"/>
      <c r="OVP15" s="211"/>
      <c r="OVQ15" s="211"/>
      <c r="OVR15" s="211"/>
      <c r="OVS15" s="211"/>
      <c r="OVT15" s="211"/>
      <c r="OVU15" s="211"/>
      <c r="OVV15" s="211"/>
      <c r="OVW15" s="211"/>
      <c r="OVX15" s="211"/>
      <c r="OVY15" s="211"/>
      <c r="OVZ15" s="211"/>
      <c r="OWA15" s="211"/>
      <c r="OWB15" s="211"/>
      <c r="OWC15" s="211"/>
      <c r="OWD15" s="211"/>
      <c r="OWE15" s="211"/>
      <c r="OWF15" s="211"/>
      <c r="OWG15" s="211"/>
      <c r="OWH15" s="211"/>
      <c r="OWI15" s="211"/>
      <c r="OWJ15" s="211"/>
      <c r="OWK15" s="211"/>
      <c r="OWL15" s="211"/>
      <c r="OWM15" s="211"/>
      <c r="OWN15" s="211"/>
      <c r="OWO15" s="211"/>
      <c r="OWP15" s="211"/>
      <c r="OWQ15" s="211"/>
      <c r="OWR15" s="211"/>
      <c r="OWS15" s="211"/>
      <c r="OWT15" s="211"/>
      <c r="OWU15" s="211"/>
      <c r="OWV15" s="211"/>
      <c r="OWW15" s="211"/>
      <c r="OWX15" s="211"/>
      <c r="OWY15" s="211"/>
      <c r="OWZ15" s="211"/>
      <c r="OXA15" s="211"/>
      <c r="OXB15" s="211"/>
      <c r="OXC15" s="211"/>
      <c r="OXD15" s="211"/>
      <c r="OXE15" s="211"/>
      <c r="OXF15" s="211"/>
      <c r="OXG15" s="211"/>
      <c r="OXH15" s="211"/>
      <c r="OXI15" s="211"/>
      <c r="OXJ15" s="211"/>
      <c r="OXK15" s="211"/>
      <c r="OXL15" s="211"/>
      <c r="OXM15" s="211"/>
      <c r="OXN15" s="211"/>
      <c r="OXO15" s="211"/>
      <c r="OXP15" s="211"/>
      <c r="OXQ15" s="211"/>
      <c r="OXR15" s="211"/>
      <c r="OXS15" s="211"/>
      <c r="OXT15" s="211"/>
      <c r="OXU15" s="211"/>
      <c r="OXV15" s="211"/>
      <c r="OXW15" s="211"/>
      <c r="OXX15" s="211"/>
      <c r="OXY15" s="211"/>
      <c r="OXZ15" s="211"/>
      <c r="OYA15" s="211"/>
      <c r="OYB15" s="211"/>
      <c r="OYC15" s="211"/>
      <c r="OYD15" s="211"/>
      <c r="OYE15" s="211"/>
      <c r="OYF15" s="211"/>
      <c r="OYG15" s="211"/>
      <c r="OYH15" s="211"/>
      <c r="OYI15" s="211"/>
      <c r="OYJ15" s="211"/>
      <c r="OYK15" s="211"/>
      <c r="OYL15" s="211"/>
      <c r="OYM15" s="211"/>
      <c r="OYN15" s="211"/>
      <c r="OYO15" s="211"/>
      <c r="OYP15" s="211"/>
      <c r="OYQ15" s="211"/>
      <c r="OYR15" s="211"/>
      <c r="OYS15" s="211"/>
      <c r="OYT15" s="211"/>
      <c r="OYU15" s="211"/>
      <c r="OYV15" s="211"/>
      <c r="OYW15" s="211"/>
      <c r="OYX15" s="211"/>
      <c r="OYY15" s="211"/>
      <c r="OYZ15" s="211"/>
      <c r="OZA15" s="211"/>
      <c r="OZB15" s="211"/>
      <c r="OZC15" s="211"/>
      <c r="OZD15" s="211"/>
      <c r="OZE15" s="211"/>
      <c r="OZF15" s="211"/>
      <c r="OZG15" s="211"/>
      <c r="OZH15" s="211"/>
      <c r="OZI15" s="211"/>
      <c r="OZJ15" s="211"/>
      <c r="OZK15" s="211"/>
      <c r="OZL15" s="211"/>
      <c r="OZM15" s="211"/>
      <c r="OZN15" s="211"/>
      <c r="OZO15" s="211"/>
      <c r="OZP15" s="211"/>
      <c r="OZQ15" s="211"/>
      <c r="OZR15" s="211"/>
      <c r="OZS15" s="211"/>
      <c r="OZT15" s="211"/>
      <c r="OZU15" s="211"/>
      <c r="OZV15" s="211"/>
      <c r="OZW15" s="211"/>
      <c r="OZX15" s="211"/>
      <c r="OZY15" s="211"/>
      <c r="OZZ15" s="211"/>
      <c r="PAA15" s="211"/>
      <c r="PAB15" s="211"/>
      <c r="PAC15" s="211"/>
      <c r="PAD15" s="211"/>
      <c r="PAE15" s="211"/>
      <c r="PAF15" s="211"/>
      <c r="PAG15" s="211"/>
      <c r="PAH15" s="211"/>
      <c r="PAI15" s="211"/>
      <c r="PAJ15" s="211"/>
      <c r="PAK15" s="211"/>
      <c r="PAL15" s="211"/>
      <c r="PAM15" s="211"/>
      <c r="PAN15" s="211"/>
      <c r="PAO15" s="211"/>
      <c r="PAP15" s="211"/>
      <c r="PAQ15" s="211"/>
      <c r="PAR15" s="211"/>
      <c r="PAS15" s="211"/>
      <c r="PAT15" s="211"/>
      <c r="PAU15" s="211"/>
      <c r="PAV15" s="211"/>
      <c r="PAW15" s="211"/>
      <c r="PAX15" s="211"/>
      <c r="PAY15" s="211"/>
      <c r="PAZ15" s="211"/>
      <c r="PBA15" s="211"/>
      <c r="PBB15" s="211"/>
      <c r="PBC15" s="211"/>
      <c r="PBD15" s="211"/>
      <c r="PBE15" s="211"/>
      <c r="PBF15" s="211"/>
      <c r="PBG15" s="211"/>
      <c r="PBH15" s="211"/>
      <c r="PBI15" s="211"/>
      <c r="PBJ15" s="211"/>
      <c r="PBK15" s="211"/>
      <c r="PBL15" s="211"/>
      <c r="PBM15" s="211"/>
      <c r="PBN15" s="211"/>
      <c r="PBO15" s="211"/>
      <c r="PBP15" s="211"/>
      <c r="PBQ15" s="211"/>
      <c r="PBR15" s="211"/>
      <c r="PBS15" s="211"/>
      <c r="PBT15" s="211"/>
      <c r="PBU15" s="211"/>
      <c r="PBV15" s="211"/>
      <c r="PBW15" s="211"/>
      <c r="PBX15" s="211"/>
      <c r="PBY15" s="211"/>
      <c r="PBZ15" s="211"/>
      <c r="PCA15" s="211"/>
      <c r="PCB15" s="211"/>
      <c r="PCC15" s="211"/>
      <c r="PCD15" s="211"/>
      <c r="PCE15" s="211"/>
      <c r="PCF15" s="211"/>
      <c r="PCG15" s="211"/>
      <c r="PCH15" s="211"/>
      <c r="PCI15" s="211"/>
      <c r="PCJ15" s="211"/>
      <c r="PCK15" s="211"/>
      <c r="PCL15" s="211"/>
      <c r="PCM15" s="211"/>
      <c r="PCN15" s="211"/>
      <c r="PCO15" s="211"/>
      <c r="PCP15" s="211"/>
      <c r="PCQ15" s="211"/>
      <c r="PCR15" s="211"/>
      <c r="PCS15" s="211"/>
      <c r="PCT15" s="211"/>
      <c r="PCU15" s="211"/>
      <c r="PCV15" s="211"/>
      <c r="PCW15" s="211"/>
      <c r="PCX15" s="211"/>
      <c r="PCY15" s="211"/>
      <c r="PCZ15" s="211"/>
      <c r="PDA15" s="211"/>
      <c r="PDB15" s="211"/>
      <c r="PDC15" s="211"/>
      <c r="PDD15" s="211"/>
      <c r="PDE15" s="211"/>
      <c r="PDF15" s="211"/>
      <c r="PDG15" s="211"/>
      <c r="PDH15" s="211"/>
      <c r="PDI15" s="211"/>
      <c r="PDJ15" s="211"/>
      <c r="PDK15" s="211"/>
      <c r="PDL15" s="211"/>
      <c r="PDM15" s="211"/>
      <c r="PDN15" s="211"/>
      <c r="PDO15" s="211"/>
      <c r="PDP15" s="211"/>
      <c r="PDQ15" s="211"/>
      <c r="PDR15" s="211"/>
      <c r="PDS15" s="211"/>
      <c r="PDT15" s="211"/>
      <c r="PDU15" s="211"/>
      <c r="PDV15" s="211"/>
      <c r="PDW15" s="211"/>
      <c r="PDX15" s="211"/>
      <c r="PDY15" s="211"/>
      <c r="PDZ15" s="211"/>
      <c r="PEA15" s="211"/>
      <c r="PEB15" s="211"/>
      <c r="PEC15" s="211"/>
      <c r="PED15" s="211"/>
      <c r="PEE15" s="211"/>
      <c r="PEF15" s="211"/>
      <c r="PEG15" s="211"/>
      <c r="PEH15" s="211"/>
      <c r="PEI15" s="211"/>
      <c r="PEJ15" s="211"/>
      <c r="PEK15" s="211"/>
      <c r="PEL15" s="211"/>
      <c r="PEM15" s="211"/>
      <c r="PEN15" s="211"/>
      <c r="PEO15" s="211"/>
      <c r="PEP15" s="211"/>
      <c r="PEQ15" s="211"/>
      <c r="PER15" s="211"/>
      <c r="PES15" s="211"/>
      <c r="PET15" s="211"/>
      <c r="PEU15" s="211"/>
      <c r="PEV15" s="211"/>
      <c r="PEW15" s="211"/>
      <c r="PEX15" s="211"/>
      <c r="PEY15" s="211"/>
      <c r="PEZ15" s="211"/>
      <c r="PFA15" s="211"/>
      <c r="PFB15" s="211"/>
      <c r="PFC15" s="211"/>
      <c r="PFD15" s="211"/>
      <c r="PFE15" s="211"/>
      <c r="PFF15" s="211"/>
      <c r="PFG15" s="211"/>
      <c r="PFH15" s="211"/>
      <c r="PFI15" s="211"/>
      <c r="PFJ15" s="211"/>
      <c r="PFK15" s="211"/>
      <c r="PFL15" s="211"/>
      <c r="PFM15" s="211"/>
      <c r="PFN15" s="211"/>
      <c r="PFO15" s="211"/>
      <c r="PFP15" s="211"/>
      <c r="PFQ15" s="211"/>
      <c r="PFR15" s="211"/>
      <c r="PFS15" s="211"/>
      <c r="PFT15" s="211"/>
      <c r="PFU15" s="211"/>
      <c r="PFV15" s="211"/>
      <c r="PFW15" s="211"/>
      <c r="PFX15" s="211"/>
      <c r="PFY15" s="211"/>
      <c r="PFZ15" s="211"/>
      <c r="PGA15" s="211"/>
      <c r="PGB15" s="211"/>
      <c r="PGC15" s="211"/>
      <c r="PGD15" s="211"/>
      <c r="PGE15" s="211"/>
      <c r="PGF15" s="211"/>
      <c r="PGG15" s="211"/>
      <c r="PGH15" s="211"/>
      <c r="PGI15" s="211"/>
      <c r="PGJ15" s="211"/>
      <c r="PGK15" s="211"/>
      <c r="PGL15" s="211"/>
      <c r="PGM15" s="211"/>
      <c r="PGN15" s="211"/>
      <c r="PGO15" s="211"/>
      <c r="PGP15" s="211"/>
      <c r="PGQ15" s="211"/>
      <c r="PGR15" s="211"/>
      <c r="PGS15" s="211"/>
      <c r="PGT15" s="211"/>
      <c r="PGU15" s="211"/>
      <c r="PGV15" s="211"/>
      <c r="PGW15" s="211"/>
      <c r="PGX15" s="211"/>
      <c r="PGY15" s="211"/>
      <c r="PGZ15" s="211"/>
      <c r="PHA15" s="211"/>
      <c r="PHB15" s="211"/>
      <c r="PHC15" s="211"/>
      <c r="PHD15" s="211"/>
      <c r="PHE15" s="211"/>
      <c r="PHF15" s="211"/>
      <c r="PHG15" s="211"/>
      <c r="PHH15" s="211"/>
      <c r="PHI15" s="211"/>
      <c r="PHJ15" s="211"/>
      <c r="PHK15" s="211"/>
      <c r="PHL15" s="211"/>
      <c r="PHM15" s="211"/>
      <c r="PHN15" s="211"/>
      <c r="PHO15" s="211"/>
      <c r="PHP15" s="211"/>
      <c r="PHQ15" s="211"/>
      <c r="PHR15" s="211"/>
      <c r="PHS15" s="211"/>
      <c r="PHT15" s="211"/>
      <c r="PHU15" s="211"/>
      <c r="PHV15" s="211"/>
      <c r="PHW15" s="211"/>
      <c r="PHX15" s="211"/>
      <c r="PHY15" s="211"/>
      <c r="PHZ15" s="211"/>
      <c r="PIA15" s="211"/>
      <c r="PIB15" s="211"/>
      <c r="PIC15" s="211"/>
      <c r="PID15" s="211"/>
      <c r="PIE15" s="211"/>
      <c r="PIF15" s="211"/>
      <c r="PIG15" s="211"/>
      <c r="PIH15" s="211"/>
      <c r="PII15" s="211"/>
      <c r="PIJ15" s="211"/>
      <c r="PIK15" s="211"/>
      <c r="PIL15" s="211"/>
      <c r="PIM15" s="211"/>
      <c r="PIN15" s="211"/>
      <c r="PIO15" s="211"/>
      <c r="PIP15" s="211"/>
      <c r="PIQ15" s="211"/>
      <c r="PIR15" s="211"/>
      <c r="PIS15" s="211"/>
      <c r="PIT15" s="211"/>
      <c r="PIU15" s="211"/>
      <c r="PIV15" s="211"/>
      <c r="PIW15" s="211"/>
      <c r="PIX15" s="211"/>
      <c r="PIY15" s="211"/>
      <c r="PIZ15" s="211"/>
      <c r="PJA15" s="211"/>
      <c r="PJB15" s="211"/>
      <c r="PJC15" s="211"/>
      <c r="PJD15" s="211"/>
      <c r="PJE15" s="211"/>
      <c r="PJF15" s="211"/>
      <c r="PJG15" s="211"/>
      <c r="PJH15" s="211"/>
      <c r="PJI15" s="211"/>
      <c r="PJJ15" s="211"/>
      <c r="PJK15" s="211"/>
      <c r="PJL15" s="211"/>
      <c r="PJM15" s="211"/>
      <c r="PJN15" s="211"/>
      <c r="PJO15" s="211"/>
      <c r="PJP15" s="211"/>
      <c r="PJQ15" s="211"/>
      <c r="PJR15" s="211"/>
      <c r="PJS15" s="211"/>
      <c r="PJT15" s="211"/>
      <c r="PJU15" s="211"/>
      <c r="PJV15" s="211"/>
      <c r="PJW15" s="211"/>
      <c r="PJX15" s="211"/>
      <c r="PJY15" s="211"/>
      <c r="PJZ15" s="211"/>
      <c r="PKA15" s="211"/>
      <c r="PKB15" s="211"/>
      <c r="PKC15" s="211"/>
      <c r="PKD15" s="211"/>
      <c r="PKE15" s="211"/>
      <c r="PKF15" s="211"/>
      <c r="PKG15" s="211"/>
      <c r="PKH15" s="211"/>
      <c r="PKI15" s="211"/>
      <c r="PKJ15" s="211"/>
      <c r="PKK15" s="211"/>
      <c r="PKL15" s="211"/>
      <c r="PKM15" s="211"/>
      <c r="PKN15" s="211"/>
      <c r="PKO15" s="211"/>
      <c r="PKP15" s="211"/>
      <c r="PKQ15" s="211"/>
      <c r="PKR15" s="211"/>
      <c r="PKS15" s="211"/>
      <c r="PKT15" s="211"/>
      <c r="PKU15" s="211"/>
      <c r="PKV15" s="211"/>
      <c r="PKW15" s="211"/>
      <c r="PKX15" s="211"/>
      <c r="PKY15" s="211"/>
      <c r="PKZ15" s="211"/>
      <c r="PLA15" s="211"/>
      <c r="PLB15" s="211"/>
      <c r="PLC15" s="211"/>
      <c r="PLD15" s="211"/>
      <c r="PLE15" s="211"/>
      <c r="PLF15" s="211"/>
      <c r="PLG15" s="211"/>
      <c r="PLH15" s="211"/>
      <c r="PLI15" s="211"/>
      <c r="PLJ15" s="211"/>
      <c r="PLK15" s="211"/>
      <c r="PLL15" s="211"/>
      <c r="PLM15" s="211"/>
      <c r="PLN15" s="211"/>
      <c r="PLO15" s="211"/>
      <c r="PLP15" s="211"/>
      <c r="PLQ15" s="211"/>
      <c r="PLR15" s="211"/>
      <c r="PLS15" s="211"/>
      <c r="PLT15" s="211"/>
      <c r="PLU15" s="211"/>
      <c r="PLV15" s="211"/>
      <c r="PLW15" s="211"/>
      <c r="PLX15" s="211"/>
      <c r="PLY15" s="211"/>
      <c r="PLZ15" s="211"/>
      <c r="PMA15" s="211"/>
      <c r="PMB15" s="211"/>
      <c r="PMC15" s="211"/>
      <c r="PMD15" s="211"/>
      <c r="PME15" s="211"/>
      <c r="PMF15" s="211"/>
      <c r="PMG15" s="211"/>
      <c r="PMH15" s="211"/>
      <c r="PMI15" s="211"/>
      <c r="PMJ15" s="211"/>
      <c r="PMK15" s="211"/>
      <c r="PML15" s="211"/>
      <c r="PMM15" s="211"/>
      <c r="PMN15" s="211"/>
      <c r="PMO15" s="211"/>
      <c r="PMP15" s="211"/>
      <c r="PMQ15" s="211"/>
      <c r="PMR15" s="211"/>
      <c r="PMS15" s="211"/>
      <c r="PMT15" s="211"/>
      <c r="PMU15" s="211"/>
      <c r="PMV15" s="211"/>
      <c r="PMW15" s="211"/>
      <c r="PMX15" s="211"/>
      <c r="PMY15" s="211"/>
      <c r="PMZ15" s="211"/>
      <c r="PNA15" s="211"/>
      <c r="PNB15" s="211"/>
      <c r="PNC15" s="211"/>
      <c r="PND15" s="211"/>
      <c r="PNE15" s="211"/>
      <c r="PNF15" s="211"/>
      <c r="PNG15" s="211"/>
      <c r="PNH15" s="211"/>
      <c r="PNI15" s="211"/>
      <c r="PNJ15" s="211"/>
      <c r="PNK15" s="211"/>
      <c r="PNL15" s="211"/>
      <c r="PNM15" s="211"/>
      <c r="PNN15" s="211"/>
      <c r="PNO15" s="211"/>
      <c r="PNP15" s="211"/>
      <c r="PNQ15" s="211"/>
      <c r="PNR15" s="211"/>
      <c r="PNS15" s="211"/>
      <c r="PNT15" s="211"/>
      <c r="PNU15" s="211"/>
      <c r="PNV15" s="211"/>
      <c r="PNW15" s="211"/>
      <c r="PNX15" s="211"/>
      <c r="PNY15" s="211"/>
      <c r="PNZ15" s="211"/>
      <c r="POA15" s="211"/>
      <c r="POB15" s="211"/>
      <c r="POC15" s="211"/>
      <c r="POD15" s="211"/>
      <c r="POE15" s="211"/>
      <c r="POF15" s="211"/>
      <c r="POG15" s="211"/>
      <c r="POH15" s="211"/>
      <c r="POI15" s="211"/>
      <c r="POJ15" s="211"/>
      <c r="POK15" s="211"/>
      <c r="POL15" s="211"/>
      <c r="POM15" s="211"/>
      <c r="PON15" s="211"/>
      <c r="POO15" s="211"/>
      <c r="POP15" s="211"/>
      <c r="POQ15" s="211"/>
      <c r="POR15" s="211"/>
      <c r="POS15" s="211"/>
      <c r="POT15" s="211"/>
      <c r="POU15" s="211"/>
      <c r="POV15" s="211"/>
      <c r="POW15" s="211"/>
      <c r="POX15" s="211"/>
      <c r="POY15" s="211"/>
      <c r="POZ15" s="211"/>
      <c r="PPA15" s="211"/>
      <c r="PPB15" s="211"/>
      <c r="PPC15" s="211"/>
      <c r="PPD15" s="211"/>
      <c r="PPE15" s="211"/>
      <c r="PPF15" s="211"/>
      <c r="PPG15" s="211"/>
      <c r="PPH15" s="211"/>
      <c r="PPI15" s="211"/>
      <c r="PPJ15" s="211"/>
      <c r="PPK15" s="211"/>
      <c r="PPL15" s="211"/>
      <c r="PPM15" s="211"/>
      <c r="PPN15" s="211"/>
      <c r="PPO15" s="211"/>
      <c r="PPP15" s="211"/>
      <c r="PPQ15" s="211"/>
      <c r="PPR15" s="211"/>
      <c r="PPS15" s="211"/>
      <c r="PPT15" s="211"/>
      <c r="PPU15" s="211"/>
      <c r="PPV15" s="211"/>
      <c r="PPW15" s="211"/>
      <c r="PPX15" s="211"/>
      <c r="PPY15" s="211"/>
      <c r="PPZ15" s="211"/>
      <c r="PQA15" s="211"/>
      <c r="PQB15" s="211"/>
      <c r="PQC15" s="211"/>
      <c r="PQD15" s="211"/>
      <c r="PQE15" s="211"/>
      <c r="PQF15" s="211"/>
      <c r="PQG15" s="211"/>
      <c r="PQH15" s="211"/>
      <c r="PQI15" s="211"/>
      <c r="PQJ15" s="211"/>
      <c r="PQK15" s="211"/>
      <c r="PQL15" s="211"/>
      <c r="PQM15" s="211"/>
      <c r="PQN15" s="211"/>
      <c r="PQO15" s="211"/>
      <c r="PQP15" s="211"/>
      <c r="PQQ15" s="211"/>
      <c r="PQR15" s="211"/>
      <c r="PQS15" s="211"/>
      <c r="PQT15" s="211"/>
      <c r="PQU15" s="211"/>
      <c r="PQV15" s="211"/>
      <c r="PQW15" s="211"/>
      <c r="PQX15" s="211"/>
      <c r="PQY15" s="211"/>
      <c r="PQZ15" s="211"/>
      <c r="PRA15" s="211"/>
      <c r="PRB15" s="211"/>
      <c r="PRC15" s="211"/>
      <c r="PRD15" s="211"/>
      <c r="PRE15" s="211"/>
      <c r="PRF15" s="211"/>
      <c r="PRG15" s="211"/>
      <c r="PRH15" s="211"/>
      <c r="PRI15" s="211"/>
      <c r="PRJ15" s="211"/>
      <c r="PRK15" s="211"/>
      <c r="PRL15" s="211"/>
      <c r="PRM15" s="211"/>
      <c r="PRN15" s="211"/>
      <c r="PRO15" s="211"/>
      <c r="PRP15" s="211"/>
      <c r="PRQ15" s="211"/>
      <c r="PRR15" s="211"/>
      <c r="PRS15" s="211"/>
      <c r="PRT15" s="211"/>
      <c r="PRU15" s="211"/>
      <c r="PRV15" s="211"/>
      <c r="PRW15" s="211"/>
      <c r="PRX15" s="211"/>
      <c r="PRY15" s="211"/>
      <c r="PRZ15" s="211"/>
      <c r="PSA15" s="211"/>
      <c r="PSB15" s="211"/>
      <c r="PSC15" s="211"/>
      <c r="PSD15" s="211"/>
      <c r="PSE15" s="211"/>
      <c r="PSF15" s="211"/>
      <c r="PSG15" s="211"/>
      <c r="PSH15" s="211"/>
      <c r="PSI15" s="211"/>
      <c r="PSJ15" s="211"/>
      <c r="PSK15" s="211"/>
      <c r="PSL15" s="211"/>
      <c r="PSM15" s="211"/>
      <c r="PSN15" s="211"/>
      <c r="PSO15" s="211"/>
      <c r="PSP15" s="211"/>
      <c r="PSQ15" s="211"/>
      <c r="PSR15" s="211"/>
      <c r="PSS15" s="211"/>
      <c r="PST15" s="211"/>
      <c r="PSU15" s="211"/>
      <c r="PSV15" s="211"/>
      <c r="PSW15" s="211"/>
      <c r="PSX15" s="211"/>
      <c r="PSY15" s="211"/>
      <c r="PSZ15" s="211"/>
      <c r="PTA15" s="211"/>
      <c r="PTB15" s="211"/>
      <c r="PTC15" s="211"/>
      <c r="PTD15" s="211"/>
      <c r="PTE15" s="211"/>
      <c r="PTF15" s="211"/>
      <c r="PTG15" s="211"/>
      <c r="PTH15" s="211"/>
      <c r="PTI15" s="211"/>
      <c r="PTJ15" s="211"/>
      <c r="PTK15" s="211"/>
      <c r="PTL15" s="211"/>
      <c r="PTM15" s="211"/>
      <c r="PTN15" s="211"/>
      <c r="PTO15" s="211"/>
      <c r="PTP15" s="211"/>
      <c r="PTQ15" s="211"/>
      <c r="PTR15" s="211"/>
      <c r="PTS15" s="211"/>
      <c r="PTT15" s="211"/>
      <c r="PTU15" s="211"/>
      <c r="PTV15" s="211"/>
      <c r="PTW15" s="211"/>
      <c r="PTX15" s="211"/>
      <c r="PTY15" s="211"/>
      <c r="PTZ15" s="211"/>
      <c r="PUA15" s="211"/>
      <c r="PUB15" s="211"/>
      <c r="PUC15" s="211"/>
      <c r="PUD15" s="211"/>
      <c r="PUE15" s="211"/>
      <c r="PUF15" s="211"/>
      <c r="PUG15" s="211"/>
      <c r="PUH15" s="211"/>
      <c r="PUI15" s="211"/>
      <c r="PUJ15" s="211"/>
      <c r="PUK15" s="211"/>
      <c r="PUL15" s="211"/>
      <c r="PUM15" s="211"/>
      <c r="PUN15" s="211"/>
      <c r="PUO15" s="211"/>
      <c r="PUP15" s="211"/>
      <c r="PUQ15" s="211"/>
      <c r="PUR15" s="211"/>
      <c r="PUS15" s="211"/>
      <c r="PUT15" s="211"/>
      <c r="PUU15" s="211"/>
      <c r="PUV15" s="211"/>
      <c r="PUW15" s="211"/>
      <c r="PUX15" s="211"/>
      <c r="PUY15" s="211"/>
      <c r="PUZ15" s="211"/>
      <c r="PVA15" s="211"/>
      <c r="PVB15" s="211"/>
      <c r="PVC15" s="211"/>
      <c r="PVD15" s="211"/>
      <c r="PVE15" s="211"/>
      <c r="PVF15" s="211"/>
      <c r="PVG15" s="211"/>
      <c r="PVH15" s="211"/>
      <c r="PVI15" s="211"/>
      <c r="PVJ15" s="211"/>
      <c r="PVK15" s="211"/>
      <c r="PVL15" s="211"/>
      <c r="PVM15" s="211"/>
      <c r="PVN15" s="211"/>
      <c r="PVO15" s="211"/>
      <c r="PVP15" s="211"/>
      <c r="PVQ15" s="211"/>
      <c r="PVR15" s="211"/>
      <c r="PVS15" s="211"/>
      <c r="PVT15" s="211"/>
      <c r="PVU15" s="211"/>
      <c r="PVV15" s="211"/>
      <c r="PVW15" s="211"/>
      <c r="PVX15" s="211"/>
      <c r="PVY15" s="211"/>
      <c r="PVZ15" s="211"/>
      <c r="PWA15" s="211"/>
      <c r="PWB15" s="211"/>
      <c r="PWC15" s="211"/>
      <c r="PWD15" s="211"/>
      <c r="PWE15" s="211"/>
      <c r="PWF15" s="211"/>
      <c r="PWG15" s="211"/>
      <c r="PWH15" s="211"/>
      <c r="PWI15" s="211"/>
      <c r="PWJ15" s="211"/>
      <c r="PWK15" s="211"/>
      <c r="PWL15" s="211"/>
      <c r="PWM15" s="211"/>
      <c r="PWN15" s="211"/>
      <c r="PWO15" s="211"/>
      <c r="PWP15" s="211"/>
      <c r="PWQ15" s="211"/>
      <c r="PWR15" s="211"/>
      <c r="PWS15" s="211"/>
      <c r="PWT15" s="211"/>
      <c r="PWU15" s="211"/>
      <c r="PWV15" s="211"/>
      <c r="PWW15" s="211"/>
      <c r="PWX15" s="211"/>
      <c r="PWY15" s="211"/>
      <c r="PWZ15" s="211"/>
      <c r="PXA15" s="211"/>
      <c r="PXB15" s="211"/>
      <c r="PXC15" s="211"/>
      <c r="PXD15" s="211"/>
      <c r="PXE15" s="211"/>
      <c r="PXF15" s="211"/>
      <c r="PXG15" s="211"/>
      <c r="PXH15" s="211"/>
      <c r="PXI15" s="211"/>
      <c r="PXJ15" s="211"/>
      <c r="PXK15" s="211"/>
      <c r="PXL15" s="211"/>
      <c r="PXM15" s="211"/>
      <c r="PXN15" s="211"/>
      <c r="PXO15" s="211"/>
      <c r="PXP15" s="211"/>
      <c r="PXQ15" s="211"/>
      <c r="PXR15" s="211"/>
      <c r="PXS15" s="211"/>
      <c r="PXT15" s="211"/>
      <c r="PXU15" s="211"/>
      <c r="PXV15" s="211"/>
      <c r="PXW15" s="211"/>
      <c r="PXX15" s="211"/>
      <c r="PXY15" s="211"/>
      <c r="PXZ15" s="211"/>
      <c r="PYA15" s="211"/>
      <c r="PYB15" s="211"/>
      <c r="PYC15" s="211"/>
      <c r="PYD15" s="211"/>
      <c r="PYE15" s="211"/>
      <c r="PYF15" s="211"/>
      <c r="PYG15" s="211"/>
      <c r="PYH15" s="211"/>
      <c r="PYI15" s="211"/>
      <c r="PYJ15" s="211"/>
      <c r="PYK15" s="211"/>
      <c r="PYL15" s="211"/>
      <c r="PYM15" s="211"/>
      <c r="PYN15" s="211"/>
      <c r="PYO15" s="211"/>
      <c r="PYP15" s="211"/>
      <c r="PYQ15" s="211"/>
      <c r="PYR15" s="211"/>
      <c r="PYS15" s="211"/>
      <c r="PYT15" s="211"/>
      <c r="PYU15" s="211"/>
      <c r="PYV15" s="211"/>
      <c r="PYW15" s="211"/>
      <c r="PYX15" s="211"/>
      <c r="PYY15" s="211"/>
      <c r="PYZ15" s="211"/>
      <c r="PZA15" s="211"/>
      <c r="PZB15" s="211"/>
      <c r="PZC15" s="211"/>
      <c r="PZD15" s="211"/>
      <c r="PZE15" s="211"/>
      <c r="PZF15" s="211"/>
      <c r="PZG15" s="211"/>
      <c r="PZH15" s="211"/>
      <c r="PZI15" s="211"/>
      <c r="PZJ15" s="211"/>
      <c r="PZK15" s="211"/>
      <c r="PZL15" s="211"/>
      <c r="PZM15" s="211"/>
      <c r="PZN15" s="211"/>
      <c r="PZO15" s="211"/>
      <c r="PZP15" s="211"/>
      <c r="PZQ15" s="211"/>
      <c r="PZR15" s="211"/>
      <c r="PZS15" s="211"/>
      <c r="PZT15" s="211"/>
      <c r="PZU15" s="211"/>
      <c r="PZV15" s="211"/>
      <c r="PZW15" s="211"/>
      <c r="PZX15" s="211"/>
      <c r="PZY15" s="211"/>
      <c r="PZZ15" s="211"/>
      <c r="QAA15" s="211"/>
      <c r="QAB15" s="211"/>
      <c r="QAC15" s="211"/>
      <c r="QAD15" s="211"/>
      <c r="QAE15" s="211"/>
      <c r="QAF15" s="211"/>
      <c r="QAG15" s="211"/>
      <c r="QAH15" s="211"/>
      <c r="QAI15" s="211"/>
      <c r="QAJ15" s="211"/>
      <c r="QAK15" s="211"/>
      <c r="QAL15" s="211"/>
      <c r="QAM15" s="211"/>
      <c r="QAN15" s="211"/>
      <c r="QAO15" s="211"/>
      <c r="QAP15" s="211"/>
      <c r="QAQ15" s="211"/>
      <c r="QAR15" s="211"/>
      <c r="QAS15" s="211"/>
      <c r="QAT15" s="211"/>
      <c r="QAU15" s="211"/>
      <c r="QAV15" s="211"/>
      <c r="QAW15" s="211"/>
      <c r="QAX15" s="211"/>
      <c r="QAY15" s="211"/>
      <c r="QAZ15" s="211"/>
      <c r="QBA15" s="211"/>
      <c r="QBB15" s="211"/>
      <c r="QBC15" s="211"/>
      <c r="QBD15" s="211"/>
      <c r="QBE15" s="211"/>
      <c r="QBF15" s="211"/>
      <c r="QBG15" s="211"/>
      <c r="QBH15" s="211"/>
      <c r="QBI15" s="211"/>
      <c r="QBJ15" s="211"/>
      <c r="QBK15" s="211"/>
      <c r="QBL15" s="211"/>
      <c r="QBM15" s="211"/>
      <c r="QBN15" s="211"/>
      <c r="QBO15" s="211"/>
      <c r="QBP15" s="211"/>
      <c r="QBQ15" s="211"/>
      <c r="QBR15" s="211"/>
      <c r="QBS15" s="211"/>
      <c r="QBT15" s="211"/>
      <c r="QBU15" s="211"/>
      <c r="QBV15" s="211"/>
      <c r="QBW15" s="211"/>
      <c r="QBX15" s="211"/>
      <c r="QBY15" s="211"/>
      <c r="QBZ15" s="211"/>
      <c r="QCA15" s="211"/>
      <c r="QCB15" s="211"/>
      <c r="QCC15" s="211"/>
      <c r="QCD15" s="211"/>
      <c r="QCE15" s="211"/>
      <c r="QCF15" s="211"/>
      <c r="QCG15" s="211"/>
      <c r="QCH15" s="211"/>
      <c r="QCI15" s="211"/>
      <c r="QCJ15" s="211"/>
      <c r="QCK15" s="211"/>
      <c r="QCL15" s="211"/>
      <c r="QCM15" s="211"/>
      <c r="QCN15" s="211"/>
      <c r="QCO15" s="211"/>
      <c r="QCP15" s="211"/>
      <c r="QCQ15" s="211"/>
      <c r="QCR15" s="211"/>
      <c r="QCS15" s="211"/>
      <c r="QCT15" s="211"/>
      <c r="QCU15" s="211"/>
      <c r="QCV15" s="211"/>
      <c r="QCW15" s="211"/>
      <c r="QCX15" s="211"/>
      <c r="QCY15" s="211"/>
      <c r="QCZ15" s="211"/>
      <c r="QDA15" s="211"/>
      <c r="QDB15" s="211"/>
      <c r="QDC15" s="211"/>
      <c r="QDD15" s="211"/>
      <c r="QDE15" s="211"/>
      <c r="QDF15" s="211"/>
      <c r="QDG15" s="211"/>
      <c r="QDH15" s="211"/>
      <c r="QDI15" s="211"/>
      <c r="QDJ15" s="211"/>
      <c r="QDK15" s="211"/>
      <c r="QDL15" s="211"/>
      <c r="QDM15" s="211"/>
      <c r="QDN15" s="211"/>
      <c r="QDO15" s="211"/>
      <c r="QDP15" s="211"/>
      <c r="QDQ15" s="211"/>
      <c r="QDR15" s="211"/>
      <c r="QDS15" s="211"/>
      <c r="QDT15" s="211"/>
      <c r="QDU15" s="211"/>
      <c r="QDV15" s="211"/>
      <c r="QDW15" s="211"/>
      <c r="QDX15" s="211"/>
      <c r="QDY15" s="211"/>
      <c r="QDZ15" s="211"/>
      <c r="QEA15" s="211"/>
      <c r="QEB15" s="211"/>
      <c r="QEC15" s="211"/>
      <c r="QED15" s="211"/>
      <c r="QEE15" s="211"/>
      <c r="QEF15" s="211"/>
      <c r="QEG15" s="211"/>
      <c r="QEH15" s="211"/>
      <c r="QEI15" s="211"/>
      <c r="QEJ15" s="211"/>
      <c r="QEK15" s="211"/>
      <c r="QEL15" s="211"/>
      <c r="QEM15" s="211"/>
      <c r="QEN15" s="211"/>
      <c r="QEO15" s="211"/>
      <c r="QEP15" s="211"/>
      <c r="QEQ15" s="211"/>
      <c r="QER15" s="211"/>
      <c r="QES15" s="211"/>
      <c r="QET15" s="211"/>
      <c r="QEU15" s="211"/>
      <c r="QEV15" s="211"/>
      <c r="QEW15" s="211"/>
      <c r="QEX15" s="211"/>
      <c r="QEY15" s="211"/>
      <c r="QEZ15" s="211"/>
      <c r="QFA15" s="211"/>
      <c r="QFB15" s="211"/>
      <c r="QFC15" s="211"/>
      <c r="QFD15" s="211"/>
      <c r="QFE15" s="211"/>
      <c r="QFF15" s="211"/>
      <c r="QFG15" s="211"/>
      <c r="QFH15" s="211"/>
      <c r="QFI15" s="211"/>
      <c r="QFJ15" s="211"/>
      <c r="QFK15" s="211"/>
      <c r="QFL15" s="211"/>
      <c r="QFM15" s="211"/>
      <c r="QFN15" s="211"/>
      <c r="QFO15" s="211"/>
      <c r="QFP15" s="211"/>
      <c r="QFQ15" s="211"/>
      <c r="QFR15" s="211"/>
      <c r="QFS15" s="211"/>
      <c r="QFT15" s="211"/>
      <c r="QFU15" s="211"/>
      <c r="QFV15" s="211"/>
      <c r="QFW15" s="211"/>
      <c r="QFX15" s="211"/>
      <c r="QFY15" s="211"/>
      <c r="QFZ15" s="211"/>
      <c r="QGA15" s="211"/>
      <c r="QGB15" s="211"/>
      <c r="QGC15" s="211"/>
      <c r="QGD15" s="211"/>
      <c r="QGE15" s="211"/>
      <c r="QGF15" s="211"/>
      <c r="QGG15" s="211"/>
      <c r="QGH15" s="211"/>
      <c r="QGI15" s="211"/>
      <c r="QGJ15" s="211"/>
      <c r="QGK15" s="211"/>
      <c r="QGL15" s="211"/>
      <c r="QGM15" s="211"/>
      <c r="QGN15" s="211"/>
      <c r="QGO15" s="211"/>
      <c r="QGP15" s="211"/>
      <c r="QGQ15" s="211"/>
      <c r="QGR15" s="211"/>
      <c r="QGS15" s="211"/>
      <c r="QGT15" s="211"/>
      <c r="QGU15" s="211"/>
      <c r="QGV15" s="211"/>
      <c r="QGW15" s="211"/>
      <c r="QGX15" s="211"/>
      <c r="QGY15" s="211"/>
      <c r="QGZ15" s="211"/>
      <c r="QHA15" s="211"/>
      <c r="QHB15" s="211"/>
      <c r="QHC15" s="211"/>
      <c r="QHD15" s="211"/>
      <c r="QHE15" s="211"/>
      <c r="QHF15" s="211"/>
      <c r="QHG15" s="211"/>
      <c r="QHH15" s="211"/>
      <c r="QHI15" s="211"/>
      <c r="QHJ15" s="211"/>
      <c r="QHK15" s="211"/>
      <c r="QHL15" s="211"/>
      <c r="QHM15" s="211"/>
      <c r="QHN15" s="211"/>
      <c r="QHO15" s="211"/>
      <c r="QHP15" s="211"/>
      <c r="QHQ15" s="211"/>
      <c r="QHR15" s="211"/>
      <c r="QHS15" s="211"/>
      <c r="QHT15" s="211"/>
      <c r="QHU15" s="211"/>
      <c r="QHV15" s="211"/>
      <c r="QHW15" s="211"/>
      <c r="QHX15" s="211"/>
      <c r="QHY15" s="211"/>
      <c r="QHZ15" s="211"/>
      <c r="QIA15" s="211"/>
      <c r="QIB15" s="211"/>
      <c r="QIC15" s="211"/>
      <c r="QID15" s="211"/>
      <c r="QIE15" s="211"/>
      <c r="QIF15" s="211"/>
      <c r="QIG15" s="211"/>
      <c r="QIH15" s="211"/>
      <c r="QII15" s="211"/>
      <c r="QIJ15" s="211"/>
      <c r="QIK15" s="211"/>
      <c r="QIL15" s="211"/>
      <c r="QIM15" s="211"/>
      <c r="QIN15" s="211"/>
      <c r="QIO15" s="211"/>
      <c r="QIP15" s="211"/>
      <c r="QIQ15" s="211"/>
      <c r="QIR15" s="211"/>
      <c r="QIS15" s="211"/>
      <c r="QIT15" s="211"/>
      <c r="QIU15" s="211"/>
      <c r="QIV15" s="211"/>
      <c r="QIW15" s="211"/>
      <c r="QIX15" s="211"/>
      <c r="QIY15" s="211"/>
      <c r="QIZ15" s="211"/>
      <c r="QJA15" s="211"/>
      <c r="QJB15" s="211"/>
      <c r="QJC15" s="211"/>
      <c r="QJD15" s="211"/>
      <c r="QJE15" s="211"/>
      <c r="QJF15" s="211"/>
      <c r="QJG15" s="211"/>
      <c r="QJH15" s="211"/>
      <c r="QJI15" s="211"/>
      <c r="QJJ15" s="211"/>
      <c r="QJK15" s="211"/>
      <c r="QJL15" s="211"/>
      <c r="QJM15" s="211"/>
      <c r="QJN15" s="211"/>
      <c r="QJO15" s="211"/>
      <c r="QJP15" s="211"/>
      <c r="QJQ15" s="211"/>
      <c r="QJR15" s="211"/>
      <c r="QJS15" s="211"/>
      <c r="QJT15" s="211"/>
      <c r="QJU15" s="211"/>
      <c r="QJV15" s="211"/>
      <c r="QJW15" s="211"/>
      <c r="QJX15" s="211"/>
      <c r="QJY15" s="211"/>
      <c r="QJZ15" s="211"/>
      <c r="QKA15" s="211"/>
      <c r="QKB15" s="211"/>
      <c r="QKC15" s="211"/>
      <c r="QKD15" s="211"/>
      <c r="QKE15" s="211"/>
      <c r="QKF15" s="211"/>
      <c r="QKG15" s="211"/>
      <c r="QKH15" s="211"/>
      <c r="QKI15" s="211"/>
      <c r="QKJ15" s="211"/>
      <c r="QKK15" s="211"/>
      <c r="QKL15" s="211"/>
      <c r="QKM15" s="211"/>
      <c r="QKN15" s="211"/>
      <c r="QKO15" s="211"/>
      <c r="QKP15" s="211"/>
      <c r="QKQ15" s="211"/>
      <c r="QKR15" s="211"/>
      <c r="QKS15" s="211"/>
      <c r="QKT15" s="211"/>
      <c r="QKU15" s="211"/>
      <c r="QKV15" s="211"/>
      <c r="QKW15" s="211"/>
      <c r="QKX15" s="211"/>
      <c r="QKY15" s="211"/>
      <c r="QKZ15" s="211"/>
      <c r="QLA15" s="211"/>
      <c r="QLB15" s="211"/>
      <c r="QLC15" s="211"/>
      <c r="QLD15" s="211"/>
      <c r="QLE15" s="211"/>
      <c r="QLF15" s="211"/>
      <c r="QLG15" s="211"/>
      <c r="QLH15" s="211"/>
      <c r="QLI15" s="211"/>
      <c r="QLJ15" s="211"/>
      <c r="QLK15" s="211"/>
      <c r="QLL15" s="211"/>
      <c r="QLM15" s="211"/>
      <c r="QLN15" s="211"/>
      <c r="QLO15" s="211"/>
      <c r="QLP15" s="211"/>
      <c r="QLQ15" s="211"/>
      <c r="QLR15" s="211"/>
      <c r="QLS15" s="211"/>
      <c r="QLT15" s="211"/>
      <c r="QLU15" s="211"/>
      <c r="QLV15" s="211"/>
      <c r="QLW15" s="211"/>
      <c r="QLX15" s="211"/>
      <c r="QLY15" s="211"/>
      <c r="QLZ15" s="211"/>
      <c r="QMA15" s="211"/>
      <c r="QMB15" s="211"/>
      <c r="QMC15" s="211"/>
      <c r="QMD15" s="211"/>
      <c r="QME15" s="211"/>
      <c r="QMF15" s="211"/>
      <c r="QMG15" s="211"/>
      <c r="QMH15" s="211"/>
      <c r="QMI15" s="211"/>
      <c r="QMJ15" s="211"/>
      <c r="QMK15" s="211"/>
      <c r="QML15" s="211"/>
      <c r="QMM15" s="211"/>
      <c r="QMN15" s="211"/>
      <c r="QMO15" s="211"/>
      <c r="QMP15" s="211"/>
      <c r="QMQ15" s="211"/>
      <c r="QMR15" s="211"/>
      <c r="QMS15" s="211"/>
      <c r="QMT15" s="211"/>
      <c r="QMU15" s="211"/>
      <c r="QMV15" s="211"/>
      <c r="QMW15" s="211"/>
      <c r="QMX15" s="211"/>
      <c r="QMY15" s="211"/>
      <c r="QMZ15" s="211"/>
      <c r="QNA15" s="211"/>
      <c r="QNB15" s="211"/>
      <c r="QNC15" s="211"/>
      <c r="QND15" s="211"/>
      <c r="QNE15" s="211"/>
      <c r="QNF15" s="211"/>
      <c r="QNG15" s="211"/>
      <c r="QNH15" s="211"/>
      <c r="QNI15" s="211"/>
      <c r="QNJ15" s="211"/>
      <c r="QNK15" s="211"/>
      <c r="QNL15" s="211"/>
      <c r="QNM15" s="211"/>
      <c r="QNN15" s="211"/>
      <c r="QNO15" s="211"/>
      <c r="QNP15" s="211"/>
      <c r="QNQ15" s="211"/>
      <c r="QNR15" s="211"/>
      <c r="QNS15" s="211"/>
      <c r="QNT15" s="211"/>
      <c r="QNU15" s="211"/>
      <c r="QNV15" s="211"/>
      <c r="QNW15" s="211"/>
      <c r="QNX15" s="211"/>
      <c r="QNY15" s="211"/>
      <c r="QNZ15" s="211"/>
      <c r="QOA15" s="211"/>
      <c r="QOB15" s="211"/>
      <c r="QOC15" s="211"/>
      <c r="QOD15" s="211"/>
      <c r="QOE15" s="211"/>
      <c r="QOF15" s="211"/>
      <c r="QOG15" s="211"/>
      <c r="QOH15" s="211"/>
      <c r="QOI15" s="211"/>
      <c r="QOJ15" s="211"/>
      <c r="QOK15" s="211"/>
      <c r="QOL15" s="211"/>
      <c r="QOM15" s="211"/>
      <c r="QON15" s="211"/>
      <c r="QOO15" s="211"/>
      <c r="QOP15" s="211"/>
      <c r="QOQ15" s="211"/>
      <c r="QOR15" s="211"/>
      <c r="QOS15" s="211"/>
      <c r="QOT15" s="211"/>
      <c r="QOU15" s="211"/>
      <c r="QOV15" s="211"/>
      <c r="QOW15" s="211"/>
      <c r="QOX15" s="211"/>
      <c r="QOY15" s="211"/>
      <c r="QOZ15" s="211"/>
      <c r="QPA15" s="211"/>
      <c r="QPB15" s="211"/>
      <c r="QPC15" s="211"/>
      <c r="QPD15" s="211"/>
      <c r="QPE15" s="211"/>
      <c r="QPF15" s="211"/>
      <c r="QPG15" s="211"/>
      <c r="QPH15" s="211"/>
      <c r="QPI15" s="211"/>
      <c r="QPJ15" s="211"/>
      <c r="QPK15" s="211"/>
      <c r="QPL15" s="211"/>
      <c r="QPM15" s="211"/>
      <c r="QPN15" s="211"/>
      <c r="QPO15" s="211"/>
      <c r="QPP15" s="211"/>
      <c r="QPQ15" s="211"/>
      <c r="QPR15" s="211"/>
      <c r="QPS15" s="211"/>
      <c r="QPT15" s="211"/>
      <c r="QPU15" s="211"/>
      <c r="QPV15" s="211"/>
      <c r="QPW15" s="211"/>
      <c r="QPX15" s="211"/>
      <c r="QPY15" s="211"/>
      <c r="QPZ15" s="211"/>
      <c r="QQA15" s="211"/>
      <c r="QQB15" s="211"/>
      <c r="QQC15" s="211"/>
      <c r="QQD15" s="211"/>
      <c r="QQE15" s="211"/>
      <c r="QQF15" s="211"/>
      <c r="QQG15" s="211"/>
      <c r="QQH15" s="211"/>
      <c r="QQI15" s="211"/>
      <c r="QQJ15" s="211"/>
      <c r="QQK15" s="211"/>
      <c r="QQL15" s="211"/>
      <c r="QQM15" s="211"/>
      <c r="QQN15" s="211"/>
      <c r="QQO15" s="211"/>
      <c r="QQP15" s="211"/>
      <c r="QQQ15" s="211"/>
      <c r="QQR15" s="211"/>
      <c r="QQS15" s="211"/>
      <c r="QQT15" s="211"/>
      <c r="QQU15" s="211"/>
      <c r="QQV15" s="211"/>
      <c r="QQW15" s="211"/>
      <c r="QQX15" s="211"/>
      <c r="QQY15" s="211"/>
      <c r="QQZ15" s="211"/>
      <c r="QRA15" s="211"/>
      <c r="QRB15" s="211"/>
      <c r="QRC15" s="211"/>
      <c r="QRD15" s="211"/>
      <c r="QRE15" s="211"/>
      <c r="QRF15" s="211"/>
      <c r="QRG15" s="211"/>
      <c r="QRH15" s="211"/>
      <c r="QRI15" s="211"/>
      <c r="QRJ15" s="211"/>
      <c r="QRK15" s="211"/>
      <c r="QRL15" s="211"/>
      <c r="QRM15" s="211"/>
      <c r="QRN15" s="211"/>
      <c r="QRO15" s="211"/>
      <c r="QRP15" s="211"/>
      <c r="QRQ15" s="211"/>
      <c r="QRR15" s="211"/>
      <c r="QRS15" s="211"/>
      <c r="QRT15" s="211"/>
      <c r="QRU15" s="211"/>
      <c r="QRV15" s="211"/>
      <c r="QRW15" s="211"/>
      <c r="QRX15" s="211"/>
      <c r="QRY15" s="211"/>
      <c r="QRZ15" s="211"/>
      <c r="QSA15" s="211"/>
      <c r="QSB15" s="211"/>
      <c r="QSC15" s="211"/>
      <c r="QSD15" s="211"/>
      <c r="QSE15" s="211"/>
      <c r="QSF15" s="211"/>
      <c r="QSG15" s="211"/>
      <c r="QSH15" s="211"/>
      <c r="QSI15" s="211"/>
      <c r="QSJ15" s="211"/>
      <c r="QSK15" s="211"/>
      <c r="QSL15" s="211"/>
      <c r="QSM15" s="211"/>
      <c r="QSN15" s="211"/>
      <c r="QSO15" s="211"/>
      <c r="QSP15" s="211"/>
      <c r="QSQ15" s="211"/>
      <c r="QSR15" s="211"/>
      <c r="QSS15" s="211"/>
      <c r="QST15" s="211"/>
      <c r="QSU15" s="211"/>
      <c r="QSV15" s="211"/>
      <c r="QSW15" s="211"/>
      <c r="QSX15" s="211"/>
      <c r="QSY15" s="211"/>
      <c r="QSZ15" s="211"/>
      <c r="QTA15" s="211"/>
      <c r="QTB15" s="211"/>
      <c r="QTC15" s="211"/>
      <c r="QTD15" s="211"/>
      <c r="QTE15" s="211"/>
      <c r="QTF15" s="211"/>
      <c r="QTG15" s="211"/>
      <c r="QTH15" s="211"/>
      <c r="QTI15" s="211"/>
      <c r="QTJ15" s="211"/>
      <c r="QTK15" s="211"/>
      <c r="QTL15" s="211"/>
      <c r="QTM15" s="211"/>
      <c r="QTN15" s="211"/>
      <c r="QTO15" s="211"/>
      <c r="QTP15" s="211"/>
      <c r="QTQ15" s="211"/>
      <c r="QTR15" s="211"/>
      <c r="QTS15" s="211"/>
      <c r="QTT15" s="211"/>
      <c r="QTU15" s="211"/>
      <c r="QTV15" s="211"/>
      <c r="QTW15" s="211"/>
      <c r="QTX15" s="211"/>
      <c r="QTY15" s="211"/>
      <c r="QTZ15" s="211"/>
      <c r="QUA15" s="211"/>
      <c r="QUB15" s="211"/>
      <c r="QUC15" s="211"/>
      <c r="QUD15" s="211"/>
      <c r="QUE15" s="211"/>
      <c r="QUF15" s="211"/>
      <c r="QUG15" s="211"/>
      <c r="QUH15" s="211"/>
      <c r="QUI15" s="211"/>
      <c r="QUJ15" s="211"/>
      <c r="QUK15" s="211"/>
      <c r="QUL15" s="211"/>
      <c r="QUM15" s="211"/>
      <c r="QUN15" s="211"/>
      <c r="QUO15" s="211"/>
      <c r="QUP15" s="211"/>
      <c r="QUQ15" s="211"/>
      <c r="QUR15" s="211"/>
      <c r="QUS15" s="211"/>
      <c r="QUT15" s="211"/>
      <c r="QUU15" s="211"/>
      <c r="QUV15" s="211"/>
      <c r="QUW15" s="211"/>
      <c r="QUX15" s="211"/>
      <c r="QUY15" s="211"/>
      <c r="QUZ15" s="211"/>
      <c r="QVA15" s="211"/>
      <c r="QVB15" s="211"/>
      <c r="QVC15" s="211"/>
      <c r="QVD15" s="211"/>
      <c r="QVE15" s="211"/>
      <c r="QVF15" s="211"/>
      <c r="QVG15" s="211"/>
      <c r="QVH15" s="211"/>
      <c r="QVI15" s="211"/>
      <c r="QVJ15" s="211"/>
      <c r="QVK15" s="211"/>
      <c r="QVL15" s="211"/>
      <c r="QVM15" s="211"/>
      <c r="QVN15" s="211"/>
      <c r="QVO15" s="211"/>
      <c r="QVP15" s="211"/>
      <c r="QVQ15" s="211"/>
      <c r="QVR15" s="211"/>
      <c r="QVS15" s="211"/>
      <c r="QVT15" s="211"/>
      <c r="QVU15" s="211"/>
      <c r="QVV15" s="211"/>
      <c r="QVW15" s="211"/>
      <c r="QVX15" s="211"/>
      <c r="QVY15" s="211"/>
      <c r="QVZ15" s="211"/>
      <c r="QWA15" s="211"/>
      <c r="QWB15" s="211"/>
      <c r="QWC15" s="211"/>
      <c r="QWD15" s="211"/>
      <c r="QWE15" s="211"/>
      <c r="QWF15" s="211"/>
      <c r="QWG15" s="211"/>
      <c r="QWH15" s="211"/>
      <c r="QWI15" s="211"/>
      <c r="QWJ15" s="211"/>
      <c r="QWK15" s="211"/>
      <c r="QWL15" s="211"/>
      <c r="QWM15" s="211"/>
      <c r="QWN15" s="211"/>
      <c r="QWO15" s="211"/>
      <c r="QWP15" s="211"/>
      <c r="QWQ15" s="211"/>
      <c r="QWR15" s="211"/>
      <c r="QWS15" s="211"/>
      <c r="QWT15" s="211"/>
      <c r="QWU15" s="211"/>
      <c r="QWV15" s="211"/>
      <c r="QWW15" s="211"/>
      <c r="QWX15" s="211"/>
      <c r="QWY15" s="211"/>
      <c r="QWZ15" s="211"/>
      <c r="QXA15" s="211"/>
      <c r="QXB15" s="211"/>
      <c r="QXC15" s="211"/>
      <c r="QXD15" s="211"/>
      <c r="QXE15" s="211"/>
      <c r="QXF15" s="211"/>
      <c r="QXG15" s="211"/>
      <c r="QXH15" s="211"/>
      <c r="QXI15" s="211"/>
      <c r="QXJ15" s="211"/>
      <c r="QXK15" s="211"/>
      <c r="QXL15" s="211"/>
      <c r="QXM15" s="211"/>
      <c r="QXN15" s="211"/>
      <c r="QXO15" s="211"/>
      <c r="QXP15" s="211"/>
      <c r="QXQ15" s="211"/>
      <c r="QXR15" s="211"/>
      <c r="QXS15" s="211"/>
      <c r="QXT15" s="211"/>
      <c r="QXU15" s="211"/>
      <c r="QXV15" s="211"/>
      <c r="QXW15" s="211"/>
      <c r="QXX15" s="211"/>
      <c r="QXY15" s="211"/>
      <c r="QXZ15" s="211"/>
      <c r="QYA15" s="211"/>
      <c r="QYB15" s="211"/>
      <c r="QYC15" s="211"/>
      <c r="QYD15" s="211"/>
      <c r="QYE15" s="211"/>
      <c r="QYF15" s="211"/>
      <c r="QYG15" s="211"/>
      <c r="QYH15" s="211"/>
      <c r="QYI15" s="211"/>
      <c r="QYJ15" s="211"/>
      <c r="QYK15" s="211"/>
      <c r="QYL15" s="211"/>
      <c r="QYM15" s="211"/>
      <c r="QYN15" s="211"/>
      <c r="QYO15" s="211"/>
      <c r="QYP15" s="211"/>
      <c r="QYQ15" s="211"/>
      <c r="QYR15" s="211"/>
      <c r="QYS15" s="211"/>
      <c r="QYT15" s="211"/>
      <c r="QYU15" s="211"/>
      <c r="QYV15" s="211"/>
      <c r="QYW15" s="211"/>
      <c r="QYX15" s="211"/>
      <c r="QYY15" s="211"/>
      <c r="QYZ15" s="211"/>
      <c r="QZA15" s="211"/>
      <c r="QZB15" s="211"/>
      <c r="QZC15" s="211"/>
      <c r="QZD15" s="211"/>
      <c r="QZE15" s="211"/>
      <c r="QZF15" s="211"/>
      <c r="QZG15" s="211"/>
      <c r="QZH15" s="211"/>
      <c r="QZI15" s="211"/>
      <c r="QZJ15" s="211"/>
      <c r="QZK15" s="211"/>
      <c r="QZL15" s="211"/>
      <c r="QZM15" s="211"/>
      <c r="QZN15" s="211"/>
      <c r="QZO15" s="211"/>
      <c r="QZP15" s="211"/>
      <c r="QZQ15" s="211"/>
      <c r="QZR15" s="211"/>
      <c r="QZS15" s="211"/>
      <c r="QZT15" s="211"/>
      <c r="QZU15" s="211"/>
      <c r="QZV15" s="211"/>
      <c r="QZW15" s="211"/>
      <c r="QZX15" s="211"/>
      <c r="QZY15" s="211"/>
      <c r="QZZ15" s="211"/>
      <c r="RAA15" s="211"/>
      <c r="RAB15" s="211"/>
      <c r="RAC15" s="211"/>
      <c r="RAD15" s="211"/>
      <c r="RAE15" s="211"/>
      <c r="RAF15" s="211"/>
      <c r="RAG15" s="211"/>
      <c r="RAH15" s="211"/>
      <c r="RAI15" s="211"/>
      <c r="RAJ15" s="211"/>
      <c r="RAK15" s="211"/>
      <c r="RAL15" s="211"/>
      <c r="RAM15" s="211"/>
      <c r="RAN15" s="211"/>
      <c r="RAO15" s="211"/>
      <c r="RAP15" s="211"/>
      <c r="RAQ15" s="211"/>
      <c r="RAR15" s="211"/>
      <c r="RAS15" s="211"/>
      <c r="RAT15" s="211"/>
      <c r="RAU15" s="211"/>
      <c r="RAV15" s="211"/>
      <c r="RAW15" s="211"/>
      <c r="RAX15" s="211"/>
      <c r="RAY15" s="211"/>
      <c r="RAZ15" s="211"/>
      <c r="RBA15" s="211"/>
      <c r="RBB15" s="211"/>
      <c r="RBC15" s="211"/>
      <c r="RBD15" s="211"/>
      <c r="RBE15" s="211"/>
      <c r="RBF15" s="211"/>
      <c r="RBG15" s="211"/>
      <c r="RBH15" s="211"/>
      <c r="RBI15" s="211"/>
      <c r="RBJ15" s="211"/>
      <c r="RBK15" s="211"/>
      <c r="RBL15" s="211"/>
      <c r="RBM15" s="211"/>
      <c r="RBN15" s="211"/>
      <c r="RBO15" s="211"/>
      <c r="RBP15" s="211"/>
      <c r="RBQ15" s="211"/>
      <c r="RBR15" s="211"/>
      <c r="RBS15" s="211"/>
      <c r="RBT15" s="211"/>
      <c r="RBU15" s="211"/>
      <c r="RBV15" s="211"/>
      <c r="RBW15" s="211"/>
      <c r="RBX15" s="211"/>
      <c r="RBY15" s="211"/>
      <c r="RBZ15" s="211"/>
      <c r="RCA15" s="211"/>
      <c r="RCB15" s="211"/>
      <c r="RCC15" s="211"/>
      <c r="RCD15" s="211"/>
      <c r="RCE15" s="211"/>
      <c r="RCF15" s="211"/>
      <c r="RCG15" s="211"/>
      <c r="RCH15" s="211"/>
      <c r="RCI15" s="211"/>
      <c r="RCJ15" s="211"/>
      <c r="RCK15" s="211"/>
      <c r="RCL15" s="211"/>
      <c r="RCM15" s="211"/>
      <c r="RCN15" s="211"/>
      <c r="RCO15" s="211"/>
      <c r="RCP15" s="211"/>
      <c r="RCQ15" s="211"/>
      <c r="RCR15" s="211"/>
      <c r="RCS15" s="211"/>
      <c r="RCT15" s="211"/>
      <c r="RCU15" s="211"/>
      <c r="RCV15" s="211"/>
      <c r="RCW15" s="211"/>
      <c r="RCX15" s="211"/>
      <c r="RCY15" s="211"/>
      <c r="RCZ15" s="211"/>
      <c r="RDA15" s="211"/>
      <c r="RDB15" s="211"/>
      <c r="RDC15" s="211"/>
      <c r="RDD15" s="211"/>
      <c r="RDE15" s="211"/>
      <c r="RDF15" s="211"/>
      <c r="RDG15" s="211"/>
      <c r="RDH15" s="211"/>
      <c r="RDI15" s="211"/>
      <c r="RDJ15" s="211"/>
      <c r="RDK15" s="211"/>
      <c r="RDL15" s="211"/>
      <c r="RDM15" s="211"/>
      <c r="RDN15" s="211"/>
      <c r="RDO15" s="211"/>
      <c r="RDP15" s="211"/>
      <c r="RDQ15" s="211"/>
      <c r="RDR15" s="211"/>
      <c r="RDS15" s="211"/>
      <c r="RDT15" s="211"/>
      <c r="RDU15" s="211"/>
      <c r="RDV15" s="211"/>
      <c r="RDW15" s="211"/>
      <c r="RDX15" s="211"/>
      <c r="RDY15" s="211"/>
      <c r="RDZ15" s="211"/>
      <c r="REA15" s="211"/>
      <c r="REB15" s="211"/>
      <c r="REC15" s="211"/>
      <c r="RED15" s="211"/>
      <c r="REE15" s="211"/>
      <c r="REF15" s="211"/>
      <c r="REG15" s="211"/>
      <c r="REH15" s="211"/>
      <c r="REI15" s="211"/>
      <c r="REJ15" s="211"/>
      <c r="REK15" s="211"/>
      <c r="REL15" s="211"/>
      <c r="REM15" s="211"/>
      <c r="REN15" s="211"/>
      <c r="REO15" s="211"/>
      <c r="REP15" s="211"/>
      <c r="REQ15" s="211"/>
      <c r="RER15" s="211"/>
      <c r="RES15" s="211"/>
      <c r="RET15" s="211"/>
      <c r="REU15" s="211"/>
      <c r="REV15" s="211"/>
      <c r="REW15" s="211"/>
      <c r="REX15" s="211"/>
      <c r="REY15" s="211"/>
      <c r="REZ15" s="211"/>
      <c r="RFA15" s="211"/>
      <c r="RFB15" s="211"/>
      <c r="RFC15" s="211"/>
      <c r="RFD15" s="211"/>
      <c r="RFE15" s="211"/>
      <c r="RFF15" s="211"/>
      <c r="RFG15" s="211"/>
      <c r="RFH15" s="211"/>
      <c r="RFI15" s="211"/>
      <c r="RFJ15" s="211"/>
      <c r="RFK15" s="211"/>
      <c r="RFL15" s="211"/>
      <c r="RFM15" s="211"/>
      <c r="RFN15" s="211"/>
      <c r="RFO15" s="211"/>
      <c r="RFP15" s="211"/>
      <c r="RFQ15" s="211"/>
      <c r="RFR15" s="211"/>
      <c r="RFS15" s="211"/>
      <c r="RFT15" s="211"/>
      <c r="RFU15" s="211"/>
      <c r="RFV15" s="211"/>
      <c r="RFW15" s="211"/>
      <c r="RFX15" s="211"/>
      <c r="RFY15" s="211"/>
      <c r="RFZ15" s="211"/>
      <c r="RGA15" s="211"/>
      <c r="RGB15" s="211"/>
      <c r="RGC15" s="211"/>
      <c r="RGD15" s="211"/>
      <c r="RGE15" s="211"/>
      <c r="RGF15" s="211"/>
      <c r="RGG15" s="211"/>
      <c r="RGH15" s="211"/>
      <c r="RGI15" s="211"/>
      <c r="RGJ15" s="211"/>
      <c r="RGK15" s="211"/>
      <c r="RGL15" s="211"/>
      <c r="RGM15" s="211"/>
      <c r="RGN15" s="211"/>
      <c r="RGO15" s="211"/>
      <c r="RGP15" s="211"/>
      <c r="RGQ15" s="211"/>
      <c r="RGR15" s="211"/>
      <c r="RGS15" s="211"/>
      <c r="RGT15" s="211"/>
      <c r="RGU15" s="211"/>
      <c r="RGV15" s="211"/>
      <c r="RGW15" s="211"/>
      <c r="RGX15" s="211"/>
      <c r="RGY15" s="211"/>
      <c r="RGZ15" s="211"/>
      <c r="RHA15" s="211"/>
      <c r="RHB15" s="211"/>
      <c r="RHC15" s="211"/>
      <c r="RHD15" s="211"/>
      <c r="RHE15" s="211"/>
      <c r="RHF15" s="211"/>
      <c r="RHG15" s="211"/>
      <c r="RHH15" s="211"/>
      <c r="RHI15" s="211"/>
      <c r="RHJ15" s="211"/>
      <c r="RHK15" s="211"/>
      <c r="RHL15" s="211"/>
      <c r="RHM15" s="211"/>
      <c r="RHN15" s="211"/>
      <c r="RHO15" s="211"/>
      <c r="RHP15" s="211"/>
      <c r="RHQ15" s="211"/>
      <c r="RHR15" s="211"/>
      <c r="RHS15" s="211"/>
      <c r="RHT15" s="211"/>
      <c r="RHU15" s="211"/>
      <c r="RHV15" s="211"/>
      <c r="RHW15" s="211"/>
      <c r="RHX15" s="211"/>
      <c r="RHY15" s="211"/>
      <c r="RHZ15" s="211"/>
      <c r="RIA15" s="211"/>
      <c r="RIB15" s="211"/>
      <c r="RIC15" s="211"/>
      <c r="RID15" s="211"/>
      <c r="RIE15" s="211"/>
      <c r="RIF15" s="211"/>
      <c r="RIG15" s="211"/>
      <c r="RIH15" s="211"/>
      <c r="RII15" s="211"/>
      <c r="RIJ15" s="211"/>
      <c r="RIK15" s="211"/>
      <c r="RIL15" s="211"/>
      <c r="RIM15" s="211"/>
      <c r="RIN15" s="211"/>
      <c r="RIO15" s="211"/>
      <c r="RIP15" s="211"/>
      <c r="RIQ15" s="211"/>
      <c r="RIR15" s="211"/>
      <c r="RIS15" s="211"/>
      <c r="RIT15" s="211"/>
      <c r="RIU15" s="211"/>
      <c r="RIV15" s="211"/>
      <c r="RIW15" s="211"/>
      <c r="RIX15" s="211"/>
      <c r="RIY15" s="211"/>
      <c r="RIZ15" s="211"/>
      <c r="RJA15" s="211"/>
      <c r="RJB15" s="211"/>
      <c r="RJC15" s="211"/>
      <c r="RJD15" s="211"/>
      <c r="RJE15" s="211"/>
      <c r="RJF15" s="211"/>
      <c r="RJG15" s="211"/>
      <c r="RJH15" s="211"/>
      <c r="RJI15" s="211"/>
      <c r="RJJ15" s="211"/>
      <c r="RJK15" s="211"/>
      <c r="RJL15" s="211"/>
      <c r="RJM15" s="211"/>
      <c r="RJN15" s="211"/>
      <c r="RJO15" s="211"/>
      <c r="RJP15" s="211"/>
      <c r="RJQ15" s="211"/>
      <c r="RJR15" s="211"/>
      <c r="RJS15" s="211"/>
      <c r="RJT15" s="211"/>
      <c r="RJU15" s="211"/>
      <c r="RJV15" s="211"/>
      <c r="RJW15" s="211"/>
      <c r="RJX15" s="211"/>
      <c r="RJY15" s="211"/>
      <c r="RJZ15" s="211"/>
      <c r="RKA15" s="211"/>
      <c r="RKB15" s="211"/>
      <c r="RKC15" s="211"/>
      <c r="RKD15" s="211"/>
      <c r="RKE15" s="211"/>
      <c r="RKF15" s="211"/>
      <c r="RKG15" s="211"/>
      <c r="RKH15" s="211"/>
      <c r="RKI15" s="211"/>
      <c r="RKJ15" s="211"/>
      <c r="RKK15" s="211"/>
      <c r="RKL15" s="211"/>
      <c r="RKM15" s="211"/>
      <c r="RKN15" s="211"/>
      <c r="RKO15" s="211"/>
      <c r="RKP15" s="211"/>
      <c r="RKQ15" s="211"/>
      <c r="RKR15" s="211"/>
      <c r="RKS15" s="211"/>
      <c r="RKT15" s="211"/>
      <c r="RKU15" s="211"/>
      <c r="RKV15" s="211"/>
      <c r="RKW15" s="211"/>
      <c r="RKX15" s="211"/>
      <c r="RKY15" s="211"/>
      <c r="RKZ15" s="211"/>
      <c r="RLA15" s="211"/>
      <c r="RLB15" s="211"/>
      <c r="RLC15" s="211"/>
      <c r="RLD15" s="211"/>
      <c r="RLE15" s="211"/>
      <c r="RLF15" s="211"/>
      <c r="RLG15" s="211"/>
      <c r="RLH15" s="211"/>
      <c r="RLI15" s="211"/>
      <c r="RLJ15" s="211"/>
      <c r="RLK15" s="211"/>
      <c r="RLL15" s="211"/>
      <c r="RLM15" s="211"/>
      <c r="RLN15" s="211"/>
      <c r="RLO15" s="211"/>
      <c r="RLP15" s="211"/>
      <c r="RLQ15" s="211"/>
      <c r="RLR15" s="211"/>
      <c r="RLS15" s="211"/>
      <c r="RLT15" s="211"/>
      <c r="RLU15" s="211"/>
      <c r="RLV15" s="211"/>
      <c r="RLW15" s="211"/>
      <c r="RLX15" s="211"/>
      <c r="RLY15" s="211"/>
      <c r="RLZ15" s="211"/>
      <c r="RMA15" s="211"/>
      <c r="RMB15" s="211"/>
      <c r="RMC15" s="211"/>
      <c r="RMD15" s="211"/>
      <c r="RME15" s="211"/>
      <c r="RMF15" s="211"/>
      <c r="RMG15" s="211"/>
      <c r="RMH15" s="211"/>
      <c r="RMI15" s="211"/>
      <c r="RMJ15" s="211"/>
      <c r="RMK15" s="211"/>
      <c r="RML15" s="211"/>
      <c r="RMM15" s="211"/>
      <c r="RMN15" s="211"/>
      <c r="RMO15" s="211"/>
      <c r="RMP15" s="211"/>
      <c r="RMQ15" s="211"/>
      <c r="RMR15" s="211"/>
      <c r="RMS15" s="211"/>
      <c r="RMT15" s="211"/>
      <c r="RMU15" s="211"/>
      <c r="RMV15" s="211"/>
      <c r="RMW15" s="211"/>
      <c r="RMX15" s="211"/>
      <c r="RMY15" s="211"/>
      <c r="RMZ15" s="211"/>
      <c r="RNA15" s="211"/>
      <c r="RNB15" s="211"/>
      <c r="RNC15" s="211"/>
      <c r="RND15" s="211"/>
      <c r="RNE15" s="211"/>
      <c r="RNF15" s="211"/>
      <c r="RNG15" s="211"/>
      <c r="RNH15" s="211"/>
      <c r="RNI15" s="211"/>
      <c r="RNJ15" s="211"/>
      <c r="RNK15" s="211"/>
      <c r="RNL15" s="211"/>
      <c r="RNM15" s="211"/>
      <c r="RNN15" s="211"/>
      <c r="RNO15" s="211"/>
      <c r="RNP15" s="211"/>
      <c r="RNQ15" s="211"/>
      <c r="RNR15" s="211"/>
      <c r="RNS15" s="211"/>
      <c r="RNT15" s="211"/>
      <c r="RNU15" s="211"/>
      <c r="RNV15" s="211"/>
      <c r="RNW15" s="211"/>
      <c r="RNX15" s="211"/>
      <c r="RNY15" s="211"/>
      <c r="RNZ15" s="211"/>
      <c r="ROA15" s="211"/>
      <c r="ROB15" s="211"/>
      <c r="ROC15" s="211"/>
      <c r="ROD15" s="211"/>
      <c r="ROE15" s="211"/>
      <c r="ROF15" s="211"/>
      <c r="ROG15" s="211"/>
      <c r="ROH15" s="211"/>
      <c r="ROI15" s="211"/>
      <c r="ROJ15" s="211"/>
      <c r="ROK15" s="211"/>
      <c r="ROL15" s="211"/>
      <c r="ROM15" s="211"/>
      <c r="RON15" s="211"/>
      <c r="ROO15" s="211"/>
      <c r="ROP15" s="211"/>
      <c r="ROQ15" s="211"/>
      <c r="ROR15" s="211"/>
      <c r="ROS15" s="211"/>
      <c r="ROT15" s="211"/>
      <c r="ROU15" s="211"/>
      <c r="ROV15" s="211"/>
      <c r="ROW15" s="211"/>
      <c r="ROX15" s="211"/>
      <c r="ROY15" s="211"/>
      <c r="ROZ15" s="211"/>
      <c r="RPA15" s="211"/>
      <c r="RPB15" s="211"/>
      <c r="RPC15" s="211"/>
      <c r="RPD15" s="211"/>
      <c r="RPE15" s="211"/>
      <c r="RPF15" s="211"/>
      <c r="RPG15" s="211"/>
      <c r="RPH15" s="211"/>
      <c r="RPI15" s="211"/>
      <c r="RPJ15" s="211"/>
      <c r="RPK15" s="211"/>
      <c r="RPL15" s="211"/>
      <c r="RPM15" s="211"/>
      <c r="RPN15" s="211"/>
      <c r="RPO15" s="211"/>
      <c r="RPP15" s="211"/>
      <c r="RPQ15" s="211"/>
      <c r="RPR15" s="211"/>
      <c r="RPS15" s="211"/>
      <c r="RPT15" s="211"/>
      <c r="RPU15" s="211"/>
      <c r="RPV15" s="211"/>
      <c r="RPW15" s="211"/>
      <c r="RPX15" s="211"/>
      <c r="RPY15" s="211"/>
      <c r="RPZ15" s="211"/>
      <c r="RQA15" s="211"/>
      <c r="RQB15" s="211"/>
      <c r="RQC15" s="211"/>
      <c r="RQD15" s="211"/>
      <c r="RQE15" s="211"/>
      <c r="RQF15" s="211"/>
      <c r="RQG15" s="211"/>
      <c r="RQH15" s="211"/>
      <c r="RQI15" s="211"/>
      <c r="RQJ15" s="211"/>
      <c r="RQK15" s="211"/>
      <c r="RQL15" s="211"/>
      <c r="RQM15" s="211"/>
      <c r="RQN15" s="211"/>
      <c r="RQO15" s="211"/>
      <c r="RQP15" s="211"/>
      <c r="RQQ15" s="211"/>
      <c r="RQR15" s="211"/>
      <c r="RQS15" s="211"/>
      <c r="RQT15" s="211"/>
      <c r="RQU15" s="211"/>
      <c r="RQV15" s="211"/>
      <c r="RQW15" s="211"/>
      <c r="RQX15" s="211"/>
      <c r="RQY15" s="211"/>
      <c r="RQZ15" s="211"/>
      <c r="RRA15" s="211"/>
      <c r="RRB15" s="211"/>
      <c r="RRC15" s="211"/>
      <c r="RRD15" s="211"/>
      <c r="RRE15" s="211"/>
      <c r="RRF15" s="211"/>
      <c r="RRG15" s="211"/>
      <c r="RRH15" s="211"/>
      <c r="RRI15" s="211"/>
      <c r="RRJ15" s="211"/>
      <c r="RRK15" s="211"/>
      <c r="RRL15" s="211"/>
      <c r="RRM15" s="211"/>
      <c r="RRN15" s="211"/>
      <c r="RRO15" s="211"/>
      <c r="RRP15" s="211"/>
      <c r="RRQ15" s="211"/>
      <c r="RRR15" s="211"/>
      <c r="RRS15" s="211"/>
      <c r="RRT15" s="211"/>
      <c r="RRU15" s="211"/>
      <c r="RRV15" s="211"/>
      <c r="RRW15" s="211"/>
      <c r="RRX15" s="211"/>
      <c r="RRY15" s="211"/>
      <c r="RRZ15" s="211"/>
      <c r="RSA15" s="211"/>
      <c r="RSB15" s="211"/>
      <c r="RSC15" s="211"/>
      <c r="RSD15" s="211"/>
      <c r="RSE15" s="211"/>
      <c r="RSF15" s="211"/>
      <c r="RSG15" s="211"/>
      <c r="RSH15" s="211"/>
      <c r="RSI15" s="211"/>
      <c r="RSJ15" s="211"/>
      <c r="RSK15" s="211"/>
      <c r="RSL15" s="211"/>
      <c r="RSM15" s="211"/>
      <c r="RSN15" s="211"/>
      <c r="RSO15" s="211"/>
      <c r="RSP15" s="211"/>
      <c r="RSQ15" s="211"/>
      <c r="RSR15" s="211"/>
      <c r="RSS15" s="211"/>
      <c r="RST15" s="211"/>
      <c r="RSU15" s="211"/>
      <c r="RSV15" s="211"/>
      <c r="RSW15" s="211"/>
      <c r="RSX15" s="211"/>
      <c r="RSY15" s="211"/>
      <c r="RSZ15" s="211"/>
      <c r="RTA15" s="211"/>
      <c r="RTB15" s="211"/>
      <c r="RTC15" s="211"/>
      <c r="RTD15" s="211"/>
      <c r="RTE15" s="211"/>
      <c r="RTF15" s="211"/>
      <c r="RTG15" s="211"/>
      <c r="RTH15" s="211"/>
      <c r="RTI15" s="211"/>
      <c r="RTJ15" s="211"/>
      <c r="RTK15" s="211"/>
      <c r="RTL15" s="211"/>
      <c r="RTM15" s="211"/>
      <c r="RTN15" s="211"/>
      <c r="RTO15" s="211"/>
      <c r="RTP15" s="211"/>
      <c r="RTQ15" s="211"/>
      <c r="RTR15" s="211"/>
      <c r="RTS15" s="211"/>
      <c r="RTT15" s="211"/>
      <c r="RTU15" s="211"/>
      <c r="RTV15" s="211"/>
      <c r="RTW15" s="211"/>
      <c r="RTX15" s="211"/>
      <c r="RTY15" s="211"/>
      <c r="RTZ15" s="211"/>
      <c r="RUA15" s="211"/>
      <c r="RUB15" s="211"/>
      <c r="RUC15" s="211"/>
      <c r="RUD15" s="211"/>
      <c r="RUE15" s="211"/>
      <c r="RUF15" s="211"/>
      <c r="RUG15" s="211"/>
      <c r="RUH15" s="211"/>
      <c r="RUI15" s="211"/>
      <c r="RUJ15" s="211"/>
      <c r="RUK15" s="211"/>
      <c r="RUL15" s="211"/>
      <c r="RUM15" s="211"/>
      <c r="RUN15" s="211"/>
      <c r="RUO15" s="211"/>
      <c r="RUP15" s="211"/>
      <c r="RUQ15" s="211"/>
      <c r="RUR15" s="211"/>
      <c r="RUS15" s="211"/>
      <c r="RUT15" s="211"/>
      <c r="RUU15" s="211"/>
      <c r="RUV15" s="211"/>
      <c r="RUW15" s="211"/>
      <c r="RUX15" s="211"/>
      <c r="RUY15" s="211"/>
      <c r="RUZ15" s="211"/>
      <c r="RVA15" s="211"/>
      <c r="RVB15" s="211"/>
      <c r="RVC15" s="211"/>
      <c r="RVD15" s="211"/>
      <c r="RVE15" s="211"/>
      <c r="RVF15" s="211"/>
      <c r="RVG15" s="211"/>
      <c r="RVH15" s="211"/>
      <c r="RVI15" s="211"/>
      <c r="RVJ15" s="211"/>
      <c r="RVK15" s="211"/>
      <c r="RVL15" s="211"/>
      <c r="RVM15" s="211"/>
      <c r="RVN15" s="211"/>
      <c r="RVO15" s="211"/>
      <c r="RVP15" s="211"/>
      <c r="RVQ15" s="211"/>
      <c r="RVR15" s="211"/>
      <c r="RVS15" s="211"/>
      <c r="RVT15" s="211"/>
      <c r="RVU15" s="211"/>
      <c r="RVV15" s="211"/>
      <c r="RVW15" s="211"/>
      <c r="RVX15" s="211"/>
      <c r="RVY15" s="211"/>
      <c r="RVZ15" s="211"/>
      <c r="RWA15" s="211"/>
      <c r="RWB15" s="211"/>
      <c r="RWC15" s="211"/>
      <c r="RWD15" s="211"/>
      <c r="RWE15" s="211"/>
      <c r="RWF15" s="211"/>
      <c r="RWG15" s="211"/>
      <c r="RWH15" s="211"/>
      <c r="RWI15" s="211"/>
      <c r="RWJ15" s="211"/>
      <c r="RWK15" s="211"/>
      <c r="RWL15" s="211"/>
      <c r="RWM15" s="211"/>
      <c r="RWN15" s="211"/>
      <c r="RWO15" s="211"/>
      <c r="RWP15" s="211"/>
      <c r="RWQ15" s="211"/>
      <c r="RWR15" s="211"/>
      <c r="RWS15" s="211"/>
      <c r="RWT15" s="211"/>
      <c r="RWU15" s="211"/>
      <c r="RWV15" s="211"/>
      <c r="RWW15" s="211"/>
      <c r="RWX15" s="211"/>
      <c r="RWY15" s="211"/>
      <c r="RWZ15" s="211"/>
      <c r="RXA15" s="211"/>
      <c r="RXB15" s="211"/>
      <c r="RXC15" s="211"/>
      <c r="RXD15" s="211"/>
      <c r="RXE15" s="211"/>
      <c r="RXF15" s="211"/>
      <c r="RXG15" s="211"/>
      <c r="RXH15" s="211"/>
      <c r="RXI15" s="211"/>
      <c r="RXJ15" s="211"/>
      <c r="RXK15" s="211"/>
      <c r="RXL15" s="211"/>
      <c r="RXM15" s="211"/>
      <c r="RXN15" s="211"/>
      <c r="RXO15" s="211"/>
      <c r="RXP15" s="211"/>
      <c r="RXQ15" s="211"/>
      <c r="RXR15" s="211"/>
      <c r="RXS15" s="211"/>
      <c r="RXT15" s="211"/>
      <c r="RXU15" s="211"/>
      <c r="RXV15" s="211"/>
      <c r="RXW15" s="211"/>
      <c r="RXX15" s="211"/>
      <c r="RXY15" s="211"/>
      <c r="RXZ15" s="211"/>
      <c r="RYA15" s="211"/>
      <c r="RYB15" s="211"/>
      <c r="RYC15" s="211"/>
      <c r="RYD15" s="211"/>
      <c r="RYE15" s="211"/>
      <c r="RYF15" s="211"/>
      <c r="RYG15" s="211"/>
      <c r="RYH15" s="211"/>
      <c r="RYI15" s="211"/>
      <c r="RYJ15" s="211"/>
      <c r="RYK15" s="211"/>
      <c r="RYL15" s="211"/>
      <c r="RYM15" s="211"/>
      <c r="RYN15" s="211"/>
      <c r="RYO15" s="211"/>
      <c r="RYP15" s="211"/>
      <c r="RYQ15" s="211"/>
      <c r="RYR15" s="211"/>
      <c r="RYS15" s="211"/>
      <c r="RYT15" s="211"/>
      <c r="RYU15" s="211"/>
      <c r="RYV15" s="211"/>
      <c r="RYW15" s="211"/>
      <c r="RYX15" s="211"/>
      <c r="RYY15" s="211"/>
      <c r="RYZ15" s="211"/>
      <c r="RZA15" s="211"/>
      <c r="RZB15" s="211"/>
      <c r="RZC15" s="211"/>
      <c r="RZD15" s="211"/>
      <c r="RZE15" s="211"/>
      <c r="RZF15" s="211"/>
      <c r="RZG15" s="211"/>
      <c r="RZH15" s="211"/>
      <c r="RZI15" s="211"/>
      <c r="RZJ15" s="211"/>
      <c r="RZK15" s="211"/>
      <c r="RZL15" s="211"/>
      <c r="RZM15" s="211"/>
      <c r="RZN15" s="211"/>
      <c r="RZO15" s="211"/>
      <c r="RZP15" s="211"/>
      <c r="RZQ15" s="211"/>
      <c r="RZR15" s="211"/>
      <c r="RZS15" s="211"/>
      <c r="RZT15" s="211"/>
      <c r="RZU15" s="211"/>
      <c r="RZV15" s="211"/>
      <c r="RZW15" s="211"/>
      <c r="RZX15" s="211"/>
      <c r="RZY15" s="211"/>
      <c r="RZZ15" s="211"/>
      <c r="SAA15" s="211"/>
      <c r="SAB15" s="211"/>
      <c r="SAC15" s="211"/>
      <c r="SAD15" s="211"/>
      <c r="SAE15" s="211"/>
      <c r="SAF15" s="211"/>
      <c r="SAG15" s="211"/>
      <c r="SAH15" s="211"/>
      <c r="SAI15" s="211"/>
      <c r="SAJ15" s="211"/>
      <c r="SAK15" s="211"/>
      <c r="SAL15" s="211"/>
      <c r="SAM15" s="211"/>
      <c r="SAN15" s="211"/>
      <c r="SAO15" s="211"/>
      <c r="SAP15" s="211"/>
      <c r="SAQ15" s="211"/>
      <c r="SAR15" s="211"/>
      <c r="SAS15" s="211"/>
      <c r="SAT15" s="211"/>
      <c r="SAU15" s="211"/>
      <c r="SAV15" s="211"/>
      <c r="SAW15" s="211"/>
      <c r="SAX15" s="211"/>
      <c r="SAY15" s="211"/>
      <c r="SAZ15" s="211"/>
      <c r="SBA15" s="211"/>
      <c r="SBB15" s="211"/>
      <c r="SBC15" s="211"/>
      <c r="SBD15" s="211"/>
      <c r="SBE15" s="211"/>
      <c r="SBF15" s="211"/>
      <c r="SBG15" s="211"/>
      <c r="SBH15" s="211"/>
      <c r="SBI15" s="211"/>
      <c r="SBJ15" s="211"/>
      <c r="SBK15" s="211"/>
      <c r="SBL15" s="211"/>
      <c r="SBM15" s="211"/>
      <c r="SBN15" s="211"/>
      <c r="SBO15" s="211"/>
      <c r="SBP15" s="211"/>
      <c r="SBQ15" s="211"/>
      <c r="SBR15" s="211"/>
      <c r="SBS15" s="211"/>
      <c r="SBT15" s="211"/>
      <c r="SBU15" s="211"/>
      <c r="SBV15" s="211"/>
      <c r="SBW15" s="211"/>
      <c r="SBX15" s="211"/>
      <c r="SBY15" s="211"/>
      <c r="SBZ15" s="211"/>
      <c r="SCA15" s="211"/>
      <c r="SCB15" s="211"/>
      <c r="SCC15" s="211"/>
      <c r="SCD15" s="211"/>
      <c r="SCE15" s="211"/>
      <c r="SCF15" s="211"/>
      <c r="SCG15" s="211"/>
      <c r="SCH15" s="211"/>
      <c r="SCI15" s="211"/>
      <c r="SCJ15" s="211"/>
      <c r="SCK15" s="211"/>
      <c r="SCL15" s="211"/>
      <c r="SCM15" s="211"/>
      <c r="SCN15" s="211"/>
      <c r="SCO15" s="211"/>
      <c r="SCP15" s="211"/>
      <c r="SCQ15" s="211"/>
      <c r="SCR15" s="211"/>
      <c r="SCS15" s="211"/>
      <c r="SCT15" s="211"/>
      <c r="SCU15" s="211"/>
      <c r="SCV15" s="211"/>
      <c r="SCW15" s="211"/>
      <c r="SCX15" s="211"/>
      <c r="SCY15" s="211"/>
      <c r="SCZ15" s="211"/>
      <c r="SDA15" s="211"/>
      <c r="SDB15" s="211"/>
      <c r="SDC15" s="211"/>
      <c r="SDD15" s="211"/>
      <c r="SDE15" s="211"/>
      <c r="SDF15" s="211"/>
      <c r="SDG15" s="211"/>
      <c r="SDH15" s="211"/>
      <c r="SDI15" s="211"/>
      <c r="SDJ15" s="211"/>
      <c r="SDK15" s="211"/>
      <c r="SDL15" s="211"/>
      <c r="SDM15" s="211"/>
      <c r="SDN15" s="211"/>
      <c r="SDO15" s="211"/>
      <c r="SDP15" s="211"/>
      <c r="SDQ15" s="211"/>
      <c r="SDR15" s="211"/>
      <c r="SDS15" s="211"/>
      <c r="SDT15" s="211"/>
      <c r="SDU15" s="211"/>
      <c r="SDV15" s="211"/>
      <c r="SDW15" s="211"/>
      <c r="SDX15" s="211"/>
      <c r="SDY15" s="211"/>
      <c r="SDZ15" s="211"/>
      <c r="SEA15" s="211"/>
      <c r="SEB15" s="211"/>
      <c r="SEC15" s="211"/>
      <c r="SED15" s="211"/>
      <c r="SEE15" s="211"/>
      <c r="SEF15" s="211"/>
      <c r="SEG15" s="211"/>
      <c r="SEH15" s="211"/>
      <c r="SEI15" s="211"/>
      <c r="SEJ15" s="211"/>
      <c r="SEK15" s="211"/>
      <c r="SEL15" s="211"/>
      <c r="SEM15" s="211"/>
      <c r="SEN15" s="211"/>
      <c r="SEO15" s="211"/>
      <c r="SEP15" s="211"/>
      <c r="SEQ15" s="211"/>
      <c r="SER15" s="211"/>
      <c r="SES15" s="211"/>
      <c r="SET15" s="211"/>
      <c r="SEU15" s="211"/>
      <c r="SEV15" s="211"/>
      <c r="SEW15" s="211"/>
      <c r="SEX15" s="211"/>
      <c r="SEY15" s="211"/>
      <c r="SEZ15" s="211"/>
      <c r="SFA15" s="211"/>
      <c r="SFB15" s="211"/>
      <c r="SFC15" s="211"/>
      <c r="SFD15" s="211"/>
      <c r="SFE15" s="211"/>
      <c r="SFF15" s="211"/>
      <c r="SFG15" s="211"/>
      <c r="SFH15" s="211"/>
      <c r="SFI15" s="211"/>
      <c r="SFJ15" s="211"/>
      <c r="SFK15" s="211"/>
      <c r="SFL15" s="211"/>
      <c r="SFM15" s="211"/>
      <c r="SFN15" s="211"/>
      <c r="SFO15" s="211"/>
      <c r="SFP15" s="211"/>
      <c r="SFQ15" s="211"/>
      <c r="SFR15" s="211"/>
      <c r="SFS15" s="211"/>
      <c r="SFT15" s="211"/>
      <c r="SFU15" s="211"/>
      <c r="SFV15" s="211"/>
      <c r="SFW15" s="211"/>
      <c r="SFX15" s="211"/>
      <c r="SFY15" s="211"/>
      <c r="SFZ15" s="211"/>
      <c r="SGA15" s="211"/>
      <c r="SGB15" s="211"/>
      <c r="SGC15" s="211"/>
      <c r="SGD15" s="211"/>
      <c r="SGE15" s="211"/>
      <c r="SGF15" s="211"/>
      <c r="SGG15" s="211"/>
      <c r="SGH15" s="211"/>
      <c r="SGI15" s="211"/>
      <c r="SGJ15" s="211"/>
      <c r="SGK15" s="211"/>
      <c r="SGL15" s="211"/>
      <c r="SGM15" s="211"/>
      <c r="SGN15" s="211"/>
      <c r="SGO15" s="211"/>
      <c r="SGP15" s="211"/>
      <c r="SGQ15" s="211"/>
      <c r="SGR15" s="211"/>
      <c r="SGS15" s="211"/>
      <c r="SGT15" s="211"/>
      <c r="SGU15" s="211"/>
      <c r="SGV15" s="211"/>
      <c r="SGW15" s="211"/>
      <c r="SGX15" s="211"/>
      <c r="SGY15" s="211"/>
      <c r="SGZ15" s="211"/>
      <c r="SHA15" s="211"/>
      <c r="SHB15" s="211"/>
      <c r="SHC15" s="211"/>
      <c r="SHD15" s="211"/>
      <c r="SHE15" s="211"/>
      <c r="SHF15" s="211"/>
      <c r="SHG15" s="211"/>
      <c r="SHH15" s="211"/>
      <c r="SHI15" s="211"/>
      <c r="SHJ15" s="211"/>
      <c r="SHK15" s="211"/>
      <c r="SHL15" s="211"/>
      <c r="SHM15" s="211"/>
      <c r="SHN15" s="211"/>
      <c r="SHO15" s="211"/>
      <c r="SHP15" s="211"/>
      <c r="SHQ15" s="211"/>
      <c r="SHR15" s="211"/>
      <c r="SHS15" s="211"/>
      <c r="SHT15" s="211"/>
      <c r="SHU15" s="211"/>
      <c r="SHV15" s="211"/>
      <c r="SHW15" s="211"/>
      <c r="SHX15" s="211"/>
      <c r="SHY15" s="211"/>
      <c r="SHZ15" s="211"/>
      <c r="SIA15" s="211"/>
      <c r="SIB15" s="211"/>
      <c r="SIC15" s="211"/>
      <c r="SID15" s="211"/>
      <c r="SIE15" s="211"/>
      <c r="SIF15" s="211"/>
      <c r="SIG15" s="211"/>
      <c r="SIH15" s="211"/>
      <c r="SII15" s="211"/>
      <c r="SIJ15" s="211"/>
      <c r="SIK15" s="211"/>
      <c r="SIL15" s="211"/>
      <c r="SIM15" s="211"/>
      <c r="SIN15" s="211"/>
      <c r="SIO15" s="211"/>
      <c r="SIP15" s="211"/>
      <c r="SIQ15" s="211"/>
      <c r="SIR15" s="211"/>
      <c r="SIS15" s="211"/>
      <c r="SIT15" s="211"/>
      <c r="SIU15" s="211"/>
      <c r="SIV15" s="211"/>
      <c r="SIW15" s="211"/>
      <c r="SIX15" s="211"/>
      <c r="SIY15" s="211"/>
      <c r="SIZ15" s="211"/>
      <c r="SJA15" s="211"/>
      <c r="SJB15" s="211"/>
      <c r="SJC15" s="211"/>
      <c r="SJD15" s="211"/>
      <c r="SJE15" s="211"/>
      <c r="SJF15" s="211"/>
      <c r="SJG15" s="211"/>
      <c r="SJH15" s="211"/>
      <c r="SJI15" s="211"/>
      <c r="SJJ15" s="211"/>
      <c r="SJK15" s="211"/>
      <c r="SJL15" s="211"/>
      <c r="SJM15" s="211"/>
      <c r="SJN15" s="211"/>
      <c r="SJO15" s="211"/>
      <c r="SJP15" s="211"/>
      <c r="SJQ15" s="211"/>
      <c r="SJR15" s="211"/>
      <c r="SJS15" s="211"/>
      <c r="SJT15" s="211"/>
      <c r="SJU15" s="211"/>
      <c r="SJV15" s="211"/>
      <c r="SJW15" s="211"/>
      <c r="SJX15" s="211"/>
      <c r="SJY15" s="211"/>
      <c r="SJZ15" s="211"/>
      <c r="SKA15" s="211"/>
      <c r="SKB15" s="211"/>
      <c r="SKC15" s="211"/>
      <c r="SKD15" s="211"/>
      <c r="SKE15" s="211"/>
      <c r="SKF15" s="211"/>
      <c r="SKG15" s="211"/>
      <c r="SKH15" s="211"/>
      <c r="SKI15" s="211"/>
      <c r="SKJ15" s="211"/>
      <c r="SKK15" s="211"/>
      <c r="SKL15" s="211"/>
      <c r="SKM15" s="211"/>
      <c r="SKN15" s="211"/>
      <c r="SKO15" s="211"/>
      <c r="SKP15" s="211"/>
      <c r="SKQ15" s="211"/>
      <c r="SKR15" s="211"/>
      <c r="SKS15" s="211"/>
      <c r="SKT15" s="211"/>
      <c r="SKU15" s="211"/>
      <c r="SKV15" s="211"/>
      <c r="SKW15" s="211"/>
      <c r="SKX15" s="211"/>
      <c r="SKY15" s="211"/>
      <c r="SKZ15" s="211"/>
      <c r="SLA15" s="211"/>
      <c r="SLB15" s="211"/>
      <c r="SLC15" s="211"/>
      <c r="SLD15" s="211"/>
      <c r="SLE15" s="211"/>
      <c r="SLF15" s="211"/>
      <c r="SLG15" s="211"/>
      <c r="SLH15" s="211"/>
      <c r="SLI15" s="211"/>
      <c r="SLJ15" s="211"/>
      <c r="SLK15" s="211"/>
      <c r="SLL15" s="211"/>
      <c r="SLM15" s="211"/>
      <c r="SLN15" s="211"/>
      <c r="SLO15" s="211"/>
      <c r="SLP15" s="211"/>
      <c r="SLQ15" s="211"/>
      <c r="SLR15" s="211"/>
      <c r="SLS15" s="211"/>
      <c r="SLT15" s="211"/>
      <c r="SLU15" s="211"/>
      <c r="SLV15" s="211"/>
      <c r="SLW15" s="211"/>
      <c r="SLX15" s="211"/>
      <c r="SLY15" s="211"/>
      <c r="SLZ15" s="211"/>
      <c r="SMA15" s="211"/>
      <c r="SMB15" s="211"/>
      <c r="SMC15" s="211"/>
      <c r="SMD15" s="211"/>
      <c r="SME15" s="211"/>
      <c r="SMF15" s="211"/>
      <c r="SMG15" s="211"/>
      <c r="SMH15" s="211"/>
      <c r="SMI15" s="211"/>
      <c r="SMJ15" s="211"/>
      <c r="SMK15" s="211"/>
      <c r="SML15" s="211"/>
      <c r="SMM15" s="211"/>
      <c r="SMN15" s="211"/>
      <c r="SMO15" s="211"/>
      <c r="SMP15" s="211"/>
      <c r="SMQ15" s="211"/>
      <c r="SMR15" s="211"/>
      <c r="SMS15" s="211"/>
      <c r="SMT15" s="211"/>
      <c r="SMU15" s="211"/>
      <c r="SMV15" s="211"/>
      <c r="SMW15" s="211"/>
      <c r="SMX15" s="211"/>
      <c r="SMY15" s="211"/>
      <c r="SMZ15" s="211"/>
      <c r="SNA15" s="211"/>
      <c r="SNB15" s="211"/>
      <c r="SNC15" s="211"/>
      <c r="SND15" s="211"/>
      <c r="SNE15" s="211"/>
      <c r="SNF15" s="211"/>
      <c r="SNG15" s="211"/>
      <c r="SNH15" s="211"/>
      <c r="SNI15" s="211"/>
      <c r="SNJ15" s="211"/>
      <c r="SNK15" s="211"/>
      <c r="SNL15" s="211"/>
      <c r="SNM15" s="211"/>
      <c r="SNN15" s="211"/>
      <c r="SNO15" s="211"/>
      <c r="SNP15" s="211"/>
      <c r="SNQ15" s="211"/>
      <c r="SNR15" s="211"/>
      <c r="SNS15" s="211"/>
      <c r="SNT15" s="211"/>
      <c r="SNU15" s="211"/>
      <c r="SNV15" s="211"/>
      <c r="SNW15" s="211"/>
      <c r="SNX15" s="211"/>
      <c r="SNY15" s="211"/>
      <c r="SNZ15" s="211"/>
      <c r="SOA15" s="211"/>
      <c r="SOB15" s="211"/>
      <c r="SOC15" s="211"/>
      <c r="SOD15" s="211"/>
      <c r="SOE15" s="211"/>
      <c r="SOF15" s="211"/>
      <c r="SOG15" s="211"/>
      <c r="SOH15" s="211"/>
      <c r="SOI15" s="211"/>
      <c r="SOJ15" s="211"/>
      <c r="SOK15" s="211"/>
      <c r="SOL15" s="211"/>
      <c r="SOM15" s="211"/>
      <c r="SON15" s="211"/>
      <c r="SOO15" s="211"/>
      <c r="SOP15" s="211"/>
      <c r="SOQ15" s="211"/>
      <c r="SOR15" s="211"/>
      <c r="SOS15" s="211"/>
      <c r="SOT15" s="211"/>
      <c r="SOU15" s="211"/>
      <c r="SOV15" s="211"/>
      <c r="SOW15" s="211"/>
      <c r="SOX15" s="211"/>
      <c r="SOY15" s="211"/>
      <c r="SOZ15" s="211"/>
      <c r="SPA15" s="211"/>
      <c r="SPB15" s="211"/>
      <c r="SPC15" s="211"/>
      <c r="SPD15" s="211"/>
      <c r="SPE15" s="211"/>
      <c r="SPF15" s="211"/>
      <c r="SPG15" s="211"/>
      <c r="SPH15" s="211"/>
      <c r="SPI15" s="211"/>
      <c r="SPJ15" s="211"/>
      <c r="SPK15" s="211"/>
      <c r="SPL15" s="211"/>
      <c r="SPM15" s="211"/>
      <c r="SPN15" s="211"/>
      <c r="SPO15" s="211"/>
      <c r="SPP15" s="211"/>
      <c r="SPQ15" s="211"/>
      <c r="SPR15" s="211"/>
      <c r="SPS15" s="211"/>
      <c r="SPT15" s="211"/>
      <c r="SPU15" s="211"/>
      <c r="SPV15" s="211"/>
      <c r="SPW15" s="211"/>
      <c r="SPX15" s="211"/>
      <c r="SPY15" s="211"/>
      <c r="SPZ15" s="211"/>
      <c r="SQA15" s="211"/>
      <c r="SQB15" s="211"/>
      <c r="SQC15" s="211"/>
      <c r="SQD15" s="211"/>
      <c r="SQE15" s="211"/>
      <c r="SQF15" s="211"/>
      <c r="SQG15" s="211"/>
      <c r="SQH15" s="211"/>
      <c r="SQI15" s="211"/>
      <c r="SQJ15" s="211"/>
      <c r="SQK15" s="211"/>
      <c r="SQL15" s="211"/>
      <c r="SQM15" s="211"/>
      <c r="SQN15" s="211"/>
      <c r="SQO15" s="211"/>
      <c r="SQP15" s="211"/>
      <c r="SQQ15" s="211"/>
      <c r="SQR15" s="211"/>
      <c r="SQS15" s="211"/>
      <c r="SQT15" s="211"/>
      <c r="SQU15" s="211"/>
      <c r="SQV15" s="211"/>
      <c r="SQW15" s="211"/>
      <c r="SQX15" s="211"/>
      <c r="SQY15" s="211"/>
      <c r="SQZ15" s="211"/>
      <c r="SRA15" s="211"/>
      <c r="SRB15" s="211"/>
      <c r="SRC15" s="211"/>
      <c r="SRD15" s="211"/>
      <c r="SRE15" s="211"/>
      <c r="SRF15" s="211"/>
      <c r="SRG15" s="211"/>
      <c r="SRH15" s="211"/>
      <c r="SRI15" s="211"/>
      <c r="SRJ15" s="211"/>
      <c r="SRK15" s="211"/>
      <c r="SRL15" s="211"/>
      <c r="SRM15" s="211"/>
      <c r="SRN15" s="211"/>
      <c r="SRO15" s="211"/>
      <c r="SRP15" s="211"/>
      <c r="SRQ15" s="211"/>
      <c r="SRR15" s="211"/>
      <c r="SRS15" s="211"/>
      <c r="SRT15" s="211"/>
      <c r="SRU15" s="211"/>
      <c r="SRV15" s="211"/>
      <c r="SRW15" s="211"/>
      <c r="SRX15" s="211"/>
      <c r="SRY15" s="211"/>
      <c r="SRZ15" s="211"/>
      <c r="SSA15" s="211"/>
      <c r="SSB15" s="211"/>
      <c r="SSC15" s="211"/>
      <c r="SSD15" s="211"/>
      <c r="SSE15" s="211"/>
      <c r="SSF15" s="211"/>
      <c r="SSG15" s="211"/>
      <c r="SSH15" s="211"/>
      <c r="SSI15" s="211"/>
      <c r="SSJ15" s="211"/>
      <c r="SSK15" s="211"/>
      <c r="SSL15" s="211"/>
      <c r="SSM15" s="211"/>
      <c r="SSN15" s="211"/>
      <c r="SSO15" s="211"/>
      <c r="SSP15" s="211"/>
      <c r="SSQ15" s="211"/>
      <c r="SSR15" s="211"/>
      <c r="SSS15" s="211"/>
      <c r="SST15" s="211"/>
      <c r="SSU15" s="211"/>
      <c r="SSV15" s="211"/>
      <c r="SSW15" s="211"/>
      <c r="SSX15" s="211"/>
      <c r="SSY15" s="211"/>
      <c r="SSZ15" s="211"/>
      <c r="STA15" s="211"/>
      <c r="STB15" s="211"/>
      <c r="STC15" s="211"/>
      <c r="STD15" s="211"/>
      <c r="STE15" s="211"/>
      <c r="STF15" s="211"/>
      <c r="STG15" s="211"/>
      <c r="STH15" s="211"/>
      <c r="STI15" s="211"/>
      <c r="STJ15" s="211"/>
      <c r="STK15" s="211"/>
      <c r="STL15" s="211"/>
      <c r="STM15" s="211"/>
      <c r="STN15" s="211"/>
      <c r="STO15" s="211"/>
      <c r="STP15" s="211"/>
      <c r="STQ15" s="211"/>
      <c r="STR15" s="211"/>
      <c r="STS15" s="211"/>
      <c r="STT15" s="211"/>
      <c r="STU15" s="211"/>
      <c r="STV15" s="211"/>
      <c r="STW15" s="211"/>
      <c r="STX15" s="211"/>
      <c r="STY15" s="211"/>
      <c r="STZ15" s="211"/>
      <c r="SUA15" s="211"/>
      <c r="SUB15" s="211"/>
      <c r="SUC15" s="211"/>
      <c r="SUD15" s="211"/>
      <c r="SUE15" s="211"/>
      <c r="SUF15" s="211"/>
      <c r="SUG15" s="211"/>
      <c r="SUH15" s="211"/>
      <c r="SUI15" s="211"/>
      <c r="SUJ15" s="211"/>
      <c r="SUK15" s="211"/>
      <c r="SUL15" s="211"/>
      <c r="SUM15" s="211"/>
      <c r="SUN15" s="211"/>
      <c r="SUO15" s="211"/>
      <c r="SUP15" s="211"/>
      <c r="SUQ15" s="211"/>
      <c r="SUR15" s="211"/>
      <c r="SUS15" s="211"/>
      <c r="SUT15" s="211"/>
      <c r="SUU15" s="211"/>
      <c r="SUV15" s="211"/>
      <c r="SUW15" s="211"/>
      <c r="SUX15" s="211"/>
      <c r="SUY15" s="211"/>
      <c r="SUZ15" s="211"/>
      <c r="SVA15" s="211"/>
      <c r="SVB15" s="211"/>
      <c r="SVC15" s="211"/>
      <c r="SVD15" s="211"/>
      <c r="SVE15" s="211"/>
      <c r="SVF15" s="211"/>
      <c r="SVG15" s="211"/>
      <c r="SVH15" s="211"/>
      <c r="SVI15" s="211"/>
      <c r="SVJ15" s="211"/>
      <c r="SVK15" s="211"/>
      <c r="SVL15" s="211"/>
      <c r="SVM15" s="211"/>
      <c r="SVN15" s="211"/>
      <c r="SVO15" s="211"/>
      <c r="SVP15" s="211"/>
      <c r="SVQ15" s="211"/>
      <c r="SVR15" s="211"/>
      <c r="SVS15" s="211"/>
      <c r="SVT15" s="211"/>
      <c r="SVU15" s="211"/>
      <c r="SVV15" s="211"/>
      <c r="SVW15" s="211"/>
      <c r="SVX15" s="211"/>
      <c r="SVY15" s="211"/>
      <c r="SVZ15" s="211"/>
      <c r="SWA15" s="211"/>
      <c r="SWB15" s="211"/>
      <c r="SWC15" s="211"/>
      <c r="SWD15" s="211"/>
      <c r="SWE15" s="211"/>
      <c r="SWF15" s="211"/>
      <c r="SWG15" s="211"/>
      <c r="SWH15" s="211"/>
      <c r="SWI15" s="211"/>
      <c r="SWJ15" s="211"/>
      <c r="SWK15" s="211"/>
      <c r="SWL15" s="211"/>
      <c r="SWM15" s="211"/>
      <c r="SWN15" s="211"/>
      <c r="SWO15" s="211"/>
      <c r="SWP15" s="211"/>
      <c r="SWQ15" s="211"/>
      <c r="SWR15" s="211"/>
      <c r="SWS15" s="211"/>
      <c r="SWT15" s="211"/>
      <c r="SWU15" s="211"/>
      <c r="SWV15" s="211"/>
      <c r="SWW15" s="211"/>
      <c r="SWX15" s="211"/>
      <c r="SWY15" s="211"/>
      <c r="SWZ15" s="211"/>
      <c r="SXA15" s="211"/>
      <c r="SXB15" s="211"/>
      <c r="SXC15" s="211"/>
      <c r="SXD15" s="211"/>
      <c r="SXE15" s="211"/>
      <c r="SXF15" s="211"/>
      <c r="SXG15" s="211"/>
      <c r="SXH15" s="211"/>
      <c r="SXI15" s="211"/>
      <c r="SXJ15" s="211"/>
      <c r="SXK15" s="211"/>
      <c r="SXL15" s="211"/>
      <c r="SXM15" s="211"/>
      <c r="SXN15" s="211"/>
      <c r="SXO15" s="211"/>
      <c r="SXP15" s="211"/>
      <c r="SXQ15" s="211"/>
      <c r="SXR15" s="211"/>
      <c r="SXS15" s="211"/>
      <c r="SXT15" s="211"/>
      <c r="SXU15" s="211"/>
      <c r="SXV15" s="211"/>
      <c r="SXW15" s="211"/>
      <c r="SXX15" s="211"/>
      <c r="SXY15" s="211"/>
      <c r="SXZ15" s="211"/>
      <c r="SYA15" s="211"/>
      <c r="SYB15" s="211"/>
      <c r="SYC15" s="211"/>
      <c r="SYD15" s="211"/>
      <c r="SYE15" s="211"/>
      <c r="SYF15" s="211"/>
      <c r="SYG15" s="211"/>
      <c r="SYH15" s="211"/>
      <c r="SYI15" s="211"/>
      <c r="SYJ15" s="211"/>
      <c r="SYK15" s="211"/>
      <c r="SYL15" s="211"/>
      <c r="SYM15" s="211"/>
      <c r="SYN15" s="211"/>
      <c r="SYO15" s="211"/>
      <c r="SYP15" s="211"/>
      <c r="SYQ15" s="211"/>
      <c r="SYR15" s="211"/>
      <c r="SYS15" s="211"/>
      <c r="SYT15" s="211"/>
      <c r="SYU15" s="211"/>
      <c r="SYV15" s="211"/>
      <c r="SYW15" s="211"/>
      <c r="SYX15" s="211"/>
      <c r="SYY15" s="211"/>
      <c r="SYZ15" s="211"/>
      <c r="SZA15" s="211"/>
      <c r="SZB15" s="211"/>
      <c r="SZC15" s="211"/>
      <c r="SZD15" s="211"/>
      <c r="SZE15" s="211"/>
      <c r="SZF15" s="211"/>
      <c r="SZG15" s="211"/>
      <c r="SZH15" s="211"/>
      <c r="SZI15" s="211"/>
      <c r="SZJ15" s="211"/>
      <c r="SZK15" s="211"/>
      <c r="SZL15" s="211"/>
      <c r="SZM15" s="211"/>
      <c r="SZN15" s="211"/>
      <c r="SZO15" s="211"/>
      <c r="SZP15" s="211"/>
      <c r="SZQ15" s="211"/>
      <c r="SZR15" s="211"/>
      <c r="SZS15" s="211"/>
      <c r="SZT15" s="211"/>
      <c r="SZU15" s="211"/>
      <c r="SZV15" s="211"/>
      <c r="SZW15" s="211"/>
      <c r="SZX15" s="211"/>
      <c r="SZY15" s="211"/>
      <c r="SZZ15" s="211"/>
      <c r="TAA15" s="211"/>
      <c r="TAB15" s="211"/>
      <c r="TAC15" s="211"/>
      <c r="TAD15" s="211"/>
      <c r="TAE15" s="211"/>
      <c r="TAF15" s="211"/>
      <c r="TAG15" s="211"/>
      <c r="TAH15" s="211"/>
      <c r="TAI15" s="211"/>
      <c r="TAJ15" s="211"/>
      <c r="TAK15" s="211"/>
      <c r="TAL15" s="211"/>
      <c r="TAM15" s="211"/>
      <c r="TAN15" s="211"/>
      <c r="TAO15" s="211"/>
      <c r="TAP15" s="211"/>
      <c r="TAQ15" s="211"/>
      <c r="TAR15" s="211"/>
      <c r="TAS15" s="211"/>
      <c r="TAT15" s="211"/>
      <c r="TAU15" s="211"/>
      <c r="TAV15" s="211"/>
      <c r="TAW15" s="211"/>
      <c r="TAX15" s="211"/>
      <c r="TAY15" s="211"/>
      <c r="TAZ15" s="211"/>
      <c r="TBA15" s="211"/>
      <c r="TBB15" s="211"/>
      <c r="TBC15" s="211"/>
      <c r="TBD15" s="211"/>
      <c r="TBE15" s="211"/>
      <c r="TBF15" s="211"/>
      <c r="TBG15" s="211"/>
      <c r="TBH15" s="211"/>
      <c r="TBI15" s="211"/>
      <c r="TBJ15" s="211"/>
      <c r="TBK15" s="211"/>
      <c r="TBL15" s="211"/>
      <c r="TBM15" s="211"/>
      <c r="TBN15" s="211"/>
      <c r="TBO15" s="211"/>
      <c r="TBP15" s="211"/>
      <c r="TBQ15" s="211"/>
      <c r="TBR15" s="211"/>
      <c r="TBS15" s="211"/>
      <c r="TBT15" s="211"/>
      <c r="TBU15" s="211"/>
      <c r="TBV15" s="211"/>
      <c r="TBW15" s="211"/>
      <c r="TBX15" s="211"/>
      <c r="TBY15" s="211"/>
      <c r="TBZ15" s="211"/>
      <c r="TCA15" s="211"/>
      <c r="TCB15" s="211"/>
      <c r="TCC15" s="211"/>
      <c r="TCD15" s="211"/>
      <c r="TCE15" s="211"/>
      <c r="TCF15" s="211"/>
      <c r="TCG15" s="211"/>
      <c r="TCH15" s="211"/>
      <c r="TCI15" s="211"/>
      <c r="TCJ15" s="211"/>
      <c r="TCK15" s="211"/>
      <c r="TCL15" s="211"/>
      <c r="TCM15" s="211"/>
      <c r="TCN15" s="211"/>
      <c r="TCO15" s="211"/>
      <c r="TCP15" s="211"/>
      <c r="TCQ15" s="211"/>
      <c r="TCR15" s="211"/>
      <c r="TCS15" s="211"/>
      <c r="TCT15" s="211"/>
      <c r="TCU15" s="211"/>
      <c r="TCV15" s="211"/>
      <c r="TCW15" s="211"/>
      <c r="TCX15" s="211"/>
      <c r="TCY15" s="211"/>
      <c r="TCZ15" s="211"/>
      <c r="TDA15" s="211"/>
      <c r="TDB15" s="211"/>
      <c r="TDC15" s="211"/>
      <c r="TDD15" s="211"/>
      <c r="TDE15" s="211"/>
      <c r="TDF15" s="211"/>
      <c r="TDG15" s="211"/>
      <c r="TDH15" s="211"/>
      <c r="TDI15" s="211"/>
      <c r="TDJ15" s="211"/>
      <c r="TDK15" s="211"/>
      <c r="TDL15" s="211"/>
      <c r="TDM15" s="211"/>
      <c r="TDN15" s="211"/>
      <c r="TDO15" s="211"/>
      <c r="TDP15" s="211"/>
      <c r="TDQ15" s="211"/>
      <c r="TDR15" s="211"/>
      <c r="TDS15" s="211"/>
      <c r="TDT15" s="211"/>
      <c r="TDU15" s="211"/>
      <c r="TDV15" s="211"/>
      <c r="TDW15" s="211"/>
      <c r="TDX15" s="211"/>
      <c r="TDY15" s="211"/>
      <c r="TDZ15" s="211"/>
      <c r="TEA15" s="211"/>
      <c r="TEB15" s="211"/>
      <c r="TEC15" s="211"/>
      <c r="TED15" s="211"/>
      <c r="TEE15" s="211"/>
      <c r="TEF15" s="211"/>
      <c r="TEG15" s="211"/>
      <c r="TEH15" s="211"/>
      <c r="TEI15" s="211"/>
      <c r="TEJ15" s="211"/>
      <c r="TEK15" s="211"/>
      <c r="TEL15" s="211"/>
      <c r="TEM15" s="211"/>
      <c r="TEN15" s="211"/>
      <c r="TEO15" s="211"/>
      <c r="TEP15" s="211"/>
      <c r="TEQ15" s="211"/>
      <c r="TER15" s="211"/>
      <c r="TES15" s="211"/>
      <c r="TET15" s="211"/>
      <c r="TEU15" s="211"/>
      <c r="TEV15" s="211"/>
      <c r="TEW15" s="211"/>
      <c r="TEX15" s="211"/>
      <c r="TEY15" s="211"/>
      <c r="TEZ15" s="211"/>
      <c r="TFA15" s="211"/>
      <c r="TFB15" s="211"/>
      <c r="TFC15" s="211"/>
      <c r="TFD15" s="211"/>
      <c r="TFE15" s="211"/>
      <c r="TFF15" s="211"/>
      <c r="TFG15" s="211"/>
      <c r="TFH15" s="211"/>
      <c r="TFI15" s="211"/>
      <c r="TFJ15" s="211"/>
      <c r="TFK15" s="211"/>
      <c r="TFL15" s="211"/>
      <c r="TFM15" s="211"/>
      <c r="TFN15" s="211"/>
      <c r="TFO15" s="211"/>
      <c r="TFP15" s="211"/>
      <c r="TFQ15" s="211"/>
      <c r="TFR15" s="211"/>
      <c r="TFS15" s="211"/>
      <c r="TFT15" s="211"/>
      <c r="TFU15" s="211"/>
      <c r="TFV15" s="211"/>
      <c r="TFW15" s="211"/>
      <c r="TFX15" s="211"/>
      <c r="TFY15" s="211"/>
      <c r="TFZ15" s="211"/>
      <c r="TGA15" s="211"/>
      <c r="TGB15" s="211"/>
      <c r="TGC15" s="211"/>
      <c r="TGD15" s="211"/>
      <c r="TGE15" s="211"/>
      <c r="TGF15" s="211"/>
      <c r="TGG15" s="211"/>
      <c r="TGH15" s="211"/>
      <c r="TGI15" s="211"/>
      <c r="TGJ15" s="211"/>
      <c r="TGK15" s="211"/>
      <c r="TGL15" s="211"/>
      <c r="TGM15" s="211"/>
      <c r="TGN15" s="211"/>
      <c r="TGO15" s="211"/>
      <c r="TGP15" s="211"/>
      <c r="TGQ15" s="211"/>
      <c r="TGR15" s="211"/>
      <c r="TGS15" s="211"/>
      <c r="TGT15" s="211"/>
      <c r="TGU15" s="211"/>
      <c r="TGV15" s="211"/>
      <c r="TGW15" s="211"/>
      <c r="TGX15" s="211"/>
      <c r="TGY15" s="211"/>
      <c r="TGZ15" s="211"/>
      <c r="THA15" s="211"/>
      <c r="THB15" s="211"/>
      <c r="THC15" s="211"/>
      <c r="THD15" s="211"/>
      <c r="THE15" s="211"/>
      <c r="THF15" s="211"/>
      <c r="THG15" s="211"/>
      <c r="THH15" s="211"/>
      <c r="THI15" s="211"/>
      <c r="THJ15" s="211"/>
      <c r="THK15" s="211"/>
      <c r="THL15" s="211"/>
      <c r="THM15" s="211"/>
      <c r="THN15" s="211"/>
      <c r="THO15" s="211"/>
      <c r="THP15" s="211"/>
      <c r="THQ15" s="211"/>
      <c r="THR15" s="211"/>
      <c r="THS15" s="211"/>
      <c r="THT15" s="211"/>
      <c r="THU15" s="211"/>
      <c r="THV15" s="211"/>
      <c r="THW15" s="211"/>
      <c r="THX15" s="211"/>
      <c r="THY15" s="211"/>
      <c r="THZ15" s="211"/>
      <c r="TIA15" s="211"/>
      <c r="TIB15" s="211"/>
      <c r="TIC15" s="211"/>
      <c r="TID15" s="211"/>
      <c r="TIE15" s="211"/>
      <c r="TIF15" s="211"/>
      <c r="TIG15" s="211"/>
      <c r="TIH15" s="211"/>
      <c r="TII15" s="211"/>
      <c r="TIJ15" s="211"/>
      <c r="TIK15" s="211"/>
      <c r="TIL15" s="211"/>
      <c r="TIM15" s="211"/>
      <c r="TIN15" s="211"/>
      <c r="TIO15" s="211"/>
      <c r="TIP15" s="211"/>
      <c r="TIQ15" s="211"/>
      <c r="TIR15" s="211"/>
      <c r="TIS15" s="211"/>
      <c r="TIT15" s="211"/>
      <c r="TIU15" s="211"/>
      <c r="TIV15" s="211"/>
      <c r="TIW15" s="211"/>
      <c r="TIX15" s="211"/>
      <c r="TIY15" s="211"/>
      <c r="TIZ15" s="211"/>
      <c r="TJA15" s="211"/>
      <c r="TJB15" s="211"/>
      <c r="TJC15" s="211"/>
      <c r="TJD15" s="211"/>
      <c r="TJE15" s="211"/>
      <c r="TJF15" s="211"/>
      <c r="TJG15" s="211"/>
      <c r="TJH15" s="211"/>
      <c r="TJI15" s="211"/>
      <c r="TJJ15" s="211"/>
      <c r="TJK15" s="211"/>
      <c r="TJL15" s="211"/>
      <c r="TJM15" s="211"/>
      <c r="TJN15" s="211"/>
      <c r="TJO15" s="211"/>
      <c r="TJP15" s="211"/>
      <c r="TJQ15" s="211"/>
      <c r="TJR15" s="211"/>
      <c r="TJS15" s="211"/>
      <c r="TJT15" s="211"/>
      <c r="TJU15" s="211"/>
      <c r="TJV15" s="211"/>
      <c r="TJW15" s="211"/>
      <c r="TJX15" s="211"/>
      <c r="TJY15" s="211"/>
      <c r="TJZ15" s="211"/>
      <c r="TKA15" s="211"/>
      <c r="TKB15" s="211"/>
      <c r="TKC15" s="211"/>
      <c r="TKD15" s="211"/>
      <c r="TKE15" s="211"/>
      <c r="TKF15" s="211"/>
      <c r="TKG15" s="211"/>
      <c r="TKH15" s="211"/>
      <c r="TKI15" s="211"/>
      <c r="TKJ15" s="211"/>
      <c r="TKK15" s="211"/>
      <c r="TKL15" s="211"/>
      <c r="TKM15" s="211"/>
      <c r="TKN15" s="211"/>
      <c r="TKO15" s="211"/>
      <c r="TKP15" s="211"/>
      <c r="TKQ15" s="211"/>
      <c r="TKR15" s="211"/>
      <c r="TKS15" s="211"/>
      <c r="TKT15" s="211"/>
      <c r="TKU15" s="211"/>
      <c r="TKV15" s="211"/>
      <c r="TKW15" s="211"/>
      <c r="TKX15" s="211"/>
      <c r="TKY15" s="211"/>
      <c r="TKZ15" s="211"/>
      <c r="TLA15" s="211"/>
      <c r="TLB15" s="211"/>
      <c r="TLC15" s="211"/>
      <c r="TLD15" s="211"/>
      <c r="TLE15" s="211"/>
      <c r="TLF15" s="211"/>
      <c r="TLG15" s="211"/>
      <c r="TLH15" s="211"/>
      <c r="TLI15" s="211"/>
      <c r="TLJ15" s="211"/>
      <c r="TLK15" s="211"/>
      <c r="TLL15" s="211"/>
      <c r="TLM15" s="211"/>
      <c r="TLN15" s="211"/>
      <c r="TLO15" s="211"/>
      <c r="TLP15" s="211"/>
      <c r="TLQ15" s="211"/>
      <c r="TLR15" s="211"/>
      <c r="TLS15" s="211"/>
      <c r="TLT15" s="211"/>
      <c r="TLU15" s="211"/>
      <c r="TLV15" s="211"/>
      <c r="TLW15" s="211"/>
      <c r="TLX15" s="211"/>
      <c r="TLY15" s="211"/>
      <c r="TLZ15" s="211"/>
      <c r="TMA15" s="211"/>
      <c r="TMB15" s="211"/>
      <c r="TMC15" s="211"/>
      <c r="TMD15" s="211"/>
      <c r="TME15" s="211"/>
      <c r="TMF15" s="211"/>
      <c r="TMG15" s="211"/>
      <c r="TMH15" s="211"/>
      <c r="TMI15" s="211"/>
      <c r="TMJ15" s="211"/>
      <c r="TMK15" s="211"/>
      <c r="TML15" s="211"/>
      <c r="TMM15" s="211"/>
      <c r="TMN15" s="211"/>
      <c r="TMO15" s="211"/>
      <c r="TMP15" s="211"/>
      <c r="TMQ15" s="211"/>
      <c r="TMR15" s="211"/>
      <c r="TMS15" s="211"/>
      <c r="TMT15" s="211"/>
      <c r="TMU15" s="211"/>
      <c r="TMV15" s="211"/>
      <c r="TMW15" s="211"/>
      <c r="TMX15" s="211"/>
      <c r="TMY15" s="211"/>
      <c r="TMZ15" s="211"/>
      <c r="TNA15" s="211"/>
      <c r="TNB15" s="211"/>
      <c r="TNC15" s="211"/>
      <c r="TND15" s="211"/>
      <c r="TNE15" s="211"/>
      <c r="TNF15" s="211"/>
      <c r="TNG15" s="211"/>
      <c r="TNH15" s="211"/>
      <c r="TNI15" s="211"/>
      <c r="TNJ15" s="211"/>
      <c r="TNK15" s="211"/>
      <c r="TNL15" s="211"/>
      <c r="TNM15" s="211"/>
      <c r="TNN15" s="211"/>
      <c r="TNO15" s="211"/>
      <c r="TNP15" s="211"/>
      <c r="TNQ15" s="211"/>
      <c r="TNR15" s="211"/>
      <c r="TNS15" s="211"/>
      <c r="TNT15" s="211"/>
      <c r="TNU15" s="211"/>
      <c r="TNV15" s="211"/>
      <c r="TNW15" s="211"/>
      <c r="TNX15" s="211"/>
      <c r="TNY15" s="211"/>
      <c r="TNZ15" s="211"/>
      <c r="TOA15" s="211"/>
      <c r="TOB15" s="211"/>
      <c r="TOC15" s="211"/>
      <c r="TOD15" s="211"/>
      <c r="TOE15" s="211"/>
      <c r="TOF15" s="211"/>
      <c r="TOG15" s="211"/>
      <c r="TOH15" s="211"/>
      <c r="TOI15" s="211"/>
      <c r="TOJ15" s="211"/>
      <c r="TOK15" s="211"/>
      <c r="TOL15" s="211"/>
      <c r="TOM15" s="211"/>
      <c r="TON15" s="211"/>
      <c r="TOO15" s="211"/>
      <c r="TOP15" s="211"/>
      <c r="TOQ15" s="211"/>
      <c r="TOR15" s="211"/>
      <c r="TOS15" s="211"/>
      <c r="TOT15" s="211"/>
      <c r="TOU15" s="211"/>
      <c r="TOV15" s="211"/>
      <c r="TOW15" s="211"/>
      <c r="TOX15" s="211"/>
      <c r="TOY15" s="211"/>
      <c r="TOZ15" s="211"/>
      <c r="TPA15" s="211"/>
      <c r="TPB15" s="211"/>
      <c r="TPC15" s="211"/>
      <c r="TPD15" s="211"/>
      <c r="TPE15" s="211"/>
      <c r="TPF15" s="211"/>
      <c r="TPG15" s="211"/>
      <c r="TPH15" s="211"/>
      <c r="TPI15" s="211"/>
      <c r="TPJ15" s="211"/>
      <c r="TPK15" s="211"/>
      <c r="TPL15" s="211"/>
      <c r="TPM15" s="211"/>
      <c r="TPN15" s="211"/>
      <c r="TPO15" s="211"/>
      <c r="TPP15" s="211"/>
      <c r="TPQ15" s="211"/>
      <c r="TPR15" s="211"/>
      <c r="TPS15" s="211"/>
      <c r="TPT15" s="211"/>
      <c r="TPU15" s="211"/>
      <c r="TPV15" s="211"/>
      <c r="TPW15" s="211"/>
      <c r="TPX15" s="211"/>
      <c r="TPY15" s="211"/>
      <c r="TPZ15" s="211"/>
      <c r="TQA15" s="211"/>
      <c r="TQB15" s="211"/>
      <c r="TQC15" s="211"/>
      <c r="TQD15" s="211"/>
      <c r="TQE15" s="211"/>
      <c r="TQF15" s="211"/>
      <c r="TQG15" s="211"/>
      <c r="TQH15" s="211"/>
      <c r="TQI15" s="211"/>
      <c r="TQJ15" s="211"/>
      <c r="TQK15" s="211"/>
      <c r="TQL15" s="211"/>
      <c r="TQM15" s="211"/>
      <c r="TQN15" s="211"/>
      <c r="TQO15" s="211"/>
      <c r="TQP15" s="211"/>
      <c r="TQQ15" s="211"/>
      <c r="TQR15" s="211"/>
      <c r="TQS15" s="211"/>
      <c r="TQT15" s="211"/>
      <c r="TQU15" s="211"/>
      <c r="TQV15" s="211"/>
      <c r="TQW15" s="211"/>
      <c r="TQX15" s="211"/>
      <c r="TQY15" s="211"/>
      <c r="TQZ15" s="211"/>
      <c r="TRA15" s="211"/>
      <c r="TRB15" s="211"/>
      <c r="TRC15" s="211"/>
      <c r="TRD15" s="211"/>
      <c r="TRE15" s="211"/>
      <c r="TRF15" s="211"/>
      <c r="TRG15" s="211"/>
      <c r="TRH15" s="211"/>
      <c r="TRI15" s="211"/>
      <c r="TRJ15" s="211"/>
      <c r="TRK15" s="211"/>
      <c r="TRL15" s="211"/>
      <c r="TRM15" s="211"/>
      <c r="TRN15" s="211"/>
      <c r="TRO15" s="211"/>
      <c r="TRP15" s="211"/>
      <c r="TRQ15" s="211"/>
      <c r="TRR15" s="211"/>
      <c r="TRS15" s="211"/>
      <c r="TRT15" s="211"/>
      <c r="TRU15" s="211"/>
      <c r="TRV15" s="211"/>
      <c r="TRW15" s="211"/>
      <c r="TRX15" s="211"/>
      <c r="TRY15" s="211"/>
      <c r="TRZ15" s="211"/>
      <c r="TSA15" s="211"/>
      <c r="TSB15" s="211"/>
      <c r="TSC15" s="211"/>
      <c r="TSD15" s="211"/>
      <c r="TSE15" s="211"/>
      <c r="TSF15" s="211"/>
      <c r="TSG15" s="211"/>
      <c r="TSH15" s="211"/>
      <c r="TSI15" s="211"/>
      <c r="TSJ15" s="211"/>
      <c r="TSK15" s="211"/>
      <c r="TSL15" s="211"/>
      <c r="TSM15" s="211"/>
      <c r="TSN15" s="211"/>
      <c r="TSO15" s="211"/>
      <c r="TSP15" s="211"/>
      <c r="TSQ15" s="211"/>
      <c r="TSR15" s="211"/>
      <c r="TSS15" s="211"/>
      <c r="TST15" s="211"/>
      <c r="TSU15" s="211"/>
      <c r="TSV15" s="211"/>
      <c r="TSW15" s="211"/>
      <c r="TSX15" s="211"/>
      <c r="TSY15" s="211"/>
      <c r="TSZ15" s="211"/>
      <c r="TTA15" s="211"/>
      <c r="TTB15" s="211"/>
      <c r="TTC15" s="211"/>
      <c r="TTD15" s="211"/>
      <c r="TTE15" s="211"/>
      <c r="TTF15" s="211"/>
      <c r="TTG15" s="211"/>
      <c r="TTH15" s="211"/>
      <c r="TTI15" s="211"/>
      <c r="TTJ15" s="211"/>
      <c r="TTK15" s="211"/>
      <c r="TTL15" s="211"/>
      <c r="TTM15" s="211"/>
      <c r="TTN15" s="211"/>
      <c r="TTO15" s="211"/>
      <c r="TTP15" s="211"/>
      <c r="TTQ15" s="211"/>
      <c r="TTR15" s="211"/>
      <c r="TTS15" s="211"/>
      <c r="TTT15" s="211"/>
      <c r="TTU15" s="211"/>
      <c r="TTV15" s="211"/>
      <c r="TTW15" s="211"/>
      <c r="TTX15" s="211"/>
      <c r="TTY15" s="211"/>
      <c r="TTZ15" s="211"/>
      <c r="TUA15" s="211"/>
      <c r="TUB15" s="211"/>
      <c r="TUC15" s="211"/>
      <c r="TUD15" s="211"/>
      <c r="TUE15" s="211"/>
      <c r="TUF15" s="211"/>
      <c r="TUG15" s="211"/>
      <c r="TUH15" s="211"/>
      <c r="TUI15" s="211"/>
      <c r="TUJ15" s="211"/>
      <c r="TUK15" s="211"/>
      <c r="TUL15" s="211"/>
      <c r="TUM15" s="211"/>
      <c r="TUN15" s="211"/>
      <c r="TUO15" s="211"/>
      <c r="TUP15" s="211"/>
      <c r="TUQ15" s="211"/>
      <c r="TUR15" s="211"/>
      <c r="TUS15" s="211"/>
      <c r="TUT15" s="211"/>
      <c r="TUU15" s="211"/>
      <c r="TUV15" s="211"/>
      <c r="TUW15" s="211"/>
      <c r="TUX15" s="211"/>
      <c r="TUY15" s="211"/>
      <c r="TUZ15" s="211"/>
      <c r="TVA15" s="211"/>
      <c r="TVB15" s="211"/>
      <c r="TVC15" s="211"/>
      <c r="TVD15" s="211"/>
      <c r="TVE15" s="211"/>
      <c r="TVF15" s="211"/>
      <c r="TVG15" s="211"/>
      <c r="TVH15" s="211"/>
      <c r="TVI15" s="211"/>
      <c r="TVJ15" s="211"/>
      <c r="TVK15" s="211"/>
      <c r="TVL15" s="211"/>
      <c r="TVM15" s="211"/>
      <c r="TVN15" s="211"/>
      <c r="TVO15" s="211"/>
      <c r="TVP15" s="211"/>
      <c r="TVQ15" s="211"/>
      <c r="TVR15" s="211"/>
      <c r="TVS15" s="211"/>
      <c r="TVT15" s="211"/>
      <c r="TVU15" s="211"/>
      <c r="TVV15" s="211"/>
      <c r="TVW15" s="211"/>
      <c r="TVX15" s="211"/>
      <c r="TVY15" s="211"/>
      <c r="TVZ15" s="211"/>
      <c r="TWA15" s="211"/>
      <c r="TWB15" s="211"/>
      <c r="TWC15" s="211"/>
      <c r="TWD15" s="211"/>
      <c r="TWE15" s="211"/>
      <c r="TWF15" s="211"/>
      <c r="TWG15" s="211"/>
      <c r="TWH15" s="211"/>
      <c r="TWI15" s="211"/>
      <c r="TWJ15" s="211"/>
      <c r="TWK15" s="211"/>
      <c r="TWL15" s="211"/>
      <c r="TWM15" s="211"/>
      <c r="TWN15" s="211"/>
      <c r="TWO15" s="211"/>
      <c r="TWP15" s="211"/>
      <c r="TWQ15" s="211"/>
      <c r="TWR15" s="211"/>
      <c r="TWS15" s="211"/>
      <c r="TWT15" s="211"/>
      <c r="TWU15" s="211"/>
      <c r="TWV15" s="211"/>
      <c r="TWW15" s="211"/>
      <c r="TWX15" s="211"/>
      <c r="TWY15" s="211"/>
      <c r="TWZ15" s="211"/>
      <c r="TXA15" s="211"/>
      <c r="TXB15" s="211"/>
      <c r="TXC15" s="211"/>
      <c r="TXD15" s="211"/>
      <c r="TXE15" s="211"/>
      <c r="TXF15" s="211"/>
      <c r="TXG15" s="211"/>
      <c r="TXH15" s="211"/>
      <c r="TXI15" s="211"/>
      <c r="TXJ15" s="211"/>
      <c r="TXK15" s="211"/>
      <c r="TXL15" s="211"/>
      <c r="TXM15" s="211"/>
      <c r="TXN15" s="211"/>
      <c r="TXO15" s="211"/>
      <c r="TXP15" s="211"/>
      <c r="TXQ15" s="211"/>
      <c r="TXR15" s="211"/>
      <c r="TXS15" s="211"/>
      <c r="TXT15" s="211"/>
      <c r="TXU15" s="211"/>
      <c r="TXV15" s="211"/>
      <c r="TXW15" s="211"/>
      <c r="TXX15" s="211"/>
      <c r="TXY15" s="211"/>
      <c r="TXZ15" s="211"/>
      <c r="TYA15" s="211"/>
      <c r="TYB15" s="211"/>
      <c r="TYC15" s="211"/>
      <c r="TYD15" s="211"/>
      <c r="TYE15" s="211"/>
      <c r="TYF15" s="211"/>
      <c r="TYG15" s="211"/>
      <c r="TYH15" s="211"/>
      <c r="TYI15" s="211"/>
      <c r="TYJ15" s="211"/>
      <c r="TYK15" s="211"/>
      <c r="TYL15" s="211"/>
      <c r="TYM15" s="211"/>
      <c r="TYN15" s="211"/>
      <c r="TYO15" s="211"/>
      <c r="TYP15" s="211"/>
      <c r="TYQ15" s="211"/>
      <c r="TYR15" s="211"/>
      <c r="TYS15" s="211"/>
      <c r="TYT15" s="211"/>
      <c r="TYU15" s="211"/>
      <c r="TYV15" s="211"/>
      <c r="TYW15" s="211"/>
      <c r="TYX15" s="211"/>
      <c r="TYY15" s="211"/>
      <c r="TYZ15" s="211"/>
      <c r="TZA15" s="211"/>
      <c r="TZB15" s="211"/>
      <c r="TZC15" s="211"/>
      <c r="TZD15" s="211"/>
      <c r="TZE15" s="211"/>
      <c r="TZF15" s="211"/>
      <c r="TZG15" s="211"/>
      <c r="TZH15" s="211"/>
      <c r="TZI15" s="211"/>
      <c r="TZJ15" s="211"/>
      <c r="TZK15" s="211"/>
      <c r="TZL15" s="211"/>
      <c r="TZM15" s="211"/>
      <c r="TZN15" s="211"/>
      <c r="TZO15" s="211"/>
      <c r="TZP15" s="211"/>
      <c r="TZQ15" s="211"/>
      <c r="TZR15" s="211"/>
      <c r="TZS15" s="211"/>
      <c r="TZT15" s="211"/>
      <c r="TZU15" s="211"/>
      <c r="TZV15" s="211"/>
      <c r="TZW15" s="211"/>
      <c r="TZX15" s="211"/>
      <c r="TZY15" s="211"/>
      <c r="TZZ15" s="211"/>
      <c r="UAA15" s="211"/>
      <c r="UAB15" s="211"/>
      <c r="UAC15" s="211"/>
      <c r="UAD15" s="211"/>
      <c r="UAE15" s="211"/>
      <c r="UAF15" s="211"/>
      <c r="UAG15" s="211"/>
      <c r="UAH15" s="211"/>
      <c r="UAI15" s="211"/>
      <c r="UAJ15" s="211"/>
      <c r="UAK15" s="211"/>
      <c r="UAL15" s="211"/>
      <c r="UAM15" s="211"/>
      <c r="UAN15" s="211"/>
      <c r="UAO15" s="211"/>
      <c r="UAP15" s="211"/>
      <c r="UAQ15" s="211"/>
      <c r="UAR15" s="211"/>
      <c r="UAS15" s="211"/>
      <c r="UAT15" s="211"/>
      <c r="UAU15" s="211"/>
      <c r="UAV15" s="211"/>
      <c r="UAW15" s="211"/>
      <c r="UAX15" s="211"/>
      <c r="UAY15" s="211"/>
      <c r="UAZ15" s="211"/>
      <c r="UBA15" s="211"/>
      <c r="UBB15" s="211"/>
      <c r="UBC15" s="211"/>
      <c r="UBD15" s="211"/>
      <c r="UBE15" s="211"/>
      <c r="UBF15" s="211"/>
      <c r="UBG15" s="211"/>
      <c r="UBH15" s="211"/>
      <c r="UBI15" s="211"/>
      <c r="UBJ15" s="211"/>
      <c r="UBK15" s="211"/>
      <c r="UBL15" s="211"/>
      <c r="UBM15" s="211"/>
      <c r="UBN15" s="211"/>
      <c r="UBO15" s="211"/>
      <c r="UBP15" s="211"/>
      <c r="UBQ15" s="211"/>
      <c r="UBR15" s="211"/>
      <c r="UBS15" s="211"/>
      <c r="UBT15" s="211"/>
      <c r="UBU15" s="211"/>
      <c r="UBV15" s="211"/>
      <c r="UBW15" s="211"/>
      <c r="UBX15" s="211"/>
      <c r="UBY15" s="211"/>
      <c r="UBZ15" s="211"/>
      <c r="UCA15" s="211"/>
      <c r="UCB15" s="211"/>
      <c r="UCC15" s="211"/>
      <c r="UCD15" s="211"/>
      <c r="UCE15" s="211"/>
      <c r="UCF15" s="211"/>
      <c r="UCG15" s="211"/>
      <c r="UCH15" s="211"/>
      <c r="UCI15" s="211"/>
      <c r="UCJ15" s="211"/>
      <c r="UCK15" s="211"/>
      <c r="UCL15" s="211"/>
      <c r="UCM15" s="211"/>
      <c r="UCN15" s="211"/>
      <c r="UCO15" s="211"/>
      <c r="UCP15" s="211"/>
      <c r="UCQ15" s="211"/>
      <c r="UCR15" s="211"/>
      <c r="UCS15" s="211"/>
      <c r="UCT15" s="211"/>
      <c r="UCU15" s="211"/>
      <c r="UCV15" s="211"/>
      <c r="UCW15" s="211"/>
      <c r="UCX15" s="211"/>
      <c r="UCY15" s="211"/>
      <c r="UCZ15" s="211"/>
      <c r="UDA15" s="211"/>
      <c r="UDB15" s="211"/>
      <c r="UDC15" s="211"/>
      <c r="UDD15" s="211"/>
      <c r="UDE15" s="211"/>
      <c r="UDF15" s="211"/>
      <c r="UDG15" s="211"/>
      <c r="UDH15" s="211"/>
      <c r="UDI15" s="211"/>
      <c r="UDJ15" s="211"/>
      <c r="UDK15" s="211"/>
      <c r="UDL15" s="211"/>
      <c r="UDM15" s="211"/>
      <c r="UDN15" s="211"/>
      <c r="UDO15" s="211"/>
      <c r="UDP15" s="211"/>
      <c r="UDQ15" s="211"/>
      <c r="UDR15" s="211"/>
      <c r="UDS15" s="211"/>
      <c r="UDT15" s="211"/>
      <c r="UDU15" s="211"/>
      <c r="UDV15" s="211"/>
      <c r="UDW15" s="211"/>
      <c r="UDX15" s="211"/>
      <c r="UDY15" s="211"/>
      <c r="UDZ15" s="211"/>
      <c r="UEA15" s="211"/>
      <c r="UEB15" s="211"/>
      <c r="UEC15" s="211"/>
      <c r="UED15" s="211"/>
      <c r="UEE15" s="211"/>
      <c r="UEF15" s="211"/>
      <c r="UEG15" s="211"/>
      <c r="UEH15" s="211"/>
      <c r="UEI15" s="211"/>
      <c r="UEJ15" s="211"/>
      <c r="UEK15" s="211"/>
      <c r="UEL15" s="211"/>
      <c r="UEM15" s="211"/>
      <c r="UEN15" s="211"/>
      <c r="UEO15" s="211"/>
      <c r="UEP15" s="211"/>
      <c r="UEQ15" s="211"/>
      <c r="UER15" s="211"/>
      <c r="UES15" s="211"/>
      <c r="UET15" s="211"/>
      <c r="UEU15" s="211"/>
      <c r="UEV15" s="211"/>
      <c r="UEW15" s="211"/>
      <c r="UEX15" s="211"/>
      <c r="UEY15" s="211"/>
      <c r="UEZ15" s="211"/>
      <c r="UFA15" s="211"/>
      <c r="UFB15" s="211"/>
      <c r="UFC15" s="211"/>
      <c r="UFD15" s="211"/>
      <c r="UFE15" s="211"/>
      <c r="UFF15" s="211"/>
      <c r="UFG15" s="211"/>
      <c r="UFH15" s="211"/>
      <c r="UFI15" s="211"/>
      <c r="UFJ15" s="211"/>
      <c r="UFK15" s="211"/>
      <c r="UFL15" s="211"/>
      <c r="UFM15" s="211"/>
      <c r="UFN15" s="211"/>
      <c r="UFO15" s="211"/>
      <c r="UFP15" s="211"/>
      <c r="UFQ15" s="211"/>
      <c r="UFR15" s="211"/>
      <c r="UFS15" s="211"/>
      <c r="UFT15" s="211"/>
      <c r="UFU15" s="211"/>
      <c r="UFV15" s="211"/>
      <c r="UFW15" s="211"/>
      <c r="UFX15" s="211"/>
      <c r="UFY15" s="211"/>
      <c r="UFZ15" s="211"/>
      <c r="UGA15" s="211"/>
      <c r="UGB15" s="211"/>
      <c r="UGC15" s="211"/>
      <c r="UGD15" s="211"/>
      <c r="UGE15" s="211"/>
      <c r="UGF15" s="211"/>
      <c r="UGG15" s="211"/>
      <c r="UGH15" s="211"/>
      <c r="UGI15" s="211"/>
      <c r="UGJ15" s="211"/>
      <c r="UGK15" s="211"/>
      <c r="UGL15" s="211"/>
      <c r="UGM15" s="211"/>
      <c r="UGN15" s="211"/>
      <c r="UGO15" s="211"/>
      <c r="UGP15" s="211"/>
      <c r="UGQ15" s="211"/>
      <c r="UGR15" s="211"/>
      <c r="UGS15" s="211"/>
      <c r="UGT15" s="211"/>
      <c r="UGU15" s="211"/>
      <c r="UGV15" s="211"/>
      <c r="UGW15" s="211"/>
      <c r="UGX15" s="211"/>
      <c r="UGY15" s="211"/>
      <c r="UGZ15" s="211"/>
      <c r="UHA15" s="211"/>
      <c r="UHB15" s="211"/>
      <c r="UHC15" s="211"/>
      <c r="UHD15" s="211"/>
      <c r="UHE15" s="211"/>
      <c r="UHF15" s="211"/>
      <c r="UHG15" s="211"/>
      <c r="UHH15" s="211"/>
      <c r="UHI15" s="211"/>
      <c r="UHJ15" s="211"/>
      <c r="UHK15" s="211"/>
      <c r="UHL15" s="211"/>
      <c r="UHM15" s="211"/>
      <c r="UHN15" s="211"/>
      <c r="UHO15" s="211"/>
      <c r="UHP15" s="211"/>
      <c r="UHQ15" s="211"/>
      <c r="UHR15" s="211"/>
      <c r="UHS15" s="211"/>
      <c r="UHT15" s="211"/>
      <c r="UHU15" s="211"/>
      <c r="UHV15" s="211"/>
      <c r="UHW15" s="211"/>
      <c r="UHX15" s="211"/>
      <c r="UHY15" s="211"/>
      <c r="UHZ15" s="211"/>
      <c r="UIA15" s="211"/>
      <c r="UIB15" s="211"/>
      <c r="UIC15" s="211"/>
      <c r="UID15" s="211"/>
      <c r="UIE15" s="211"/>
      <c r="UIF15" s="211"/>
      <c r="UIG15" s="211"/>
      <c r="UIH15" s="211"/>
      <c r="UII15" s="211"/>
      <c r="UIJ15" s="211"/>
      <c r="UIK15" s="211"/>
      <c r="UIL15" s="211"/>
      <c r="UIM15" s="211"/>
      <c r="UIN15" s="211"/>
      <c r="UIO15" s="211"/>
      <c r="UIP15" s="211"/>
      <c r="UIQ15" s="211"/>
      <c r="UIR15" s="211"/>
      <c r="UIS15" s="211"/>
      <c r="UIT15" s="211"/>
      <c r="UIU15" s="211"/>
      <c r="UIV15" s="211"/>
      <c r="UIW15" s="211"/>
      <c r="UIX15" s="211"/>
      <c r="UIY15" s="211"/>
      <c r="UIZ15" s="211"/>
      <c r="UJA15" s="211"/>
      <c r="UJB15" s="211"/>
      <c r="UJC15" s="211"/>
      <c r="UJD15" s="211"/>
      <c r="UJE15" s="211"/>
      <c r="UJF15" s="211"/>
      <c r="UJG15" s="211"/>
      <c r="UJH15" s="211"/>
      <c r="UJI15" s="211"/>
      <c r="UJJ15" s="211"/>
      <c r="UJK15" s="211"/>
      <c r="UJL15" s="211"/>
      <c r="UJM15" s="211"/>
      <c r="UJN15" s="211"/>
      <c r="UJO15" s="211"/>
      <c r="UJP15" s="211"/>
      <c r="UJQ15" s="211"/>
      <c r="UJR15" s="211"/>
      <c r="UJS15" s="211"/>
      <c r="UJT15" s="211"/>
      <c r="UJU15" s="211"/>
      <c r="UJV15" s="211"/>
      <c r="UJW15" s="211"/>
      <c r="UJX15" s="211"/>
      <c r="UJY15" s="211"/>
      <c r="UJZ15" s="211"/>
      <c r="UKA15" s="211"/>
      <c r="UKB15" s="211"/>
      <c r="UKC15" s="211"/>
      <c r="UKD15" s="211"/>
      <c r="UKE15" s="211"/>
      <c r="UKF15" s="211"/>
      <c r="UKG15" s="211"/>
      <c r="UKH15" s="211"/>
      <c r="UKI15" s="211"/>
      <c r="UKJ15" s="211"/>
      <c r="UKK15" s="211"/>
      <c r="UKL15" s="211"/>
      <c r="UKM15" s="211"/>
      <c r="UKN15" s="211"/>
      <c r="UKO15" s="211"/>
      <c r="UKP15" s="211"/>
      <c r="UKQ15" s="211"/>
      <c r="UKR15" s="211"/>
      <c r="UKS15" s="211"/>
      <c r="UKT15" s="211"/>
      <c r="UKU15" s="211"/>
      <c r="UKV15" s="211"/>
      <c r="UKW15" s="211"/>
      <c r="UKX15" s="211"/>
      <c r="UKY15" s="211"/>
      <c r="UKZ15" s="211"/>
      <c r="ULA15" s="211"/>
      <c r="ULB15" s="211"/>
      <c r="ULC15" s="211"/>
      <c r="ULD15" s="211"/>
      <c r="ULE15" s="211"/>
      <c r="ULF15" s="211"/>
      <c r="ULG15" s="211"/>
      <c r="ULH15" s="211"/>
      <c r="ULI15" s="211"/>
      <c r="ULJ15" s="211"/>
      <c r="ULK15" s="211"/>
      <c r="ULL15" s="211"/>
      <c r="ULM15" s="211"/>
      <c r="ULN15" s="211"/>
      <c r="ULO15" s="211"/>
      <c r="ULP15" s="211"/>
      <c r="ULQ15" s="211"/>
      <c r="ULR15" s="211"/>
      <c r="ULS15" s="211"/>
      <c r="ULT15" s="211"/>
      <c r="ULU15" s="211"/>
      <c r="ULV15" s="211"/>
      <c r="ULW15" s="211"/>
      <c r="ULX15" s="211"/>
      <c r="ULY15" s="211"/>
      <c r="ULZ15" s="211"/>
      <c r="UMA15" s="211"/>
      <c r="UMB15" s="211"/>
      <c r="UMC15" s="211"/>
      <c r="UMD15" s="211"/>
      <c r="UME15" s="211"/>
      <c r="UMF15" s="211"/>
      <c r="UMG15" s="211"/>
      <c r="UMH15" s="211"/>
      <c r="UMI15" s="211"/>
      <c r="UMJ15" s="211"/>
      <c r="UMK15" s="211"/>
      <c r="UML15" s="211"/>
      <c r="UMM15" s="211"/>
      <c r="UMN15" s="211"/>
      <c r="UMO15" s="211"/>
      <c r="UMP15" s="211"/>
      <c r="UMQ15" s="211"/>
      <c r="UMR15" s="211"/>
      <c r="UMS15" s="211"/>
      <c r="UMT15" s="211"/>
      <c r="UMU15" s="211"/>
      <c r="UMV15" s="211"/>
      <c r="UMW15" s="211"/>
      <c r="UMX15" s="211"/>
      <c r="UMY15" s="211"/>
      <c r="UMZ15" s="211"/>
      <c r="UNA15" s="211"/>
      <c r="UNB15" s="211"/>
      <c r="UNC15" s="211"/>
      <c r="UND15" s="211"/>
      <c r="UNE15" s="211"/>
      <c r="UNF15" s="211"/>
      <c r="UNG15" s="211"/>
      <c r="UNH15" s="211"/>
      <c r="UNI15" s="211"/>
      <c r="UNJ15" s="211"/>
      <c r="UNK15" s="211"/>
      <c r="UNL15" s="211"/>
      <c r="UNM15" s="211"/>
      <c r="UNN15" s="211"/>
      <c r="UNO15" s="211"/>
      <c r="UNP15" s="211"/>
      <c r="UNQ15" s="211"/>
      <c r="UNR15" s="211"/>
      <c r="UNS15" s="211"/>
      <c r="UNT15" s="211"/>
      <c r="UNU15" s="211"/>
      <c r="UNV15" s="211"/>
      <c r="UNW15" s="211"/>
      <c r="UNX15" s="211"/>
      <c r="UNY15" s="211"/>
      <c r="UNZ15" s="211"/>
      <c r="UOA15" s="211"/>
      <c r="UOB15" s="211"/>
      <c r="UOC15" s="211"/>
      <c r="UOD15" s="211"/>
      <c r="UOE15" s="211"/>
      <c r="UOF15" s="211"/>
      <c r="UOG15" s="211"/>
      <c r="UOH15" s="211"/>
      <c r="UOI15" s="211"/>
      <c r="UOJ15" s="211"/>
      <c r="UOK15" s="211"/>
      <c r="UOL15" s="211"/>
      <c r="UOM15" s="211"/>
      <c r="UON15" s="211"/>
      <c r="UOO15" s="211"/>
      <c r="UOP15" s="211"/>
      <c r="UOQ15" s="211"/>
      <c r="UOR15" s="211"/>
      <c r="UOS15" s="211"/>
      <c r="UOT15" s="211"/>
      <c r="UOU15" s="211"/>
      <c r="UOV15" s="211"/>
      <c r="UOW15" s="211"/>
      <c r="UOX15" s="211"/>
      <c r="UOY15" s="211"/>
      <c r="UOZ15" s="211"/>
      <c r="UPA15" s="211"/>
      <c r="UPB15" s="211"/>
      <c r="UPC15" s="211"/>
      <c r="UPD15" s="211"/>
      <c r="UPE15" s="211"/>
      <c r="UPF15" s="211"/>
      <c r="UPG15" s="211"/>
      <c r="UPH15" s="211"/>
      <c r="UPI15" s="211"/>
      <c r="UPJ15" s="211"/>
      <c r="UPK15" s="211"/>
      <c r="UPL15" s="211"/>
      <c r="UPM15" s="211"/>
      <c r="UPN15" s="211"/>
      <c r="UPO15" s="211"/>
      <c r="UPP15" s="211"/>
      <c r="UPQ15" s="211"/>
      <c r="UPR15" s="211"/>
      <c r="UPS15" s="211"/>
      <c r="UPT15" s="211"/>
      <c r="UPU15" s="211"/>
      <c r="UPV15" s="211"/>
      <c r="UPW15" s="211"/>
      <c r="UPX15" s="211"/>
      <c r="UPY15" s="211"/>
      <c r="UPZ15" s="211"/>
      <c r="UQA15" s="211"/>
      <c r="UQB15" s="211"/>
      <c r="UQC15" s="211"/>
      <c r="UQD15" s="211"/>
      <c r="UQE15" s="211"/>
      <c r="UQF15" s="211"/>
      <c r="UQG15" s="211"/>
      <c r="UQH15" s="211"/>
      <c r="UQI15" s="211"/>
      <c r="UQJ15" s="211"/>
      <c r="UQK15" s="211"/>
      <c r="UQL15" s="211"/>
      <c r="UQM15" s="211"/>
      <c r="UQN15" s="211"/>
      <c r="UQO15" s="211"/>
      <c r="UQP15" s="211"/>
      <c r="UQQ15" s="211"/>
      <c r="UQR15" s="211"/>
      <c r="UQS15" s="211"/>
      <c r="UQT15" s="211"/>
      <c r="UQU15" s="211"/>
      <c r="UQV15" s="211"/>
      <c r="UQW15" s="211"/>
      <c r="UQX15" s="211"/>
      <c r="UQY15" s="211"/>
      <c r="UQZ15" s="211"/>
      <c r="URA15" s="211"/>
      <c r="URB15" s="211"/>
      <c r="URC15" s="211"/>
      <c r="URD15" s="211"/>
      <c r="URE15" s="211"/>
      <c r="URF15" s="211"/>
      <c r="URG15" s="211"/>
      <c r="URH15" s="211"/>
      <c r="URI15" s="211"/>
      <c r="URJ15" s="211"/>
      <c r="URK15" s="211"/>
      <c r="URL15" s="211"/>
      <c r="URM15" s="211"/>
      <c r="URN15" s="211"/>
      <c r="URO15" s="211"/>
      <c r="URP15" s="211"/>
      <c r="URQ15" s="211"/>
      <c r="URR15" s="211"/>
      <c r="URS15" s="211"/>
      <c r="URT15" s="211"/>
      <c r="URU15" s="211"/>
      <c r="URV15" s="211"/>
      <c r="URW15" s="211"/>
      <c r="URX15" s="211"/>
      <c r="URY15" s="211"/>
      <c r="URZ15" s="211"/>
      <c r="USA15" s="211"/>
      <c r="USB15" s="211"/>
      <c r="USC15" s="211"/>
      <c r="USD15" s="211"/>
      <c r="USE15" s="211"/>
      <c r="USF15" s="211"/>
      <c r="USG15" s="211"/>
      <c r="USH15" s="211"/>
      <c r="USI15" s="211"/>
      <c r="USJ15" s="211"/>
      <c r="USK15" s="211"/>
      <c r="USL15" s="211"/>
      <c r="USM15" s="211"/>
      <c r="USN15" s="211"/>
      <c r="USO15" s="211"/>
      <c r="USP15" s="211"/>
      <c r="USQ15" s="211"/>
      <c r="USR15" s="211"/>
      <c r="USS15" s="211"/>
      <c r="UST15" s="211"/>
      <c r="USU15" s="211"/>
      <c r="USV15" s="211"/>
      <c r="USW15" s="211"/>
      <c r="USX15" s="211"/>
      <c r="USY15" s="211"/>
      <c r="USZ15" s="211"/>
      <c r="UTA15" s="211"/>
      <c r="UTB15" s="211"/>
      <c r="UTC15" s="211"/>
      <c r="UTD15" s="211"/>
      <c r="UTE15" s="211"/>
      <c r="UTF15" s="211"/>
      <c r="UTG15" s="211"/>
      <c r="UTH15" s="211"/>
      <c r="UTI15" s="211"/>
      <c r="UTJ15" s="211"/>
      <c r="UTK15" s="211"/>
      <c r="UTL15" s="211"/>
      <c r="UTM15" s="211"/>
      <c r="UTN15" s="211"/>
      <c r="UTO15" s="211"/>
      <c r="UTP15" s="211"/>
      <c r="UTQ15" s="211"/>
      <c r="UTR15" s="211"/>
      <c r="UTS15" s="211"/>
      <c r="UTT15" s="211"/>
      <c r="UTU15" s="211"/>
      <c r="UTV15" s="211"/>
      <c r="UTW15" s="211"/>
      <c r="UTX15" s="211"/>
      <c r="UTY15" s="211"/>
      <c r="UTZ15" s="211"/>
      <c r="UUA15" s="211"/>
      <c r="UUB15" s="211"/>
      <c r="UUC15" s="211"/>
      <c r="UUD15" s="211"/>
      <c r="UUE15" s="211"/>
      <c r="UUF15" s="211"/>
      <c r="UUG15" s="211"/>
      <c r="UUH15" s="211"/>
      <c r="UUI15" s="211"/>
      <c r="UUJ15" s="211"/>
      <c r="UUK15" s="211"/>
      <c r="UUL15" s="211"/>
      <c r="UUM15" s="211"/>
      <c r="UUN15" s="211"/>
      <c r="UUO15" s="211"/>
      <c r="UUP15" s="211"/>
      <c r="UUQ15" s="211"/>
      <c r="UUR15" s="211"/>
      <c r="UUS15" s="211"/>
      <c r="UUT15" s="211"/>
      <c r="UUU15" s="211"/>
      <c r="UUV15" s="211"/>
      <c r="UUW15" s="211"/>
      <c r="UUX15" s="211"/>
      <c r="UUY15" s="211"/>
      <c r="UUZ15" s="211"/>
      <c r="UVA15" s="211"/>
      <c r="UVB15" s="211"/>
      <c r="UVC15" s="211"/>
      <c r="UVD15" s="211"/>
      <c r="UVE15" s="211"/>
      <c r="UVF15" s="211"/>
      <c r="UVG15" s="211"/>
      <c r="UVH15" s="211"/>
      <c r="UVI15" s="211"/>
      <c r="UVJ15" s="211"/>
      <c r="UVK15" s="211"/>
      <c r="UVL15" s="211"/>
      <c r="UVM15" s="211"/>
      <c r="UVN15" s="211"/>
      <c r="UVO15" s="211"/>
      <c r="UVP15" s="211"/>
      <c r="UVQ15" s="211"/>
      <c r="UVR15" s="211"/>
      <c r="UVS15" s="211"/>
      <c r="UVT15" s="211"/>
      <c r="UVU15" s="211"/>
      <c r="UVV15" s="211"/>
      <c r="UVW15" s="211"/>
      <c r="UVX15" s="211"/>
      <c r="UVY15" s="211"/>
      <c r="UVZ15" s="211"/>
      <c r="UWA15" s="211"/>
      <c r="UWB15" s="211"/>
      <c r="UWC15" s="211"/>
      <c r="UWD15" s="211"/>
      <c r="UWE15" s="211"/>
      <c r="UWF15" s="211"/>
      <c r="UWG15" s="211"/>
      <c r="UWH15" s="211"/>
      <c r="UWI15" s="211"/>
      <c r="UWJ15" s="211"/>
      <c r="UWK15" s="211"/>
      <c r="UWL15" s="211"/>
      <c r="UWM15" s="211"/>
      <c r="UWN15" s="211"/>
      <c r="UWO15" s="211"/>
      <c r="UWP15" s="211"/>
      <c r="UWQ15" s="211"/>
      <c r="UWR15" s="211"/>
      <c r="UWS15" s="211"/>
      <c r="UWT15" s="211"/>
      <c r="UWU15" s="211"/>
      <c r="UWV15" s="211"/>
      <c r="UWW15" s="211"/>
      <c r="UWX15" s="211"/>
      <c r="UWY15" s="211"/>
      <c r="UWZ15" s="211"/>
      <c r="UXA15" s="211"/>
      <c r="UXB15" s="211"/>
      <c r="UXC15" s="211"/>
      <c r="UXD15" s="211"/>
      <c r="UXE15" s="211"/>
      <c r="UXF15" s="211"/>
      <c r="UXG15" s="211"/>
      <c r="UXH15" s="211"/>
      <c r="UXI15" s="211"/>
      <c r="UXJ15" s="211"/>
      <c r="UXK15" s="211"/>
      <c r="UXL15" s="211"/>
      <c r="UXM15" s="211"/>
      <c r="UXN15" s="211"/>
      <c r="UXO15" s="211"/>
      <c r="UXP15" s="211"/>
      <c r="UXQ15" s="211"/>
      <c r="UXR15" s="211"/>
      <c r="UXS15" s="211"/>
      <c r="UXT15" s="211"/>
      <c r="UXU15" s="211"/>
      <c r="UXV15" s="211"/>
      <c r="UXW15" s="211"/>
      <c r="UXX15" s="211"/>
      <c r="UXY15" s="211"/>
      <c r="UXZ15" s="211"/>
      <c r="UYA15" s="211"/>
      <c r="UYB15" s="211"/>
      <c r="UYC15" s="211"/>
      <c r="UYD15" s="211"/>
      <c r="UYE15" s="211"/>
      <c r="UYF15" s="211"/>
      <c r="UYG15" s="211"/>
      <c r="UYH15" s="211"/>
      <c r="UYI15" s="211"/>
      <c r="UYJ15" s="211"/>
      <c r="UYK15" s="211"/>
      <c r="UYL15" s="211"/>
      <c r="UYM15" s="211"/>
      <c r="UYN15" s="211"/>
      <c r="UYO15" s="211"/>
      <c r="UYP15" s="211"/>
      <c r="UYQ15" s="211"/>
      <c r="UYR15" s="211"/>
      <c r="UYS15" s="211"/>
      <c r="UYT15" s="211"/>
      <c r="UYU15" s="211"/>
      <c r="UYV15" s="211"/>
      <c r="UYW15" s="211"/>
      <c r="UYX15" s="211"/>
      <c r="UYY15" s="211"/>
      <c r="UYZ15" s="211"/>
      <c r="UZA15" s="211"/>
      <c r="UZB15" s="211"/>
      <c r="UZC15" s="211"/>
      <c r="UZD15" s="211"/>
      <c r="UZE15" s="211"/>
      <c r="UZF15" s="211"/>
      <c r="UZG15" s="211"/>
      <c r="UZH15" s="211"/>
      <c r="UZI15" s="211"/>
      <c r="UZJ15" s="211"/>
      <c r="UZK15" s="211"/>
      <c r="UZL15" s="211"/>
      <c r="UZM15" s="211"/>
      <c r="UZN15" s="211"/>
      <c r="UZO15" s="211"/>
      <c r="UZP15" s="211"/>
      <c r="UZQ15" s="211"/>
      <c r="UZR15" s="211"/>
      <c r="UZS15" s="211"/>
      <c r="UZT15" s="211"/>
      <c r="UZU15" s="211"/>
      <c r="UZV15" s="211"/>
      <c r="UZW15" s="211"/>
      <c r="UZX15" s="211"/>
      <c r="UZY15" s="211"/>
      <c r="UZZ15" s="211"/>
      <c r="VAA15" s="211"/>
      <c r="VAB15" s="211"/>
      <c r="VAC15" s="211"/>
      <c r="VAD15" s="211"/>
      <c r="VAE15" s="211"/>
      <c r="VAF15" s="211"/>
      <c r="VAG15" s="211"/>
      <c r="VAH15" s="211"/>
      <c r="VAI15" s="211"/>
      <c r="VAJ15" s="211"/>
      <c r="VAK15" s="211"/>
      <c r="VAL15" s="211"/>
      <c r="VAM15" s="211"/>
      <c r="VAN15" s="211"/>
      <c r="VAO15" s="211"/>
      <c r="VAP15" s="211"/>
      <c r="VAQ15" s="211"/>
      <c r="VAR15" s="211"/>
      <c r="VAS15" s="211"/>
      <c r="VAT15" s="211"/>
      <c r="VAU15" s="211"/>
      <c r="VAV15" s="211"/>
      <c r="VAW15" s="211"/>
      <c r="VAX15" s="211"/>
      <c r="VAY15" s="211"/>
      <c r="VAZ15" s="211"/>
      <c r="VBA15" s="211"/>
      <c r="VBB15" s="211"/>
      <c r="VBC15" s="211"/>
      <c r="VBD15" s="211"/>
      <c r="VBE15" s="211"/>
      <c r="VBF15" s="211"/>
      <c r="VBG15" s="211"/>
      <c r="VBH15" s="211"/>
      <c r="VBI15" s="211"/>
      <c r="VBJ15" s="211"/>
      <c r="VBK15" s="211"/>
      <c r="VBL15" s="211"/>
      <c r="VBM15" s="211"/>
      <c r="VBN15" s="211"/>
      <c r="VBO15" s="211"/>
      <c r="VBP15" s="211"/>
      <c r="VBQ15" s="211"/>
      <c r="VBR15" s="211"/>
      <c r="VBS15" s="211"/>
      <c r="VBT15" s="211"/>
      <c r="VBU15" s="211"/>
      <c r="VBV15" s="211"/>
      <c r="VBW15" s="211"/>
      <c r="VBX15" s="211"/>
      <c r="VBY15" s="211"/>
      <c r="VBZ15" s="211"/>
      <c r="VCA15" s="211"/>
      <c r="VCB15" s="211"/>
      <c r="VCC15" s="211"/>
      <c r="VCD15" s="211"/>
      <c r="VCE15" s="211"/>
      <c r="VCF15" s="211"/>
      <c r="VCG15" s="211"/>
      <c r="VCH15" s="211"/>
      <c r="VCI15" s="211"/>
      <c r="VCJ15" s="211"/>
      <c r="VCK15" s="211"/>
      <c r="VCL15" s="211"/>
      <c r="VCM15" s="211"/>
      <c r="VCN15" s="211"/>
      <c r="VCO15" s="211"/>
      <c r="VCP15" s="211"/>
      <c r="VCQ15" s="211"/>
      <c r="VCR15" s="211"/>
      <c r="VCS15" s="211"/>
      <c r="VCT15" s="211"/>
      <c r="VCU15" s="211"/>
      <c r="VCV15" s="211"/>
      <c r="VCW15" s="211"/>
      <c r="VCX15" s="211"/>
      <c r="VCY15" s="211"/>
      <c r="VCZ15" s="211"/>
      <c r="VDA15" s="211"/>
      <c r="VDB15" s="211"/>
      <c r="VDC15" s="211"/>
      <c r="VDD15" s="211"/>
      <c r="VDE15" s="211"/>
      <c r="VDF15" s="211"/>
      <c r="VDG15" s="211"/>
      <c r="VDH15" s="211"/>
      <c r="VDI15" s="211"/>
      <c r="VDJ15" s="211"/>
      <c r="VDK15" s="211"/>
      <c r="VDL15" s="211"/>
      <c r="VDM15" s="211"/>
      <c r="VDN15" s="211"/>
      <c r="VDO15" s="211"/>
      <c r="VDP15" s="211"/>
      <c r="VDQ15" s="211"/>
      <c r="VDR15" s="211"/>
      <c r="VDS15" s="211"/>
      <c r="VDT15" s="211"/>
      <c r="VDU15" s="211"/>
      <c r="VDV15" s="211"/>
      <c r="VDW15" s="211"/>
      <c r="VDX15" s="211"/>
      <c r="VDY15" s="211"/>
      <c r="VDZ15" s="211"/>
      <c r="VEA15" s="211"/>
      <c r="VEB15" s="211"/>
      <c r="VEC15" s="211"/>
      <c r="VED15" s="211"/>
      <c r="VEE15" s="211"/>
      <c r="VEF15" s="211"/>
      <c r="VEG15" s="211"/>
      <c r="VEH15" s="211"/>
      <c r="VEI15" s="211"/>
      <c r="VEJ15" s="211"/>
      <c r="VEK15" s="211"/>
      <c r="VEL15" s="211"/>
      <c r="VEM15" s="211"/>
      <c r="VEN15" s="211"/>
      <c r="VEO15" s="211"/>
      <c r="VEP15" s="211"/>
      <c r="VEQ15" s="211"/>
      <c r="VER15" s="211"/>
      <c r="VES15" s="211"/>
      <c r="VET15" s="211"/>
      <c r="VEU15" s="211"/>
      <c r="VEV15" s="211"/>
      <c r="VEW15" s="211"/>
      <c r="VEX15" s="211"/>
      <c r="VEY15" s="211"/>
      <c r="VEZ15" s="211"/>
      <c r="VFA15" s="211"/>
      <c r="VFB15" s="211"/>
      <c r="VFC15" s="211"/>
      <c r="VFD15" s="211"/>
      <c r="VFE15" s="211"/>
      <c r="VFF15" s="211"/>
      <c r="VFG15" s="211"/>
      <c r="VFH15" s="211"/>
      <c r="VFI15" s="211"/>
      <c r="VFJ15" s="211"/>
      <c r="VFK15" s="211"/>
      <c r="VFL15" s="211"/>
      <c r="VFM15" s="211"/>
      <c r="VFN15" s="211"/>
      <c r="VFO15" s="211"/>
      <c r="VFP15" s="211"/>
      <c r="VFQ15" s="211"/>
      <c r="VFR15" s="211"/>
      <c r="VFS15" s="211"/>
      <c r="VFT15" s="211"/>
      <c r="VFU15" s="211"/>
      <c r="VFV15" s="211"/>
      <c r="VFW15" s="211"/>
      <c r="VFX15" s="211"/>
      <c r="VFY15" s="211"/>
      <c r="VFZ15" s="211"/>
      <c r="VGA15" s="211"/>
      <c r="VGB15" s="211"/>
      <c r="VGC15" s="211"/>
      <c r="VGD15" s="211"/>
      <c r="VGE15" s="211"/>
      <c r="VGF15" s="211"/>
      <c r="VGG15" s="211"/>
      <c r="VGH15" s="211"/>
      <c r="VGI15" s="211"/>
      <c r="VGJ15" s="211"/>
      <c r="VGK15" s="211"/>
      <c r="VGL15" s="211"/>
      <c r="VGM15" s="211"/>
      <c r="VGN15" s="211"/>
      <c r="VGO15" s="211"/>
      <c r="VGP15" s="211"/>
      <c r="VGQ15" s="211"/>
      <c r="VGR15" s="211"/>
      <c r="VGS15" s="211"/>
      <c r="VGT15" s="211"/>
      <c r="VGU15" s="211"/>
      <c r="VGV15" s="211"/>
      <c r="VGW15" s="211"/>
      <c r="VGX15" s="211"/>
      <c r="VGY15" s="211"/>
      <c r="VGZ15" s="211"/>
      <c r="VHA15" s="211"/>
      <c r="VHB15" s="211"/>
      <c r="VHC15" s="211"/>
      <c r="VHD15" s="211"/>
      <c r="VHE15" s="211"/>
      <c r="VHF15" s="211"/>
      <c r="VHG15" s="211"/>
      <c r="VHH15" s="211"/>
      <c r="VHI15" s="211"/>
      <c r="VHJ15" s="211"/>
      <c r="VHK15" s="211"/>
      <c r="VHL15" s="211"/>
      <c r="VHM15" s="211"/>
      <c r="VHN15" s="211"/>
      <c r="VHO15" s="211"/>
      <c r="VHP15" s="211"/>
      <c r="VHQ15" s="211"/>
      <c r="VHR15" s="211"/>
      <c r="VHS15" s="211"/>
      <c r="VHT15" s="211"/>
      <c r="VHU15" s="211"/>
      <c r="VHV15" s="211"/>
      <c r="VHW15" s="211"/>
      <c r="VHX15" s="211"/>
      <c r="VHY15" s="211"/>
      <c r="VHZ15" s="211"/>
      <c r="VIA15" s="211"/>
      <c r="VIB15" s="211"/>
      <c r="VIC15" s="211"/>
      <c r="VID15" s="211"/>
      <c r="VIE15" s="211"/>
      <c r="VIF15" s="211"/>
      <c r="VIG15" s="211"/>
      <c r="VIH15" s="211"/>
      <c r="VII15" s="211"/>
      <c r="VIJ15" s="211"/>
      <c r="VIK15" s="211"/>
      <c r="VIL15" s="211"/>
      <c r="VIM15" s="211"/>
      <c r="VIN15" s="211"/>
      <c r="VIO15" s="211"/>
      <c r="VIP15" s="211"/>
      <c r="VIQ15" s="211"/>
      <c r="VIR15" s="211"/>
      <c r="VIS15" s="211"/>
      <c r="VIT15" s="211"/>
      <c r="VIU15" s="211"/>
      <c r="VIV15" s="211"/>
      <c r="VIW15" s="211"/>
      <c r="VIX15" s="211"/>
      <c r="VIY15" s="211"/>
      <c r="VIZ15" s="211"/>
      <c r="VJA15" s="211"/>
      <c r="VJB15" s="211"/>
      <c r="VJC15" s="211"/>
      <c r="VJD15" s="211"/>
      <c r="VJE15" s="211"/>
      <c r="VJF15" s="211"/>
      <c r="VJG15" s="211"/>
      <c r="VJH15" s="211"/>
      <c r="VJI15" s="211"/>
      <c r="VJJ15" s="211"/>
      <c r="VJK15" s="211"/>
      <c r="VJL15" s="211"/>
      <c r="VJM15" s="211"/>
      <c r="VJN15" s="211"/>
      <c r="VJO15" s="211"/>
      <c r="VJP15" s="211"/>
      <c r="VJQ15" s="211"/>
      <c r="VJR15" s="211"/>
      <c r="VJS15" s="211"/>
      <c r="VJT15" s="211"/>
      <c r="VJU15" s="211"/>
      <c r="VJV15" s="211"/>
      <c r="VJW15" s="211"/>
      <c r="VJX15" s="211"/>
      <c r="VJY15" s="211"/>
      <c r="VJZ15" s="211"/>
      <c r="VKA15" s="211"/>
      <c r="VKB15" s="211"/>
      <c r="VKC15" s="211"/>
      <c r="VKD15" s="211"/>
      <c r="VKE15" s="211"/>
      <c r="VKF15" s="211"/>
      <c r="VKG15" s="211"/>
      <c r="VKH15" s="211"/>
      <c r="VKI15" s="211"/>
      <c r="VKJ15" s="211"/>
      <c r="VKK15" s="211"/>
      <c r="VKL15" s="211"/>
      <c r="VKM15" s="211"/>
      <c r="VKN15" s="211"/>
      <c r="VKO15" s="211"/>
      <c r="VKP15" s="211"/>
      <c r="VKQ15" s="211"/>
      <c r="VKR15" s="211"/>
      <c r="VKS15" s="211"/>
      <c r="VKT15" s="211"/>
      <c r="VKU15" s="211"/>
      <c r="VKV15" s="211"/>
      <c r="VKW15" s="211"/>
      <c r="VKX15" s="211"/>
      <c r="VKY15" s="211"/>
      <c r="VKZ15" s="211"/>
      <c r="VLA15" s="211"/>
      <c r="VLB15" s="211"/>
      <c r="VLC15" s="211"/>
      <c r="VLD15" s="211"/>
      <c r="VLE15" s="211"/>
      <c r="VLF15" s="211"/>
      <c r="VLG15" s="211"/>
      <c r="VLH15" s="211"/>
      <c r="VLI15" s="211"/>
      <c r="VLJ15" s="211"/>
      <c r="VLK15" s="211"/>
      <c r="VLL15" s="211"/>
      <c r="VLM15" s="211"/>
      <c r="VLN15" s="211"/>
      <c r="VLO15" s="211"/>
      <c r="VLP15" s="211"/>
      <c r="VLQ15" s="211"/>
      <c r="VLR15" s="211"/>
      <c r="VLS15" s="211"/>
      <c r="VLT15" s="211"/>
      <c r="VLU15" s="211"/>
      <c r="VLV15" s="211"/>
      <c r="VLW15" s="211"/>
      <c r="VLX15" s="211"/>
      <c r="VLY15" s="211"/>
      <c r="VLZ15" s="211"/>
      <c r="VMA15" s="211"/>
      <c r="VMB15" s="211"/>
      <c r="VMC15" s="211"/>
      <c r="VMD15" s="211"/>
      <c r="VME15" s="211"/>
      <c r="VMF15" s="211"/>
      <c r="VMG15" s="211"/>
      <c r="VMH15" s="211"/>
      <c r="VMI15" s="211"/>
      <c r="VMJ15" s="211"/>
      <c r="VMK15" s="211"/>
      <c r="VML15" s="211"/>
      <c r="VMM15" s="211"/>
      <c r="VMN15" s="211"/>
      <c r="VMO15" s="211"/>
      <c r="VMP15" s="211"/>
      <c r="VMQ15" s="211"/>
      <c r="VMR15" s="211"/>
      <c r="VMS15" s="211"/>
      <c r="VMT15" s="211"/>
      <c r="VMU15" s="211"/>
      <c r="VMV15" s="211"/>
      <c r="VMW15" s="211"/>
      <c r="VMX15" s="211"/>
      <c r="VMY15" s="211"/>
      <c r="VMZ15" s="211"/>
      <c r="VNA15" s="211"/>
      <c r="VNB15" s="211"/>
      <c r="VNC15" s="211"/>
      <c r="VND15" s="211"/>
      <c r="VNE15" s="211"/>
      <c r="VNF15" s="211"/>
      <c r="VNG15" s="211"/>
      <c r="VNH15" s="211"/>
      <c r="VNI15" s="211"/>
      <c r="VNJ15" s="211"/>
      <c r="VNK15" s="211"/>
      <c r="VNL15" s="211"/>
      <c r="VNM15" s="211"/>
      <c r="VNN15" s="211"/>
      <c r="VNO15" s="211"/>
      <c r="VNP15" s="211"/>
      <c r="VNQ15" s="211"/>
      <c r="VNR15" s="211"/>
      <c r="VNS15" s="211"/>
      <c r="VNT15" s="211"/>
      <c r="VNU15" s="211"/>
      <c r="VNV15" s="211"/>
      <c r="VNW15" s="211"/>
      <c r="VNX15" s="211"/>
      <c r="VNY15" s="211"/>
      <c r="VNZ15" s="211"/>
      <c r="VOA15" s="211"/>
      <c r="VOB15" s="211"/>
      <c r="VOC15" s="211"/>
      <c r="VOD15" s="211"/>
      <c r="VOE15" s="211"/>
      <c r="VOF15" s="211"/>
      <c r="VOG15" s="211"/>
      <c r="VOH15" s="211"/>
      <c r="VOI15" s="211"/>
      <c r="VOJ15" s="211"/>
      <c r="VOK15" s="211"/>
      <c r="VOL15" s="211"/>
      <c r="VOM15" s="211"/>
      <c r="VON15" s="211"/>
      <c r="VOO15" s="211"/>
      <c r="VOP15" s="211"/>
      <c r="VOQ15" s="211"/>
      <c r="VOR15" s="211"/>
      <c r="VOS15" s="211"/>
      <c r="VOT15" s="211"/>
      <c r="VOU15" s="211"/>
      <c r="VOV15" s="211"/>
      <c r="VOW15" s="211"/>
      <c r="VOX15" s="211"/>
      <c r="VOY15" s="211"/>
      <c r="VOZ15" s="211"/>
      <c r="VPA15" s="211"/>
      <c r="VPB15" s="211"/>
      <c r="VPC15" s="211"/>
      <c r="VPD15" s="211"/>
      <c r="VPE15" s="211"/>
      <c r="VPF15" s="211"/>
      <c r="VPG15" s="211"/>
      <c r="VPH15" s="211"/>
      <c r="VPI15" s="211"/>
      <c r="VPJ15" s="211"/>
      <c r="VPK15" s="211"/>
      <c r="VPL15" s="211"/>
      <c r="VPM15" s="211"/>
      <c r="VPN15" s="211"/>
      <c r="VPO15" s="211"/>
      <c r="VPP15" s="211"/>
      <c r="VPQ15" s="211"/>
      <c r="VPR15" s="211"/>
      <c r="VPS15" s="211"/>
      <c r="VPT15" s="211"/>
      <c r="VPU15" s="211"/>
      <c r="VPV15" s="211"/>
      <c r="VPW15" s="211"/>
      <c r="VPX15" s="211"/>
      <c r="VPY15" s="211"/>
      <c r="VPZ15" s="211"/>
      <c r="VQA15" s="211"/>
      <c r="VQB15" s="211"/>
      <c r="VQC15" s="211"/>
      <c r="VQD15" s="211"/>
      <c r="VQE15" s="211"/>
      <c r="VQF15" s="211"/>
      <c r="VQG15" s="211"/>
      <c r="VQH15" s="211"/>
      <c r="VQI15" s="211"/>
      <c r="VQJ15" s="211"/>
      <c r="VQK15" s="211"/>
      <c r="VQL15" s="211"/>
      <c r="VQM15" s="211"/>
      <c r="VQN15" s="211"/>
      <c r="VQO15" s="211"/>
      <c r="VQP15" s="211"/>
      <c r="VQQ15" s="211"/>
      <c r="VQR15" s="211"/>
      <c r="VQS15" s="211"/>
      <c r="VQT15" s="211"/>
      <c r="VQU15" s="211"/>
      <c r="VQV15" s="211"/>
      <c r="VQW15" s="211"/>
      <c r="VQX15" s="211"/>
      <c r="VQY15" s="211"/>
      <c r="VQZ15" s="211"/>
      <c r="VRA15" s="211"/>
      <c r="VRB15" s="211"/>
      <c r="VRC15" s="211"/>
      <c r="VRD15" s="211"/>
      <c r="VRE15" s="211"/>
      <c r="VRF15" s="211"/>
      <c r="VRG15" s="211"/>
      <c r="VRH15" s="211"/>
      <c r="VRI15" s="211"/>
      <c r="VRJ15" s="211"/>
      <c r="VRK15" s="211"/>
      <c r="VRL15" s="211"/>
      <c r="VRM15" s="211"/>
      <c r="VRN15" s="211"/>
      <c r="VRO15" s="211"/>
      <c r="VRP15" s="211"/>
      <c r="VRQ15" s="211"/>
      <c r="VRR15" s="211"/>
      <c r="VRS15" s="211"/>
      <c r="VRT15" s="211"/>
      <c r="VRU15" s="211"/>
      <c r="VRV15" s="211"/>
      <c r="VRW15" s="211"/>
      <c r="VRX15" s="211"/>
      <c r="VRY15" s="211"/>
      <c r="VRZ15" s="211"/>
      <c r="VSA15" s="211"/>
      <c r="VSB15" s="211"/>
      <c r="VSC15" s="211"/>
      <c r="VSD15" s="211"/>
      <c r="VSE15" s="211"/>
      <c r="VSF15" s="211"/>
      <c r="VSG15" s="211"/>
      <c r="VSH15" s="211"/>
      <c r="VSI15" s="211"/>
      <c r="VSJ15" s="211"/>
      <c r="VSK15" s="211"/>
      <c r="VSL15" s="211"/>
      <c r="VSM15" s="211"/>
      <c r="VSN15" s="211"/>
      <c r="VSO15" s="211"/>
      <c r="VSP15" s="211"/>
      <c r="VSQ15" s="211"/>
      <c r="VSR15" s="211"/>
      <c r="VSS15" s="211"/>
      <c r="VST15" s="211"/>
      <c r="VSU15" s="211"/>
      <c r="VSV15" s="211"/>
      <c r="VSW15" s="211"/>
      <c r="VSX15" s="211"/>
      <c r="VSY15" s="211"/>
      <c r="VSZ15" s="211"/>
      <c r="VTA15" s="211"/>
      <c r="VTB15" s="211"/>
      <c r="VTC15" s="211"/>
      <c r="VTD15" s="211"/>
      <c r="VTE15" s="211"/>
      <c r="VTF15" s="211"/>
      <c r="VTG15" s="211"/>
      <c r="VTH15" s="211"/>
      <c r="VTI15" s="211"/>
      <c r="VTJ15" s="211"/>
      <c r="VTK15" s="211"/>
      <c r="VTL15" s="211"/>
      <c r="VTM15" s="211"/>
      <c r="VTN15" s="211"/>
      <c r="VTO15" s="211"/>
      <c r="VTP15" s="211"/>
      <c r="VTQ15" s="211"/>
      <c r="VTR15" s="211"/>
      <c r="VTS15" s="211"/>
      <c r="VTT15" s="211"/>
      <c r="VTU15" s="211"/>
      <c r="VTV15" s="211"/>
      <c r="VTW15" s="211"/>
      <c r="VTX15" s="211"/>
      <c r="VTY15" s="211"/>
      <c r="VTZ15" s="211"/>
      <c r="VUA15" s="211"/>
      <c r="VUB15" s="211"/>
      <c r="VUC15" s="211"/>
      <c r="VUD15" s="211"/>
      <c r="VUE15" s="211"/>
      <c r="VUF15" s="211"/>
      <c r="VUG15" s="211"/>
      <c r="VUH15" s="211"/>
      <c r="VUI15" s="211"/>
      <c r="VUJ15" s="211"/>
      <c r="VUK15" s="211"/>
      <c r="VUL15" s="211"/>
      <c r="VUM15" s="211"/>
      <c r="VUN15" s="211"/>
      <c r="VUO15" s="211"/>
      <c r="VUP15" s="211"/>
      <c r="VUQ15" s="211"/>
      <c r="VUR15" s="211"/>
      <c r="VUS15" s="211"/>
      <c r="VUT15" s="211"/>
      <c r="VUU15" s="211"/>
      <c r="VUV15" s="211"/>
      <c r="VUW15" s="211"/>
      <c r="VUX15" s="211"/>
      <c r="VUY15" s="211"/>
      <c r="VUZ15" s="211"/>
      <c r="VVA15" s="211"/>
      <c r="VVB15" s="211"/>
      <c r="VVC15" s="211"/>
      <c r="VVD15" s="211"/>
      <c r="VVE15" s="211"/>
      <c r="VVF15" s="211"/>
      <c r="VVG15" s="211"/>
      <c r="VVH15" s="211"/>
      <c r="VVI15" s="211"/>
      <c r="VVJ15" s="211"/>
      <c r="VVK15" s="211"/>
      <c r="VVL15" s="211"/>
      <c r="VVM15" s="211"/>
      <c r="VVN15" s="211"/>
      <c r="VVO15" s="211"/>
      <c r="VVP15" s="211"/>
      <c r="VVQ15" s="211"/>
      <c r="VVR15" s="211"/>
      <c r="VVS15" s="211"/>
      <c r="VVT15" s="211"/>
      <c r="VVU15" s="211"/>
      <c r="VVV15" s="211"/>
      <c r="VVW15" s="211"/>
      <c r="VVX15" s="211"/>
      <c r="VVY15" s="211"/>
      <c r="VVZ15" s="211"/>
      <c r="VWA15" s="211"/>
      <c r="VWB15" s="211"/>
      <c r="VWC15" s="211"/>
      <c r="VWD15" s="211"/>
      <c r="VWE15" s="211"/>
      <c r="VWF15" s="211"/>
      <c r="VWG15" s="211"/>
      <c r="VWH15" s="211"/>
      <c r="VWI15" s="211"/>
      <c r="VWJ15" s="211"/>
      <c r="VWK15" s="211"/>
      <c r="VWL15" s="211"/>
      <c r="VWM15" s="211"/>
      <c r="VWN15" s="211"/>
      <c r="VWO15" s="211"/>
      <c r="VWP15" s="211"/>
      <c r="VWQ15" s="211"/>
      <c r="VWR15" s="211"/>
      <c r="VWS15" s="211"/>
      <c r="VWT15" s="211"/>
      <c r="VWU15" s="211"/>
      <c r="VWV15" s="211"/>
      <c r="VWW15" s="211"/>
      <c r="VWX15" s="211"/>
      <c r="VWY15" s="211"/>
      <c r="VWZ15" s="211"/>
      <c r="VXA15" s="211"/>
      <c r="VXB15" s="211"/>
      <c r="VXC15" s="211"/>
      <c r="VXD15" s="211"/>
      <c r="VXE15" s="211"/>
      <c r="VXF15" s="211"/>
      <c r="VXG15" s="211"/>
      <c r="VXH15" s="211"/>
      <c r="VXI15" s="211"/>
      <c r="VXJ15" s="211"/>
      <c r="VXK15" s="211"/>
      <c r="VXL15" s="211"/>
      <c r="VXM15" s="211"/>
      <c r="VXN15" s="211"/>
      <c r="VXO15" s="211"/>
      <c r="VXP15" s="211"/>
      <c r="VXQ15" s="211"/>
      <c r="VXR15" s="211"/>
      <c r="VXS15" s="211"/>
      <c r="VXT15" s="211"/>
      <c r="VXU15" s="211"/>
      <c r="VXV15" s="211"/>
      <c r="VXW15" s="211"/>
      <c r="VXX15" s="211"/>
      <c r="VXY15" s="211"/>
      <c r="VXZ15" s="211"/>
      <c r="VYA15" s="211"/>
      <c r="VYB15" s="211"/>
      <c r="VYC15" s="211"/>
      <c r="VYD15" s="211"/>
      <c r="VYE15" s="211"/>
      <c r="VYF15" s="211"/>
      <c r="VYG15" s="211"/>
      <c r="VYH15" s="211"/>
      <c r="VYI15" s="211"/>
      <c r="VYJ15" s="211"/>
      <c r="VYK15" s="211"/>
      <c r="VYL15" s="211"/>
      <c r="VYM15" s="211"/>
      <c r="VYN15" s="211"/>
      <c r="VYO15" s="211"/>
      <c r="VYP15" s="211"/>
      <c r="VYQ15" s="211"/>
      <c r="VYR15" s="211"/>
      <c r="VYS15" s="211"/>
      <c r="VYT15" s="211"/>
      <c r="VYU15" s="211"/>
      <c r="VYV15" s="211"/>
      <c r="VYW15" s="211"/>
      <c r="VYX15" s="211"/>
      <c r="VYY15" s="211"/>
      <c r="VYZ15" s="211"/>
      <c r="VZA15" s="211"/>
      <c r="VZB15" s="211"/>
      <c r="VZC15" s="211"/>
      <c r="VZD15" s="211"/>
      <c r="VZE15" s="211"/>
      <c r="VZF15" s="211"/>
      <c r="VZG15" s="211"/>
      <c r="VZH15" s="211"/>
      <c r="VZI15" s="211"/>
      <c r="VZJ15" s="211"/>
      <c r="VZK15" s="211"/>
      <c r="VZL15" s="211"/>
      <c r="VZM15" s="211"/>
      <c r="VZN15" s="211"/>
      <c r="VZO15" s="211"/>
      <c r="VZP15" s="211"/>
      <c r="VZQ15" s="211"/>
      <c r="VZR15" s="211"/>
      <c r="VZS15" s="211"/>
      <c r="VZT15" s="211"/>
      <c r="VZU15" s="211"/>
      <c r="VZV15" s="211"/>
      <c r="VZW15" s="211"/>
      <c r="VZX15" s="211"/>
      <c r="VZY15" s="211"/>
      <c r="VZZ15" s="211"/>
      <c r="WAA15" s="211"/>
      <c r="WAB15" s="211"/>
      <c r="WAC15" s="211"/>
      <c r="WAD15" s="211"/>
      <c r="WAE15" s="211"/>
      <c r="WAF15" s="211"/>
      <c r="WAG15" s="211"/>
      <c r="WAH15" s="211"/>
      <c r="WAI15" s="211"/>
      <c r="WAJ15" s="211"/>
      <c r="WAK15" s="211"/>
      <c r="WAL15" s="211"/>
      <c r="WAM15" s="211"/>
      <c r="WAN15" s="211"/>
      <c r="WAO15" s="211"/>
      <c r="WAP15" s="211"/>
      <c r="WAQ15" s="211"/>
      <c r="WAR15" s="211"/>
      <c r="WAS15" s="211"/>
      <c r="WAT15" s="211"/>
      <c r="WAU15" s="211"/>
      <c r="WAV15" s="211"/>
      <c r="WAW15" s="211"/>
      <c r="WAX15" s="211"/>
      <c r="WAY15" s="211"/>
      <c r="WAZ15" s="211"/>
      <c r="WBA15" s="211"/>
      <c r="WBB15" s="211"/>
      <c r="WBC15" s="211"/>
      <c r="WBD15" s="211"/>
      <c r="WBE15" s="211"/>
      <c r="WBF15" s="211"/>
      <c r="WBG15" s="211"/>
      <c r="WBH15" s="211"/>
      <c r="WBI15" s="211"/>
      <c r="WBJ15" s="211"/>
      <c r="WBK15" s="211"/>
      <c r="WBL15" s="211"/>
      <c r="WBM15" s="211"/>
      <c r="WBN15" s="211"/>
      <c r="WBO15" s="211"/>
      <c r="WBP15" s="211"/>
      <c r="WBQ15" s="211"/>
      <c r="WBR15" s="211"/>
      <c r="WBS15" s="211"/>
      <c r="WBT15" s="211"/>
      <c r="WBU15" s="211"/>
      <c r="WBV15" s="211"/>
      <c r="WBW15" s="211"/>
      <c r="WBX15" s="211"/>
      <c r="WBY15" s="211"/>
      <c r="WBZ15" s="211"/>
      <c r="WCA15" s="211"/>
      <c r="WCB15" s="211"/>
      <c r="WCC15" s="211"/>
      <c r="WCD15" s="211"/>
      <c r="WCE15" s="211"/>
      <c r="WCF15" s="211"/>
      <c r="WCG15" s="211"/>
      <c r="WCH15" s="211"/>
      <c r="WCI15" s="211"/>
      <c r="WCJ15" s="211"/>
      <c r="WCK15" s="211"/>
      <c r="WCL15" s="211"/>
      <c r="WCM15" s="211"/>
      <c r="WCN15" s="211"/>
      <c r="WCO15" s="211"/>
      <c r="WCP15" s="211"/>
      <c r="WCQ15" s="211"/>
      <c r="WCR15" s="211"/>
      <c r="WCS15" s="211"/>
      <c r="WCT15" s="211"/>
      <c r="WCU15" s="211"/>
      <c r="WCV15" s="211"/>
      <c r="WCW15" s="211"/>
      <c r="WCX15" s="211"/>
      <c r="WCY15" s="211"/>
      <c r="WCZ15" s="211"/>
      <c r="WDA15" s="211"/>
      <c r="WDB15" s="211"/>
      <c r="WDC15" s="211"/>
      <c r="WDD15" s="211"/>
      <c r="WDE15" s="211"/>
      <c r="WDF15" s="211"/>
      <c r="WDG15" s="211"/>
      <c r="WDH15" s="211"/>
      <c r="WDI15" s="211"/>
      <c r="WDJ15" s="211"/>
      <c r="WDK15" s="211"/>
      <c r="WDL15" s="211"/>
      <c r="WDM15" s="211"/>
      <c r="WDN15" s="211"/>
      <c r="WDO15" s="211"/>
      <c r="WDP15" s="211"/>
      <c r="WDQ15" s="211"/>
      <c r="WDR15" s="211"/>
      <c r="WDS15" s="211"/>
      <c r="WDT15" s="211"/>
      <c r="WDU15" s="211"/>
      <c r="WDV15" s="211"/>
      <c r="WDW15" s="211"/>
      <c r="WDX15" s="211"/>
      <c r="WDY15" s="211"/>
      <c r="WDZ15" s="211"/>
      <c r="WEA15" s="211"/>
      <c r="WEB15" s="211"/>
      <c r="WEC15" s="211"/>
      <c r="WED15" s="211"/>
      <c r="WEE15" s="211"/>
      <c r="WEF15" s="211"/>
      <c r="WEG15" s="211"/>
      <c r="WEH15" s="211"/>
      <c r="WEI15" s="211"/>
      <c r="WEJ15" s="211"/>
      <c r="WEK15" s="211"/>
      <c r="WEL15" s="211"/>
      <c r="WEM15" s="211"/>
      <c r="WEN15" s="211"/>
      <c r="WEO15" s="211"/>
      <c r="WEP15" s="211"/>
      <c r="WEQ15" s="211"/>
      <c r="WER15" s="211"/>
      <c r="WES15" s="211"/>
      <c r="WET15" s="211"/>
      <c r="WEU15" s="211"/>
      <c r="WEV15" s="211"/>
      <c r="WEW15" s="211"/>
      <c r="WEX15" s="211"/>
      <c r="WEY15" s="211"/>
      <c r="WEZ15" s="211"/>
      <c r="WFA15" s="211"/>
      <c r="WFB15" s="211"/>
      <c r="WFC15" s="211"/>
      <c r="WFD15" s="211"/>
      <c r="WFE15" s="211"/>
      <c r="WFF15" s="211"/>
      <c r="WFG15" s="211"/>
      <c r="WFH15" s="211"/>
      <c r="WFI15" s="211"/>
      <c r="WFJ15" s="211"/>
      <c r="WFK15" s="211"/>
      <c r="WFL15" s="211"/>
      <c r="WFM15" s="211"/>
      <c r="WFN15" s="211"/>
      <c r="WFO15" s="211"/>
      <c r="WFP15" s="211"/>
      <c r="WFQ15" s="211"/>
      <c r="WFR15" s="211"/>
      <c r="WFS15" s="211"/>
      <c r="WFT15" s="211"/>
      <c r="WFU15" s="211"/>
      <c r="WFV15" s="211"/>
      <c r="WFW15" s="211"/>
      <c r="WFX15" s="211"/>
      <c r="WFY15" s="211"/>
      <c r="WFZ15" s="211"/>
      <c r="WGA15" s="211"/>
      <c r="WGB15" s="211"/>
      <c r="WGC15" s="211"/>
      <c r="WGD15" s="211"/>
      <c r="WGE15" s="211"/>
      <c r="WGF15" s="211"/>
      <c r="WGG15" s="211"/>
      <c r="WGH15" s="211"/>
      <c r="WGI15" s="211"/>
      <c r="WGJ15" s="211"/>
      <c r="WGK15" s="211"/>
      <c r="WGL15" s="211"/>
      <c r="WGM15" s="211"/>
      <c r="WGN15" s="211"/>
      <c r="WGO15" s="211"/>
      <c r="WGP15" s="211"/>
      <c r="WGQ15" s="211"/>
      <c r="WGR15" s="211"/>
      <c r="WGS15" s="211"/>
      <c r="WGT15" s="211"/>
      <c r="WGU15" s="211"/>
      <c r="WGV15" s="211"/>
      <c r="WGW15" s="211"/>
      <c r="WGX15" s="211"/>
      <c r="WGY15" s="211"/>
      <c r="WGZ15" s="211"/>
      <c r="WHA15" s="211"/>
      <c r="WHB15" s="211"/>
      <c r="WHC15" s="211"/>
      <c r="WHD15" s="211"/>
      <c r="WHE15" s="211"/>
      <c r="WHF15" s="211"/>
      <c r="WHG15" s="211"/>
      <c r="WHH15" s="211"/>
      <c r="WHI15" s="211"/>
      <c r="WHJ15" s="211"/>
      <c r="WHK15" s="211"/>
      <c r="WHL15" s="211"/>
      <c r="WHM15" s="211"/>
      <c r="WHN15" s="211"/>
      <c r="WHO15" s="211"/>
      <c r="WHP15" s="211"/>
      <c r="WHQ15" s="211"/>
      <c r="WHR15" s="211"/>
      <c r="WHS15" s="211"/>
      <c r="WHT15" s="211"/>
      <c r="WHU15" s="211"/>
      <c r="WHV15" s="211"/>
      <c r="WHW15" s="211"/>
      <c r="WHX15" s="211"/>
      <c r="WHY15" s="211"/>
      <c r="WHZ15" s="211"/>
      <c r="WIA15" s="211"/>
      <c r="WIB15" s="211"/>
      <c r="WIC15" s="211"/>
      <c r="WID15" s="211"/>
      <c r="WIE15" s="211"/>
      <c r="WIF15" s="211"/>
      <c r="WIG15" s="211"/>
      <c r="WIH15" s="211"/>
      <c r="WII15" s="211"/>
      <c r="WIJ15" s="211"/>
      <c r="WIK15" s="211"/>
      <c r="WIL15" s="211"/>
      <c r="WIM15" s="211"/>
      <c r="WIN15" s="211"/>
      <c r="WIO15" s="211"/>
      <c r="WIP15" s="211"/>
      <c r="WIQ15" s="211"/>
      <c r="WIR15" s="211"/>
      <c r="WIS15" s="211"/>
      <c r="WIT15" s="211"/>
      <c r="WIU15" s="211"/>
      <c r="WIV15" s="211"/>
      <c r="WIW15" s="211"/>
      <c r="WIX15" s="211"/>
      <c r="WIY15" s="211"/>
      <c r="WIZ15" s="211"/>
      <c r="WJA15" s="211"/>
      <c r="WJB15" s="211"/>
      <c r="WJC15" s="211"/>
      <c r="WJD15" s="211"/>
      <c r="WJE15" s="211"/>
      <c r="WJF15" s="211"/>
      <c r="WJG15" s="211"/>
      <c r="WJH15" s="211"/>
      <c r="WJI15" s="211"/>
      <c r="WJJ15" s="211"/>
      <c r="WJK15" s="211"/>
      <c r="WJL15" s="211"/>
      <c r="WJM15" s="211"/>
      <c r="WJN15" s="211"/>
      <c r="WJO15" s="211"/>
      <c r="WJP15" s="211"/>
      <c r="WJQ15" s="211"/>
      <c r="WJR15" s="211"/>
      <c r="WJS15" s="211"/>
      <c r="WJT15" s="211"/>
      <c r="WJU15" s="211"/>
      <c r="WJV15" s="211"/>
      <c r="WJW15" s="211"/>
      <c r="WJX15" s="211"/>
      <c r="WJY15" s="211"/>
      <c r="WJZ15" s="211"/>
      <c r="WKA15" s="211"/>
      <c r="WKB15" s="211"/>
      <c r="WKC15" s="211"/>
      <c r="WKD15" s="211"/>
      <c r="WKE15" s="211"/>
      <c r="WKF15" s="211"/>
      <c r="WKG15" s="211"/>
      <c r="WKH15" s="211"/>
      <c r="WKI15" s="211"/>
      <c r="WKJ15" s="211"/>
      <c r="WKK15" s="211"/>
      <c r="WKL15" s="211"/>
      <c r="WKM15" s="211"/>
      <c r="WKN15" s="211"/>
      <c r="WKO15" s="211"/>
      <c r="WKP15" s="211"/>
      <c r="WKQ15" s="211"/>
      <c r="WKR15" s="211"/>
      <c r="WKS15" s="211"/>
      <c r="WKT15" s="211"/>
      <c r="WKU15" s="211"/>
      <c r="WKV15" s="211"/>
      <c r="WKW15" s="211"/>
      <c r="WKX15" s="211"/>
      <c r="WKY15" s="211"/>
      <c r="WKZ15" s="211"/>
      <c r="WLA15" s="211"/>
      <c r="WLB15" s="211"/>
      <c r="WLC15" s="211"/>
      <c r="WLD15" s="211"/>
      <c r="WLE15" s="211"/>
      <c r="WLF15" s="211"/>
      <c r="WLG15" s="211"/>
      <c r="WLH15" s="211"/>
      <c r="WLI15" s="211"/>
      <c r="WLJ15" s="211"/>
      <c r="WLK15" s="211"/>
      <c r="WLL15" s="211"/>
      <c r="WLM15" s="211"/>
      <c r="WLN15" s="211"/>
      <c r="WLO15" s="211"/>
      <c r="WLP15" s="211"/>
      <c r="WLQ15" s="211"/>
      <c r="WLR15" s="211"/>
      <c r="WLS15" s="211"/>
      <c r="WLT15" s="211"/>
      <c r="WLU15" s="211"/>
      <c r="WLV15" s="211"/>
      <c r="WLW15" s="211"/>
      <c r="WLX15" s="211"/>
      <c r="WLY15" s="211"/>
      <c r="WLZ15" s="211"/>
      <c r="WMA15" s="211"/>
      <c r="WMB15" s="211"/>
      <c r="WMC15" s="211"/>
      <c r="WMD15" s="211"/>
      <c r="WME15" s="211"/>
      <c r="WMF15" s="211"/>
      <c r="WMG15" s="211"/>
      <c r="WMH15" s="211"/>
      <c r="WMI15" s="211"/>
      <c r="WMJ15" s="211"/>
      <c r="WMK15" s="211"/>
      <c r="WML15" s="211"/>
      <c r="WMM15" s="211"/>
      <c r="WMN15" s="211"/>
      <c r="WMO15" s="211"/>
      <c r="WMP15" s="211"/>
      <c r="WMQ15" s="211"/>
      <c r="WMR15" s="211"/>
      <c r="WMS15" s="211"/>
      <c r="WMT15" s="211"/>
      <c r="WMU15" s="211"/>
      <c r="WMV15" s="211"/>
      <c r="WMW15" s="211"/>
      <c r="WMX15" s="211"/>
      <c r="WMY15" s="211"/>
      <c r="WMZ15" s="211"/>
      <c r="WNA15" s="211"/>
      <c r="WNB15" s="211"/>
      <c r="WNC15" s="211"/>
      <c r="WND15" s="211"/>
      <c r="WNE15" s="211"/>
      <c r="WNF15" s="211"/>
      <c r="WNG15" s="211"/>
      <c r="WNH15" s="211"/>
      <c r="WNI15" s="211"/>
      <c r="WNJ15" s="211"/>
      <c r="WNK15" s="211"/>
      <c r="WNL15" s="211"/>
      <c r="WNM15" s="211"/>
      <c r="WNN15" s="211"/>
      <c r="WNO15" s="211"/>
      <c r="WNP15" s="211"/>
      <c r="WNQ15" s="211"/>
      <c r="WNR15" s="211"/>
      <c r="WNS15" s="211"/>
      <c r="WNT15" s="211"/>
      <c r="WNU15" s="211"/>
      <c r="WNV15" s="211"/>
      <c r="WNW15" s="211"/>
      <c r="WNX15" s="211"/>
      <c r="WNY15" s="211"/>
      <c r="WNZ15" s="211"/>
      <c r="WOA15" s="211"/>
      <c r="WOB15" s="211"/>
      <c r="WOC15" s="211"/>
      <c r="WOD15" s="211"/>
      <c r="WOE15" s="211"/>
      <c r="WOF15" s="211"/>
      <c r="WOG15" s="211"/>
      <c r="WOH15" s="211"/>
      <c r="WOI15" s="211"/>
      <c r="WOJ15" s="211"/>
      <c r="WOK15" s="211"/>
      <c r="WOL15" s="211"/>
      <c r="WOM15" s="211"/>
      <c r="WON15" s="211"/>
      <c r="WOO15" s="211"/>
      <c r="WOP15" s="211"/>
      <c r="WOQ15" s="211"/>
      <c r="WOR15" s="211"/>
      <c r="WOS15" s="211"/>
      <c r="WOT15" s="211"/>
      <c r="WOU15" s="211"/>
      <c r="WOV15" s="211"/>
      <c r="WOW15" s="211"/>
      <c r="WOX15" s="211"/>
      <c r="WOY15" s="211"/>
      <c r="WOZ15" s="211"/>
      <c r="WPA15" s="211"/>
      <c r="WPB15" s="211"/>
      <c r="WPC15" s="211"/>
      <c r="WPD15" s="211"/>
      <c r="WPE15" s="211"/>
      <c r="WPF15" s="211"/>
      <c r="WPG15" s="211"/>
      <c r="WPH15" s="211"/>
      <c r="WPI15" s="211"/>
      <c r="WPJ15" s="211"/>
      <c r="WPK15" s="211"/>
      <c r="WPL15" s="211"/>
      <c r="WPM15" s="211"/>
      <c r="WPN15" s="211"/>
      <c r="WPO15" s="211"/>
      <c r="WPP15" s="211"/>
      <c r="WPQ15" s="211"/>
      <c r="WPR15" s="211"/>
      <c r="WPS15" s="211"/>
      <c r="WPT15" s="211"/>
      <c r="WPU15" s="211"/>
      <c r="WPV15" s="211"/>
      <c r="WPW15" s="211"/>
      <c r="WPX15" s="211"/>
      <c r="WPY15" s="211"/>
      <c r="WPZ15" s="211"/>
      <c r="WQA15" s="211"/>
      <c r="WQB15" s="211"/>
      <c r="WQC15" s="211"/>
      <c r="WQD15" s="211"/>
      <c r="WQE15" s="211"/>
      <c r="WQF15" s="211"/>
      <c r="WQG15" s="211"/>
      <c r="WQH15" s="211"/>
      <c r="WQI15" s="211"/>
      <c r="WQJ15" s="211"/>
      <c r="WQK15" s="211"/>
      <c r="WQL15" s="211"/>
      <c r="WQM15" s="211"/>
      <c r="WQN15" s="211"/>
      <c r="WQO15" s="211"/>
      <c r="WQP15" s="211"/>
      <c r="WQQ15" s="211"/>
      <c r="WQR15" s="211"/>
      <c r="WQS15" s="211"/>
      <c r="WQT15" s="211"/>
      <c r="WQU15" s="211"/>
      <c r="WQV15" s="211"/>
      <c r="WQW15" s="211"/>
      <c r="WQX15" s="211"/>
      <c r="WQY15" s="211"/>
      <c r="WQZ15" s="211"/>
      <c r="WRA15" s="211"/>
      <c r="WRB15" s="211"/>
      <c r="WRC15" s="211"/>
      <c r="WRD15" s="211"/>
      <c r="WRE15" s="211"/>
      <c r="WRF15" s="211"/>
      <c r="WRG15" s="211"/>
      <c r="WRH15" s="211"/>
      <c r="WRI15" s="211"/>
      <c r="WRJ15" s="211"/>
      <c r="WRK15" s="211"/>
      <c r="WRL15" s="211"/>
      <c r="WRM15" s="211"/>
      <c r="WRN15" s="211"/>
      <c r="WRO15" s="211"/>
      <c r="WRP15" s="211"/>
      <c r="WRQ15" s="211"/>
      <c r="WRR15" s="211"/>
      <c r="WRS15" s="211"/>
      <c r="WRT15" s="211"/>
      <c r="WRU15" s="211"/>
      <c r="WRV15" s="211"/>
      <c r="WRW15" s="211"/>
      <c r="WRX15" s="211"/>
      <c r="WRY15" s="211"/>
      <c r="WRZ15" s="211"/>
      <c r="WSA15" s="211"/>
      <c r="WSB15" s="211"/>
      <c r="WSC15" s="211"/>
      <c r="WSD15" s="211"/>
      <c r="WSE15" s="211"/>
      <c r="WSF15" s="211"/>
      <c r="WSG15" s="211"/>
      <c r="WSH15" s="211"/>
      <c r="WSI15" s="211"/>
      <c r="WSJ15" s="211"/>
      <c r="WSK15" s="211"/>
      <c r="WSL15" s="211"/>
      <c r="WSM15" s="211"/>
      <c r="WSN15" s="211"/>
      <c r="WSO15" s="211"/>
      <c r="WSP15" s="211"/>
      <c r="WSQ15" s="211"/>
      <c r="WSR15" s="211"/>
      <c r="WSS15" s="211"/>
      <c r="WST15" s="211"/>
      <c r="WSU15" s="211"/>
      <c r="WSV15" s="211"/>
      <c r="WSW15" s="211"/>
      <c r="WSX15" s="211"/>
      <c r="WSY15" s="211"/>
      <c r="WSZ15" s="211"/>
      <c r="WTA15" s="211"/>
      <c r="WTB15" s="211"/>
      <c r="WTC15" s="211"/>
      <c r="WTD15" s="211"/>
      <c r="WTE15" s="211"/>
      <c r="WTF15" s="211"/>
      <c r="WTG15" s="211"/>
      <c r="WTH15" s="211"/>
      <c r="WTI15" s="211"/>
      <c r="WTJ15" s="211"/>
      <c r="WTK15" s="211"/>
      <c r="WTL15" s="211"/>
      <c r="WTM15" s="211"/>
      <c r="WTN15" s="211"/>
      <c r="WTO15" s="211"/>
      <c r="WTP15" s="211"/>
      <c r="WTQ15" s="211"/>
      <c r="WTR15" s="211"/>
      <c r="WTS15" s="211"/>
      <c r="WTT15" s="211"/>
      <c r="WTU15" s="211"/>
      <c r="WTV15" s="211"/>
      <c r="WTW15" s="211"/>
      <c r="WTX15" s="211"/>
      <c r="WTY15" s="211"/>
      <c r="WTZ15" s="211"/>
      <c r="WUA15" s="211"/>
      <c r="WUB15" s="211"/>
      <c r="WUC15" s="211"/>
      <c r="WUD15" s="211"/>
      <c r="WUE15" s="211"/>
      <c r="WUF15" s="211"/>
      <c r="WUG15" s="211"/>
      <c r="WUH15" s="211"/>
      <c r="WUI15" s="211"/>
      <c r="WUJ15" s="211"/>
      <c r="WUK15" s="211"/>
      <c r="WUL15" s="211"/>
      <c r="WUM15" s="211"/>
      <c r="WUN15" s="211"/>
      <c r="WUO15" s="211"/>
      <c r="WUP15" s="211"/>
      <c r="WUQ15" s="211"/>
      <c r="WUR15" s="211"/>
      <c r="WUS15" s="211"/>
      <c r="WUT15" s="211"/>
      <c r="WUU15" s="211"/>
      <c r="WUV15" s="211"/>
      <c r="WUW15" s="211"/>
      <c r="WUX15" s="211"/>
      <c r="WUY15" s="211"/>
      <c r="WUZ15" s="211"/>
      <c r="WVA15" s="211"/>
      <c r="WVB15" s="211"/>
      <c r="WVC15" s="211"/>
      <c r="WVD15" s="211"/>
      <c r="WVE15" s="211"/>
      <c r="WVF15" s="211"/>
      <c r="WVG15" s="211"/>
      <c r="WVH15" s="211"/>
      <c r="WVI15" s="211"/>
      <c r="WVJ15" s="211"/>
      <c r="WVK15" s="211"/>
      <c r="WVL15" s="211"/>
      <c r="WVM15" s="211"/>
      <c r="WVN15" s="211"/>
      <c r="WVO15" s="211"/>
      <c r="WVP15" s="211"/>
      <c r="WVQ15" s="211"/>
      <c r="WVR15" s="211"/>
      <c r="WVS15" s="211"/>
      <c r="WVT15" s="211"/>
      <c r="WVU15" s="211"/>
      <c r="WVV15" s="211"/>
      <c r="WVW15" s="211"/>
      <c r="WVX15" s="211"/>
      <c r="WVY15" s="211"/>
      <c r="WVZ15" s="211"/>
      <c r="WWA15" s="211"/>
      <c r="WWB15" s="211"/>
      <c r="WWC15" s="211"/>
      <c r="WWD15" s="211"/>
      <c r="WWE15" s="211"/>
      <c r="WWF15" s="211"/>
      <c r="WWG15" s="211"/>
      <c r="WWH15" s="211"/>
      <c r="WWI15" s="211"/>
      <c r="WWJ15" s="211"/>
      <c r="WWK15" s="211"/>
      <c r="WWL15" s="211"/>
      <c r="WWM15" s="211"/>
      <c r="WWN15" s="211"/>
      <c r="WWO15" s="211"/>
      <c r="WWP15" s="211"/>
      <c r="WWQ15" s="211"/>
      <c r="WWR15" s="211"/>
      <c r="WWS15" s="211"/>
      <c r="WWT15" s="211"/>
      <c r="WWU15" s="211"/>
      <c r="WWV15" s="211"/>
      <c r="WWW15" s="211"/>
      <c r="WWX15" s="211"/>
      <c r="WWY15" s="211"/>
      <c r="WWZ15" s="211"/>
      <c r="WXA15" s="211"/>
      <c r="WXB15" s="211"/>
      <c r="WXC15" s="211"/>
      <c r="WXD15" s="211"/>
      <c r="WXE15" s="211"/>
      <c r="WXF15" s="211"/>
      <c r="WXG15" s="211"/>
      <c r="WXH15" s="211"/>
      <c r="WXI15" s="211"/>
      <c r="WXJ15" s="211"/>
      <c r="WXK15" s="211"/>
      <c r="WXL15" s="211"/>
      <c r="WXM15" s="211"/>
      <c r="WXN15" s="211"/>
      <c r="WXO15" s="211"/>
      <c r="WXP15" s="211"/>
      <c r="WXQ15" s="211"/>
      <c r="WXR15" s="211"/>
      <c r="WXS15" s="211"/>
      <c r="WXT15" s="211"/>
      <c r="WXU15" s="211"/>
      <c r="WXV15" s="211"/>
      <c r="WXW15" s="211"/>
      <c r="WXX15" s="211"/>
      <c r="WXY15" s="211"/>
      <c r="WXZ15" s="211"/>
      <c r="WYA15" s="211"/>
      <c r="WYB15" s="211"/>
      <c r="WYC15" s="211"/>
      <c r="WYD15" s="211"/>
      <c r="WYE15" s="211"/>
      <c r="WYF15" s="211"/>
      <c r="WYG15" s="211"/>
      <c r="WYH15" s="211"/>
      <c r="WYI15" s="211"/>
      <c r="WYJ15" s="211"/>
      <c r="WYK15" s="211"/>
      <c r="WYL15" s="211"/>
      <c r="WYM15" s="211"/>
      <c r="WYN15" s="211"/>
      <c r="WYO15" s="211"/>
      <c r="WYP15" s="211"/>
      <c r="WYQ15" s="211"/>
      <c r="WYR15" s="211"/>
      <c r="WYS15" s="211"/>
      <c r="WYT15" s="211"/>
      <c r="WYU15" s="211"/>
      <c r="WYV15" s="211"/>
      <c r="WYW15" s="211"/>
      <c r="WYX15" s="211"/>
      <c r="WYY15" s="211"/>
      <c r="WYZ15" s="211"/>
      <c r="WZA15" s="211"/>
      <c r="WZB15" s="211"/>
      <c r="WZC15" s="211"/>
      <c r="WZD15" s="211"/>
      <c r="WZE15" s="211"/>
      <c r="WZF15" s="211"/>
      <c r="WZG15" s="211"/>
      <c r="WZH15" s="211"/>
      <c r="WZI15" s="211"/>
      <c r="WZJ15" s="211"/>
      <c r="WZK15" s="211"/>
      <c r="WZL15" s="211"/>
      <c r="WZM15" s="211"/>
      <c r="WZN15" s="211"/>
      <c r="WZO15" s="211"/>
      <c r="WZP15" s="211"/>
      <c r="WZQ15" s="211"/>
      <c r="WZR15" s="211"/>
      <c r="WZS15" s="211"/>
      <c r="WZT15" s="211"/>
      <c r="WZU15" s="211"/>
      <c r="WZV15" s="211"/>
      <c r="WZW15" s="211"/>
      <c r="WZX15" s="211"/>
      <c r="WZY15" s="211"/>
      <c r="WZZ15" s="211"/>
      <c r="XAA15" s="211"/>
      <c r="XAB15" s="211"/>
      <c r="XAC15" s="211"/>
      <c r="XAD15" s="211"/>
      <c r="XAE15" s="211"/>
      <c r="XAF15" s="211"/>
      <c r="XAG15" s="211"/>
      <c r="XAH15" s="211"/>
      <c r="XAI15" s="211"/>
      <c r="XAJ15" s="211"/>
      <c r="XAK15" s="211"/>
      <c r="XAL15" s="211"/>
      <c r="XAM15" s="211"/>
      <c r="XAN15" s="211"/>
      <c r="XAO15" s="211"/>
      <c r="XAP15" s="211"/>
      <c r="XAQ15" s="211"/>
      <c r="XAR15" s="211"/>
      <c r="XAS15" s="211"/>
      <c r="XAT15" s="211"/>
      <c r="XAU15" s="211"/>
      <c r="XAV15" s="211"/>
      <c r="XAW15" s="211"/>
      <c r="XAX15" s="211"/>
      <c r="XAY15" s="211"/>
      <c r="XAZ15" s="211"/>
      <c r="XBA15" s="211"/>
      <c r="XBB15" s="211"/>
      <c r="XBC15" s="211"/>
      <c r="XBD15" s="211"/>
      <c r="XBE15" s="211"/>
      <c r="XBF15" s="211"/>
      <c r="XBG15" s="211"/>
      <c r="XBH15" s="211"/>
      <c r="XBI15" s="211"/>
      <c r="XBJ15" s="211"/>
      <c r="XBK15" s="211"/>
      <c r="XBL15" s="211"/>
      <c r="XBM15" s="211"/>
      <c r="XBN15" s="211"/>
      <c r="XBO15" s="211"/>
      <c r="XBP15" s="211"/>
      <c r="XBQ15" s="211"/>
      <c r="XBR15" s="211"/>
      <c r="XBS15" s="211"/>
      <c r="XBT15" s="211"/>
      <c r="XBU15" s="211"/>
      <c r="XBV15" s="211"/>
      <c r="XBW15" s="211"/>
      <c r="XBX15" s="211"/>
      <c r="XBY15" s="211"/>
      <c r="XBZ15" s="211"/>
      <c r="XCA15" s="211"/>
      <c r="XCB15" s="211"/>
      <c r="XCC15" s="211"/>
      <c r="XCD15" s="211"/>
      <c r="XCE15" s="211"/>
      <c r="XCF15" s="211"/>
      <c r="XCG15" s="211"/>
      <c r="XCH15" s="211"/>
      <c r="XCI15" s="211"/>
      <c r="XCJ15" s="211"/>
      <c r="XCK15" s="211"/>
      <c r="XCL15" s="211"/>
      <c r="XCM15" s="211"/>
      <c r="XCN15" s="211"/>
      <c r="XCO15" s="211"/>
      <c r="XCP15" s="211"/>
      <c r="XCQ15" s="211"/>
      <c r="XCR15" s="211"/>
      <c r="XCS15" s="211"/>
      <c r="XCT15" s="211"/>
      <c r="XCU15" s="211"/>
      <c r="XCV15" s="211"/>
      <c r="XCW15" s="211"/>
      <c r="XCX15" s="211"/>
      <c r="XCY15" s="211"/>
      <c r="XCZ15" s="211"/>
      <c r="XDA15" s="211"/>
      <c r="XDB15" s="211"/>
      <c r="XDC15" s="211"/>
      <c r="XDD15" s="211"/>
      <c r="XDE15" s="211"/>
      <c r="XDF15" s="211"/>
      <c r="XDG15" s="211"/>
      <c r="XDH15" s="211"/>
      <c r="XDI15" s="211"/>
      <c r="XDJ15" s="211"/>
      <c r="XDK15" s="211"/>
      <c r="XDL15" s="211"/>
      <c r="XDM15" s="211"/>
      <c r="XDN15" s="211"/>
      <c r="XDO15" s="211"/>
      <c r="XDP15" s="211"/>
      <c r="XDQ15" s="211"/>
      <c r="XDR15" s="211"/>
      <c r="XDS15" s="211"/>
      <c r="XDT15" s="211"/>
      <c r="XDU15" s="211"/>
      <c r="XDV15" s="211"/>
      <c r="XDW15" s="211"/>
      <c r="XDX15" s="211"/>
      <c r="XDY15" s="211"/>
      <c r="XDZ15" s="211"/>
      <c r="XEA15" s="211"/>
    </row>
    <row r="16" spans="1:16355" s="212" customFormat="1" ht="24.95" customHeight="1">
      <c r="A16" s="210"/>
      <c r="B16" s="182" t="s">
        <v>20</v>
      </c>
      <c r="C16" s="183">
        <v>-48618</v>
      </c>
      <c r="D16" s="183">
        <v>-54493</v>
      </c>
      <c r="E16" s="225">
        <v>-0.10781201255207096</v>
      </c>
    </row>
    <row r="17" spans="1:16355" s="216" customFormat="1" ht="24" customHeight="1">
      <c r="A17" s="213"/>
      <c r="B17" s="229" t="s">
        <v>203</v>
      </c>
      <c r="C17" s="525">
        <v>21983</v>
      </c>
      <c r="D17" s="525">
        <v>14183</v>
      </c>
      <c r="E17" s="542">
        <v>0.54995417048579287</v>
      </c>
    </row>
    <row r="18" spans="1:16355" s="216" customFormat="1" ht="24.95" customHeight="1">
      <c r="A18" s="213"/>
      <c r="B18" s="226" t="s">
        <v>190</v>
      </c>
      <c r="C18" s="525">
        <v>-26159</v>
      </c>
      <c r="D18" s="525">
        <v>-15154</v>
      </c>
      <c r="E18" s="542">
        <v>0.72621090141216849</v>
      </c>
    </row>
    <row r="19" spans="1:16355" s="216" customFormat="1" ht="24.95" customHeight="1">
      <c r="A19" s="213"/>
      <c r="B19" s="226" t="s">
        <v>234</v>
      </c>
      <c r="C19" s="525">
        <v>-418</v>
      </c>
      <c r="D19" s="525">
        <v>-205</v>
      </c>
      <c r="E19" s="542">
        <v>1.0390243902439025</v>
      </c>
    </row>
    <row r="20" spans="1:16355" s="216" customFormat="1" ht="24.95" customHeight="1">
      <c r="A20" s="213"/>
      <c r="B20" s="226" t="s">
        <v>25</v>
      </c>
      <c r="C20" s="525">
        <v>-36389</v>
      </c>
      <c r="D20" s="525">
        <v>-36444</v>
      </c>
      <c r="E20" s="542">
        <v>-1.509164745911562E-3</v>
      </c>
    </row>
    <row r="21" spans="1:16355" s="216" customFormat="1" ht="24.95" customHeight="1">
      <c r="A21" s="213"/>
      <c r="B21" s="226" t="s">
        <v>8</v>
      </c>
      <c r="C21" s="525">
        <v>-7635</v>
      </c>
      <c r="D21" s="525">
        <v>-16873</v>
      </c>
      <c r="E21" s="542">
        <v>-0.54750192615421089</v>
      </c>
    </row>
    <row r="22" spans="1:16355" s="220" customFormat="1" ht="24.95" customHeight="1">
      <c r="A22" s="219"/>
      <c r="B22" s="356" t="s">
        <v>188</v>
      </c>
      <c r="C22" s="370">
        <v>417511</v>
      </c>
      <c r="D22" s="370">
        <v>364460</v>
      </c>
      <c r="E22" s="371">
        <v>0.14556055534214996</v>
      </c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211"/>
      <c r="AZ22" s="211"/>
      <c r="BA22" s="211"/>
      <c r="BB22" s="211"/>
      <c r="BC22" s="211"/>
      <c r="BD22" s="211"/>
      <c r="BE22" s="211"/>
      <c r="BF22" s="211"/>
      <c r="BG22" s="211"/>
      <c r="BH22" s="211"/>
      <c r="BI22" s="211"/>
      <c r="BJ22" s="211"/>
      <c r="BK22" s="211"/>
      <c r="BL22" s="211"/>
      <c r="BM22" s="211"/>
      <c r="BN22" s="211"/>
      <c r="BO22" s="211"/>
      <c r="BP22" s="211"/>
      <c r="BQ22" s="211"/>
      <c r="BR22" s="211"/>
      <c r="BS22" s="211"/>
      <c r="BT22" s="211"/>
      <c r="BU22" s="211"/>
      <c r="BV22" s="211"/>
      <c r="BW22" s="211"/>
      <c r="BX22" s="211"/>
      <c r="BY22" s="211"/>
      <c r="BZ22" s="211"/>
      <c r="CA22" s="211"/>
      <c r="CB22" s="211"/>
      <c r="CC22" s="211"/>
      <c r="CD22" s="211"/>
      <c r="CE22" s="211"/>
      <c r="CF22" s="211"/>
      <c r="CG22" s="211"/>
      <c r="CH22" s="211"/>
      <c r="CI22" s="211"/>
      <c r="CJ22" s="211"/>
      <c r="CK22" s="211"/>
      <c r="CL22" s="211"/>
      <c r="CM22" s="211"/>
      <c r="CN22" s="211"/>
      <c r="CO22" s="211"/>
      <c r="CP22" s="211"/>
      <c r="CQ22" s="211"/>
      <c r="CR22" s="211"/>
      <c r="CS22" s="211"/>
      <c r="CT22" s="211"/>
      <c r="CU22" s="211"/>
      <c r="CV22" s="211"/>
      <c r="CW22" s="211"/>
      <c r="CX22" s="211"/>
      <c r="CY22" s="211"/>
      <c r="CZ22" s="211"/>
      <c r="DA22" s="211"/>
      <c r="DB22" s="211"/>
      <c r="DC22" s="211"/>
      <c r="DD22" s="211"/>
      <c r="DE22" s="211"/>
      <c r="DF22" s="211"/>
      <c r="DG22" s="211"/>
      <c r="DH22" s="211"/>
      <c r="DI22" s="211"/>
      <c r="DJ22" s="211"/>
      <c r="DK22" s="211"/>
      <c r="DL22" s="211"/>
      <c r="DM22" s="211"/>
      <c r="DN22" s="211"/>
      <c r="DO22" s="211"/>
      <c r="DP22" s="211"/>
      <c r="DQ22" s="211"/>
      <c r="DR22" s="211"/>
      <c r="DS22" s="211"/>
      <c r="DT22" s="211"/>
      <c r="DU22" s="211"/>
      <c r="DV22" s="211"/>
      <c r="DW22" s="211"/>
      <c r="DX22" s="211"/>
      <c r="DY22" s="211"/>
      <c r="DZ22" s="211"/>
      <c r="EA22" s="211"/>
      <c r="EB22" s="211"/>
      <c r="EC22" s="211"/>
      <c r="ED22" s="211"/>
      <c r="EE22" s="211"/>
      <c r="EF22" s="211"/>
      <c r="EG22" s="211"/>
      <c r="EH22" s="211"/>
      <c r="EI22" s="211"/>
      <c r="EJ22" s="211"/>
      <c r="EK22" s="211"/>
      <c r="EL22" s="211"/>
      <c r="EM22" s="211"/>
      <c r="EN22" s="211"/>
      <c r="EO22" s="211"/>
      <c r="EP22" s="211"/>
      <c r="EQ22" s="211"/>
      <c r="ER22" s="211"/>
      <c r="ES22" s="211"/>
      <c r="ET22" s="211"/>
      <c r="EU22" s="211"/>
      <c r="EV22" s="211"/>
      <c r="EW22" s="211"/>
      <c r="EX22" s="211"/>
      <c r="EY22" s="211"/>
      <c r="EZ22" s="211"/>
      <c r="FA22" s="211"/>
      <c r="FB22" s="211"/>
      <c r="FC22" s="211"/>
      <c r="FD22" s="211"/>
      <c r="FE22" s="211"/>
      <c r="FF22" s="211"/>
      <c r="FG22" s="211"/>
      <c r="FH22" s="211"/>
      <c r="FI22" s="211"/>
      <c r="FJ22" s="211"/>
      <c r="FK22" s="211"/>
      <c r="FL22" s="211"/>
      <c r="FM22" s="211"/>
      <c r="FN22" s="211"/>
      <c r="FO22" s="211"/>
      <c r="FP22" s="211"/>
      <c r="FQ22" s="211"/>
      <c r="FR22" s="211"/>
      <c r="FS22" s="211"/>
      <c r="FT22" s="211"/>
      <c r="FU22" s="211"/>
      <c r="FV22" s="211"/>
      <c r="FW22" s="211"/>
      <c r="FX22" s="211"/>
      <c r="FY22" s="211"/>
      <c r="FZ22" s="211"/>
      <c r="GA22" s="211"/>
      <c r="GB22" s="211"/>
      <c r="GC22" s="211"/>
      <c r="GD22" s="211"/>
      <c r="GE22" s="211"/>
      <c r="GF22" s="211"/>
      <c r="GG22" s="211"/>
      <c r="GH22" s="211"/>
      <c r="GI22" s="211"/>
      <c r="GJ22" s="211"/>
      <c r="GK22" s="211"/>
      <c r="GL22" s="211"/>
      <c r="GM22" s="211"/>
      <c r="GN22" s="211"/>
      <c r="GO22" s="211"/>
      <c r="GP22" s="211"/>
      <c r="GQ22" s="211"/>
      <c r="GR22" s="211"/>
      <c r="GS22" s="211"/>
      <c r="GT22" s="211"/>
      <c r="GU22" s="211"/>
      <c r="GV22" s="211"/>
      <c r="GW22" s="211"/>
      <c r="GX22" s="211"/>
      <c r="GY22" s="211"/>
      <c r="GZ22" s="211"/>
      <c r="HA22" s="211"/>
      <c r="HB22" s="211"/>
      <c r="HC22" s="211"/>
      <c r="HD22" s="211"/>
      <c r="HE22" s="211"/>
      <c r="HF22" s="211"/>
      <c r="HG22" s="211"/>
      <c r="HH22" s="211"/>
      <c r="HI22" s="211"/>
      <c r="HJ22" s="211"/>
      <c r="HK22" s="211"/>
      <c r="HL22" s="211"/>
      <c r="HM22" s="211"/>
      <c r="HN22" s="211"/>
      <c r="HO22" s="211"/>
      <c r="HP22" s="211"/>
      <c r="HQ22" s="211"/>
      <c r="HR22" s="211"/>
      <c r="HS22" s="211"/>
      <c r="HT22" s="211"/>
      <c r="HU22" s="211"/>
      <c r="HV22" s="211"/>
      <c r="HW22" s="211"/>
      <c r="HX22" s="211"/>
      <c r="HY22" s="211"/>
      <c r="HZ22" s="211"/>
      <c r="IA22" s="211"/>
      <c r="IB22" s="211"/>
      <c r="IC22" s="211"/>
      <c r="ID22" s="211"/>
      <c r="IE22" s="211"/>
      <c r="IF22" s="211"/>
      <c r="IG22" s="211"/>
      <c r="IH22" s="211"/>
      <c r="II22" s="211"/>
      <c r="IJ22" s="211"/>
      <c r="IK22" s="211"/>
      <c r="IL22" s="211"/>
      <c r="IM22" s="211"/>
      <c r="IN22" s="211"/>
      <c r="IO22" s="211"/>
      <c r="IP22" s="211"/>
      <c r="IQ22" s="211"/>
      <c r="IR22" s="211"/>
      <c r="IS22" s="211"/>
      <c r="IT22" s="211"/>
      <c r="IU22" s="211"/>
      <c r="IV22" s="211"/>
      <c r="IW22" s="211"/>
      <c r="IX22" s="211"/>
      <c r="IY22" s="211"/>
      <c r="IZ22" s="211"/>
      <c r="JA22" s="211"/>
      <c r="JB22" s="211"/>
      <c r="JC22" s="211"/>
      <c r="JD22" s="211"/>
      <c r="JE22" s="211"/>
      <c r="JF22" s="211"/>
      <c r="JG22" s="211"/>
      <c r="JH22" s="211"/>
      <c r="JI22" s="211"/>
      <c r="JJ22" s="211"/>
      <c r="JK22" s="211"/>
      <c r="JL22" s="211"/>
      <c r="JM22" s="211"/>
      <c r="JN22" s="211"/>
      <c r="JO22" s="211"/>
      <c r="JP22" s="211"/>
      <c r="JQ22" s="211"/>
      <c r="JR22" s="211"/>
      <c r="JS22" s="211"/>
      <c r="JT22" s="211"/>
      <c r="JU22" s="211"/>
      <c r="JV22" s="211"/>
      <c r="JW22" s="211"/>
      <c r="JX22" s="211"/>
      <c r="JY22" s="211"/>
      <c r="JZ22" s="211"/>
      <c r="KA22" s="211"/>
      <c r="KB22" s="211"/>
      <c r="KC22" s="211"/>
      <c r="KD22" s="211"/>
      <c r="KE22" s="211"/>
      <c r="KF22" s="211"/>
      <c r="KG22" s="211"/>
      <c r="KH22" s="211"/>
      <c r="KI22" s="211"/>
      <c r="KJ22" s="211"/>
      <c r="KK22" s="211"/>
      <c r="KL22" s="211"/>
      <c r="KM22" s="211"/>
      <c r="KN22" s="211"/>
      <c r="KO22" s="211"/>
      <c r="KP22" s="211"/>
      <c r="KQ22" s="211"/>
      <c r="KR22" s="211"/>
      <c r="KS22" s="211"/>
      <c r="KT22" s="211"/>
      <c r="KU22" s="211"/>
      <c r="KV22" s="211"/>
      <c r="KW22" s="211"/>
      <c r="KX22" s="211"/>
      <c r="KY22" s="211"/>
      <c r="KZ22" s="211"/>
      <c r="LA22" s="211"/>
      <c r="LB22" s="211"/>
      <c r="LC22" s="211"/>
      <c r="LD22" s="211"/>
      <c r="LE22" s="211"/>
      <c r="LF22" s="211"/>
      <c r="LG22" s="211"/>
      <c r="LH22" s="211"/>
      <c r="LI22" s="211"/>
      <c r="LJ22" s="211"/>
      <c r="LK22" s="211"/>
      <c r="LL22" s="211"/>
      <c r="LM22" s="211"/>
      <c r="LN22" s="211"/>
      <c r="LO22" s="211"/>
      <c r="LP22" s="211"/>
      <c r="LQ22" s="211"/>
      <c r="LR22" s="211"/>
      <c r="LS22" s="211"/>
      <c r="LT22" s="211"/>
      <c r="LU22" s="211"/>
      <c r="LV22" s="211"/>
      <c r="LW22" s="211"/>
      <c r="LX22" s="211"/>
      <c r="LY22" s="211"/>
      <c r="LZ22" s="211"/>
      <c r="MA22" s="211"/>
      <c r="MB22" s="211"/>
      <c r="MC22" s="211"/>
      <c r="MD22" s="211"/>
      <c r="ME22" s="211"/>
      <c r="MF22" s="211"/>
      <c r="MG22" s="211"/>
      <c r="MH22" s="211"/>
      <c r="MI22" s="211"/>
      <c r="MJ22" s="211"/>
      <c r="MK22" s="211"/>
      <c r="ML22" s="211"/>
      <c r="MM22" s="211"/>
      <c r="MN22" s="211"/>
      <c r="MO22" s="211"/>
      <c r="MP22" s="211"/>
      <c r="MQ22" s="211"/>
      <c r="MR22" s="211"/>
      <c r="MS22" s="211"/>
      <c r="MT22" s="211"/>
      <c r="MU22" s="211"/>
      <c r="MV22" s="211"/>
      <c r="MW22" s="211"/>
      <c r="MX22" s="211"/>
      <c r="MY22" s="211"/>
      <c r="MZ22" s="211"/>
      <c r="NA22" s="211"/>
      <c r="NB22" s="211"/>
      <c r="NC22" s="211"/>
      <c r="ND22" s="211"/>
      <c r="NE22" s="211"/>
      <c r="NF22" s="211"/>
      <c r="NG22" s="211"/>
      <c r="NH22" s="211"/>
      <c r="NI22" s="211"/>
      <c r="NJ22" s="211"/>
      <c r="NK22" s="211"/>
      <c r="NL22" s="211"/>
      <c r="NM22" s="211"/>
      <c r="NN22" s="211"/>
      <c r="NO22" s="211"/>
      <c r="NP22" s="211"/>
      <c r="NQ22" s="211"/>
      <c r="NR22" s="211"/>
      <c r="NS22" s="211"/>
      <c r="NT22" s="211"/>
      <c r="NU22" s="211"/>
      <c r="NV22" s="211"/>
      <c r="NW22" s="211"/>
      <c r="NX22" s="211"/>
      <c r="NY22" s="211"/>
      <c r="NZ22" s="211"/>
      <c r="OA22" s="211"/>
      <c r="OB22" s="211"/>
      <c r="OC22" s="211"/>
      <c r="OD22" s="211"/>
      <c r="OE22" s="211"/>
      <c r="OF22" s="211"/>
      <c r="OG22" s="211"/>
      <c r="OH22" s="211"/>
      <c r="OI22" s="211"/>
      <c r="OJ22" s="211"/>
      <c r="OK22" s="211"/>
      <c r="OL22" s="211"/>
      <c r="OM22" s="211"/>
      <c r="ON22" s="211"/>
      <c r="OO22" s="211"/>
      <c r="OP22" s="211"/>
      <c r="OQ22" s="211"/>
      <c r="OR22" s="211"/>
      <c r="OS22" s="211"/>
      <c r="OT22" s="211"/>
      <c r="OU22" s="211"/>
      <c r="OV22" s="211"/>
      <c r="OW22" s="211"/>
      <c r="OX22" s="211"/>
      <c r="OY22" s="211"/>
      <c r="OZ22" s="211"/>
      <c r="PA22" s="211"/>
      <c r="PB22" s="211"/>
      <c r="PC22" s="211"/>
      <c r="PD22" s="211"/>
      <c r="PE22" s="211"/>
      <c r="PF22" s="211"/>
      <c r="PG22" s="211"/>
      <c r="PH22" s="211"/>
      <c r="PI22" s="211"/>
      <c r="PJ22" s="211"/>
      <c r="PK22" s="211"/>
      <c r="PL22" s="211"/>
      <c r="PM22" s="211"/>
      <c r="PN22" s="211"/>
      <c r="PO22" s="211"/>
      <c r="PP22" s="211"/>
      <c r="PQ22" s="211"/>
      <c r="PR22" s="211"/>
      <c r="PS22" s="211"/>
      <c r="PT22" s="211"/>
      <c r="PU22" s="211"/>
      <c r="PV22" s="211"/>
      <c r="PW22" s="211"/>
      <c r="PX22" s="211"/>
      <c r="PY22" s="211"/>
      <c r="PZ22" s="211"/>
      <c r="QA22" s="211"/>
      <c r="QB22" s="211"/>
      <c r="QC22" s="211"/>
      <c r="QD22" s="211"/>
      <c r="QE22" s="211"/>
      <c r="QF22" s="211"/>
      <c r="QG22" s="211"/>
      <c r="QH22" s="211"/>
      <c r="QI22" s="211"/>
      <c r="QJ22" s="211"/>
      <c r="QK22" s="211"/>
      <c r="QL22" s="211"/>
      <c r="QM22" s="211"/>
      <c r="QN22" s="211"/>
      <c r="QO22" s="211"/>
      <c r="QP22" s="211"/>
      <c r="QQ22" s="211"/>
      <c r="QR22" s="211"/>
      <c r="QS22" s="211"/>
      <c r="QT22" s="211"/>
      <c r="QU22" s="211"/>
      <c r="QV22" s="211"/>
      <c r="QW22" s="211"/>
      <c r="QX22" s="211"/>
      <c r="QY22" s="211"/>
      <c r="QZ22" s="211"/>
      <c r="RA22" s="211"/>
      <c r="RB22" s="211"/>
      <c r="RC22" s="211"/>
      <c r="RD22" s="211"/>
      <c r="RE22" s="211"/>
      <c r="RF22" s="211"/>
      <c r="RG22" s="211"/>
      <c r="RH22" s="211"/>
      <c r="RI22" s="211"/>
      <c r="RJ22" s="211"/>
      <c r="RK22" s="211"/>
      <c r="RL22" s="211"/>
      <c r="RM22" s="211"/>
      <c r="RN22" s="211"/>
      <c r="RO22" s="211"/>
      <c r="RP22" s="211"/>
      <c r="RQ22" s="211"/>
      <c r="RR22" s="211"/>
      <c r="RS22" s="211"/>
      <c r="RT22" s="211"/>
      <c r="RU22" s="211"/>
      <c r="RV22" s="211"/>
      <c r="RW22" s="211"/>
      <c r="RX22" s="211"/>
      <c r="RY22" s="211"/>
      <c r="RZ22" s="211"/>
      <c r="SA22" s="211"/>
      <c r="SB22" s="211"/>
      <c r="SC22" s="211"/>
      <c r="SD22" s="211"/>
      <c r="SE22" s="211"/>
      <c r="SF22" s="211"/>
      <c r="SG22" s="211"/>
      <c r="SH22" s="211"/>
      <c r="SI22" s="211"/>
      <c r="SJ22" s="211"/>
      <c r="SK22" s="211"/>
      <c r="SL22" s="211"/>
      <c r="SM22" s="211"/>
      <c r="SN22" s="211"/>
      <c r="SO22" s="211"/>
      <c r="SP22" s="211"/>
      <c r="SQ22" s="211"/>
      <c r="SR22" s="211"/>
      <c r="SS22" s="211"/>
      <c r="ST22" s="211"/>
      <c r="SU22" s="211"/>
      <c r="SV22" s="211"/>
      <c r="SW22" s="211"/>
      <c r="SX22" s="211"/>
      <c r="SY22" s="211"/>
      <c r="SZ22" s="211"/>
      <c r="TA22" s="211"/>
      <c r="TB22" s="211"/>
      <c r="TC22" s="211"/>
      <c r="TD22" s="211"/>
      <c r="TE22" s="211"/>
      <c r="TF22" s="211"/>
      <c r="TG22" s="211"/>
      <c r="TH22" s="211"/>
      <c r="TI22" s="211"/>
      <c r="TJ22" s="211"/>
      <c r="TK22" s="211"/>
      <c r="TL22" s="211"/>
      <c r="TM22" s="211"/>
      <c r="TN22" s="211"/>
      <c r="TO22" s="211"/>
      <c r="TP22" s="211"/>
      <c r="TQ22" s="211"/>
      <c r="TR22" s="211"/>
      <c r="TS22" s="211"/>
      <c r="TT22" s="211"/>
      <c r="TU22" s="211"/>
      <c r="TV22" s="211"/>
      <c r="TW22" s="211"/>
      <c r="TX22" s="211"/>
      <c r="TY22" s="211"/>
      <c r="TZ22" s="211"/>
      <c r="UA22" s="211"/>
      <c r="UB22" s="211"/>
      <c r="UC22" s="211"/>
      <c r="UD22" s="211"/>
      <c r="UE22" s="211"/>
      <c r="UF22" s="211"/>
      <c r="UG22" s="211"/>
      <c r="UH22" s="211"/>
      <c r="UI22" s="211"/>
      <c r="UJ22" s="211"/>
      <c r="UK22" s="211"/>
      <c r="UL22" s="211"/>
      <c r="UM22" s="211"/>
      <c r="UN22" s="211"/>
      <c r="UO22" s="211"/>
      <c r="UP22" s="211"/>
      <c r="UQ22" s="211"/>
      <c r="UR22" s="211"/>
      <c r="US22" s="211"/>
      <c r="UT22" s="211"/>
      <c r="UU22" s="211"/>
      <c r="UV22" s="211"/>
      <c r="UW22" s="211"/>
      <c r="UX22" s="211"/>
      <c r="UY22" s="211"/>
      <c r="UZ22" s="211"/>
      <c r="VA22" s="211"/>
      <c r="VB22" s="211"/>
      <c r="VC22" s="211"/>
      <c r="VD22" s="211"/>
      <c r="VE22" s="211"/>
      <c r="VF22" s="211"/>
      <c r="VG22" s="211"/>
      <c r="VH22" s="211"/>
      <c r="VI22" s="211"/>
      <c r="VJ22" s="211"/>
      <c r="VK22" s="211"/>
      <c r="VL22" s="211"/>
      <c r="VM22" s="211"/>
      <c r="VN22" s="211"/>
      <c r="VO22" s="211"/>
      <c r="VP22" s="211"/>
      <c r="VQ22" s="211"/>
      <c r="VR22" s="211"/>
      <c r="VS22" s="211"/>
      <c r="VT22" s="211"/>
      <c r="VU22" s="211"/>
      <c r="VV22" s="211"/>
      <c r="VW22" s="211"/>
      <c r="VX22" s="211"/>
      <c r="VY22" s="211"/>
      <c r="VZ22" s="211"/>
      <c r="WA22" s="211"/>
      <c r="WB22" s="211"/>
      <c r="WC22" s="211"/>
      <c r="WD22" s="211"/>
      <c r="WE22" s="211"/>
      <c r="WF22" s="211"/>
      <c r="WG22" s="211"/>
      <c r="WH22" s="211"/>
      <c r="WI22" s="211"/>
      <c r="WJ22" s="211"/>
      <c r="WK22" s="211"/>
      <c r="WL22" s="211"/>
      <c r="WM22" s="211"/>
      <c r="WN22" s="211"/>
      <c r="WO22" s="211"/>
      <c r="WP22" s="211"/>
      <c r="WQ22" s="211"/>
      <c r="WR22" s="211"/>
      <c r="WS22" s="211"/>
      <c r="WT22" s="211"/>
      <c r="WU22" s="211"/>
      <c r="WV22" s="211"/>
      <c r="WW22" s="211"/>
      <c r="WX22" s="211"/>
      <c r="WY22" s="211"/>
      <c r="WZ22" s="211"/>
      <c r="XA22" s="211"/>
      <c r="XB22" s="211"/>
      <c r="XC22" s="211"/>
      <c r="XD22" s="211"/>
      <c r="XE22" s="211"/>
      <c r="XF22" s="211"/>
      <c r="XG22" s="211"/>
      <c r="XH22" s="211"/>
      <c r="XI22" s="211"/>
      <c r="XJ22" s="211"/>
      <c r="XK22" s="211"/>
      <c r="XL22" s="211"/>
      <c r="XM22" s="211"/>
      <c r="XN22" s="211"/>
      <c r="XO22" s="211"/>
      <c r="XP22" s="211"/>
      <c r="XQ22" s="211"/>
      <c r="XR22" s="211"/>
      <c r="XS22" s="211"/>
      <c r="XT22" s="211"/>
      <c r="XU22" s="211"/>
      <c r="XV22" s="211"/>
      <c r="XW22" s="211"/>
      <c r="XX22" s="211"/>
      <c r="XY22" s="211"/>
      <c r="XZ22" s="211"/>
      <c r="YA22" s="211"/>
      <c r="YB22" s="211"/>
      <c r="YC22" s="211"/>
      <c r="YD22" s="211"/>
      <c r="YE22" s="211"/>
      <c r="YF22" s="211"/>
      <c r="YG22" s="211"/>
      <c r="YH22" s="211"/>
      <c r="YI22" s="211"/>
      <c r="YJ22" s="211"/>
      <c r="YK22" s="211"/>
      <c r="YL22" s="211"/>
      <c r="YM22" s="211"/>
      <c r="YN22" s="211"/>
      <c r="YO22" s="211"/>
      <c r="YP22" s="211"/>
      <c r="YQ22" s="211"/>
      <c r="YR22" s="211"/>
      <c r="YS22" s="211"/>
      <c r="YT22" s="211"/>
      <c r="YU22" s="211"/>
      <c r="YV22" s="211"/>
      <c r="YW22" s="211"/>
      <c r="YX22" s="211"/>
      <c r="YY22" s="211"/>
      <c r="YZ22" s="211"/>
      <c r="ZA22" s="211"/>
      <c r="ZB22" s="211"/>
      <c r="ZC22" s="211"/>
      <c r="ZD22" s="211"/>
      <c r="ZE22" s="211"/>
      <c r="ZF22" s="211"/>
      <c r="ZG22" s="211"/>
      <c r="ZH22" s="211"/>
      <c r="ZI22" s="211"/>
      <c r="ZJ22" s="211"/>
      <c r="ZK22" s="211"/>
      <c r="ZL22" s="211"/>
      <c r="ZM22" s="211"/>
      <c r="ZN22" s="211"/>
      <c r="ZO22" s="211"/>
      <c r="ZP22" s="211"/>
      <c r="ZQ22" s="211"/>
      <c r="ZR22" s="211"/>
      <c r="ZS22" s="211"/>
      <c r="ZT22" s="211"/>
      <c r="ZU22" s="211"/>
      <c r="ZV22" s="211"/>
      <c r="ZW22" s="211"/>
      <c r="ZX22" s="211"/>
      <c r="ZY22" s="211"/>
      <c r="ZZ22" s="211"/>
      <c r="AAA22" s="211"/>
      <c r="AAB22" s="211"/>
      <c r="AAC22" s="211"/>
      <c r="AAD22" s="211"/>
      <c r="AAE22" s="211"/>
      <c r="AAF22" s="211"/>
      <c r="AAG22" s="211"/>
      <c r="AAH22" s="211"/>
      <c r="AAI22" s="211"/>
      <c r="AAJ22" s="211"/>
      <c r="AAK22" s="211"/>
      <c r="AAL22" s="211"/>
      <c r="AAM22" s="211"/>
      <c r="AAN22" s="211"/>
      <c r="AAO22" s="211"/>
      <c r="AAP22" s="211"/>
      <c r="AAQ22" s="211"/>
      <c r="AAR22" s="211"/>
      <c r="AAS22" s="211"/>
      <c r="AAT22" s="211"/>
      <c r="AAU22" s="211"/>
      <c r="AAV22" s="211"/>
      <c r="AAW22" s="211"/>
      <c r="AAX22" s="211"/>
      <c r="AAY22" s="211"/>
      <c r="AAZ22" s="211"/>
      <c r="ABA22" s="211"/>
      <c r="ABB22" s="211"/>
      <c r="ABC22" s="211"/>
      <c r="ABD22" s="211"/>
      <c r="ABE22" s="211"/>
      <c r="ABF22" s="211"/>
      <c r="ABG22" s="211"/>
      <c r="ABH22" s="211"/>
      <c r="ABI22" s="211"/>
      <c r="ABJ22" s="211"/>
      <c r="ABK22" s="211"/>
      <c r="ABL22" s="211"/>
      <c r="ABM22" s="211"/>
      <c r="ABN22" s="211"/>
      <c r="ABO22" s="211"/>
      <c r="ABP22" s="211"/>
      <c r="ABQ22" s="211"/>
      <c r="ABR22" s="211"/>
      <c r="ABS22" s="211"/>
      <c r="ABT22" s="211"/>
      <c r="ABU22" s="211"/>
      <c r="ABV22" s="211"/>
      <c r="ABW22" s="211"/>
      <c r="ABX22" s="211"/>
      <c r="ABY22" s="211"/>
      <c r="ABZ22" s="211"/>
      <c r="ACA22" s="211"/>
      <c r="ACB22" s="211"/>
      <c r="ACC22" s="211"/>
      <c r="ACD22" s="211"/>
      <c r="ACE22" s="211"/>
      <c r="ACF22" s="211"/>
      <c r="ACG22" s="211"/>
      <c r="ACH22" s="211"/>
      <c r="ACI22" s="211"/>
      <c r="ACJ22" s="211"/>
      <c r="ACK22" s="211"/>
      <c r="ACL22" s="211"/>
      <c r="ACM22" s="211"/>
      <c r="ACN22" s="211"/>
      <c r="ACO22" s="211"/>
      <c r="ACP22" s="211"/>
      <c r="ACQ22" s="211"/>
      <c r="ACR22" s="211"/>
      <c r="ACS22" s="211"/>
      <c r="ACT22" s="211"/>
      <c r="ACU22" s="211"/>
      <c r="ACV22" s="211"/>
      <c r="ACW22" s="211"/>
      <c r="ACX22" s="211"/>
      <c r="ACY22" s="211"/>
      <c r="ACZ22" s="211"/>
      <c r="ADA22" s="211"/>
      <c r="ADB22" s="211"/>
      <c r="ADC22" s="211"/>
      <c r="ADD22" s="211"/>
      <c r="ADE22" s="211"/>
      <c r="ADF22" s="211"/>
      <c r="ADG22" s="211"/>
      <c r="ADH22" s="211"/>
      <c r="ADI22" s="211"/>
      <c r="ADJ22" s="211"/>
      <c r="ADK22" s="211"/>
      <c r="ADL22" s="211"/>
      <c r="ADM22" s="211"/>
      <c r="ADN22" s="211"/>
      <c r="ADO22" s="211"/>
      <c r="ADP22" s="211"/>
      <c r="ADQ22" s="211"/>
      <c r="ADR22" s="211"/>
      <c r="ADS22" s="211"/>
      <c r="ADT22" s="211"/>
      <c r="ADU22" s="211"/>
      <c r="ADV22" s="211"/>
      <c r="ADW22" s="211"/>
      <c r="ADX22" s="211"/>
      <c r="ADY22" s="211"/>
      <c r="ADZ22" s="211"/>
      <c r="AEA22" s="211"/>
      <c r="AEB22" s="211"/>
      <c r="AEC22" s="211"/>
      <c r="AED22" s="211"/>
      <c r="AEE22" s="211"/>
      <c r="AEF22" s="211"/>
      <c r="AEG22" s="211"/>
      <c r="AEH22" s="211"/>
      <c r="AEI22" s="211"/>
      <c r="AEJ22" s="211"/>
      <c r="AEK22" s="211"/>
      <c r="AEL22" s="211"/>
      <c r="AEM22" s="211"/>
      <c r="AEN22" s="211"/>
      <c r="AEO22" s="211"/>
      <c r="AEP22" s="211"/>
      <c r="AEQ22" s="211"/>
      <c r="AER22" s="211"/>
      <c r="AES22" s="211"/>
      <c r="AET22" s="211"/>
      <c r="AEU22" s="211"/>
      <c r="AEV22" s="211"/>
      <c r="AEW22" s="211"/>
      <c r="AEX22" s="211"/>
      <c r="AEY22" s="211"/>
      <c r="AEZ22" s="211"/>
      <c r="AFA22" s="211"/>
      <c r="AFB22" s="211"/>
      <c r="AFC22" s="211"/>
      <c r="AFD22" s="211"/>
      <c r="AFE22" s="211"/>
      <c r="AFF22" s="211"/>
      <c r="AFG22" s="211"/>
      <c r="AFH22" s="211"/>
      <c r="AFI22" s="211"/>
      <c r="AFJ22" s="211"/>
      <c r="AFK22" s="211"/>
      <c r="AFL22" s="211"/>
      <c r="AFM22" s="211"/>
      <c r="AFN22" s="211"/>
      <c r="AFO22" s="211"/>
      <c r="AFP22" s="211"/>
      <c r="AFQ22" s="211"/>
      <c r="AFR22" s="211"/>
      <c r="AFS22" s="211"/>
      <c r="AFT22" s="211"/>
      <c r="AFU22" s="211"/>
      <c r="AFV22" s="211"/>
      <c r="AFW22" s="211"/>
      <c r="AFX22" s="211"/>
      <c r="AFY22" s="211"/>
      <c r="AFZ22" s="211"/>
      <c r="AGA22" s="211"/>
      <c r="AGB22" s="211"/>
      <c r="AGC22" s="211"/>
      <c r="AGD22" s="211"/>
      <c r="AGE22" s="211"/>
      <c r="AGF22" s="211"/>
      <c r="AGG22" s="211"/>
      <c r="AGH22" s="211"/>
      <c r="AGI22" s="211"/>
      <c r="AGJ22" s="211"/>
      <c r="AGK22" s="211"/>
      <c r="AGL22" s="211"/>
      <c r="AGM22" s="211"/>
      <c r="AGN22" s="211"/>
      <c r="AGO22" s="211"/>
      <c r="AGP22" s="211"/>
      <c r="AGQ22" s="211"/>
      <c r="AGR22" s="211"/>
      <c r="AGS22" s="211"/>
      <c r="AGT22" s="211"/>
      <c r="AGU22" s="211"/>
      <c r="AGV22" s="211"/>
      <c r="AGW22" s="211"/>
      <c r="AGX22" s="211"/>
      <c r="AGY22" s="211"/>
      <c r="AGZ22" s="211"/>
      <c r="AHA22" s="211"/>
      <c r="AHB22" s="211"/>
      <c r="AHC22" s="211"/>
      <c r="AHD22" s="211"/>
      <c r="AHE22" s="211"/>
      <c r="AHF22" s="211"/>
      <c r="AHG22" s="211"/>
      <c r="AHH22" s="211"/>
      <c r="AHI22" s="211"/>
      <c r="AHJ22" s="211"/>
      <c r="AHK22" s="211"/>
      <c r="AHL22" s="211"/>
      <c r="AHM22" s="211"/>
      <c r="AHN22" s="211"/>
      <c r="AHO22" s="211"/>
      <c r="AHP22" s="211"/>
      <c r="AHQ22" s="211"/>
      <c r="AHR22" s="211"/>
      <c r="AHS22" s="211"/>
      <c r="AHT22" s="211"/>
      <c r="AHU22" s="211"/>
      <c r="AHV22" s="211"/>
      <c r="AHW22" s="211"/>
      <c r="AHX22" s="211"/>
      <c r="AHY22" s="211"/>
      <c r="AHZ22" s="211"/>
      <c r="AIA22" s="211"/>
      <c r="AIB22" s="211"/>
      <c r="AIC22" s="211"/>
      <c r="AID22" s="211"/>
      <c r="AIE22" s="211"/>
      <c r="AIF22" s="211"/>
      <c r="AIG22" s="211"/>
      <c r="AIH22" s="211"/>
      <c r="AII22" s="211"/>
      <c r="AIJ22" s="211"/>
      <c r="AIK22" s="211"/>
      <c r="AIL22" s="211"/>
      <c r="AIM22" s="211"/>
      <c r="AIN22" s="211"/>
      <c r="AIO22" s="211"/>
      <c r="AIP22" s="211"/>
      <c r="AIQ22" s="211"/>
      <c r="AIR22" s="211"/>
      <c r="AIS22" s="211"/>
      <c r="AIT22" s="211"/>
      <c r="AIU22" s="211"/>
      <c r="AIV22" s="211"/>
      <c r="AIW22" s="211"/>
      <c r="AIX22" s="211"/>
      <c r="AIY22" s="211"/>
      <c r="AIZ22" s="211"/>
      <c r="AJA22" s="211"/>
      <c r="AJB22" s="211"/>
      <c r="AJC22" s="211"/>
      <c r="AJD22" s="211"/>
      <c r="AJE22" s="211"/>
      <c r="AJF22" s="211"/>
      <c r="AJG22" s="211"/>
      <c r="AJH22" s="211"/>
      <c r="AJI22" s="211"/>
      <c r="AJJ22" s="211"/>
      <c r="AJK22" s="211"/>
      <c r="AJL22" s="211"/>
      <c r="AJM22" s="211"/>
      <c r="AJN22" s="211"/>
      <c r="AJO22" s="211"/>
      <c r="AJP22" s="211"/>
      <c r="AJQ22" s="211"/>
      <c r="AJR22" s="211"/>
      <c r="AJS22" s="211"/>
      <c r="AJT22" s="211"/>
      <c r="AJU22" s="211"/>
      <c r="AJV22" s="211"/>
      <c r="AJW22" s="211"/>
      <c r="AJX22" s="211"/>
      <c r="AJY22" s="211"/>
      <c r="AJZ22" s="211"/>
      <c r="AKA22" s="211"/>
      <c r="AKB22" s="211"/>
      <c r="AKC22" s="211"/>
      <c r="AKD22" s="211"/>
      <c r="AKE22" s="211"/>
      <c r="AKF22" s="211"/>
      <c r="AKG22" s="211"/>
      <c r="AKH22" s="211"/>
      <c r="AKI22" s="211"/>
      <c r="AKJ22" s="211"/>
      <c r="AKK22" s="211"/>
      <c r="AKL22" s="211"/>
      <c r="AKM22" s="211"/>
      <c r="AKN22" s="211"/>
      <c r="AKO22" s="211"/>
      <c r="AKP22" s="211"/>
      <c r="AKQ22" s="211"/>
      <c r="AKR22" s="211"/>
      <c r="AKS22" s="211"/>
      <c r="AKT22" s="211"/>
      <c r="AKU22" s="211"/>
      <c r="AKV22" s="211"/>
      <c r="AKW22" s="211"/>
      <c r="AKX22" s="211"/>
      <c r="AKY22" s="211"/>
      <c r="AKZ22" s="211"/>
      <c r="ALA22" s="211"/>
      <c r="ALB22" s="211"/>
      <c r="ALC22" s="211"/>
      <c r="ALD22" s="211"/>
      <c r="ALE22" s="211"/>
      <c r="ALF22" s="211"/>
      <c r="ALG22" s="211"/>
      <c r="ALH22" s="211"/>
      <c r="ALI22" s="211"/>
      <c r="ALJ22" s="211"/>
      <c r="ALK22" s="211"/>
      <c r="ALL22" s="211"/>
      <c r="ALM22" s="211"/>
      <c r="ALN22" s="211"/>
      <c r="ALO22" s="211"/>
      <c r="ALP22" s="211"/>
      <c r="ALQ22" s="211"/>
      <c r="ALR22" s="211"/>
      <c r="ALS22" s="211"/>
      <c r="ALT22" s="211"/>
      <c r="ALU22" s="211"/>
      <c r="ALV22" s="211"/>
      <c r="ALW22" s="211"/>
      <c r="ALX22" s="211"/>
      <c r="ALY22" s="211"/>
      <c r="ALZ22" s="211"/>
      <c r="AMA22" s="211"/>
      <c r="AMB22" s="211"/>
      <c r="AMC22" s="211"/>
      <c r="AMD22" s="211"/>
      <c r="AME22" s="211"/>
      <c r="AMF22" s="211"/>
      <c r="AMG22" s="211"/>
      <c r="AMH22" s="211"/>
      <c r="AMI22" s="211"/>
      <c r="AMJ22" s="211"/>
      <c r="AMK22" s="211"/>
      <c r="AML22" s="211"/>
      <c r="AMM22" s="211"/>
      <c r="AMN22" s="211"/>
      <c r="AMO22" s="211"/>
      <c r="AMP22" s="211"/>
      <c r="AMQ22" s="211"/>
      <c r="AMR22" s="211"/>
      <c r="AMS22" s="211"/>
      <c r="AMT22" s="211"/>
      <c r="AMU22" s="211"/>
      <c r="AMV22" s="211"/>
      <c r="AMW22" s="211"/>
      <c r="AMX22" s="211"/>
      <c r="AMY22" s="211"/>
      <c r="AMZ22" s="211"/>
      <c r="ANA22" s="211"/>
      <c r="ANB22" s="211"/>
      <c r="ANC22" s="211"/>
      <c r="AND22" s="211"/>
      <c r="ANE22" s="211"/>
      <c r="ANF22" s="211"/>
      <c r="ANG22" s="211"/>
      <c r="ANH22" s="211"/>
      <c r="ANI22" s="211"/>
      <c r="ANJ22" s="211"/>
      <c r="ANK22" s="211"/>
      <c r="ANL22" s="211"/>
      <c r="ANM22" s="211"/>
      <c r="ANN22" s="211"/>
      <c r="ANO22" s="211"/>
      <c r="ANP22" s="211"/>
      <c r="ANQ22" s="211"/>
      <c r="ANR22" s="211"/>
      <c r="ANS22" s="211"/>
      <c r="ANT22" s="211"/>
      <c r="ANU22" s="211"/>
      <c r="ANV22" s="211"/>
      <c r="ANW22" s="211"/>
      <c r="ANX22" s="211"/>
      <c r="ANY22" s="211"/>
      <c r="ANZ22" s="211"/>
      <c r="AOA22" s="211"/>
      <c r="AOB22" s="211"/>
      <c r="AOC22" s="211"/>
      <c r="AOD22" s="211"/>
      <c r="AOE22" s="211"/>
      <c r="AOF22" s="211"/>
      <c r="AOG22" s="211"/>
      <c r="AOH22" s="211"/>
      <c r="AOI22" s="211"/>
      <c r="AOJ22" s="211"/>
      <c r="AOK22" s="211"/>
      <c r="AOL22" s="211"/>
      <c r="AOM22" s="211"/>
      <c r="AON22" s="211"/>
      <c r="AOO22" s="211"/>
      <c r="AOP22" s="211"/>
      <c r="AOQ22" s="211"/>
      <c r="AOR22" s="211"/>
      <c r="AOS22" s="211"/>
      <c r="AOT22" s="211"/>
      <c r="AOU22" s="211"/>
      <c r="AOV22" s="211"/>
      <c r="AOW22" s="211"/>
      <c r="AOX22" s="211"/>
      <c r="AOY22" s="211"/>
      <c r="AOZ22" s="211"/>
      <c r="APA22" s="211"/>
      <c r="APB22" s="211"/>
      <c r="APC22" s="211"/>
      <c r="APD22" s="211"/>
      <c r="APE22" s="211"/>
      <c r="APF22" s="211"/>
      <c r="APG22" s="211"/>
      <c r="APH22" s="211"/>
      <c r="API22" s="211"/>
      <c r="APJ22" s="211"/>
      <c r="APK22" s="211"/>
      <c r="APL22" s="211"/>
      <c r="APM22" s="211"/>
      <c r="APN22" s="211"/>
      <c r="APO22" s="211"/>
      <c r="APP22" s="211"/>
      <c r="APQ22" s="211"/>
      <c r="APR22" s="211"/>
      <c r="APS22" s="211"/>
      <c r="APT22" s="211"/>
      <c r="APU22" s="211"/>
      <c r="APV22" s="211"/>
      <c r="APW22" s="211"/>
      <c r="APX22" s="211"/>
      <c r="APY22" s="211"/>
      <c r="APZ22" s="211"/>
      <c r="AQA22" s="211"/>
      <c r="AQB22" s="211"/>
      <c r="AQC22" s="211"/>
      <c r="AQD22" s="211"/>
      <c r="AQE22" s="211"/>
      <c r="AQF22" s="211"/>
      <c r="AQG22" s="211"/>
      <c r="AQH22" s="211"/>
      <c r="AQI22" s="211"/>
      <c r="AQJ22" s="211"/>
      <c r="AQK22" s="211"/>
      <c r="AQL22" s="211"/>
      <c r="AQM22" s="211"/>
      <c r="AQN22" s="211"/>
      <c r="AQO22" s="211"/>
      <c r="AQP22" s="211"/>
      <c r="AQQ22" s="211"/>
      <c r="AQR22" s="211"/>
      <c r="AQS22" s="211"/>
      <c r="AQT22" s="211"/>
      <c r="AQU22" s="211"/>
      <c r="AQV22" s="211"/>
      <c r="AQW22" s="211"/>
      <c r="AQX22" s="211"/>
      <c r="AQY22" s="211"/>
      <c r="AQZ22" s="211"/>
      <c r="ARA22" s="211"/>
      <c r="ARB22" s="211"/>
      <c r="ARC22" s="211"/>
      <c r="ARD22" s="211"/>
      <c r="ARE22" s="211"/>
      <c r="ARF22" s="211"/>
      <c r="ARG22" s="211"/>
      <c r="ARH22" s="211"/>
      <c r="ARI22" s="211"/>
      <c r="ARJ22" s="211"/>
      <c r="ARK22" s="211"/>
      <c r="ARL22" s="211"/>
      <c r="ARM22" s="211"/>
      <c r="ARN22" s="211"/>
      <c r="ARO22" s="211"/>
      <c r="ARP22" s="211"/>
      <c r="ARQ22" s="211"/>
      <c r="ARR22" s="211"/>
      <c r="ARS22" s="211"/>
      <c r="ART22" s="211"/>
      <c r="ARU22" s="211"/>
      <c r="ARV22" s="211"/>
      <c r="ARW22" s="211"/>
      <c r="ARX22" s="211"/>
      <c r="ARY22" s="211"/>
      <c r="ARZ22" s="211"/>
      <c r="ASA22" s="211"/>
      <c r="ASB22" s="211"/>
      <c r="ASC22" s="211"/>
      <c r="ASD22" s="211"/>
      <c r="ASE22" s="211"/>
      <c r="ASF22" s="211"/>
      <c r="ASG22" s="211"/>
      <c r="ASH22" s="211"/>
      <c r="ASI22" s="211"/>
      <c r="ASJ22" s="211"/>
      <c r="ASK22" s="211"/>
      <c r="ASL22" s="211"/>
      <c r="ASM22" s="211"/>
      <c r="ASN22" s="211"/>
      <c r="ASO22" s="211"/>
      <c r="ASP22" s="211"/>
      <c r="ASQ22" s="211"/>
      <c r="ASR22" s="211"/>
      <c r="ASS22" s="211"/>
      <c r="AST22" s="211"/>
      <c r="ASU22" s="211"/>
      <c r="ASV22" s="211"/>
      <c r="ASW22" s="211"/>
      <c r="ASX22" s="211"/>
      <c r="ASY22" s="211"/>
      <c r="ASZ22" s="211"/>
      <c r="ATA22" s="211"/>
      <c r="ATB22" s="211"/>
      <c r="ATC22" s="211"/>
      <c r="ATD22" s="211"/>
      <c r="ATE22" s="211"/>
      <c r="ATF22" s="211"/>
      <c r="ATG22" s="211"/>
      <c r="ATH22" s="211"/>
      <c r="ATI22" s="211"/>
      <c r="ATJ22" s="211"/>
      <c r="ATK22" s="211"/>
      <c r="ATL22" s="211"/>
      <c r="ATM22" s="211"/>
      <c r="ATN22" s="211"/>
      <c r="ATO22" s="211"/>
      <c r="ATP22" s="211"/>
      <c r="ATQ22" s="211"/>
      <c r="ATR22" s="211"/>
      <c r="ATS22" s="211"/>
      <c r="ATT22" s="211"/>
      <c r="ATU22" s="211"/>
      <c r="ATV22" s="211"/>
      <c r="ATW22" s="211"/>
      <c r="ATX22" s="211"/>
      <c r="ATY22" s="211"/>
      <c r="ATZ22" s="211"/>
      <c r="AUA22" s="211"/>
      <c r="AUB22" s="211"/>
      <c r="AUC22" s="211"/>
      <c r="AUD22" s="211"/>
      <c r="AUE22" s="211"/>
      <c r="AUF22" s="211"/>
      <c r="AUG22" s="211"/>
      <c r="AUH22" s="211"/>
      <c r="AUI22" s="211"/>
      <c r="AUJ22" s="211"/>
      <c r="AUK22" s="211"/>
      <c r="AUL22" s="211"/>
      <c r="AUM22" s="211"/>
      <c r="AUN22" s="211"/>
      <c r="AUO22" s="211"/>
      <c r="AUP22" s="211"/>
      <c r="AUQ22" s="211"/>
      <c r="AUR22" s="211"/>
      <c r="AUS22" s="211"/>
      <c r="AUT22" s="211"/>
      <c r="AUU22" s="211"/>
      <c r="AUV22" s="211"/>
      <c r="AUW22" s="211"/>
      <c r="AUX22" s="211"/>
      <c r="AUY22" s="211"/>
      <c r="AUZ22" s="211"/>
      <c r="AVA22" s="211"/>
      <c r="AVB22" s="211"/>
      <c r="AVC22" s="211"/>
      <c r="AVD22" s="211"/>
      <c r="AVE22" s="211"/>
      <c r="AVF22" s="211"/>
      <c r="AVG22" s="211"/>
      <c r="AVH22" s="211"/>
      <c r="AVI22" s="211"/>
      <c r="AVJ22" s="211"/>
      <c r="AVK22" s="211"/>
      <c r="AVL22" s="211"/>
      <c r="AVM22" s="211"/>
      <c r="AVN22" s="211"/>
      <c r="AVO22" s="211"/>
      <c r="AVP22" s="211"/>
      <c r="AVQ22" s="211"/>
      <c r="AVR22" s="211"/>
      <c r="AVS22" s="211"/>
      <c r="AVT22" s="211"/>
      <c r="AVU22" s="211"/>
      <c r="AVV22" s="211"/>
      <c r="AVW22" s="211"/>
      <c r="AVX22" s="211"/>
      <c r="AVY22" s="211"/>
      <c r="AVZ22" s="211"/>
      <c r="AWA22" s="211"/>
      <c r="AWB22" s="211"/>
      <c r="AWC22" s="211"/>
      <c r="AWD22" s="211"/>
      <c r="AWE22" s="211"/>
      <c r="AWF22" s="211"/>
      <c r="AWG22" s="211"/>
      <c r="AWH22" s="211"/>
      <c r="AWI22" s="211"/>
      <c r="AWJ22" s="211"/>
      <c r="AWK22" s="211"/>
      <c r="AWL22" s="211"/>
      <c r="AWM22" s="211"/>
      <c r="AWN22" s="211"/>
      <c r="AWO22" s="211"/>
      <c r="AWP22" s="211"/>
      <c r="AWQ22" s="211"/>
      <c r="AWR22" s="211"/>
      <c r="AWS22" s="211"/>
      <c r="AWT22" s="211"/>
      <c r="AWU22" s="211"/>
      <c r="AWV22" s="211"/>
      <c r="AWW22" s="211"/>
      <c r="AWX22" s="211"/>
      <c r="AWY22" s="211"/>
      <c r="AWZ22" s="211"/>
      <c r="AXA22" s="211"/>
      <c r="AXB22" s="211"/>
      <c r="AXC22" s="211"/>
      <c r="AXD22" s="211"/>
      <c r="AXE22" s="211"/>
      <c r="AXF22" s="211"/>
      <c r="AXG22" s="211"/>
      <c r="AXH22" s="211"/>
      <c r="AXI22" s="211"/>
      <c r="AXJ22" s="211"/>
      <c r="AXK22" s="211"/>
      <c r="AXL22" s="211"/>
      <c r="AXM22" s="211"/>
      <c r="AXN22" s="211"/>
      <c r="AXO22" s="211"/>
      <c r="AXP22" s="211"/>
      <c r="AXQ22" s="211"/>
      <c r="AXR22" s="211"/>
      <c r="AXS22" s="211"/>
      <c r="AXT22" s="211"/>
      <c r="AXU22" s="211"/>
      <c r="AXV22" s="211"/>
      <c r="AXW22" s="211"/>
      <c r="AXX22" s="211"/>
      <c r="AXY22" s="211"/>
      <c r="AXZ22" s="211"/>
      <c r="AYA22" s="211"/>
      <c r="AYB22" s="211"/>
      <c r="AYC22" s="211"/>
      <c r="AYD22" s="211"/>
      <c r="AYE22" s="211"/>
      <c r="AYF22" s="211"/>
      <c r="AYG22" s="211"/>
      <c r="AYH22" s="211"/>
      <c r="AYI22" s="211"/>
      <c r="AYJ22" s="211"/>
      <c r="AYK22" s="211"/>
      <c r="AYL22" s="211"/>
      <c r="AYM22" s="211"/>
      <c r="AYN22" s="211"/>
      <c r="AYO22" s="211"/>
      <c r="AYP22" s="211"/>
      <c r="AYQ22" s="211"/>
      <c r="AYR22" s="211"/>
      <c r="AYS22" s="211"/>
      <c r="AYT22" s="211"/>
      <c r="AYU22" s="211"/>
      <c r="AYV22" s="211"/>
      <c r="AYW22" s="211"/>
      <c r="AYX22" s="211"/>
      <c r="AYY22" s="211"/>
      <c r="AYZ22" s="211"/>
      <c r="AZA22" s="211"/>
      <c r="AZB22" s="211"/>
      <c r="AZC22" s="211"/>
      <c r="AZD22" s="211"/>
      <c r="AZE22" s="211"/>
      <c r="AZF22" s="211"/>
      <c r="AZG22" s="211"/>
      <c r="AZH22" s="211"/>
      <c r="AZI22" s="211"/>
      <c r="AZJ22" s="211"/>
      <c r="AZK22" s="211"/>
      <c r="AZL22" s="211"/>
      <c r="AZM22" s="211"/>
      <c r="AZN22" s="211"/>
      <c r="AZO22" s="211"/>
      <c r="AZP22" s="211"/>
      <c r="AZQ22" s="211"/>
      <c r="AZR22" s="211"/>
      <c r="AZS22" s="211"/>
      <c r="AZT22" s="211"/>
      <c r="AZU22" s="211"/>
      <c r="AZV22" s="211"/>
      <c r="AZW22" s="211"/>
      <c r="AZX22" s="211"/>
      <c r="AZY22" s="211"/>
      <c r="AZZ22" s="211"/>
      <c r="BAA22" s="211"/>
      <c r="BAB22" s="211"/>
      <c r="BAC22" s="211"/>
      <c r="BAD22" s="211"/>
      <c r="BAE22" s="211"/>
      <c r="BAF22" s="211"/>
      <c r="BAG22" s="211"/>
      <c r="BAH22" s="211"/>
      <c r="BAI22" s="211"/>
      <c r="BAJ22" s="211"/>
      <c r="BAK22" s="211"/>
      <c r="BAL22" s="211"/>
      <c r="BAM22" s="211"/>
      <c r="BAN22" s="211"/>
      <c r="BAO22" s="211"/>
      <c r="BAP22" s="211"/>
      <c r="BAQ22" s="211"/>
      <c r="BAR22" s="211"/>
      <c r="BAS22" s="211"/>
      <c r="BAT22" s="211"/>
      <c r="BAU22" s="211"/>
      <c r="BAV22" s="211"/>
      <c r="BAW22" s="211"/>
      <c r="BAX22" s="211"/>
      <c r="BAY22" s="211"/>
      <c r="BAZ22" s="211"/>
      <c r="BBA22" s="211"/>
      <c r="BBB22" s="211"/>
      <c r="BBC22" s="211"/>
      <c r="BBD22" s="211"/>
      <c r="BBE22" s="211"/>
      <c r="BBF22" s="211"/>
      <c r="BBG22" s="211"/>
      <c r="BBH22" s="211"/>
      <c r="BBI22" s="211"/>
      <c r="BBJ22" s="211"/>
      <c r="BBK22" s="211"/>
      <c r="BBL22" s="211"/>
      <c r="BBM22" s="211"/>
      <c r="BBN22" s="211"/>
      <c r="BBO22" s="211"/>
      <c r="BBP22" s="211"/>
      <c r="BBQ22" s="211"/>
      <c r="BBR22" s="211"/>
      <c r="BBS22" s="211"/>
      <c r="BBT22" s="211"/>
      <c r="BBU22" s="211"/>
      <c r="BBV22" s="211"/>
      <c r="BBW22" s="211"/>
      <c r="BBX22" s="211"/>
      <c r="BBY22" s="211"/>
      <c r="BBZ22" s="211"/>
      <c r="BCA22" s="211"/>
      <c r="BCB22" s="211"/>
      <c r="BCC22" s="211"/>
      <c r="BCD22" s="211"/>
      <c r="BCE22" s="211"/>
      <c r="BCF22" s="211"/>
      <c r="BCG22" s="211"/>
      <c r="BCH22" s="211"/>
      <c r="BCI22" s="211"/>
      <c r="BCJ22" s="211"/>
      <c r="BCK22" s="211"/>
      <c r="BCL22" s="211"/>
      <c r="BCM22" s="211"/>
      <c r="BCN22" s="211"/>
      <c r="BCO22" s="211"/>
      <c r="BCP22" s="211"/>
      <c r="BCQ22" s="211"/>
      <c r="BCR22" s="211"/>
      <c r="BCS22" s="211"/>
      <c r="BCT22" s="211"/>
      <c r="BCU22" s="211"/>
      <c r="BCV22" s="211"/>
      <c r="BCW22" s="211"/>
      <c r="BCX22" s="211"/>
      <c r="BCY22" s="211"/>
      <c r="BCZ22" s="211"/>
      <c r="BDA22" s="211"/>
      <c r="BDB22" s="211"/>
      <c r="BDC22" s="211"/>
      <c r="BDD22" s="211"/>
      <c r="BDE22" s="211"/>
      <c r="BDF22" s="211"/>
      <c r="BDG22" s="211"/>
      <c r="BDH22" s="211"/>
      <c r="BDI22" s="211"/>
      <c r="BDJ22" s="211"/>
      <c r="BDK22" s="211"/>
      <c r="BDL22" s="211"/>
      <c r="BDM22" s="211"/>
      <c r="BDN22" s="211"/>
      <c r="BDO22" s="211"/>
      <c r="BDP22" s="211"/>
      <c r="BDQ22" s="211"/>
      <c r="BDR22" s="211"/>
      <c r="BDS22" s="211"/>
      <c r="BDT22" s="211"/>
      <c r="BDU22" s="211"/>
      <c r="BDV22" s="211"/>
      <c r="BDW22" s="211"/>
      <c r="BDX22" s="211"/>
      <c r="BDY22" s="211"/>
      <c r="BDZ22" s="211"/>
      <c r="BEA22" s="211"/>
      <c r="BEB22" s="211"/>
      <c r="BEC22" s="211"/>
      <c r="BED22" s="211"/>
      <c r="BEE22" s="211"/>
      <c r="BEF22" s="211"/>
      <c r="BEG22" s="211"/>
      <c r="BEH22" s="211"/>
      <c r="BEI22" s="211"/>
      <c r="BEJ22" s="211"/>
      <c r="BEK22" s="211"/>
      <c r="BEL22" s="211"/>
      <c r="BEM22" s="211"/>
      <c r="BEN22" s="211"/>
      <c r="BEO22" s="211"/>
      <c r="BEP22" s="211"/>
      <c r="BEQ22" s="211"/>
      <c r="BER22" s="211"/>
      <c r="BES22" s="211"/>
      <c r="BET22" s="211"/>
      <c r="BEU22" s="211"/>
      <c r="BEV22" s="211"/>
      <c r="BEW22" s="211"/>
      <c r="BEX22" s="211"/>
      <c r="BEY22" s="211"/>
      <c r="BEZ22" s="211"/>
      <c r="BFA22" s="211"/>
      <c r="BFB22" s="211"/>
      <c r="BFC22" s="211"/>
      <c r="BFD22" s="211"/>
      <c r="BFE22" s="211"/>
      <c r="BFF22" s="211"/>
      <c r="BFG22" s="211"/>
      <c r="BFH22" s="211"/>
      <c r="BFI22" s="211"/>
      <c r="BFJ22" s="211"/>
      <c r="BFK22" s="211"/>
      <c r="BFL22" s="211"/>
      <c r="BFM22" s="211"/>
      <c r="BFN22" s="211"/>
      <c r="BFO22" s="211"/>
      <c r="BFP22" s="211"/>
      <c r="BFQ22" s="211"/>
      <c r="BFR22" s="211"/>
      <c r="BFS22" s="211"/>
      <c r="BFT22" s="211"/>
      <c r="BFU22" s="211"/>
      <c r="BFV22" s="211"/>
      <c r="BFW22" s="211"/>
      <c r="BFX22" s="211"/>
      <c r="BFY22" s="211"/>
      <c r="BFZ22" s="211"/>
      <c r="BGA22" s="211"/>
      <c r="BGB22" s="211"/>
      <c r="BGC22" s="211"/>
      <c r="BGD22" s="211"/>
      <c r="BGE22" s="211"/>
      <c r="BGF22" s="211"/>
      <c r="BGG22" s="211"/>
      <c r="BGH22" s="211"/>
      <c r="BGI22" s="211"/>
      <c r="BGJ22" s="211"/>
      <c r="BGK22" s="211"/>
      <c r="BGL22" s="211"/>
      <c r="BGM22" s="211"/>
      <c r="BGN22" s="211"/>
      <c r="BGO22" s="211"/>
      <c r="BGP22" s="211"/>
      <c r="BGQ22" s="211"/>
      <c r="BGR22" s="211"/>
      <c r="BGS22" s="211"/>
      <c r="BGT22" s="211"/>
      <c r="BGU22" s="211"/>
      <c r="BGV22" s="211"/>
      <c r="BGW22" s="211"/>
      <c r="BGX22" s="211"/>
      <c r="BGY22" s="211"/>
      <c r="BGZ22" s="211"/>
      <c r="BHA22" s="211"/>
      <c r="BHB22" s="211"/>
      <c r="BHC22" s="211"/>
      <c r="BHD22" s="211"/>
      <c r="BHE22" s="211"/>
      <c r="BHF22" s="211"/>
      <c r="BHG22" s="211"/>
      <c r="BHH22" s="211"/>
      <c r="BHI22" s="211"/>
      <c r="BHJ22" s="211"/>
      <c r="BHK22" s="211"/>
      <c r="BHL22" s="211"/>
      <c r="BHM22" s="211"/>
      <c r="BHN22" s="211"/>
      <c r="BHO22" s="211"/>
      <c r="BHP22" s="211"/>
      <c r="BHQ22" s="211"/>
      <c r="BHR22" s="211"/>
      <c r="BHS22" s="211"/>
      <c r="BHT22" s="211"/>
      <c r="BHU22" s="211"/>
      <c r="BHV22" s="211"/>
      <c r="BHW22" s="211"/>
      <c r="BHX22" s="211"/>
      <c r="BHY22" s="211"/>
      <c r="BHZ22" s="211"/>
      <c r="BIA22" s="211"/>
      <c r="BIB22" s="211"/>
      <c r="BIC22" s="211"/>
      <c r="BID22" s="211"/>
      <c r="BIE22" s="211"/>
      <c r="BIF22" s="211"/>
      <c r="BIG22" s="211"/>
      <c r="BIH22" s="211"/>
      <c r="BII22" s="211"/>
      <c r="BIJ22" s="211"/>
      <c r="BIK22" s="211"/>
      <c r="BIL22" s="211"/>
      <c r="BIM22" s="211"/>
      <c r="BIN22" s="211"/>
      <c r="BIO22" s="211"/>
      <c r="BIP22" s="211"/>
      <c r="BIQ22" s="211"/>
      <c r="BIR22" s="211"/>
      <c r="BIS22" s="211"/>
      <c r="BIT22" s="211"/>
      <c r="BIU22" s="211"/>
      <c r="BIV22" s="211"/>
      <c r="BIW22" s="211"/>
      <c r="BIX22" s="211"/>
      <c r="BIY22" s="211"/>
      <c r="BIZ22" s="211"/>
      <c r="BJA22" s="211"/>
      <c r="BJB22" s="211"/>
      <c r="BJC22" s="211"/>
      <c r="BJD22" s="211"/>
      <c r="BJE22" s="211"/>
      <c r="BJF22" s="211"/>
      <c r="BJG22" s="211"/>
      <c r="BJH22" s="211"/>
      <c r="BJI22" s="211"/>
      <c r="BJJ22" s="211"/>
      <c r="BJK22" s="211"/>
      <c r="BJL22" s="211"/>
      <c r="BJM22" s="211"/>
      <c r="BJN22" s="211"/>
      <c r="BJO22" s="211"/>
      <c r="BJP22" s="211"/>
      <c r="BJQ22" s="211"/>
      <c r="BJR22" s="211"/>
      <c r="BJS22" s="211"/>
      <c r="BJT22" s="211"/>
      <c r="BJU22" s="211"/>
      <c r="BJV22" s="211"/>
      <c r="BJW22" s="211"/>
      <c r="BJX22" s="211"/>
      <c r="BJY22" s="211"/>
      <c r="BJZ22" s="211"/>
      <c r="BKA22" s="211"/>
      <c r="BKB22" s="211"/>
      <c r="BKC22" s="211"/>
      <c r="BKD22" s="211"/>
      <c r="BKE22" s="211"/>
      <c r="BKF22" s="211"/>
      <c r="BKG22" s="211"/>
      <c r="BKH22" s="211"/>
      <c r="BKI22" s="211"/>
      <c r="BKJ22" s="211"/>
      <c r="BKK22" s="211"/>
      <c r="BKL22" s="211"/>
      <c r="BKM22" s="211"/>
      <c r="BKN22" s="211"/>
      <c r="BKO22" s="211"/>
      <c r="BKP22" s="211"/>
      <c r="BKQ22" s="211"/>
      <c r="BKR22" s="211"/>
      <c r="BKS22" s="211"/>
      <c r="BKT22" s="211"/>
      <c r="BKU22" s="211"/>
      <c r="BKV22" s="211"/>
      <c r="BKW22" s="211"/>
      <c r="BKX22" s="211"/>
      <c r="BKY22" s="211"/>
      <c r="BKZ22" s="211"/>
      <c r="BLA22" s="211"/>
      <c r="BLB22" s="211"/>
      <c r="BLC22" s="211"/>
      <c r="BLD22" s="211"/>
      <c r="BLE22" s="211"/>
      <c r="BLF22" s="211"/>
      <c r="BLG22" s="211"/>
      <c r="BLH22" s="211"/>
      <c r="BLI22" s="211"/>
      <c r="BLJ22" s="211"/>
      <c r="BLK22" s="211"/>
      <c r="BLL22" s="211"/>
      <c r="BLM22" s="211"/>
      <c r="BLN22" s="211"/>
      <c r="BLO22" s="211"/>
      <c r="BLP22" s="211"/>
      <c r="BLQ22" s="211"/>
      <c r="BLR22" s="211"/>
      <c r="BLS22" s="211"/>
      <c r="BLT22" s="211"/>
      <c r="BLU22" s="211"/>
      <c r="BLV22" s="211"/>
      <c r="BLW22" s="211"/>
      <c r="BLX22" s="211"/>
      <c r="BLY22" s="211"/>
      <c r="BLZ22" s="211"/>
      <c r="BMA22" s="211"/>
      <c r="BMB22" s="211"/>
      <c r="BMC22" s="211"/>
      <c r="BMD22" s="211"/>
      <c r="BME22" s="211"/>
      <c r="BMF22" s="211"/>
      <c r="BMG22" s="211"/>
      <c r="BMH22" s="211"/>
      <c r="BMI22" s="211"/>
      <c r="BMJ22" s="211"/>
      <c r="BMK22" s="211"/>
      <c r="BML22" s="211"/>
      <c r="BMM22" s="211"/>
      <c r="BMN22" s="211"/>
      <c r="BMO22" s="211"/>
      <c r="BMP22" s="211"/>
      <c r="BMQ22" s="211"/>
      <c r="BMR22" s="211"/>
      <c r="BMS22" s="211"/>
      <c r="BMT22" s="211"/>
      <c r="BMU22" s="211"/>
      <c r="BMV22" s="211"/>
      <c r="BMW22" s="211"/>
      <c r="BMX22" s="211"/>
      <c r="BMY22" s="211"/>
      <c r="BMZ22" s="211"/>
      <c r="BNA22" s="211"/>
      <c r="BNB22" s="211"/>
      <c r="BNC22" s="211"/>
      <c r="BND22" s="211"/>
      <c r="BNE22" s="211"/>
      <c r="BNF22" s="211"/>
      <c r="BNG22" s="211"/>
      <c r="BNH22" s="211"/>
      <c r="BNI22" s="211"/>
      <c r="BNJ22" s="211"/>
      <c r="BNK22" s="211"/>
      <c r="BNL22" s="211"/>
      <c r="BNM22" s="211"/>
      <c r="BNN22" s="211"/>
      <c r="BNO22" s="211"/>
      <c r="BNP22" s="211"/>
      <c r="BNQ22" s="211"/>
      <c r="BNR22" s="211"/>
      <c r="BNS22" s="211"/>
      <c r="BNT22" s="211"/>
      <c r="BNU22" s="211"/>
      <c r="BNV22" s="211"/>
      <c r="BNW22" s="211"/>
      <c r="BNX22" s="211"/>
      <c r="BNY22" s="211"/>
      <c r="BNZ22" s="211"/>
      <c r="BOA22" s="211"/>
      <c r="BOB22" s="211"/>
      <c r="BOC22" s="211"/>
      <c r="BOD22" s="211"/>
      <c r="BOE22" s="211"/>
      <c r="BOF22" s="211"/>
      <c r="BOG22" s="211"/>
      <c r="BOH22" s="211"/>
      <c r="BOI22" s="211"/>
      <c r="BOJ22" s="211"/>
      <c r="BOK22" s="211"/>
      <c r="BOL22" s="211"/>
      <c r="BOM22" s="211"/>
      <c r="BON22" s="211"/>
      <c r="BOO22" s="211"/>
      <c r="BOP22" s="211"/>
      <c r="BOQ22" s="211"/>
      <c r="BOR22" s="211"/>
      <c r="BOS22" s="211"/>
      <c r="BOT22" s="211"/>
      <c r="BOU22" s="211"/>
      <c r="BOV22" s="211"/>
      <c r="BOW22" s="211"/>
      <c r="BOX22" s="211"/>
      <c r="BOY22" s="211"/>
      <c r="BOZ22" s="211"/>
      <c r="BPA22" s="211"/>
      <c r="BPB22" s="211"/>
      <c r="BPC22" s="211"/>
      <c r="BPD22" s="211"/>
      <c r="BPE22" s="211"/>
      <c r="BPF22" s="211"/>
      <c r="BPG22" s="211"/>
      <c r="BPH22" s="211"/>
      <c r="BPI22" s="211"/>
      <c r="BPJ22" s="211"/>
      <c r="BPK22" s="211"/>
      <c r="BPL22" s="211"/>
      <c r="BPM22" s="211"/>
      <c r="BPN22" s="211"/>
      <c r="BPO22" s="211"/>
      <c r="BPP22" s="211"/>
      <c r="BPQ22" s="211"/>
      <c r="BPR22" s="211"/>
      <c r="BPS22" s="211"/>
      <c r="BPT22" s="211"/>
      <c r="BPU22" s="211"/>
      <c r="BPV22" s="211"/>
      <c r="BPW22" s="211"/>
      <c r="BPX22" s="211"/>
      <c r="BPY22" s="211"/>
      <c r="BPZ22" s="211"/>
      <c r="BQA22" s="211"/>
      <c r="BQB22" s="211"/>
      <c r="BQC22" s="211"/>
      <c r="BQD22" s="211"/>
      <c r="BQE22" s="211"/>
      <c r="BQF22" s="211"/>
      <c r="BQG22" s="211"/>
      <c r="BQH22" s="211"/>
      <c r="BQI22" s="211"/>
      <c r="BQJ22" s="211"/>
      <c r="BQK22" s="211"/>
      <c r="BQL22" s="211"/>
      <c r="BQM22" s="211"/>
      <c r="BQN22" s="211"/>
      <c r="BQO22" s="211"/>
      <c r="BQP22" s="211"/>
      <c r="BQQ22" s="211"/>
      <c r="BQR22" s="211"/>
      <c r="BQS22" s="211"/>
      <c r="BQT22" s="211"/>
      <c r="BQU22" s="211"/>
      <c r="BQV22" s="211"/>
      <c r="BQW22" s="211"/>
      <c r="BQX22" s="211"/>
      <c r="BQY22" s="211"/>
      <c r="BQZ22" s="211"/>
      <c r="BRA22" s="211"/>
      <c r="BRB22" s="211"/>
      <c r="BRC22" s="211"/>
      <c r="BRD22" s="211"/>
      <c r="BRE22" s="211"/>
      <c r="BRF22" s="211"/>
      <c r="BRG22" s="211"/>
      <c r="BRH22" s="211"/>
      <c r="BRI22" s="211"/>
      <c r="BRJ22" s="211"/>
      <c r="BRK22" s="211"/>
      <c r="BRL22" s="211"/>
      <c r="BRM22" s="211"/>
      <c r="BRN22" s="211"/>
      <c r="BRO22" s="211"/>
      <c r="BRP22" s="211"/>
      <c r="BRQ22" s="211"/>
      <c r="BRR22" s="211"/>
      <c r="BRS22" s="211"/>
      <c r="BRT22" s="211"/>
      <c r="BRU22" s="211"/>
      <c r="BRV22" s="211"/>
      <c r="BRW22" s="211"/>
      <c r="BRX22" s="211"/>
      <c r="BRY22" s="211"/>
      <c r="BRZ22" s="211"/>
      <c r="BSA22" s="211"/>
      <c r="BSB22" s="211"/>
      <c r="BSC22" s="211"/>
      <c r="BSD22" s="211"/>
      <c r="BSE22" s="211"/>
      <c r="BSF22" s="211"/>
      <c r="BSG22" s="211"/>
      <c r="BSH22" s="211"/>
      <c r="BSI22" s="211"/>
      <c r="BSJ22" s="211"/>
      <c r="BSK22" s="211"/>
      <c r="BSL22" s="211"/>
      <c r="BSM22" s="211"/>
      <c r="BSN22" s="211"/>
      <c r="BSO22" s="211"/>
      <c r="BSP22" s="211"/>
      <c r="BSQ22" s="211"/>
      <c r="BSR22" s="211"/>
      <c r="BSS22" s="211"/>
      <c r="BST22" s="211"/>
      <c r="BSU22" s="211"/>
      <c r="BSV22" s="211"/>
      <c r="BSW22" s="211"/>
      <c r="BSX22" s="211"/>
      <c r="BSY22" s="211"/>
      <c r="BSZ22" s="211"/>
      <c r="BTA22" s="211"/>
      <c r="BTB22" s="211"/>
      <c r="BTC22" s="211"/>
      <c r="BTD22" s="211"/>
      <c r="BTE22" s="211"/>
      <c r="BTF22" s="211"/>
      <c r="BTG22" s="211"/>
      <c r="BTH22" s="211"/>
      <c r="BTI22" s="211"/>
      <c r="BTJ22" s="211"/>
      <c r="BTK22" s="211"/>
      <c r="BTL22" s="211"/>
      <c r="BTM22" s="211"/>
      <c r="BTN22" s="211"/>
      <c r="BTO22" s="211"/>
      <c r="BTP22" s="211"/>
      <c r="BTQ22" s="211"/>
      <c r="BTR22" s="211"/>
      <c r="BTS22" s="211"/>
      <c r="BTT22" s="211"/>
      <c r="BTU22" s="211"/>
      <c r="BTV22" s="211"/>
      <c r="BTW22" s="211"/>
      <c r="BTX22" s="211"/>
      <c r="BTY22" s="211"/>
      <c r="BTZ22" s="211"/>
      <c r="BUA22" s="211"/>
      <c r="BUB22" s="211"/>
      <c r="BUC22" s="211"/>
      <c r="BUD22" s="211"/>
      <c r="BUE22" s="211"/>
      <c r="BUF22" s="211"/>
      <c r="BUG22" s="211"/>
      <c r="BUH22" s="211"/>
      <c r="BUI22" s="211"/>
      <c r="BUJ22" s="211"/>
      <c r="BUK22" s="211"/>
      <c r="BUL22" s="211"/>
      <c r="BUM22" s="211"/>
      <c r="BUN22" s="211"/>
      <c r="BUO22" s="211"/>
      <c r="BUP22" s="211"/>
      <c r="BUQ22" s="211"/>
      <c r="BUR22" s="211"/>
      <c r="BUS22" s="211"/>
      <c r="BUT22" s="211"/>
      <c r="BUU22" s="211"/>
      <c r="BUV22" s="211"/>
      <c r="BUW22" s="211"/>
      <c r="BUX22" s="211"/>
      <c r="BUY22" s="211"/>
      <c r="BUZ22" s="211"/>
      <c r="BVA22" s="211"/>
      <c r="BVB22" s="211"/>
      <c r="BVC22" s="211"/>
      <c r="BVD22" s="211"/>
      <c r="BVE22" s="211"/>
      <c r="BVF22" s="211"/>
      <c r="BVG22" s="211"/>
      <c r="BVH22" s="211"/>
      <c r="BVI22" s="211"/>
      <c r="BVJ22" s="211"/>
      <c r="BVK22" s="211"/>
      <c r="BVL22" s="211"/>
      <c r="BVM22" s="211"/>
      <c r="BVN22" s="211"/>
      <c r="BVO22" s="211"/>
      <c r="BVP22" s="211"/>
      <c r="BVQ22" s="211"/>
      <c r="BVR22" s="211"/>
      <c r="BVS22" s="211"/>
      <c r="BVT22" s="211"/>
      <c r="BVU22" s="211"/>
      <c r="BVV22" s="211"/>
      <c r="BVW22" s="211"/>
      <c r="BVX22" s="211"/>
      <c r="BVY22" s="211"/>
      <c r="BVZ22" s="211"/>
      <c r="BWA22" s="211"/>
      <c r="BWB22" s="211"/>
      <c r="BWC22" s="211"/>
      <c r="BWD22" s="211"/>
      <c r="BWE22" s="211"/>
      <c r="BWF22" s="211"/>
      <c r="BWG22" s="211"/>
      <c r="BWH22" s="211"/>
      <c r="BWI22" s="211"/>
      <c r="BWJ22" s="211"/>
      <c r="BWK22" s="211"/>
      <c r="BWL22" s="211"/>
      <c r="BWM22" s="211"/>
      <c r="BWN22" s="211"/>
      <c r="BWO22" s="211"/>
      <c r="BWP22" s="211"/>
      <c r="BWQ22" s="211"/>
      <c r="BWR22" s="211"/>
      <c r="BWS22" s="211"/>
      <c r="BWT22" s="211"/>
      <c r="BWU22" s="211"/>
      <c r="BWV22" s="211"/>
      <c r="BWW22" s="211"/>
      <c r="BWX22" s="211"/>
      <c r="BWY22" s="211"/>
      <c r="BWZ22" s="211"/>
      <c r="BXA22" s="211"/>
      <c r="BXB22" s="211"/>
      <c r="BXC22" s="211"/>
      <c r="BXD22" s="211"/>
      <c r="BXE22" s="211"/>
      <c r="BXF22" s="211"/>
      <c r="BXG22" s="211"/>
      <c r="BXH22" s="211"/>
      <c r="BXI22" s="211"/>
      <c r="BXJ22" s="211"/>
      <c r="BXK22" s="211"/>
      <c r="BXL22" s="211"/>
      <c r="BXM22" s="211"/>
      <c r="BXN22" s="211"/>
      <c r="BXO22" s="211"/>
      <c r="BXP22" s="211"/>
      <c r="BXQ22" s="211"/>
      <c r="BXR22" s="211"/>
      <c r="BXS22" s="211"/>
      <c r="BXT22" s="211"/>
      <c r="BXU22" s="211"/>
      <c r="BXV22" s="211"/>
      <c r="BXW22" s="211"/>
      <c r="BXX22" s="211"/>
      <c r="BXY22" s="211"/>
      <c r="BXZ22" s="211"/>
      <c r="BYA22" s="211"/>
      <c r="BYB22" s="211"/>
      <c r="BYC22" s="211"/>
      <c r="BYD22" s="211"/>
      <c r="BYE22" s="211"/>
      <c r="BYF22" s="211"/>
      <c r="BYG22" s="211"/>
      <c r="BYH22" s="211"/>
      <c r="BYI22" s="211"/>
      <c r="BYJ22" s="211"/>
      <c r="BYK22" s="211"/>
      <c r="BYL22" s="211"/>
      <c r="BYM22" s="211"/>
      <c r="BYN22" s="211"/>
      <c r="BYO22" s="211"/>
      <c r="BYP22" s="211"/>
      <c r="BYQ22" s="211"/>
      <c r="BYR22" s="211"/>
      <c r="BYS22" s="211"/>
      <c r="BYT22" s="211"/>
      <c r="BYU22" s="211"/>
      <c r="BYV22" s="211"/>
      <c r="BYW22" s="211"/>
      <c r="BYX22" s="211"/>
      <c r="BYY22" s="211"/>
      <c r="BYZ22" s="211"/>
      <c r="BZA22" s="211"/>
      <c r="BZB22" s="211"/>
      <c r="BZC22" s="211"/>
      <c r="BZD22" s="211"/>
      <c r="BZE22" s="211"/>
      <c r="BZF22" s="211"/>
      <c r="BZG22" s="211"/>
      <c r="BZH22" s="211"/>
      <c r="BZI22" s="211"/>
      <c r="BZJ22" s="211"/>
      <c r="BZK22" s="211"/>
      <c r="BZL22" s="211"/>
      <c r="BZM22" s="211"/>
      <c r="BZN22" s="211"/>
      <c r="BZO22" s="211"/>
      <c r="BZP22" s="211"/>
      <c r="BZQ22" s="211"/>
      <c r="BZR22" s="211"/>
      <c r="BZS22" s="211"/>
      <c r="BZT22" s="211"/>
      <c r="BZU22" s="211"/>
      <c r="BZV22" s="211"/>
      <c r="BZW22" s="211"/>
      <c r="BZX22" s="211"/>
      <c r="BZY22" s="211"/>
      <c r="BZZ22" s="211"/>
      <c r="CAA22" s="211"/>
      <c r="CAB22" s="211"/>
      <c r="CAC22" s="211"/>
      <c r="CAD22" s="211"/>
      <c r="CAE22" s="211"/>
      <c r="CAF22" s="211"/>
      <c r="CAG22" s="211"/>
      <c r="CAH22" s="211"/>
      <c r="CAI22" s="211"/>
      <c r="CAJ22" s="211"/>
      <c r="CAK22" s="211"/>
      <c r="CAL22" s="211"/>
      <c r="CAM22" s="211"/>
      <c r="CAN22" s="211"/>
      <c r="CAO22" s="211"/>
      <c r="CAP22" s="211"/>
      <c r="CAQ22" s="211"/>
      <c r="CAR22" s="211"/>
      <c r="CAS22" s="211"/>
      <c r="CAT22" s="211"/>
      <c r="CAU22" s="211"/>
      <c r="CAV22" s="211"/>
      <c r="CAW22" s="211"/>
      <c r="CAX22" s="211"/>
      <c r="CAY22" s="211"/>
      <c r="CAZ22" s="211"/>
      <c r="CBA22" s="211"/>
      <c r="CBB22" s="211"/>
      <c r="CBC22" s="211"/>
      <c r="CBD22" s="211"/>
      <c r="CBE22" s="211"/>
      <c r="CBF22" s="211"/>
      <c r="CBG22" s="211"/>
      <c r="CBH22" s="211"/>
      <c r="CBI22" s="211"/>
      <c r="CBJ22" s="211"/>
      <c r="CBK22" s="211"/>
      <c r="CBL22" s="211"/>
      <c r="CBM22" s="211"/>
      <c r="CBN22" s="211"/>
      <c r="CBO22" s="211"/>
      <c r="CBP22" s="211"/>
      <c r="CBQ22" s="211"/>
      <c r="CBR22" s="211"/>
      <c r="CBS22" s="211"/>
      <c r="CBT22" s="211"/>
      <c r="CBU22" s="211"/>
      <c r="CBV22" s="211"/>
      <c r="CBW22" s="211"/>
      <c r="CBX22" s="211"/>
      <c r="CBY22" s="211"/>
      <c r="CBZ22" s="211"/>
      <c r="CCA22" s="211"/>
      <c r="CCB22" s="211"/>
      <c r="CCC22" s="211"/>
      <c r="CCD22" s="211"/>
      <c r="CCE22" s="211"/>
      <c r="CCF22" s="211"/>
      <c r="CCG22" s="211"/>
      <c r="CCH22" s="211"/>
      <c r="CCI22" s="211"/>
      <c r="CCJ22" s="211"/>
      <c r="CCK22" s="211"/>
      <c r="CCL22" s="211"/>
      <c r="CCM22" s="211"/>
      <c r="CCN22" s="211"/>
      <c r="CCO22" s="211"/>
      <c r="CCP22" s="211"/>
      <c r="CCQ22" s="211"/>
      <c r="CCR22" s="211"/>
      <c r="CCS22" s="211"/>
      <c r="CCT22" s="211"/>
      <c r="CCU22" s="211"/>
      <c r="CCV22" s="211"/>
      <c r="CCW22" s="211"/>
      <c r="CCX22" s="211"/>
      <c r="CCY22" s="211"/>
      <c r="CCZ22" s="211"/>
      <c r="CDA22" s="211"/>
      <c r="CDB22" s="211"/>
      <c r="CDC22" s="211"/>
      <c r="CDD22" s="211"/>
      <c r="CDE22" s="211"/>
      <c r="CDF22" s="211"/>
      <c r="CDG22" s="211"/>
      <c r="CDH22" s="211"/>
      <c r="CDI22" s="211"/>
      <c r="CDJ22" s="211"/>
      <c r="CDK22" s="211"/>
      <c r="CDL22" s="211"/>
      <c r="CDM22" s="211"/>
      <c r="CDN22" s="211"/>
      <c r="CDO22" s="211"/>
      <c r="CDP22" s="211"/>
      <c r="CDQ22" s="211"/>
      <c r="CDR22" s="211"/>
      <c r="CDS22" s="211"/>
      <c r="CDT22" s="211"/>
      <c r="CDU22" s="211"/>
      <c r="CDV22" s="211"/>
      <c r="CDW22" s="211"/>
      <c r="CDX22" s="211"/>
      <c r="CDY22" s="211"/>
      <c r="CDZ22" s="211"/>
      <c r="CEA22" s="211"/>
      <c r="CEB22" s="211"/>
      <c r="CEC22" s="211"/>
      <c r="CED22" s="211"/>
      <c r="CEE22" s="211"/>
      <c r="CEF22" s="211"/>
      <c r="CEG22" s="211"/>
      <c r="CEH22" s="211"/>
      <c r="CEI22" s="211"/>
      <c r="CEJ22" s="211"/>
      <c r="CEK22" s="211"/>
      <c r="CEL22" s="211"/>
      <c r="CEM22" s="211"/>
      <c r="CEN22" s="211"/>
      <c r="CEO22" s="211"/>
      <c r="CEP22" s="211"/>
      <c r="CEQ22" s="211"/>
      <c r="CER22" s="211"/>
      <c r="CES22" s="211"/>
      <c r="CET22" s="211"/>
      <c r="CEU22" s="211"/>
      <c r="CEV22" s="211"/>
      <c r="CEW22" s="211"/>
      <c r="CEX22" s="211"/>
      <c r="CEY22" s="211"/>
      <c r="CEZ22" s="211"/>
      <c r="CFA22" s="211"/>
      <c r="CFB22" s="211"/>
      <c r="CFC22" s="211"/>
      <c r="CFD22" s="211"/>
      <c r="CFE22" s="211"/>
      <c r="CFF22" s="211"/>
      <c r="CFG22" s="211"/>
      <c r="CFH22" s="211"/>
      <c r="CFI22" s="211"/>
      <c r="CFJ22" s="211"/>
      <c r="CFK22" s="211"/>
      <c r="CFL22" s="211"/>
      <c r="CFM22" s="211"/>
      <c r="CFN22" s="211"/>
      <c r="CFO22" s="211"/>
      <c r="CFP22" s="211"/>
      <c r="CFQ22" s="211"/>
      <c r="CFR22" s="211"/>
      <c r="CFS22" s="211"/>
      <c r="CFT22" s="211"/>
      <c r="CFU22" s="211"/>
      <c r="CFV22" s="211"/>
      <c r="CFW22" s="211"/>
      <c r="CFX22" s="211"/>
      <c r="CFY22" s="211"/>
      <c r="CFZ22" s="211"/>
      <c r="CGA22" s="211"/>
      <c r="CGB22" s="211"/>
      <c r="CGC22" s="211"/>
      <c r="CGD22" s="211"/>
      <c r="CGE22" s="211"/>
      <c r="CGF22" s="211"/>
      <c r="CGG22" s="211"/>
      <c r="CGH22" s="211"/>
      <c r="CGI22" s="211"/>
      <c r="CGJ22" s="211"/>
      <c r="CGK22" s="211"/>
      <c r="CGL22" s="211"/>
      <c r="CGM22" s="211"/>
      <c r="CGN22" s="211"/>
      <c r="CGO22" s="211"/>
      <c r="CGP22" s="211"/>
      <c r="CGQ22" s="211"/>
      <c r="CGR22" s="211"/>
      <c r="CGS22" s="211"/>
      <c r="CGT22" s="211"/>
      <c r="CGU22" s="211"/>
      <c r="CGV22" s="211"/>
      <c r="CGW22" s="211"/>
      <c r="CGX22" s="211"/>
      <c r="CGY22" s="211"/>
      <c r="CGZ22" s="211"/>
      <c r="CHA22" s="211"/>
      <c r="CHB22" s="211"/>
      <c r="CHC22" s="211"/>
      <c r="CHD22" s="211"/>
      <c r="CHE22" s="211"/>
      <c r="CHF22" s="211"/>
      <c r="CHG22" s="211"/>
      <c r="CHH22" s="211"/>
      <c r="CHI22" s="211"/>
      <c r="CHJ22" s="211"/>
      <c r="CHK22" s="211"/>
      <c r="CHL22" s="211"/>
      <c r="CHM22" s="211"/>
      <c r="CHN22" s="211"/>
      <c r="CHO22" s="211"/>
      <c r="CHP22" s="211"/>
      <c r="CHQ22" s="211"/>
      <c r="CHR22" s="211"/>
      <c r="CHS22" s="211"/>
      <c r="CHT22" s="211"/>
      <c r="CHU22" s="211"/>
      <c r="CHV22" s="211"/>
      <c r="CHW22" s="211"/>
      <c r="CHX22" s="211"/>
      <c r="CHY22" s="211"/>
      <c r="CHZ22" s="211"/>
      <c r="CIA22" s="211"/>
      <c r="CIB22" s="211"/>
      <c r="CIC22" s="211"/>
      <c r="CID22" s="211"/>
      <c r="CIE22" s="211"/>
      <c r="CIF22" s="211"/>
      <c r="CIG22" s="211"/>
      <c r="CIH22" s="211"/>
      <c r="CII22" s="211"/>
      <c r="CIJ22" s="211"/>
      <c r="CIK22" s="211"/>
      <c r="CIL22" s="211"/>
      <c r="CIM22" s="211"/>
      <c r="CIN22" s="211"/>
      <c r="CIO22" s="211"/>
      <c r="CIP22" s="211"/>
      <c r="CIQ22" s="211"/>
      <c r="CIR22" s="211"/>
      <c r="CIS22" s="211"/>
      <c r="CIT22" s="211"/>
      <c r="CIU22" s="211"/>
      <c r="CIV22" s="211"/>
      <c r="CIW22" s="211"/>
      <c r="CIX22" s="211"/>
      <c r="CIY22" s="211"/>
      <c r="CIZ22" s="211"/>
      <c r="CJA22" s="211"/>
      <c r="CJB22" s="211"/>
      <c r="CJC22" s="211"/>
      <c r="CJD22" s="211"/>
      <c r="CJE22" s="211"/>
      <c r="CJF22" s="211"/>
      <c r="CJG22" s="211"/>
      <c r="CJH22" s="211"/>
      <c r="CJI22" s="211"/>
      <c r="CJJ22" s="211"/>
      <c r="CJK22" s="211"/>
      <c r="CJL22" s="211"/>
      <c r="CJM22" s="211"/>
      <c r="CJN22" s="211"/>
      <c r="CJO22" s="211"/>
      <c r="CJP22" s="211"/>
      <c r="CJQ22" s="211"/>
      <c r="CJR22" s="211"/>
      <c r="CJS22" s="211"/>
      <c r="CJT22" s="211"/>
      <c r="CJU22" s="211"/>
      <c r="CJV22" s="211"/>
      <c r="CJW22" s="211"/>
      <c r="CJX22" s="211"/>
      <c r="CJY22" s="211"/>
      <c r="CJZ22" s="211"/>
      <c r="CKA22" s="211"/>
      <c r="CKB22" s="211"/>
      <c r="CKC22" s="211"/>
      <c r="CKD22" s="211"/>
      <c r="CKE22" s="211"/>
      <c r="CKF22" s="211"/>
      <c r="CKG22" s="211"/>
      <c r="CKH22" s="211"/>
      <c r="CKI22" s="211"/>
      <c r="CKJ22" s="211"/>
      <c r="CKK22" s="211"/>
      <c r="CKL22" s="211"/>
      <c r="CKM22" s="211"/>
      <c r="CKN22" s="211"/>
      <c r="CKO22" s="211"/>
      <c r="CKP22" s="211"/>
      <c r="CKQ22" s="211"/>
      <c r="CKR22" s="211"/>
      <c r="CKS22" s="211"/>
      <c r="CKT22" s="211"/>
      <c r="CKU22" s="211"/>
      <c r="CKV22" s="211"/>
      <c r="CKW22" s="211"/>
      <c r="CKX22" s="211"/>
      <c r="CKY22" s="211"/>
      <c r="CKZ22" s="211"/>
      <c r="CLA22" s="211"/>
      <c r="CLB22" s="211"/>
      <c r="CLC22" s="211"/>
      <c r="CLD22" s="211"/>
      <c r="CLE22" s="211"/>
      <c r="CLF22" s="211"/>
      <c r="CLG22" s="211"/>
      <c r="CLH22" s="211"/>
      <c r="CLI22" s="211"/>
      <c r="CLJ22" s="211"/>
      <c r="CLK22" s="211"/>
      <c r="CLL22" s="211"/>
      <c r="CLM22" s="211"/>
      <c r="CLN22" s="211"/>
      <c r="CLO22" s="211"/>
      <c r="CLP22" s="211"/>
      <c r="CLQ22" s="211"/>
      <c r="CLR22" s="211"/>
      <c r="CLS22" s="211"/>
      <c r="CLT22" s="211"/>
      <c r="CLU22" s="211"/>
      <c r="CLV22" s="211"/>
      <c r="CLW22" s="211"/>
      <c r="CLX22" s="211"/>
      <c r="CLY22" s="211"/>
      <c r="CLZ22" s="211"/>
      <c r="CMA22" s="211"/>
      <c r="CMB22" s="211"/>
      <c r="CMC22" s="211"/>
      <c r="CMD22" s="211"/>
      <c r="CME22" s="211"/>
      <c r="CMF22" s="211"/>
      <c r="CMG22" s="211"/>
      <c r="CMH22" s="211"/>
      <c r="CMI22" s="211"/>
      <c r="CMJ22" s="211"/>
      <c r="CMK22" s="211"/>
      <c r="CML22" s="211"/>
      <c r="CMM22" s="211"/>
      <c r="CMN22" s="211"/>
      <c r="CMO22" s="211"/>
      <c r="CMP22" s="211"/>
      <c r="CMQ22" s="211"/>
      <c r="CMR22" s="211"/>
      <c r="CMS22" s="211"/>
      <c r="CMT22" s="211"/>
      <c r="CMU22" s="211"/>
      <c r="CMV22" s="211"/>
      <c r="CMW22" s="211"/>
      <c r="CMX22" s="211"/>
      <c r="CMY22" s="211"/>
      <c r="CMZ22" s="211"/>
      <c r="CNA22" s="211"/>
      <c r="CNB22" s="211"/>
      <c r="CNC22" s="211"/>
      <c r="CND22" s="211"/>
      <c r="CNE22" s="211"/>
      <c r="CNF22" s="211"/>
      <c r="CNG22" s="211"/>
      <c r="CNH22" s="211"/>
      <c r="CNI22" s="211"/>
      <c r="CNJ22" s="211"/>
      <c r="CNK22" s="211"/>
      <c r="CNL22" s="211"/>
      <c r="CNM22" s="211"/>
      <c r="CNN22" s="211"/>
      <c r="CNO22" s="211"/>
      <c r="CNP22" s="211"/>
      <c r="CNQ22" s="211"/>
      <c r="CNR22" s="211"/>
      <c r="CNS22" s="211"/>
      <c r="CNT22" s="211"/>
      <c r="CNU22" s="211"/>
      <c r="CNV22" s="211"/>
      <c r="CNW22" s="211"/>
      <c r="CNX22" s="211"/>
      <c r="CNY22" s="211"/>
      <c r="CNZ22" s="211"/>
      <c r="COA22" s="211"/>
      <c r="COB22" s="211"/>
      <c r="COC22" s="211"/>
      <c r="COD22" s="211"/>
      <c r="COE22" s="211"/>
      <c r="COF22" s="211"/>
      <c r="COG22" s="211"/>
      <c r="COH22" s="211"/>
      <c r="COI22" s="211"/>
      <c r="COJ22" s="211"/>
      <c r="COK22" s="211"/>
      <c r="COL22" s="211"/>
      <c r="COM22" s="211"/>
      <c r="CON22" s="211"/>
      <c r="COO22" s="211"/>
      <c r="COP22" s="211"/>
      <c r="COQ22" s="211"/>
      <c r="COR22" s="211"/>
      <c r="COS22" s="211"/>
      <c r="COT22" s="211"/>
      <c r="COU22" s="211"/>
      <c r="COV22" s="211"/>
      <c r="COW22" s="211"/>
      <c r="COX22" s="211"/>
      <c r="COY22" s="211"/>
      <c r="COZ22" s="211"/>
      <c r="CPA22" s="211"/>
      <c r="CPB22" s="211"/>
      <c r="CPC22" s="211"/>
      <c r="CPD22" s="211"/>
      <c r="CPE22" s="211"/>
      <c r="CPF22" s="211"/>
      <c r="CPG22" s="211"/>
      <c r="CPH22" s="211"/>
      <c r="CPI22" s="211"/>
      <c r="CPJ22" s="211"/>
      <c r="CPK22" s="211"/>
      <c r="CPL22" s="211"/>
      <c r="CPM22" s="211"/>
      <c r="CPN22" s="211"/>
      <c r="CPO22" s="211"/>
      <c r="CPP22" s="211"/>
      <c r="CPQ22" s="211"/>
      <c r="CPR22" s="211"/>
      <c r="CPS22" s="211"/>
      <c r="CPT22" s="211"/>
      <c r="CPU22" s="211"/>
      <c r="CPV22" s="211"/>
      <c r="CPW22" s="211"/>
      <c r="CPX22" s="211"/>
      <c r="CPY22" s="211"/>
      <c r="CPZ22" s="211"/>
      <c r="CQA22" s="211"/>
      <c r="CQB22" s="211"/>
      <c r="CQC22" s="211"/>
      <c r="CQD22" s="211"/>
      <c r="CQE22" s="211"/>
      <c r="CQF22" s="211"/>
      <c r="CQG22" s="211"/>
      <c r="CQH22" s="211"/>
      <c r="CQI22" s="211"/>
      <c r="CQJ22" s="211"/>
      <c r="CQK22" s="211"/>
      <c r="CQL22" s="211"/>
      <c r="CQM22" s="211"/>
      <c r="CQN22" s="211"/>
      <c r="CQO22" s="211"/>
      <c r="CQP22" s="211"/>
      <c r="CQQ22" s="211"/>
      <c r="CQR22" s="211"/>
      <c r="CQS22" s="211"/>
      <c r="CQT22" s="211"/>
      <c r="CQU22" s="211"/>
      <c r="CQV22" s="211"/>
      <c r="CQW22" s="211"/>
      <c r="CQX22" s="211"/>
      <c r="CQY22" s="211"/>
      <c r="CQZ22" s="211"/>
      <c r="CRA22" s="211"/>
      <c r="CRB22" s="211"/>
      <c r="CRC22" s="211"/>
      <c r="CRD22" s="211"/>
      <c r="CRE22" s="211"/>
      <c r="CRF22" s="211"/>
      <c r="CRG22" s="211"/>
      <c r="CRH22" s="211"/>
      <c r="CRI22" s="211"/>
      <c r="CRJ22" s="211"/>
      <c r="CRK22" s="211"/>
      <c r="CRL22" s="211"/>
      <c r="CRM22" s="211"/>
      <c r="CRN22" s="211"/>
      <c r="CRO22" s="211"/>
      <c r="CRP22" s="211"/>
      <c r="CRQ22" s="211"/>
      <c r="CRR22" s="211"/>
      <c r="CRS22" s="211"/>
      <c r="CRT22" s="211"/>
      <c r="CRU22" s="211"/>
      <c r="CRV22" s="211"/>
      <c r="CRW22" s="211"/>
      <c r="CRX22" s="211"/>
      <c r="CRY22" s="211"/>
      <c r="CRZ22" s="211"/>
      <c r="CSA22" s="211"/>
      <c r="CSB22" s="211"/>
      <c r="CSC22" s="211"/>
      <c r="CSD22" s="211"/>
      <c r="CSE22" s="211"/>
      <c r="CSF22" s="211"/>
      <c r="CSG22" s="211"/>
      <c r="CSH22" s="211"/>
      <c r="CSI22" s="211"/>
      <c r="CSJ22" s="211"/>
      <c r="CSK22" s="211"/>
      <c r="CSL22" s="211"/>
      <c r="CSM22" s="211"/>
      <c r="CSN22" s="211"/>
      <c r="CSO22" s="211"/>
      <c r="CSP22" s="211"/>
      <c r="CSQ22" s="211"/>
      <c r="CSR22" s="211"/>
      <c r="CSS22" s="211"/>
      <c r="CST22" s="211"/>
      <c r="CSU22" s="211"/>
      <c r="CSV22" s="211"/>
      <c r="CSW22" s="211"/>
      <c r="CSX22" s="211"/>
      <c r="CSY22" s="211"/>
      <c r="CSZ22" s="211"/>
      <c r="CTA22" s="211"/>
      <c r="CTB22" s="211"/>
      <c r="CTC22" s="211"/>
      <c r="CTD22" s="211"/>
      <c r="CTE22" s="211"/>
      <c r="CTF22" s="211"/>
      <c r="CTG22" s="211"/>
      <c r="CTH22" s="211"/>
      <c r="CTI22" s="211"/>
      <c r="CTJ22" s="211"/>
      <c r="CTK22" s="211"/>
      <c r="CTL22" s="211"/>
      <c r="CTM22" s="211"/>
      <c r="CTN22" s="211"/>
      <c r="CTO22" s="211"/>
      <c r="CTP22" s="211"/>
      <c r="CTQ22" s="211"/>
      <c r="CTR22" s="211"/>
      <c r="CTS22" s="211"/>
      <c r="CTT22" s="211"/>
      <c r="CTU22" s="211"/>
      <c r="CTV22" s="211"/>
      <c r="CTW22" s="211"/>
      <c r="CTX22" s="211"/>
      <c r="CTY22" s="211"/>
      <c r="CTZ22" s="211"/>
      <c r="CUA22" s="211"/>
      <c r="CUB22" s="211"/>
      <c r="CUC22" s="211"/>
      <c r="CUD22" s="211"/>
      <c r="CUE22" s="211"/>
      <c r="CUF22" s="211"/>
      <c r="CUG22" s="211"/>
      <c r="CUH22" s="211"/>
      <c r="CUI22" s="211"/>
      <c r="CUJ22" s="211"/>
      <c r="CUK22" s="211"/>
      <c r="CUL22" s="211"/>
      <c r="CUM22" s="211"/>
      <c r="CUN22" s="211"/>
      <c r="CUO22" s="211"/>
      <c r="CUP22" s="211"/>
      <c r="CUQ22" s="211"/>
      <c r="CUR22" s="211"/>
      <c r="CUS22" s="211"/>
      <c r="CUT22" s="211"/>
      <c r="CUU22" s="211"/>
      <c r="CUV22" s="211"/>
      <c r="CUW22" s="211"/>
      <c r="CUX22" s="211"/>
      <c r="CUY22" s="211"/>
      <c r="CUZ22" s="211"/>
      <c r="CVA22" s="211"/>
      <c r="CVB22" s="211"/>
      <c r="CVC22" s="211"/>
      <c r="CVD22" s="211"/>
      <c r="CVE22" s="211"/>
      <c r="CVF22" s="211"/>
      <c r="CVG22" s="211"/>
      <c r="CVH22" s="211"/>
      <c r="CVI22" s="211"/>
      <c r="CVJ22" s="211"/>
      <c r="CVK22" s="211"/>
      <c r="CVL22" s="211"/>
      <c r="CVM22" s="211"/>
      <c r="CVN22" s="211"/>
      <c r="CVO22" s="211"/>
      <c r="CVP22" s="211"/>
      <c r="CVQ22" s="211"/>
      <c r="CVR22" s="211"/>
      <c r="CVS22" s="211"/>
      <c r="CVT22" s="211"/>
      <c r="CVU22" s="211"/>
      <c r="CVV22" s="211"/>
      <c r="CVW22" s="211"/>
      <c r="CVX22" s="211"/>
      <c r="CVY22" s="211"/>
      <c r="CVZ22" s="211"/>
      <c r="CWA22" s="211"/>
      <c r="CWB22" s="211"/>
      <c r="CWC22" s="211"/>
      <c r="CWD22" s="211"/>
      <c r="CWE22" s="211"/>
      <c r="CWF22" s="211"/>
      <c r="CWG22" s="211"/>
      <c r="CWH22" s="211"/>
      <c r="CWI22" s="211"/>
      <c r="CWJ22" s="211"/>
      <c r="CWK22" s="211"/>
      <c r="CWL22" s="211"/>
      <c r="CWM22" s="211"/>
      <c r="CWN22" s="211"/>
      <c r="CWO22" s="211"/>
      <c r="CWP22" s="211"/>
      <c r="CWQ22" s="211"/>
      <c r="CWR22" s="211"/>
      <c r="CWS22" s="211"/>
      <c r="CWT22" s="211"/>
      <c r="CWU22" s="211"/>
      <c r="CWV22" s="211"/>
      <c r="CWW22" s="211"/>
      <c r="CWX22" s="211"/>
      <c r="CWY22" s="211"/>
      <c r="CWZ22" s="211"/>
      <c r="CXA22" s="211"/>
      <c r="CXB22" s="211"/>
      <c r="CXC22" s="211"/>
      <c r="CXD22" s="211"/>
      <c r="CXE22" s="211"/>
      <c r="CXF22" s="211"/>
      <c r="CXG22" s="211"/>
      <c r="CXH22" s="211"/>
      <c r="CXI22" s="211"/>
      <c r="CXJ22" s="211"/>
      <c r="CXK22" s="211"/>
      <c r="CXL22" s="211"/>
      <c r="CXM22" s="211"/>
      <c r="CXN22" s="211"/>
      <c r="CXO22" s="211"/>
      <c r="CXP22" s="211"/>
      <c r="CXQ22" s="211"/>
      <c r="CXR22" s="211"/>
      <c r="CXS22" s="211"/>
      <c r="CXT22" s="211"/>
      <c r="CXU22" s="211"/>
      <c r="CXV22" s="211"/>
      <c r="CXW22" s="211"/>
      <c r="CXX22" s="211"/>
      <c r="CXY22" s="211"/>
      <c r="CXZ22" s="211"/>
      <c r="CYA22" s="211"/>
      <c r="CYB22" s="211"/>
      <c r="CYC22" s="211"/>
      <c r="CYD22" s="211"/>
      <c r="CYE22" s="211"/>
      <c r="CYF22" s="211"/>
      <c r="CYG22" s="211"/>
      <c r="CYH22" s="211"/>
      <c r="CYI22" s="211"/>
      <c r="CYJ22" s="211"/>
      <c r="CYK22" s="211"/>
      <c r="CYL22" s="211"/>
      <c r="CYM22" s="211"/>
      <c r="CYN22" s="211"/>
      <c r="CYO22" s="211"/>
      <c r="CYP22" s="211"/>
      <c r="CYQ22" s="211"/>
      <c r="CYR22" s="211"/>
      <c r="CYS22" s="211"/>
      <c r="CYT22" s="211"/>
      <c r="CYU22" s="211"/>
      <c r="CYV22" s="211"/>
      <c r="CYW22" s="211"/>
      <c r="CYX22" s="211"/>
      <c r="CYY22" s="211"/>
      <c r="CYZ22" s="211"/>
      <c r="CZA22" s="211"/>
      <c r="CZB22" s="211"/>
      <c r="CZC22" s="211"/>
      <c r="CZD22" s="211"/>
      <c r="CZE22" s="211"/>
      <c r="CZF22" s="211"/>
      <c r="CZG22" s="211"/>
      <c r="CZH22" s="211"/>
      <c r="CZI22" s="211"/>
      <c r="CZJ22" s="211"/>
      <c r="CZK22" s="211"/>
      <c r="CZL22" s="211"/>
      <c r="CZM22" s="211"/>
      <c r="CZN22" s="211"/>
      <c r="CZO22" s="211"/>
      <c r="CZP22" s="211"/>
      <c r="CZQ22" s="211"/>
      <c r="CZR22" s="211"/>
      <c r="CZS22" s="211"/>
      <c r="CZT22" s="211"/>
      <c r="CZU22" s="211"/>
      <c r="CZV22" s="211"/>
      <c r="CZW22" s="211"/>
      <c r="CZX22" s="211"/>
      <c r="CZY22" s="211"/>
      <c r="CZZ22" s="211"/>
      <c r="DAA22" s="211"/>
      <c r="DAB22" s="211"/>
      <c r="DAC22" s="211"/>
      <c r="DAD22" s="211"/>
      <c r="DAE22" s="211"/>
      <c r="DAF22" s="211"/>
      <c r="DAG22" s="211"/>
      <c r="DAH22" s="211"/>
      <c r="DAI22" s="211"/>
      <c r="DAJ22" s="211"/>
      <c r="DAK22" s="211"/>
      <c r="DAL22" s="211"/>
      <c r="DAM22" s="211"/>
      <c r="DAN22" s="211"/>
      <c r="DAO22" s="211"/>
      <c r="DAP22" s="211"/>
      <c r="DAQ22" s="211"/>
      <c r="DAR22" s="211"/>
      <c r="DAS22" s="211"/>
      <c r="DAT22" s="211"/>
      <c r="DAU22" s="211"/>
      <c r="DAV22" s="211"/>
      <c r="DAW22" s="211"/>
      <c r="DAX22" s="211"/>
      <c r="DAY22" s="211"/>
      <c r="DAZ22" s="211"/>
      <c r="DBA22" s="211"/>
      <c r="DBB22" s="211"/>
      <c r="DBC22" s="211"/>
      <c r="DBD22" s="211"/>
      <c r="DBE22" s="211"/>
      <c r="DBF22" s="211"/>
      <c r="DBG22" s="211"/>
      <c r="DBH22" s="211"/>
      <c r="DBI22" s="211"/>
      <c r="DBJ22" s="211"/>
      <c r="DBK22" s="211"/>
      <c r="DBL22" s="211"/>
      <c r="DBM22" s="211"/>
      <c r="DBN22" s="211"/>
      <c r="DBO22" s="211"/>
      <c r="DBP22" s="211"/>
      <c r="DBQ22" s="211"/>
      <c r="DBR22" s="211"/>
      <c r="DBS22" s="211"/>
      <c r="DBT22" s="211"/>
      <c r="DBU22" s="211"/>
      <c r="DBV22" s="211"/>
      <c r="DBW22" s="211"/>
      <c r="DBX22" s="211"/>
      <c r="DBY22" s="211"/>
      <c r="DBZ22" s="211"/>
      <c r="DCA22" s="211"/>
      <c r="DCB22" s="211"/>
      <c r="DCC22" s="211"/>
      <c r="DCD22" s="211"/>
      <c r="DCE22" s="211"/>
      <c r="DCF22" s="211"/>
      <c r="DCG22" s="211"/>
      <c r="DCH22" s="211"/>
      <c r="DCI22" s="211"/>
      <c r="DCJ22" s="211"/>
      <c r="DCK22" s="211"/>
      <c r="DCL22" s="211"/>
      <c r="DCM22" s="211"/>
      <c r="DCN22" s="211"/>
      <c r="DCO22" s="211"/>
      <c r="DCP22" s="211"/>
      <c r="DCQ22" s="211"/>
      <c r="DCR22" s="211"/>
      <c r="DCS22" s="211"/>
      <c r="DCT22" s="211"/>
      <c r="DCU22" s="211"/>
      <c r="DCV22" s="211"/>
      <c r="DCW22" s="211"/>
      <c r="DCX22" s="211"/>
      <c r="DCY22" s="211"/>
      <c r="DCZ22" s="211"/>
      <c r="DDA22" s="211"/>
      <c r="DDB22" s="211"/>
      <c r="DDC22" s="211"/>
      <c r="DDD22" s="211"/>
      <c r="DDE22" s="211"/>
      <c r="DDF22" s="211"/>
      <c r="DDG22" s="211"/>
      <c r="DDH22" s="211"/>
      <c r="DDI22" s="211"/>
      <c r="DDJ22" s="211"/>
      <c r="DDK22" s="211"/>
      <c r="DDL22" s="211"/>
      <c r="DDM22" s="211"/>
      <c r="DDN22" s="211"/>
      <c r="DDO22" s="211"/>
      <c r="DDP22" s="211"/>
      <c r="DDQ22" s="211"/>
      <c r="DDR22" s="211"/>
      <c r="DDS22" s="211"/>
      <c r="DDT22" s="211"/>
      <c r="DDU22" s="211"/>
      <c r="DDV22" s="211"/>
      <c r="DDW22" s="211"/>
      <c r="DDX22" s="211"/>
      <c r="DDY22" s="211"/>
      <c r="DDZ22" s="211"/>
      <c r="DEA22" s="211"/>
      <c r="DEB22" s="211"/>
      <c r="DEC22" s="211"/>
      <c r="DED22" s="211"/>
      <c r="DEE22" s="211"/>
      <c r="DEF22" s="211"/>
      <c r="DEG22" s="211"/>
      <c r="DEH22" s="211"/>
      <c r="DEI22" s="211"/>
      <c r="DEJ22" s="211"/>
      <c r="DEK22" s="211"/>
      <c r="DEL22" s="211"/>
      <c r="DEM22" s="211"/>
      <c r="DEN22" s="211"/>
      <c r="DEO22" s="211"/>
      <c r="DEP22" s="211"/>
      <c r="DEQ22" s="211"/>
      <c r="DER22" s="211"/>
      <c r="DES22" s="211"/>
      <c r="DET22" s="211"/>
      <c r="DEU22" s="211"/>
      <c r="DEV22" s="211"/>
      <c r="DEW22" s="211"/>
      <c r="DEX22" s="211"/>
      <c r="DEY22" s="211"/>
      <c r="DEZ22" s="211"/>
      <c r="DFA22" s="211"/>
      <c r="DFB22" s="211"/>
      <c r="DFC22" s="211"/>
      <c r="DFD22" s="211"/>
      <c r="DFE22" s="211"/>
      <c r="DFF22" s="211"/>
      <c r="DFG22" s="211"/>
      <c r="DFH22" s="211"/>
      <c r="DFI22" s="211"/>
      <c r="DFJ22" s="211"/>
      <c r="DFK22" s="211"/>
      <c r="DFL22" s="211"/>
      <c r="DFM22" s="211"/>
      <c r="DFN22" s="211"/>
      <c r="DFO22" s="211"/>
      <c r="DFP22" s="211"/>
      <c r="DFQ22" s="211"/>
      <c r="DFR22" s="211"/>
      <c r="DFS22" s="211"/>
      <c r="DFT22" s="211"/>
      <c r="DFU22" s="211"/>
      <c r="DFV22" s="211"/>
      <c r="DFW22" s="211"/>
      <c r="DFX22" s="211"/>
      <c r="DFY22" s="211"/>
      <c r="DFZ22" s="211"/>
      <c r="DGA22" s="211"/>
      <c r="DGB22" s="211"/>
      <c r="DGC22" s="211"/>
      <c r="DGD22" s="211"/>
      <c r="DGE22" s="211"/>
      <c r="DGF22" s="211"/>
      <c r="DGG22" s="211"/>
      <c r="DGH22" s="211"/>
      <c r="DGI22" s="211"/>
      <c r="DGJ22" s="211"/>
      <c r="DGK22" s="211"/>
      <c r="DGL22" s="211"/>
      <c r="DGM22" s="211"/>
      <c r="DGN22" s="211"/>
      <c r="DGO22" s="211"/>
      <c r="DGP22" s="211"/>
      <c r="DGQ22" s="211"/>
      <c r="DGR22" s="211"/>
      <c r="DGS22" s="211"/>
      <c r="DGT22" s="211"/>
      <c r="DGU22" s="211"/>
      <c r="DGV22" s="211"/>
      <c r="DGW22" s="211"/>
      <c r="DGX22" s="211"/>
      <c r="DGY22" s="211"/>
      <c r="DGZ22" s="211"/>
      <c r="DHA22" s="211"/>
      <c r="DHB22" s="211"/>
      <c r="DHC22" s="211"/>
      <c r="DHD22" s="211"/>
      <c r="DHE22" s="211"/>
      <c r="DHF22" s="211"/>
      <c r="DHG22" s="211"/>
      <c r="DHH22" s="211"/>
      <c r="DHI22" s="211"/>
      <c r="DHJ22" s="211"/>
      <c r="DHK22" s="211"/>
      <c r="DHL22" s="211"/>
      <c r="DHM22" s="211"/>
      <c r="DHN22" s="211"/>
      <c r="DHO22" s="211"/>
      <c r="DHP22" s="211"/>
      <c r="DHQ22" s="211"/>
      <c r="DHR22" s="211"/>
      <c r="DHS22" s="211"/>
      <c r="DHT22" s="211"/>
      <c r="DHU22" s="211"/>
      <c r="DHV22" s="211"/>
      <c r="DHW22" s="211"/>
      <c r="DHX22" s="211"/>
      <c r="DHY22" s="211"/>
      <c r="DHZ22" s="211"/>
      <c r="DIA22" s="211"/>
      <c r="DIB22" s="211"/>
      <c r="DIC22" s="211"/>
      <c r="DID22" s="211"/>
      <c r="DIE22" s="211"/>
      <c r="DIF22" s="211"/>
      <c r="DIG22" s="211"/>
      <c r="DIH22" s="211"/>
      <c r="DII22" s="211"/>
      <c r="DIJ22" s="211"/>
      <c r="DIK22" s="211"/>
      <c r="DIL22" s="211"/>
      <c r="DIM22" s="211"/>
      <c r="DIN22" s="211"/>
      <c r="DIO22" s="211"/>
      <c r="DIP22" s="211"/>
      <c r="DIQ22" s="211"/>
      <c r="DIR22" s="211"/>
      <c r="DIS22" s="211"/>
      <c r="DIT22" s="211"/>
      <c r="DIU22" s="211"/>
      <c r="DIV22" s="211"/>
      <c r="DIW22" s="211"/>
      <c r="DIX22" s="211"/>
      <c r="DIY22" s="211"/>
      <c r="DIZ22" s="211"/>
      <c r="DJA22" s="211"/>
      <c r="DJB22" s="211"/>
      <c r="DJC22" s="211"/>
      <c r="DJD22" s="211"/>
      <c r="DJE22" s="211"/>
      <c r="DJF22" s="211"/>
      <c r="DJG22" s="211"/>
      <c r="DJH22" s="211"/>
      <c r="DJI22" s="211"/>
      <c r="DJJ22" s="211"/>
      <c r="DJK22" s="211"/>
      <c r="DJL22" s="211"/>
      <c r="DJM22" s="211"/>
      <c r="DJN22" s="211"/>
      <c r="DJO22" s="211"/>
      <c r="DJP22" s="211"/>
      <c r="DJQ22" s="211"/>
      <c r="DJR22" s="211"/>
      <c r="DJS22" s="211"/>
      <c r="DJT22" s="211"/>
      <c r="DJU22" s="211"/>
      <c r="DJV22" s="211"/>
      <c r="DJW22" s="211"/>
      <c r="DJX22" s="211"/>
      <c r="DJY22" s="211"/>
      <c r="DJZ22" s="211"/>
      <c r="DKA22" s="211"/>
      <c r="DKB22" s="211"/>
      <c r="DKC22" s="211"/>
      <c r="DKD22" s="211"/>
      <c r="DKE22" s="211"/>
      <c r="DKF22" s="211"/>
      <c r="DKG22" s="211"/>
      <c r="DKH22" s="211"/>
      <c r="DKI22" s="211"/>
      <c r="DKJ22" s="211"/>
      <c r="DKK22" s="211"/>
      <c r="DKL22" s="211"/>
      <c r="DKM22" s="211"/>
      <c r="DKN22" s="211"/>
      <c r="DKO22" s="211"/>
      <c r="DKP22" s="211"/>
      <c r="DKQ22" s="211"/>
      <c r="DKR22" s="211"/>
      <c r="DKS22" s="211"/>
      <c r="DKT22" s="211"/>
      <c r="DKU22" s="211"/>
      <c r="DKV22" s="211"/>
      <c r="DKW22" s="211"/>
      <c r="DKX22" s="211"/>
      <c r="DKY22" s="211"/>
      <c r="DKZ22" s="211"/>
      <c r="DLA22" s="211"/>
      <c r="DLB22" s="211"/>
      <c r="DLC22" s="211"/>
      <c r="DLD22" s="211"/>
      <c r="DLE22" s="211"/>
      <c r="DLF22" s="211"/>
      <c r="DLG22" s="211"/>
      <c r="DLH22" s="211"/>
      <c r="DLI22" s="211"/>
      <c r="DLJ22" s="211"/>
      <c r="DLK22" s="211"/>
      <c r="DLL22" s="211"/>
      <c r="DLM22" s="211"/>
      <c r="DLN22" s="211"/>
      <c r="DLO22" s="211"/>
      <c r="DLP22" s="211"/>
      <c r="DLQ22" s="211"/>
      <c r="DLR22" s="211"/>
      <c r="DLS22" s="211"/>
      <c r="DLT22" s="211"/>
      <c r="DLU22" s="211"/>
      <c r="DLV22" s="211"/>
      <c r="DLW22" s="211"/>
      <c r="DLX22" s="211"/>
      <c r="DLY22" s="211"/>
      <c r="DLZ22" s="211"/>
      <c r="DMA22" s="211"/>
      <c r="DMB22" s="211"/>
      <c r="DMC22" s="211"/>
      <c r="DMD22" s="211"/>
      <c r="DME22" s="211"/>
      <c r="DMF22" s="211"/>
      <c r="DMG22" s="211"/>
      <c r="DMH22" s="211"/>
      <c r="DMI22" s="211"/>
      <c r="DMJ22" s="211"/>
      <c r="DMK22" s="211"/>
      <c r="DML22" s="211"/>
      <c r="DMM22" s="211"/>
      <c r="DMN22" s="211"/>
      <c r="DMO22" s="211"/>
      <c r="DMP22" s="211"/>
      <c r="DMQ22" s="211"/>
      <c r="DMR22" s="211"/>
      <c r="DMS22" s="211"/>
      <c r="DMT22" s="211"/>
      <c r="DMU22" s="211"/>
      <c r="DMV22" s="211"/>
      <c r="DMW22" s="211"/>
      <c r="DMX22" s="211"/>
      <c r="DMY22" s="211"/>
      <c r="DMZ22" s="211"/>
      <c r="DNA22" s="211"/>
      <c r="DNB22" s="211"/>
      <c r="DNC22" s="211"/>
      <c r="DND22" s="211"/>
      <c r="DNE22" s="211"/>
      <c r="DNF22" s="211"/>
      <c r="DNG22" s="211"/>
      <c r="DNH22" s="211"/>
      <c r="DNI22" s="211"/>
      <c r="DNJ22" s="211"/>
      <c r="DNK22" s="211"/>
      <c r="DNL22" s="211"/>
      <c r="DNM22" s="211"/>
      <c r="DNN22" s="211"/>
      <c r="DNO22" s="211"/>
      <c r="DNP22" s="211"/>
      <c r="DNQ22" s="211"/>
      <c r="DNR22" s="211"/>
      <c r="DNS22" s="211"/>
      <c r="DNT22" s="211"/>
      <c r="DNU22" s="211"/>
      <c r="DNV22" s="211"/>
      <c r="DNW22" s="211"/>
      <c r="DNX22" s="211"/>
      <c r="DNY22" s="211"/>
      <c r="DNZ22" s="211"/>
      <c r="DOA22" s="211"/>
      <c r="DOB22" s="211"/>
      <c r="DOC22" s="211"/>
      <c r="DOD22" s="211"/>
      <c r="DOE22" s="211"/>
      <c r="DOF22" s="211"/>
      <c r="DOG22" s="211"/>
      <c r="DOH22" s="211"/>
      <c r="DOI22" s="211"/>
      <c r="DOJ22" s="211"/>
      <c r="DOK22" s="211"/>
      <c r="DOL22" s="211"/>
      <c r="DOM22" s="211"/>
      <c r="DON22" s="211"/>
      <c r="DOO22" s="211"/>
      <c r="DOP22" s="211"/>
      <c r="DOQ22" s="211"/>
      <c r="DOR22" s="211"/>
      <c r="DOS22" s="211"/>
      <c r="DOT22" s="211"/>
      <c r="DOU22" s="211"/>
      <c r="DOV22" s="211"/>
      <c r="DOW22" s="211"/>
      <c r="DOX22" s="211"/>
      <c r="DOY22" s="211"/>
      <c r="DOZ22" s="211"/>
      <c r="DPA22" s="211"/>
      <c r="DPB22" s="211"/>
      <c r="DPC22" s="211"/>
      <c r="DPD22" s="211"/>
      <c r="DPE22" s="211"/>
      <c r="DPF22" s="211"/>
      <c r="DPG22" s="211"/>
      <c r="DPH22" s="211"/>
      <c r="DPI22" s="211"/>
      <c r="DPJ22" s="211"/>
      <c r="DPK22" s="211"/>
      <c r="DPL22" s="211"/>
      <c r="DPM22" s="211"/>
      <c r="DPN22" s="211"/>
      <c r="DPO22" s="211"/>
      <c r="DPP22" s="211"/>
      <c r="DPQ22" s="211"/>
      <c r="DPR22" s="211"/>
      <c r="DPS22" s="211"/>
      <c r="DPT22" s="211"/>
      <c r="DPU22" s="211"/>
      <c r="DPV22" s="211"/>
      <c r="DPW22" s="211"/>
      <c r="DPX22" s="211"/>
      <c r="DPY22" s="211"/>
      <c r="DPZ22" s="211"/>
      <c r="DQA22" s="211"/>
      <c r="DQB22" s="211"/>
      <c r="DQC22" s="211"/>
      <c r="DQD22" s="211"/>
      <c r="DQE22" s="211"/>
      <c r="DQF22" s="211"/>
      <c r="DQG22" s="211"/>
      <c r="DQH22" s="211"/>
      <c r="DQI22" s="211"/>
      <c r="DQJ22" s="211"/>
      <c r="DQK22" s="211"/>
      <c r="DQL22" s="211"/>
      <c r="DQM22" s="211"/>
      <c r="DQN22" s="211"/>
      <c r="DQO22" s="211"/>
      <c r="DQP22" s="211"/>
      <c r="DQQ22" s="211"/>
      <c r="DQR22" s="211"/>
      <c r="DQS22" s="211"/>
      <c r="DQT22" s="211"/>
      <c r="DQU22" s="211"/>
      <c r="DQV22" s="211"/>
      <c r="DQW22" s="211"/>
      <c r="DQX22" s="211"/>
      <c r="DQY22" s="211"/>
      <c r="DQZ22" s="211"/>
      <c r="DRA22" s="211"/>
      <c r="DRB22" s="211"/>
      <c r="DRC22" s="211"/>
      <c r="DRD22" s="211"/>
      <c r="DRE22" s="211"/>
      <c r="DRF22" s="211"/>
      <c r="DRG22" s="211"/>
      <c r="DRH22" s="211"/>
      <c r="DRI22" s="211"/>
      <c r="DRJ22" s="211"/>
      <c r="DRK22" s="211"/>
      <c r="DRL22" s="211"/>
      <c r="DRM22" s="211"/>
      <c r="DRN22" s="211"/>
      <c r="DRO22" s="211"/>
      <c r="DRP22" s="211"/>
      <c r="DRQ22" s="211"/>
      <c r="DRR22" s="211"/>
      <c r="DRS22" s="211"/>
      <c r="DRT22" s="211"/>
      <c r="DRU22" s="211"/>
      <c r="DRV22" s="211"/>
      <c r="DRW22" s="211"/>
      <c r="DRX22" s="211"/>
      <c r="DRY22" s="211"/>
      <c r="DRZ22" s="211"/>
      <c r="DSA22" s="211"/>
      <c r="DSB22" s="211"/>
      <c r="DSC22" s="211"/>
      <c r="DSD22" s="211"/>
      <c r="DSE22" s="211"/>
      <c r="DSF22" s="211"/>
      <c r="DSG22" s="211"/>
      <c r="DSH22" s="211"/>
      <c r="DSI22" s="211"/>
      <c r="DSJ22" s="211"/>
      <c r="DSK22" s="211"/>
      <c r="DSL22" s="211"/>
      <c r="DSM22" s="211"/>
      <c r="DSN22" s="211"/>
      <c r="DSO22" s="211"/>
      <c r="DSP22" s="211"/>
      <c r="DSQ22" s="211"/>
      <c r="DSR22" s="211"/>
      <c r="DSS22" s="211"/>
      <c r="DST22" s="211"/>
      <c r="DSU22" s="211"/>
      <c r="DSV22" s="211"/>
      <c r="DSW22" s="211"/>
      <c r="DSX22" s="211"/>
      <c r="DSY22" s="211"/>
      <c r="DSZ22" s="211"/>
      <c r="DTA22" s="211"/>
      <c r="DTB22" s="211"/>
      <c r="DTC22" s="211"/>
      <c r="DTD22" s="211"/>
      <c r="DTE22" s="211"/>
      <c r="DTF22" s="211"/>
      <c r="DTG22" s="211"/>
      <c r="DTH22" s="211"/>
      <c r="DTI22" s="211"/>
      <c r="DTJ22" s="211"/>
      <c r="DTK22" s="211"/>
      <c r="DTL22" s="211"/>
      <c r="DTM22" s="211"/>
      <c r="DTN22" s="211"/>
      <c r="DTO22" s="211"/>
      <c r="DTP22" s="211"/>
      <c r="DTQ22" s="211"/>
      <c r="DTR22" s="211"/>
      <c r="DTS22" s="211"/>
      <c r="DTT22" s="211"/>
      <c r="DTU22" s="211"/>
      <c r="DTV22" s="211"/>
      <c r="DTW22" s="211"/>
      <c r="DTX22" s="211"/>
      <c r="DTY22" s="211"/>
      <c r="DTZ22" s="211"/>
      <c r="DUA22" s="211"/>
      <c r="DUB22" s="211"/>
      <c r="DUC22" s="211"/>
      <c r="DUD22" s="211"/>
      <c r="DUE22" s="211"/>
      <c r="DUF22" s="211"/>
      <c r="DUG22" s="211"/>
      <c r="DUH22" s="211"/>
      <c r="DUI22" s="211"/>
      <c r="DUJ22" s="211"/>
      <c r="DUK22" s="211"/>
      <c r="DUL22" s="211"/>
      <c r="DUM22" s="211"/>
      <c r="DUN22" s="211"/>
      <c r="DUO22" s="211"/>
      <c r="DUP22" s="211"/>
      <c r="DUQ22" s="211"/>
      <c r="DUR22" s="211"/>
      <c r="DUS22" s="211"/>
      <c r="DUT22" s="211"/>
      <c r="DUU22" s="211"/>
      <c r="DUV22" s="211"/>
      <c r="DUW22" s="211"/>
      <c r="DUX22" s="211"/>
      <c r="DUY22" s="211"/>
      <c r="DUZ22" s="211"/>
      <c r="DVA22" s="211"/>
      <c r="DVB22" s="211"/>
      <c r="DVC22" s="211"/>
      <c r="DVD22" s="211"/>
      <c r="DVE22" s="211"/>
      <c r="DVF22" s="211"/>
      <c r="DVG22" s="211"/>
      <c r="DVH22" s="211"/>
      <c r="DVI22" s="211"/>
      <c r="DVJ22" s="211"/>
      <c r="DVK22" s="211"/>
      <c r="DVL22" s="211"/>
      <c r="DVM22" s="211"/>
      <c r="DVN22" s="211"/>
      <c r="DVO22" s="211"/>
      <c r="DVP22" s="211"/>
      <c r="DVQ22" s="211"/>
      <c r="DVR22" s="211"/>
      <c r="DVS22" s="211"/>
      <c r="DVT22" s="211"/>
      <c r="DVU22" s="211"/>
      <c r="DVV22" s="211"/>
      <c r="DVW22" s="211"/>
      <c r="DVX22" s="211"/>
      <c r="DVY22" s="211"/>
      <c r="DVZ22" s="211"/>
      <c r="DWA22" s="211"/>
      <c r="DWB22" s="211"/>
      <c r="DWC22" s="211"/>
      <c r="DWD22" s="211"/>
      <c r="DWE22" s="211"/>
      <c r="DWF22" s="211"/>
      <c r="DWG22" s="211"/>
      <c r="DWH22" s="211"/>
      <c r="DWI22" s="211"/>
      <c r="DWJ22" s="211"/>
      <c r="DWK22" s="211"/>
      <c r="DWL22" s="211"/>
      <c r="DWM22" s="211"/>
      <c r="DWN22" s="211"/>
      <c r="DWO22" s="211"/>
      <c r="DWP22" s="211"/>
      <c r="DWQ22" s="211"/>
      <c r="DWR22" s="211"/>
      <c r="DWS22" s="211"/>
      <c r="DWT22" s="211"/>
      <c r="DWU22" s="211"/>
      <c r="DWV22" s="211"/>
      <c r="DWW22" s="211"/>
      <c r="DWX22" s="211"/>
      <c r="DWY22" s="211"/>
      <c r="DWZ22" s="211"/>
      <c r="DXA22" s="211"/>
      <c r="DXB22" s="211"/>
      <c r="DXC22" s="211"/>
      <c r="DXD22" s="211"/>
      <c r="DXE22" s="211"/>
      <c r="DXF22" s="211"/>
      <c r="DXG22" s="211"/>
      <c r="DXH22" s="211"/>
      <c r="DXI22" s="211"/>
      <c r="DXJ22" s="211"/>
      <c r="DXK22" s="211"/>
      <c r="DXL22" s="211"/>
      <c r="DXM22" s="211"/>
      <c r="DXN22" s="211"/>
      <c r="DXO22" s="211"/>
      <c r="DXP22" s="211"/>
      <c r="DXQ22" s="211"/>
      <c r="DXR22" s="211"/>
      <c r="DXS22" s="211"/>
      <c r="DXT22" s="211"/>
      <c r="DXU22" s="211"/>
      <c r="DXV22" s="211"/>
      <c r="DXW22" s="211"/>
      <c r="DXX22" s="211"/>
      <c r="DXY22" s="211"/>
      <c r="DXZ22" s="211"/>
      <c r="DYA22" s="211"/>
      <c r="DYB22" s="211"/>
      <c r="DYC22" s="211"/>
      <c r="DYD22" s="211"/>
      <c r="DYE22" s="211"/>
      <c r="DYF22" s="211"/>
      <c r="DYG22" s="211"/>
      <c r="DYH22" s="211"/>
      <c r="DYI22" s="211"/>
      <c r="DYJ22" s="211"/>
      <c r="DYK22" s="211"/>
      <c r="DYL22" s="211"/>
      <c r="DYM22" s="211"/>
      <c r="DYN22" s="211"/>
      <c r="DYO22" s="211"/>
      <c r="DYP22" s="211"/>
      <c r="DYQ22" s="211"/>
      <c r="DYR22" s="211"/>
      <c r="DYS22" s="211"/>
      <c r="DYT22" s="211"/>
      <c r="DYU22" s="211"/>
      <c r="DYV22" s="211"/>
      <c r="DYW22" s="211"/>
      <c r="DYX22" s="211"/>
      <c r="DYY22" s="211"/>
      <c r="DYZ22" s="211"/>
      <c r="DZA22" s="211"/>
      <c r="DZB22" s="211"/>
      <c r="DZC22" s="211"/>
      <c r="DZD22" s="211"/>
      <c r="DZE22" s="211"/>
      <c r="DZF22" s="211"/>
      <c r="DZG22" s="211"/>
      <c r="DZH22" s="211"/>
      <c r="DZI22" s="211"/>
      <c r="DZJ22" s="211"/>
      <c r="DZK22" s="211"/>
      <c r="DZL22" s="211"/>
      <c r="DZM22" s="211"/>
      <c r="DZN22" s="211"/>
      <c r="DZO22" s="211"/>
      <c r="DZP22" s="211"/>
      <c r="DZQ22" s="211"/>
      <c r="DZR22" s="211"/>
      <c r="DZS22" s="211"/>
      <c r="DZT22" s="211"/>
      <c r="DZU22" s="211"/>
      <c r="DZV22" s="211"/>
      <c r="DZW22" s="211"/>
      <c r="DZX22" s="211"/>
      <c r="DZY22" s="211"/>
      <c r="DZZ22" s="211"/>
      <c r="EAA22" s="211"/>
      <c r="EAB22" s="211"/>
      <c r="EAC22" s="211"/>
      <c r="EAD22" s="211"/>
      <c r="EAE22" s="211"/>
      <c r="EAF22" s="211"/>
      <c r="EAG22" s="211"/>
      <c r="EAH22" s="211"/>
      <c r="EAI22" s="211"/>
      <c r="EAJ22" s="211"/>
      <c r="EAK22" s="211"/>
      <c r="EAL22" s="211"/>
      <c r="EAM22" s="211"/>
      <c r="EAN22" s="211"/>
      <c r="EAO22" s="211"/>
      <c r="EAP22" s="211"/>
      <c r="EAQ22" s="211"/>
      <c r="EAR22" s="211"/>
      <c r="EAS22" s="211"/>
      <c r="EAT22" s="211"/>
      <c r="EAU22" s="211"/>
      <c r="EAV22" s="211"/>
      <c r="EAW22" s="211"/>
      <c r="EAX22" s="211"/>
      <c r="EAY22" s="211"/>
      <c r="EAZ22" s="211"/>
      <c r="EBA22" s="211"/>
      <c r="EBB22" s="211"/>
      <c r="EBC22" s="211"/>
      <c r="EBD22" s="211"/>
      <c r="EBE22" s="211"/>
      <c r="EBF22" s="211"/>
      <c r="EBG22" s="211"/>
      <c r="EBH22" s="211"/>
      <c r="EBI22" s="211"/>
      <c r="EBJ22" s="211"/>
      <c r="EBK22" s="211"/>
      <c r="EBL22" s="211"/>
      <c r="EBM22" s="211"/>
      <c r="EBN22" s="211"/>
      <c r="EBO22" s="211"/>
      <c r="EBP22" s="211"/>
      <c r="EBQ22" s="211"/>
      <c r="EBR22" s="211"/>
      <c r="EBS22" s="211"/>
      <c r="EBT22" s="211"/>
      <c r="EBU22" s="211"/>
      <c r="EBV22" s="211"/>
      <c r="EBW22" s="211"/>
      <c r="EBX22" s="211"/>
      <c r="EBY22" s="211"/>
      <c r="EBZ22" s="211"/>
      <c r="ECA22" s="211"/>
      <c r="ECB22" s="211"/>
      <c r="ECC22" s="211"/>
      <c r="ECD22" s="211"/>
      <c r="ECE22" s="211"/>
      <c r="ECF22" s="211"/>
      <c r="ECG22" s="211"/>
      <c r="ECH22" s="211"/>
      <c r="ECI22" s="211"/>
      <c r="ECJ22" s="211"/>
      <c r="ECK22" s="211"/>
      <c r="ECL22" s="211"/>
      <c r="ECM22" s="211"/>
      <c r="ECN22" s="211"/>
      <c r="ECO22" s="211"/>
      <c r="ECP22" s="211"/>
      <c r="ECQ22" s="211"/>
      <c r="ECR22" s="211"/>
      <c r="ECS22" s="211"/>
      <c r="ECT22" s="211"/>
      <c r="ECU22" s="211"/>
      <c r="ECV22" s="211"/>
      <c r="ECW22" s="211"/>
      <c r="ECX22" s="211"/>
      <c r="ECY22" s="211"/>
      <c r="ECZ22" s="211"/>
      <c r="EDA22" s="211"/>
      <c r="EDB22" s="211"/>
      <c r="EDC22" s="211"/>
      <c r="EDD22" s="211"/>
      <c r="EDE22" s="211"/>
      <c r="EDF22" s="211"/>
      <c r="EDG22" s="211"/>
      <c r="EDH22" s="211"/>
      <c r="EDI22" s="211"/>
      <c r="EDJ22" s="211"/>
      <c r="EDK22" s="211"/>
      <c r="EDL22" s="211"/>
      <c r="EDM22" s="211"/>
      <c r="EDN22" s="211"/>
      <c r="EDO22" s="211"/>
      <c r="EDP22" s="211"/>
      <c r="EDQ22" s="211"/>
      <c r="EDR22" s="211"/>
      <c r="EDS22" s="211"/>
      <c r="EDT22" s="211"/>
      <c r="EDU22" s="211"/>
      <c r="EDV22" s="211"/>
      <c r="EDW22" s="211"/>
      <c r="EDX22" s="211"/>
      <c r="EDY22" s="211"/>
      <c r="EDZ22" s="211"/>
      <c r="EEA22" s="211"/>
      <c r="EEB22" s="211"/>
      <c r="EEC22" s="211"/>
      <c r="EED22" s="211"/>
      <c r="EEE22" s="211"/>
      <c r="EEF22" s="211"/>
      <c r="EEG22" s="211"/>
      <c r="EEH22" s="211"/>
      <c r="EEI22" s="211"/>
      <c r="EEJ22" s="211"/>
      <c r="EEK22" s="211"/>
      <c r="EEL22" s="211"/>
      <c r="EEM22" s="211"/>
      <c r="EEN22" s="211"/>
      <c r="EEO22" s="211"/>
      <c r="EEP22" s="211"/>
      <c r="EEQ22" s="211"/>
      <c r="EER22" s="211"/>
      <c r="EES22" s="211"/>
      <c r="EET22" s="211"/>
      <c r="EEU22" s="211"/>
      <c r="EEV22" s="211"/>
      <c r="EEW22" s="211"/>
      <c r="EEX22" s="211"/>
      <c r="EEY22" s="211"/>
      <c r="EEZ22" s="211"/>
      <c r="EFA22" s="211"/>
      <c r="EFB22" s="211"/>
      <c r="EFC22" s="211"/>
      <c r="EFD22" s="211"/>
      <c r="EFE22" s="211"/>
      <c r="EFF22" s="211"/>
      <c r="EFG22" s="211"/>
      <c r="EFH22" s="211"/>
      <c r="EFI22" s="211"/>
      <c r="EFJ22" s="211"/>
      <c r="EFK22" s="211"/>
      <c r="EFL22" s="211"/>
      <c r="EFM22" s="211"/>
      <c r="EFN22" s="211"/>
      <c r="EFO22" s="211"/>
      <c r="EFP22" s="211"/>
      <c r="EFQ22" s="211"/>
      <c r="EFR22" s="211"/>
      <c r="EFS22" s="211"/>
      <c r="EFT22" s="211"/>
      <c r="EFU22" s="211"/>
      <c r="EFV22" s="211"/>
      <c r="EFW22" s="211"/>
      <c r="EFX22" s="211"/>
      <c r="EFY22" s="211"/>
      <c r="EFZ22" s="211"/>
      <c r="EGA22" s="211"/>
      <c r="EGB22" s="211"/>
      <c r="EGC22" s="211"/>
      <c r="EGD22" s="211"/>
      <c r="EGE22" s="211"/>
      <c r="EGF22" s="211"/>
      <c r="EGG22" s="211"/>
      <c r="EGH22" s="211"/>
      <c r="EGI22" s="211"/>
      <c r="EGJ22" s="211"/>
      <c r="EGK22" s="211"/>
      <c r="EGL22" s="211"/>
      <c r="EGM22" s="211"/>
      <c r="EGN22" s="211"/>
      <c r="EGO22" s="211"/>
      <c r="EGP22" s="211"/>
      <c r="EGQ22" s="211"/>
      <c r="EGR22" s="211"/>
      <c r="EGS22" s="211"/>
      <c r="EGT22" s="211"/>
      <c r="EGU22" s="211"/>
      <c r="EGV22" s="211"/>
      <c r="EGW22" s="211"/>
      <c r="EGX22" s="211"/>
      <c r="EGY22" s="211"/>
      <c r="EGZ22" s="211"/>
      <c r="EHA22" s="211"/>
      <c r="EHB22" s="211"/>
      <c r="EHC22" s="211"/>
      <c r="EHD22" s="211"/>
      <c r="EHE22" s="211"/>
      <c r="EHF22" s="211"/>
      <c r="EHG22" s="211"/>
      <c r="EHH22" s="211"/>
      <c r="EHI22" s="211"/>
      <c r="EHJ22" s="211"/>
      <c r="EHK22" s="211"/>
      <c r="EHL22" s="211"/>
      <c r="EHM22" s="211"/>
      <c r="EHN22" s="211"/>
      <c r="EHO22" s="211"/>
      <c r="EHP22" s="211"/>
      <c r="EHQ22" s="211"/>
      <c r="EHR22" s="211"/>
      <c r="EHS22" s="211"/>
      <c r="EHT22" s="211"/>
      <c r="EHU22" s="211"/>
      <c r="EHV22" s="211"/>
      <c r="EHW22" s="211"/>
      <c r="EHX22" s="211"/>
      <c r="EHY22" s="211"/>
      <c r="EHZ22" s="211"/>
      <c r="EIA22" s="211"/>
      <c r="EIB22" s="211"/>
      <c r="EIC22" s="211"/>
      <c r="EID22" s="211"/>
      <c r="EIE22" s="211"/>
      <c r="EIF22" s="211"/>
      <c r="EIG22" s="211"/>
      <c r="EIH22" s="211"/>
      <c r="EII22" s="211"/>
      <c r="EIJ22" s="211"/>
      <c r="EIK22" s="211"/>
      <c r="EIL22" s="211"/>
      <c r="EIM22" s="211"/>
      <c r="EIN22" s="211"/>
      <c r="EIO22" s="211"/>
      <c r="EIP22" s="211"/>
      <c r="EIQ22" s="211"/>
      <c r="EIR22" s="211"/>
      <c r="EIS22" s="211"/>
      <c r="EIT22" s="211"/>
      <c r="EIU22" s="211"/>
      <c r="EIV22" s="211"/>
      <c r="EIW22" s="211"/>
      <c r="EIX22" s="211"/>
      <c r="EIY22" s="211"/>
      <c r="EIZ22" s="211"/>
      <c r="EJA22" s="211"/>
      <c r="EJB22" s="211"/>
      <c r="EJC22" s="211"/>
      <c r="EJD22" s="211"/>
      <c r="EJE22" s="211"/>
      <c r="EJF22" s="211"/>
      <c r="EJG22" s="211"/>
      <c r="EJH22" s="211"/>
      <c r="EJI22" s="211"/>
      <c r="EJJ22" s="211"/>
      <c r="EJK22" s="211"/>
      <c r="EJL22" s="211"/>
      <c r="EJM22" s="211"/>
      <c r="EJN22" s="211"/>
      <c r="EJO22" s="211"/>
      <c r="EJP22" s="211"/>
      <c r="EJQ22" s="211"/>
      <c r="EJR22" s="211"/>
      <c r="EJS22" s="211"/>
      <c r="EJT22" s="211"/>
      <c r="EJU22" s="211"/>
      <c r="EJV22" s="211"/>
      <c r="EJW22" s="211"/>
      <c r="EJX22" s="211"/>
      <c r="EJY22" s="211"/>
      <c r="EJZ22" s="211"/>
      <c r="EKA22" s="211"/>
      <c r="EKB22" s="211"/>
      <c r="EKC22" s="211"/>
      <c r="EKD22" s="211"/>
      <c r="EKE22" s="211"/>
      <c r="EKF22" s="211"/>
      <c r="EKG22" s="211"/>
      <c r="EKH22" s="211"/>
      <c r="EKI22" s="211"/>
      <c r="EKJ22" s="211"/>
      <c r="EKK22" s="211"/>
      <c r="EKL22" s="211"/>
      <c r="EKM22" s="211"/>
      <c r="EKN22" s="211"/>
      <c r="EKO22" s="211"/>
      <c r="EKP22" s="211"/>
      <c r="EKQ22" s="211"/>
      <c r="EKR22" s="211"/>
      <c r="EKS22" s="211"/>
      <c r="EKT22" s="211"/>
      <c r="EKU22" s="211"/>
      <c r="EKV22" s="211"/>
      <c r="EKW22" s="211"/>
      <c r="EKX22" s="211"/>
      <c r="EKY22" s="211"/>
      <c r="EKZ22" s="211"/>
      <c r="ELA22" s="211"/>
      <c r="ELB22" s="211"/>
      <c r="ELC22" s="211"/>
      <c r="ELD22" s="211"/>
      <c r="ELE22" s="211"/>
      <c r="ELF22" s="211"/>
      <c r="ELG22" s="211"/>
      <c r="ELH22" s="211"/>
      <c r="ELI22" s="211"/>
      <c r="ELJ22" s="211"/>
      <c r="ELK22" s="211"/>
      <c r="ELL22" s="211"/>
      <c r="ELM22" s="211"/>
      <c r="ELN22" s="211"/>
      <c r="ELO22" s="211"/>
      <c r="ELP22" s="211"/>
      <c r="ELQ22" s="211"/>
      <c r="ELR22" s="211"/>
      <c r="ELS22" s="211"/>
      <c r="ELT22" s="211"/>
      <c r="ELU22" s="211"/>
      <c r="ELV22" s="211"/>
      <c r="ELW22" s="211"/>
      <c r="ELX22" s="211"/>
      <c r="ELY22" s="211"/>
      <c r="ELZ22" s="211"/>
      <c r="EMA22" s="211"/>
      <c r="EMB22" s="211"/>
      <c r="EMC22" s="211"/>
      <c r="EMD22" s="211"/>
      <c r="EME22" s="211"/>
      <c r="EMF22" s="211"/>
      <c r="EMG22" s="211"/>
      <c r="EMH22" s="211"/>
      <c r="EMI22" s="211"/>
      <c r="EMJ22" s="211"/>
      <c r="EMK22" s="211"/>
      <c r="EML22" s="211"/>
      <c r="EMM22" s="211"/>
      <c r="EMN22" s="211"/>
      <c r="EMO22" s="211"/>
      <c r="EMP22" s="211"/>
      <c r="EMQ22" s="211"/>
      <c r="EMR22" s="211"/>
      <c r="EMS22" s="211"/>
      <c r="EMT22" s="211"/>
      <c r="EMU22" s="211"/>
      <c r="EMV22" s="211"/>
      <c r="EMW22" s="211"/>
      <c r="EMX22" s="211"/>
      <c r="EMY22" s="211"/>
      <c r="EMZ22" s="211"/>
      <c r="ENA22" s="211"/>
      <c r="ENB22" s="211"/>
      <c r="ENC22" s="211"/>
      <c r="END22" s="211"/>
      <c r="ENE22" s="211"/>
      <c r="ENF22" s="211"/>
      <c r="ENG22" s="211"/>
      <c r="ENH22" s="211"/>
      <c r="ENI22" s="211"/>
      <c r="ENJ22" s="211"/>
      <c r="ENK22" s="211"/>
      <c r="ENL22" s="211"/>
      <c r="ENM22" s="211"/>
      <c r="ENN22" s="211"/>
      <c r="ENO22" s="211"/>
      <c r="ENP22" s="211"/>
      <c r="ENQ22" s="211"/>
      <c r="ENR22" s="211"/>
      <c r="ENS22" s="211"/>
      <c r="ENT22" s="211"/>
      <c r="ENU22" s="211"/>
      <c r="ENV22" s="211"/>
      <c r="ENW22" s="211"/>
      <c r="ENX22" s="211"/>
      <c r="ENY22" s="211"/>
      <c r="ENZ22" s="211"/>
      <c r="EOA22" s="211"/>
      <c r="EOB22" s="211"/>
      <c r="EOC22" s="211"/>
      <c r="EOD22" s="211"/>
      <c r="EOE22" s="211"/>
      <c r="EOF22" s="211"/>
      <c r="EOG22" s="211"/>
      <c r="EOH22" s="211"/>
      <c r="EOI22" s="211"/>
      <c r="EOJ22" s="211"/>
      <c r="EOK22" s="211"/>
      <c r="EOL22" s="211"/>
      <c r="EOM22" s="211"/>
      <c r="EON22" s="211"/>
      <c r="EOO22" s="211"/>
      <c r="EOP22" s="211"/>
      <c r="EOQ22" s="211"/>
      <c r="EOR22" s="211"/>
      <c r="EOS22" s="211"/>
      <c r="EOT22" s="211"/>
      <c r="EOU22" s="211"/>
      <c r="EOV22" s="211"/>
      <c r="EOW22" s="211"/>
      <c r="EOX22" s="211"/>
      <c r="EOY22" s="211"/>
      <c r="EOZ22" s="211"/>
      <c r="EPA22" s="211"/>
      <c r="EPB22" s="211"/>
      <c r="EPC22" s="211"/>
      <c r="EPD22" s="211"/>
      <c r="EPE22" s="211"/>
      <c r="EPF22" s="211"/>
      <c r="EPG22" s="211"/>
      <c r="EPH22" s="211"/>
      <c r="EPI22" s="211"/>
      <c r="EPJ22" s="211"/>
      <c r="EPK22" s="211"/>
      <c r="EPL22" s="211"/>
      <c r="EPM22" s="211"/>
      <c r="EPN22" s="211"/>
      <c r="EPO22" s="211"/>
      <c r="EPP22" s="211"/>
      <c r="EPQ22" s="211"/>
      <c r="EPR22" s="211"/>
      <c r="EPS22" s="211"/>
      <c r="EPT22" s="211"/>
      <c r="EPU22" s="211"/>
      <c r="EPV22" s="211"/>
      <c r="EPW22" s="211"/>
      <c r="EPX22" s="211"/>
      <c r="EPY22" s="211"/>
      <c r="EPZ22" s="211"/>
      <c r="EQA22" s="211"/>
      <c r="EQB22" s="211"/>
      <c r="EQC22" s="211"/>
      <c r="EQD22" s="211"/>
      <c r="EQE22" s="211"/>
      <c r="EQF22" s="211"/>
      <c r="EQG22" s="211"/>
      <c r="EQH22" s="211"/>
      <c r="EQI22" s="211"/>
      <c r="EQJ22" s="211"/>
      <c r="EQK22" s="211"/>
      <c r="EQL22" s="211"/>
      <c r="EQM22" s="211"/>
      <c r="EQN22" s="211"/>
      <c r="EQO22" s="211"/>
      <c r="EQP22" s="211"/>
      <c r="EQQ22" s="211"/>
      <c r="EQR22" s="211"/>
      <c r="EQS22" s="211"/>
      <c r="EQT22" s="211"/>
      <c r="EQU22" s="211"/>
      <c r="EQV22" s="211"/>
      <c r="EQW22" s="211"/>
      <c r="EQX22" s="211"/>
      <c r="EQY22" s="211"/>
      <c r="EQZ22" s="211"/>
      <c r="ERA22" s="211"/>
      <c r="ERB22" s="211"/>
      <c r="ERC22" s="211"/>
      <c r="ERD22" s="211"/>
      <c r="ERE22" s="211"/>
      <c r="ERF22" s="211"/>
      <c r="ERG22" s="211"/>
      <c r="ERH22" s="211"/>
      <c r="ERI22" s="211"/>
      <c r="ERJ22" s="211"/>
      <c r="ERK22" s="211"/>
      <c r="ERL22" s="211"/>
      <c r="ERM22" s="211"/>
      <c r="ERN22" s="211"/>
      <c r="ERO22" s="211"/>
      <c r="ERP22" s="211"/>
      <c r="ERQ22" s="211"/>
      <c r="ERR22" s="211"/>
      <c r="ERS22" s="211"/>
      <c r="ERT22" s="211"/>
      <c r="ERU22" s="211"/>
      <c r="ERV22" s="211"/>
      <c r="ERW22" s="211"/>
      <c r="ERX22" s="211"/>
      <c r="ERY22" s="211"/>
      <c r="ERZ22" s="211"/>
      <c r="ESA22" s="211"/>
      <c r="ESB22" s="211"/>
      <c r="ESC22" s="211"/>
      <c r="ESD22" s="211"/>
      <c r="ESE22" s="211"/>
      <c r="ESF22" s="211"/>
      <c r="ESG22" s="211"/>
      <c r="ESH22" s="211"/>
      <c r="ESI22" s="211"/>
      <c r="ESJ22" s="211"/>
      <c r="ESK22" s="211"/>
      <c r="ESL22" s="211"/>
      <c r="ESM22" s="211"/>
      <c r="ESN22" s="211"/>
      <c r="ESO22" s="211"/>
      <c r="ESP22" s="211"/>
      <c r="ESQ22" s="211"/>
      <c r="ESR22" s="211"/>
      <c r="ESS22" s="211"/>
      <c r="EST22" s="211"/>
      <c r="ESU22" s="211"/>
      <c r="ESV22" s="211"/>
      <c r="ESW22" s="211"/>
      <c r="ESX22" s="211"/>
      <c r="ESY22" s="211"/>
      <c r="ESZ22" s="211"/>
      <c r="ETA22" s="211"/>
      <c r="ETB22" s="211"/>
      <c r="ETC22" s="211"/>
      <c r="ETD22" s="211"/>
      <c r="ETE22" s="211"/>
      <c r="ETF22" s="211"/>
      <c r="ETG22" s="211"/>
      <c r="ETH22" s="211"/>
      <c r="ETI22" s="211"/>
      <c r="ETJ22" s="211"/>
      <c r="ETK22" s="211"/>
      <c r="ETL22" s="211"/>
      <c r="ETM22" s="211"/>
      <c r="ETN22" s="211"/>
      <c r="ETO22" s="211"/>
      <c r="ETP22" s="211"/>
      <c r="ETQ22" s="211"/>
      <c r="ETR22" s="211"/>
      <c r="ETS22" s="211"/>
      <c r="ETT22" s="211"/>
      <c r="ETU22" s="211"/>
      <c r="ETV22" s="211"/>
      <c r="ETW22" s="211"/>
      <c r="ETX22" s="211"/>
      <c r="ETY22" s="211"/>
      <c r="ETZ22" s="211"/>
      <c r="EUA22" s="211"/>
      <c r="EUB22" s="211"/>
      <c r="EUC22" s="211"/>
      <c r="EUD22" s="211"/>
      <c r="EUE22" s="211"/>
      <c r="EUF22" s="211"/>
      <c r="EUG22" s="211"/>
      <c r="EUH22" s="211"/>
      <c r="EUI22" s="211"/>
      <c r="EUJ22" s="211"/>
      <c r="EUK22" s="211"/>
      <c r="EUL22" s="211"/>
      <c r="EUM22" s="211"/>
      <c r="EUN22" s="211"/>
      <c r="EUO22" s="211"/>
      <c r="EUP22" s="211"/>
      <c r="EUQ22" s="211"/>
      <c r="EUR22" s="211"/>
      <c r="EUS22" s="211"/>
      <c r="EUT22" s="211"/>
      <c r="EUU22" s="211"/>
      <c r="EUV22" s="211"/>
      <c r="EUW22" s="211"/>
      <c r="EUX22" s="211"/>
      <c r="EUY22" s="211"/>
      <c r="EUZ22" s="211"/>
      <c r="EVA22" s="211"/>
      <c r="EVB22" s="211"/>
      <c r="EVC22" s="211"/>
      <c r="EVD22" s="211"/>
      <c r="EVE22" s="211"/>
      <c r="EVF22" s="211"/>
      <c r="EVG22" s="211"/>
      <c r="EVH22" s="211"/>
      <c r="EVI22" s="211"/>
      <c r="EVJ22" s="211"/>
      <c r="EVK22" s="211"/>
      <c r="EVL22" s="211"/>
      <c r="EVM22" s="211"/>
      <c r="EVN22" s="211"/>
      <c r="EVO22" s="211"/>
      <c r="EVP22" s="211"/>
      <c r="EVQ22" s="211"/>
      <c r="EVR22" s="211"/>
      <c r="EVS22" s="211"/>
      <c r="EVT22" s="211"/>
      <c r="EVU22" s="211"/>
      <c r="EVV22" s="211"/>
      <c r="EVW22" s="211"/>
      <c r="EVX22" s="211"/>
      <c r="EVY22" s="211"/>
      <c r="EVZ22" s="211"/>
      <c r="EWA22" s="211"/>
      <c r="EWB22" s="211"/>
      <c r="EWC22" s="211"/>
      <c r="EWD22" s="211"/>
      <c r="EWE22" s="211"/>
      <c r="EWF22" s="211"/>
      <c r="EWG22" s="211"/>
      <c r="EWH22" s="211"/>
      <c r="EWI22" s="211"/>
      <c r="EWJ22" s="211"/>
      <c r="EWK22" s="211"/>
      <c r="EWL22" s="211"/>
      <c r="EWM22" s="211"/>
      <c r="EWN22" s="211"/>
      <c r="EWO22" s="211"/>
      <c r="EWP22" s="211"/>
      <c r="EWQ22" s="211"/>
      <c r="EWR22" s="211"/>
      <c r="EWS22" s="211"/>
      <c r="EWT22" s="211"/>
      <c r="EWU22" s="211"/>
      <c r="EWV22" s="211"/>
      <c r="EWW22" s="211"/>
      <c r="EWX22" s="211"/>
      <c r="EWY22" s="211"/>
      <c r="EWZ22" s="211"/>
      <c r="EXA22" s="211"/>
      <c r="EXB22" s="211"/>
      <c r="EXC22" s="211"/>
      <c r="EXD22" s="211"/>
      <c r="EXE22" s="211"/>
      <c r="EXF22" s="211"/>
      <c r="EXG22" s="211"/>
      <c r="EXH22" s="211"/>
      <c r="EXI22" s="211"/>
      <c r="EXJ22" s="211"/>
      <c r="EXK22" s="211"/>
      <c r="EXL22" s="211"/>
      <c r="EXM22" s="211"/>
      <c r="EXN22" s="211"/>
      <c r="EXO22" s="211"/>
      <c r="EXP22" s="211"/>
      <c r="EXQ22" s="211"/>
      <c r="EXR22" s="211"/>
      <c r="EXS22" s="211"/>
      <c r="EXT22" s="211"/>
      <c r="EXU22" s="211"/>
      <c r="EXV22" s="211"/>
      <c r="EXW22" s="211"/>
      <c r="EXX22" s="211"/>
      <c r="EXY22" s="211"/>
      <c r="EXZ22" s="211"/>
      <c r="EYA22" s="211"/>
      <c r="EYB22" s="211"/>
      <c r="EYC22" s="211"/>
      <c r="EYD22" s="211"/>
      <c r="EYE22" s="211"/>
      <c r="EYF22" s="211"/>
      <c r="EYG22" s="211"/>
      <c r="EYH22" s="211"/>
      <c r="EYI22" s="211"/>
      <c r="EYJ22" s="211"/>
      <c r="EYK22" s="211"/>
      <c r="EYL22" s="211"/>
      <c r="EYM22" s="211"/>
      <c r="EYN22" s="211"/>
      <c r="EYO22" s="211"/>
      <c r="EYP22" s="211"/>
      <c r="EYQ22" s="211"/>
      <c r="EYR22" s="211"/>
      <c r="EYS22" s="211"/>
      <c r="EYT22" s="211"/>
      <c r="EYU22" s="211"/>
      <c r="EYV22" s="211"/>
      <c r="EYW22" s="211"/>
      <c r="EYX22" s="211"/>
      <c r="EYY22" s="211"/>
      <c r="EYZ22" s="211"/>
      <c r="EZA22" s="211"/>
      <c r="EZB22" s="211"/>
      <c r="EZC22" s="211"/>
      <c r="EZD22" s="211"/>
      <c r="EZE22" s="211"/>
      <c r="EZF22" s="211"/>
      <c r="EZG22" s="211"/>
      <c r="EZH22" s="211"/>
      <c r="EZI22" s="211"/>
      <c r="EZJ22" s="211"/>
      <c r="EZK22" s="211"/>
      <c r="EZL22" s="211"/>
      <c r="EZM22" s="211"/>
      <c r="EZN22" s="211"/>
      <c r="EZO22" s="211"/>
      <c r="EZP22" s="211"/>
      <c r="EZQ22" s="211"/>
      <c r="EZR22" s="211"/>
      <c r="EZS22" s="211"/>
      <c r="EZT22" s="211"/>
      <c r="EZU22" s="211"/>
      <c r="EZV22" s="211"/>
      <c r="EZW22" s="211"/>
      <c r="EZX22" s="211"/>
      <c r="EZY22" s="211"/>
      <c r="EZZ22" s="211"/>
      <c r="FAA22" s="211"/>
      <c r="FAB22" s="211"/>
      <c r="FAC22" s="211"/>
      <c r="FAD22" s="211"/>
      <c r="FAE22" s="211"/>
      <c r="FAF22" s="211"/>
      <c r="FAG22" s="211"/>
      <c r="FAH22" s="211"/>
      <c r="FAI22" s="211"/>
      <c r="FAJ22" s="211"/>
      <c r="FAK22" s="211"/>
      <c r="FAL22" s="211"/>
      <c r="FAM22" s="211"/>
      <c r="FAN22" s="211"/>
      <c r="FAO22" s="211"/>
      <c r="FAP22" s="211"/>
      <c r="FAQ22" s="211"/>
      <c r="FAR22" s="211"/>
      <c r="FAS22" s="211"/>
      <c r="FAT22" s="211"/>
      <c r="FAU22" s="211"/>
      <c r="FAV22" s="211"/>
      <c r="FAW22" s="211"/>
      <c r="FAX22" s="211"/>
      <c r="FAY22" s="211"/>
      <c r="FAZ22" s="211"/>
      <c r="FBA22" s="211"/>
      <c r="FBB22" s="211"/>
      <c r="FBC22" s="211"/>
      <c r="FBD22" s="211"/>
      <c r="FBE22" s="211"/>
      <c r="FBF22" s="211"/>
      <c r="FBG22" s="211"/>
      <c r="FBH22" s="211"/>
      <c r="FBI22" s="211"/>
      <c r="FBJ22" s="211"/>
      <c r="FBK22" s="211"/>
      <c r="FBL22" s="211"/>
      <c r="FBM22" s="211"/>
      <c r="FBN22" s="211"/>
      <c r="FBO22" s="211"/>
      <c r="FBP22" s="211"/>
      <c r="FBQ22" s="211"/>
      <c r="FBR22" s="211"/>
      <c r="FBS22" s="211"/>
      <c r="FBT22" s="211"/>
      <c r="FBU22" s="211"/>
      <c r="FBV22" s="211"/>
      <c r="FBW22" s="211"/>
      <c r="FBX22" s="211"/>
      <c r="FBY22" s="211"/>
      <c r="FBZ22" s="211"/>
      <c r="FCA22" s="211"/>
      <c r="FCB22" s="211"/>
      <c r="FCC22" s="211"/>
      <c r="FCD22" s="211"/>
      <c r="FCE22" s="211"/>
      <c r="FCF22" s="211"/>
      <c r="FCG22" s="211"/>
      <c r="FCH22" s="211"/>
      <c r="FCI22" s="211"/>
      <c r="FCJ22" s="211"/>
      <c r="FCK22" s="211"/>
      <c r="FCL22" s="211"/>
      <c r="FCM22" s="211"/>
      <c r="FCN22" s="211"/>
      <c r="FCO22" s="211"/>
      <c r="FCP22" s="211"/>
      <c r="FCQ22" s="211"/>
      <c r="FCR22" s="211"/>
      <c r="FCS22" s="211"/>
      <c r="FCT22" s="211"/>
      <c r="FCU22" s="211"/>
      <c r="FCV22" s="211"/>
      <c r="FCW22" s="211"/>
      <c r="FCX22" s="211"/>
      <c r="FCY22" s="211"/>
      <c r="FCZ22" s="211"/>
      <c r="FDA22" s="211"/>
      <c r="FDB22" s="211"/>
      <c r="FDC22" s="211"/>
      <c r="FDD22" s="211"/>
      <c r="FDE22" s="211"/>
      <c r="FDF22" s="211"/>
      <c r="FDG22" s="211"/>
      <c r="FDH22" s="211"/>
      <c r="FDI22" s="211"/>
      <c r="FDJ22" s="211"/>
      <c r="FDK22" s="211"/>
      <c r="FDL22" s="211"/>
      <c r="FDM22" s="211"/>
      <c r="FDN22" s="211"/>
      <c r="FDO22" s="211"/>
      <c r="FDP22" s="211"/>
      <c r="FDQ22" s="211"/>
      <c r="FDR22" s="211"/>
      <c r="FDS22" s="211"/>
      <c r="FDT22" s="211"/>
      <c r="FDU22" s="211"/>
      <c r="FDV22" s="211"/>
      <c r="FDW22" s="211"/>
      <c r="FDX22" s="211"/>
      <c r="FDY22" s="211"/>
      <c r="FDZ22" s="211"/>
      <c r="FEA22" s="211"/>
      <c r="FEB22" s="211"/>
      <c r="FEC22" s="211"/>
      <c r="FED22" s="211"/>
      <c r="FEE22" s="211"/>
      <c r="FEF22" s="211"/>
      <c r="FEG22" s="211"/>
      <c r="FEH22" s="211"/>
      <c r="FEI22" s="211"/>
      <c r="FEJ22" s="211"/>
      <c r="FEK22" s="211"/>
      <c r="FEL22" s="211"/>
      <c r="FEM22" s="211"/>
      <c r="FEN22" s="211"/>
      <c r="FEO22" s="211"/>
      <c r="FEP22" s="211"/>
      <c r="FEQ22" s="211"/>
      <c r="FER22" s="211"/>
      <c r="FES22" s="211"/>
      <c r="FET22" s="211"/>
      <c r="FEU22" s="211"/>
      <c r="FEV22" s="211"/>
      <c r="FEW22" s="211"/>
      <c r="FEX22" s="211"/>
      <c r="FEY22" s="211"/>
      <c r="FEZ22" s="211"/>
      <c r="FFA22" s="211"/>
      <c r="FFB22" s="211"/>
      <c r="FFC22" s="211"/>
      <c r="FFD22" s="211"/>
      <c r="FFE22" s="211"/>
      <c r="FFF22" s="211"/>
      <c r="FFG22" s="211"/>
      <c r="FFH22" s="211"/>
      <c r="FFI22" s="211"/>
      <c r="FFJ22" s="211"/>
      <c r="FFK22" s="211"/>
      <c r="FFL22" s="211"/>
      <c r="FFM22" s="211"/>
      <c r="FFN22" s="211"/>
      <c r="FFO22" s="211"/>
      <c r="FFP22" s="211"/>
      <c r="FFQ22" s="211"/>
      <c r="FFR22" s="211"/>
      <c r="FFS22" s="211"/>
      <c r="FFT22" s="211"/>
      <c r="FFU22" s="211"/>
      <c r="FFV22" s="211"/>
      <c r="FFW22" s="211"/>
      <c r="FFX22" s="211"/>
      <c r="FFY22" s="211"/>
      <c r="FFZ22" s="211"/>
      <c r="FGA22" s="211"/>
      <c r="FGB22" s="211"/>
      <c r="FGC22" s="211"/>
      <c r="FGD22" s="211"/>
      <c r="FGE22" s="211"/>
      <c r="FGF22" s="211"/>
      <c r="FGG22" s="211"/>
      <c r="FGH22" s="211"/>
      <c r="FGI22" s="211"/>
      <c r="FGJ22" s="211"/>
      <c r="FGK22" s="211"/>
      <c r="FGL22" s="211"/>
      <c r="FGM22" s="211"/>
      <c r="FGN22" s="211"/>
      <c r="FGO22" s="211"/>
      <c r="FGP22" s="211"/>
      <c r="FGQ22" s="211"/>
      <c r="FGR22" s="211"/>
      <c r="FGS22" s="211"/>
      <c r="FGT22" s="211"/>
      <c r="FGU22" s="211"/>
      <c r="FGV22" s="211"/>
      <c r="FGW22" s="211"/>
      <c r="FGX22" s="211"/>
      <c r="FGY22" s="211"/>
      <c r="FGZ22" s="211"/>
      <c r="FHA22" s="211"/>
      <c r="FHB22" s="211"/>
      <c r="FHC22" s="211"/>
      <c r="FHD22" s="211"/>
      <c r="FHE22" s="211"/>
      <c r="FHF22" s="211"/>
      <c r="FHG22" s="211"/>
      <c r="FHH22" s="211"/>
      <c r="FHI22" s="211"/>
      <c r="FHJ22" s="211"/>
      <c r="FHK22" s="211"/>
      <c r="FHL22" s="211"/>
      <c r="FHM22" s="211"/>
      <c r="FHN22" s="211"/>
      <c r="FHO22" s="211"/>
      <c r="FHP22" s="211"/>
      <c r="FHQ22" s="211"/>
      <c r="FHR22" s="211"/>
      <c r="FHS22" s="211"/>
      <c r="FHT22" s="211"/>
      <c r="FHU22" s="211"/>
      <c r="FHV22" s="211"/>
      <c r="FHW22" s="211"/>
      <c r="FHX22" s="211"/>
      <c r="FHY22" s="211"/>
      <c r="FHZ22" s="211"/>
      <c r="FIA22" s="211"/>
      <c r="FIB22" s="211"/>
      <c r="FIC22" s="211"/>
      <c r="FID22" s="211"/>
      <c r="FIE22" s="211"/>
      <c r="FIF22" s="211"/>
      <c r="FIG22" s="211"/>
      <c r="FIH22" s="211"/>
      <c r="FII22" s="211"/>
      <c r="FIJ22" s="211"/>
      <c r="FIK22" s="211"/>
      <c r="FIL22" s="211"/>
      <c r="FIM22" s="211"/>
      <c r="FIN22" s="211"/>
      <c r="FIO22" s="211"/>
      <c r="FIP22" s="211"/>
      <c r="FIQ22" s="211"/>
      <c r="FIR22" s="211"/>
      <c r="FIS22" s="211"/>
      <c r="FIT22" s="211"/>
      <c r="FIU22" s="211"/>
      <c r="FIV22" s="211"/>
      <c r="FIW22" s="211"/>
      <c r="FIX22" s="211"/>
      <c r="FIY22" s="211"/>
      <c r="FIZ22" s="211"/>
      <c r="FJA22" s="211"/>
      <c r="FJB22" s="211"/>
      <c r="FJC22" s="211"/>
      <c r="FJD22" s="211"/>
      <c r="FJE22" s="211"/>
      <c r="FJF22" s="211"/>
      <c r="FJG22" s="211"/>
      <c r="FJH22" s="211"/>
      <c r="FJI22" s="211"/>
      <c r="FJJ22" s="211"/>
      <c r="FJK22" s="211"/>
      <c r="FJL22" s="211"/>
      <c r="FJM22" s="211"/>
      <c r="FJN22" s="211"/>
      <c r="FJO22" s="211"/>
      <c r="FJP22" s="211"/>
      <c r="FJQ22" s="211"/>
      <c r="FJR22" s="211"/>
      <c r="FJS22" s="211"/>
      <c r="FJT22" s="211"/>
      <c r="FJU22" s="211"/>
      <c r="FJV22" s="211"/>
      <c r="FJW22" s="211"/>
      <c r="FJX22" s="211"/>
      <c r="FJY22" s="211"/>
      <c r="FJZ22" s="211"/>
      <c r="FKA22" s="211"/>
      <c r="FKB22" s="211"/>
      <c r="FKC22" s="211"/>
      <c r="FKD22" s="211"/>
      <c r="FKE22" s="211"/>
      <c r="FKF22" s="211"/>
      <c r="FKG22" s="211"/>
      <c r="FKH22" s="211"/>
      <c r="FKI22" s="211"/>
      <c r="FKJ22" s="211"/>
      <c r="FKK22" s="211"/>
      <c r="FKL22" s="211"/>
      <c r="FKM22" s="211"/>
      <c r="FKN22" s="211"/>
      <c r="FKO22" s="211"/>
      <c r="FKP22" s="211"/>
      <c r="FKQ22" s="211"/>
      <c r="FKR22" s="211"/>
      <c r="FKS22" s="211"/>
      <c r="FKT22" s="211"/>
      <c r="FKU22" s="211"/>
      <c r="FKV22" s="211"/>
      <c r="FKW22" s="211"/>
      <c r="FKX22" s="211"/>
      <c r="FKY22" s="211"/>
      <c r="FKZ22" s="211"/>
      <c r="FLA22" s="211"/>
      <c r="FLB22" s="211"/>
      <c r="FLC22" s="211"/>
      <c r="FLD22" s="211"/>
      <c r="FLE22" s="211"/>
      <c r="FLF22" s="211"/>
      <c r="FLG22" s="211"/>
      <c r="FLH22" s="211"/>
      <c r="FLI22" s="211"/>
      <c r="FLJ22" s="211"/>
      <c r="FLK22" s="211"/>
      <c r="FLL22" s="211"/>
      <c r="FLM22" s="211"/>
      <c r="FLN22" s="211"/>
      <c r="FLO22" s="211"/>
      <c r="FLP22" s="211"/>
      <c r="FLQ22" s="211"/>
      <c r="FLR22" s="211"/>
      <c r="FLS22" s="211"/>
      <c r="FLT22" s="211"/>
      <c r="FLU22" s="211"/>
      <c r="FLV22" s="211"/>
      <c r="FLW22" s="211"/>
      <c r="FLX22" s="211"/>
      <c r="FLY22" s="211"/>
      <c r="FLZ22" s="211"/>
      <c r="FMA22" s="211"/>
      <c r="FMB22" s="211"/>
      <c r="FMC22" s="211"/>
      <c r="FMD22" s="211"/>
      <c r="FME22" s="211"/>
      <c r="FMF22" s="211"/>
      <c r="FMG22" s="211"/>
      <c r="FMH22" s="211"/>
      <c r="FMI22" s="211"/>
      <c r="FMJ22" s="211"/>
      <c r="FMK22" s="211"/>
      <c r="FML22" s="211"/>
      <c r="FMM22" s="211"/>
      <c r="FMN22" s="211"/>
      <c r="FMO22" s="211"/>
      <c r="FMP22" s="211"/>
      <c r="FMQ22" s="211"/>
      <c r="FMR22" s="211"/>
      <c r="FMS22" s="211"/>
      <c r="FMT22" s="211"/>
      <c r="FMU22" s="211"/>
      <c r="FMV22" s="211"/>
      <c r="FMW22" s="211"/>
      <c r="FMX22" s="211"/>
      <c r="FMY22" s="211"/>
      <c r="FMZ22" s="211"/>
      <c r="FNA22" s="211"/>
      <c r="FNB22" s="211"/>
      <c r="FNC22" s="211"/>
      <c r="FND22" s="211"/>
      <c r="FNE22" s="211"/>
      <c r="FNF22" s="211"/>
      <c r="FNG22" s="211"/>
      <c r="FNH22" s="211"/>
      <c r="FNI22" s="211"/>
      <c r="FNJ22" s="211"/>
      <c r="FNK22" s="211"/>
      <c r="FNL22" s="211"/>
      <c r="FNM22" s="211"/>
      <c r="FNN22" s="211"/>
      <c r="FNO22" s="211"/>
      <c r="FNP22" s="211"/>
      <c r="FNQ22" s="211"/>
      <c r="FNR22" s="211"/>
      <c r="FNS22" s="211"/>
      <c r="FNT22" s="211"/>
      <c r="FNU22" s="211"/>
      <c r="FNV22" s="211"/>
      <c r="FNW22" s="211"/>
      <c r="FNX22" s="211"/>
      <c r="FNY22" s="211"/>
      <c r="FNZ22" s="211"/>
      <c r="FOA22" s="211"/>
      <c r="FOB22" s="211"/>
      <c r="FOC22" s="211"/>
      <c r="FOD22" s="211"/>
      <c r="FOE22" s="211"/>
      <c r="FOF22" s="211"/>
      <c r="FOG22" s="211"/>
      <c r="FOH22" s="211"/>
      <c r="FOI22" s="211"/>
      <c r="FOJ22" s="211"/>
      <c r="FOK22" s="211"/>
      <c r="FOL22" s="211"/>
      <c r="FOM22" s="211"/>
      <c r="FON22" s="211"/>
      <c r="FOO22" s="211"/>
      <c r="FOP22" s="211"/>
      <c r="FOQ22" s="211"/>
      <c r="FOR22" s="211"/>
      <c r="FOS22" s="211"/>
      <c r="FOT22" s="211"/>
      <c r="FOU22" s="211"/>
      <c r="FOV22" s="211"/>
      <c r="FOW22" s="211"/>
      <c r="FOX22" s="211"/>
      <c r="FOY22" s="211"/>
      <c r="FOZ22" s="211"/>
      <c r="FPA22" s="211"/>
      <c r="FPB22" s="211"/>
      <c r="FPC22" s="211"/>
      <c r="FPD22" s="211"/>
      <c r="FPE22" s="211"/>
      <c r="FPF22" s="211"/>
      <c r="FPG22" s="211"/>
      <c r="FPH22" s="211"/>
      <c r="FPI22" s="211"/>
      <c r="FPJ22" s="211"/>
      <c r="FPK22" s="211"/>
      <c r="FPL22" s="211"/>
      <c r="FPM22" s="211"/>
      <c r="FPN22" s="211"/>
      <c r="FPO22" s="211"/>
      <c r="FPP22" s="211"/>
      <c r="FPQ22" s="211"/>
      <c r="FPR22" s="211"/>
      <c r="FPS22" s="211"/>
      <c r="FPT22" s="211"/>
      <c r="FPU22" s="211"/>
      <c r="FPV22" s="211"/>
      <c r="FPW22" s="211"/>
      <c r="FPX22" s="211"/>
      <c r="FPY22" s="211"/>
      <c r="FPZ22" s="211"/>
      <c r="FQA22" s="211"/>
      <c r="FQB22" s="211"/>
      <c r="FQC22" s="211"/>
      <c r="FQD22" s="211"/>
      <c r="FQE22" s="211"/>
      <c r="FQF22" s="211"/>
      <c r="FQG22" s="211"/>
      <c r="FQH22" s="211"/>
      <c r="FQI22" s="211"/>
      <c r="FQJ22" s="211"/>
      <c r="FQK22" s="211"/>
      <c r="FQL22" s="211"/>
      <c r="FQM22" s="211"/>
      <c r="FQN22" s="211"/>
      <c r="FQO22" s="211"/>
      <c r="FQP22" s="211"/>
      <c r="FQQ22" s="211"/>
      <c r="FQR22" s="211"/>
      <c r="FQS22" s="211"/>
      <c r="FQT22" s="211"/>
      <c r="FQU22" s="211"/>
      <c r="FQV22" s="211"/>
      <c r="FQW22" s="211"/>
      <c r="FQX22" s="211"/>
      <c r="FQY22" s="211"/>
      <c r="FQZ22" s="211"/>
      <c r="FRA22" s="211"/>
      <c r="FRB22" s="211"/>
      <c r="FRC22" s="211"/>
      <c r="FRD22" s="211"/>
      <c r="FRE22" s="211"/>
      <c r="FRF22" s="211"/>
      <c r="FRG22" s="211"/>
      <c r="FRH22" s="211"/>
      <c r="FRI22" s="211"/>
      <c r="FRJ22" s="211"/>
      <c r="FRK22" s="211"/>
      <c r="FRL22" s="211"/>
      <c r="FRM22" s="211"/>
      <c r="FRN22" s="211"/>
      <c r="FRO22" s="211"/>
      <c r="FRP22" s="211"/>
      <c r="FRQ22" s="211"/>
      <c r="FRR22" s="211"/>
      <c r="FRS22" s="211"/>
      <c r="FRT22" s="211"/>
      <c r="FRU22" s="211"/>
      <c r="FRV22" s="211"/>
      <c r="FRW22" s="211"/>
      <c r="FRX22" s="211"/>
      <c r="FRY22" s="211"/>
      <c r="FRZ22" s="211"/>
      <c r="FSA22" s="211"/>
      <c r="FSB22" s="211"/>
      <c r="FSC22" s="211"/>
      <c r="FSD22" s="211"/>
      <c r="FSE22" s="211"/>
      <c r="FSF22" s="211"/>
      <c r="FSG22" s="211"/>
      <c r="FSH22" s="211"/>
      <c r="FSI22" s="211"/>
      <c r="FSJ22" s="211"/>
      <c r="FSK22" s="211"/>
      <c r="FSL22" s="211"/>
      <c r="FSM22" s="211"/>
      <c r="FSN22" s="211"/>
      <c r="FSO22" s="211"/>
      <c r="FSP22" s="211"/>
      <c r="FSQ22" s="211"/>
      <c r="FSR22" s="211"/>
      <c r="FSS22" s="211"/>
      <c r="FST22" s="211"/>
      <c r="FSU22" s="211"/>
      <c r="FSV22" s="211"/>
      <c r="FSW22" s="211"/>
      <c r="FSX22" s="211"/>
      <c r="FSY22" s="211"/>
      <c r="FSZ22" s="211"/>
      <c r="FTA22" s="211"/>
      <c r="FTB22" s="211"/>
      <c r="FTC22" s="211"/>
      <c r="FTD22" s="211"/>
      <c r="FTE22" s="211"/>
      <c r="FTF22" s="211"/>
      <c r="FTG22" s="211"/>
      <c r="FTH22" s="211"/>
      <c r="FTI22" s="211"/>
      <c r="FTJ22" s="211"/>
      <c r="FTK22" s="211"/>
      <c r="FTL22" s="211"/>
      <c r="FTM22" s="211"/>
      <c r="FTN22" s="211"/>
      <c r="FTO22" s="211"/>
      <c r="FTP22" s="211"/>
      <c r="FTQ22" s="211"/>
      <c r="FTR22" s="211"/>
      <c r="FTS22" s="211"/>
      <c r="FTT22" s="211"/>
      <c r="FTU22" s="211"/>
      <c r="FTV22" s="211"/>
      <c r="FTW22" s="211"/>
      <c r="FTX22" s="211"/>
      <c r="FTY22" s="211"/>
      <c r="FTZ22" s="211"/>
      <c r="FUA22" s="211"/>
      <c r="FUB22" s="211"/>
      <c r="FUC22" s="211"/>
      <c r="FUD22" s="211"/>
      <c r="FUE22" s="211"/>
      <c r="FUF22" s="211"/>
      <c r="FUG22" s="211"/>
      <c r="FUH22" s="211"/>
      <c r="FUI22" s="211"/>
      <c r="FUJ22" s="211"/>
      <c r="FUK22" s="211"/>
      <c r="FUL22" s="211"/>
      <c r="FUM22" s="211"/>
      <c r="FUN22" s="211"/>
      <c r="FUO22" s="211"/>
      <c r="FUP22" s="211"/>
      <c r="FUQ22" s="211"/>
      <c r="FUR22" s="211"/>
      <c r="FUS22" s="211"/>
      <c r="FUT22" s="211"/>
      <c r="FUU22" s="211"/>
      <c r="FUV22" s="211"/>
      <c r="FUW22" s="211"/>
      <c r="FUX22" s="211"/>
      <c r="FUY22" s="211"/>
      <c r="FUZ22" s="211"/>
      <c r="FVA22" s="211"/>
      <c r="FVB22" s="211"/>
      <c r="FVC22" s="211"/>
      <c r="FVD22" s="211"/>
      <c r="FVE22" s="211"/>
      <c r="FVF22" s="211"/>
      <c r="FVG22" s="211"/>
      <c r="FVH22" s="211"/>
      <c r="FVI22" s="211"/>
      <c r="FVJ22" s="211"/>
      <c r="FVK22" s="211"/>
      <c r="FVL22" s="211"/>
      <c r="FVM22" s="211"/>
      <c r="FVN22" s="211"/>
      <c r="FVO22" s="211"/>
      <c r="FVP22" s="211"/>
      <c r="FVQ22" s="211"/>
      <c r="FVR22" s="211"/>
      <c r="FVS22" s="211"/>
      <c r="FVT22" s="211"/>
      <c r="FVU22" s="211"/>
      <c r="FVV22" s="211"/>
      <c r="FVW22" s="211"/>
      <c r="FVX22" s="211"/>
      <c r="FVY22" s="211"/>
      <c r="FVZ22" s="211"/>
      <c r="FWA22" s="211"/>
      <c r="FWB22" s="211"/>
      <c r="FWC22" s="211"/>
      <c r="FWD22" s="211"/>
      <c r="FWE22" s="211"/>
      <c r="FWF22" s="211"/>
      <c r="FWG22" s="211"/>
      <c r="FWH22" s="211"/>
      <c r="FWI22" s="211"/>
      <c r="FWJ22" s="211"/>
      <c r="FWK22" s="211"/>
      <c r="FWL22" s="211"/>
      <c r="FWM22" s="211"/>
      <c r="FWN22" s="211"/>
      <c r="FWO22" s="211"/>
      <c r="FWP22" s="211"/>
      <c r="FWQ22" s="211"/>
      <c r="FWR22" s="211"/>
      <c r="FWS22" s="211"/>
      <c r="FWT22" s="211"/>
      <c r="FWU22" s="211"/>
      <c r="FWV22" s="211"/>
      <c r="FWW22" s="211"/>
      <c r="FWX22" s="211"/>
      <c r="FWY22" s="211"/>
      <c r="FWZ22" s="211"/>
      <c r="FXA22" s="211"/>
      <c r="FXB22" s="211"/>
      <c r="FXC22" s="211"/>
      <c r="FXD22" s="211"/>
      <c r="FXE22" s="211"/>
      <c r="FXF22" s="211"/>
      <c r="FXG22" s="211"/>
      <c r="FXH22" s="211"/>
      <c r="FXI22" s="211"/>
      <c r="FXJ22" s="211"/>
      <c r="FXK22" s="211"/>
      <c r="FXL22" s="211"/>
      <c r="FXM22" s="211"/>
      <c r="FXN22" s="211"/>
      <c r="FXO22" s="211"/>
      <c r="FXP22" s="211"/>
      <c r="FXQ22" s="211"/>
      <c r="FXR22" s="211"/>
      <c r="FXS22" s="211"/>
      <c r="FXT22" s="211"/>
      <c r="FXU22" s="211"/>
      <c r="FXV22" s="211"/>
      <c r="FXW22" s="211"/>
      <c r="FXX22" s="211"/>
      <c r="FXY22" s="211"/>
      <c r="FXZ22" s="211"/>
      <c r="FYA22" s="211"/>
      <c r="FYB22" s="211"/>
      <c r="FYC22" s="211"/>
      <c r="FYD22" s="211"/>
      <c r="FYE22" s="211"/>
      <c r="FYF22" s="211"/>
      <c r="FYG22" s="211"/>
      <c r="FYH22" s="211"/>
      <c r="FYI22" s="211"/>
      <c r="FYJ22" s="211"/>
      <c r="FYK22" s="211"/>
      <c r="FYL22" s="211"/>
      <c r="FYM22" s="211"/>
      <c r="FYN22" s="211"/>
      <c r="FYO22" s="211"/>
      <c r="FYP22" s="211"/>
      <c r="FYQ22" s="211"/>
      <c r="FYR22" s="211"/>
      <c r="FYS22" s="211"/>
      <c r="FYT22" s="211"/>
      <c r="FYU22" s="211"/>
      <c r="FYV22" s="211"/>
      <c r="FYW22" s="211"/>
      <c r="FYX22" s="211"/>
      <c r="FYY22" s="211"/>
      <c r="FYZ22" s="211"/>
      <c r="FZA22" s="211"/>
      <c r="FZB22" s="211"/>
      <c r="FZC22" s="211"/>
      <c r="FZD22" s="211"/>
      <c r="FZE22" s="211"/>
      <c r="FZF22" s="211"/>
      <c r="FZG22" s="211"/>
      <c r="FZH22" s="211"/>
      <c r="FZI22" s="211"/>
      <c r="FZJ22" s="211"/>
      <c r="FZK22" s="211"/>
      <c r="FZL22" s="211"/>
      <c r="FZM22" s="211"/>
      <c r="FZN22" s="211"/>
      <c r="FZO22" s="211"/>
      <c r="FZP22" s="211"/>
      <c r="FZQ22" s="211"/>
      <c r="FZR22" s="211"/>
      <c r="FZS22" s="211"/>
      <c r="FZT22" s="211"/>
      <c r="FZU22" s="211"/>
      <c r="FZV22" s="211"/>
      <c r="FZW22" s="211"/>
      <c r="FZX22" s="211"/>
      <c r="FZY22" s="211"/>
      <c r="FZZ22" s="211"/>
      <c r="GAA22" s="211"/>
      <c r="GAB22" s="211"/>
      <c r="GAC22" s="211"/>
      <c r="GAD22" s="211"/>
      <c r="GAE22" s="211"/>
      <c r="GAF22" s="211"/>
      <c r="GAG22" s="211"/>
      <c r="GAH22" s="211"/>
      <c r="GAI22" s="211"/>
      <c r="GAJ22" s="211"/>
      <c r="GAK22" s="211"/>
      <c r="GAL22" s="211"/>
      <c r="GAM22" s="211"/>
      <c r="GAN22" s="211"/>
      <c r="GAO22" s="211"/>
      <c r="GAP22" s="211"/>
      <c r="GAQ22" s="211"/>
      <c r="GAR22" s="211"/>
      <c r="GAS22" s="211"/>
      <c r="GAT22" s="211"/>
      <c r="GAU22" s="211"/>
      <c r="GAV22" s="211"/>
      <c r="GAW22" s="211"/>
      <c r="GAX22" s="211"/>
      <c r="GAY22" s="211"/>
      <c r="GAZ22" s="211"/>
      <c r="GBA22" s="211"/>
      <c r="GBB22" s="211"/>
      <c r="GBC22" s="211"/>
      <c r="GBD22" s="211"/>
      <c r="GBE22" s="211"/>
      <c r="GBF22" s="211"/>
      <c r="GBG22" s="211"/>
      <c r="GBH22" s="211"/>
      <c r="GBI22" s="211"/>
      <c r="GBJ22" s="211"/>
      <c r="GBK22" s="211"/>
      <c r="GBL22" s="211"/>
      <c r="GBM22" s="211"/>
      <c r="GBN22" s="211"/>
      <c r="GBO22" s="211"/>
      <c r="GBP22" s="211"/>
      <c r="GBQ22" s="211"/>
      <c r="GBR22" s="211"/>
      <c r="GBS22" s="211"/>
      <c r="GBT22" s="211"/>
      <c r="GBU22" s="211"/>
      <c r="GBV22" s="211"/>
      <c r="GBW22" s="211"/>
      <c r="GBX22" s="211"/>
      <c r="GBY22" s="211"/>
      <c r="GBZ22" s="211"/>
      <c r="GCA22" s="211"/>
      <c r="GCB22" s="211"/>
      <c r="GCC22" s="211"/>
      <c r="GCD22" s="211"/>
      <c r="GCE22" s="211"/>
      <c r="GCF22" s="211"/>
      <c r="GCG22" s="211"/>
      <c r="GCH22" s="211"/>
      <c r="GCI22" s="211"/>
      <c r="GCJ22" s="211"/>
      <c r="GCK22" s="211"/>
      <c r="GCL22" s="211"/>
      <c r="GCM22" s="211"/>
      <c r="GCN22" s="211"/>
      <c r="GCO22" s="211"/>
      <c r="GCP22" s="211"/>
      <c r="GCQ22" s="211"/>
      <c r="GCR22" s="211"/>
      <c r="GCS22" s="211"/>
      <c r="GCT22" s="211"/>
      <c r="GCU22" s="211"/>
      <c r="GCV22" s="211"/>
      <c r="GCW22" s="211"/>
      <c r="GCX22" s="211"/>
      <c r="GCY22" s="211"/>
      <c r="GCZ22" s="211"/>
      <c r="GDA22" s="211"/>
      <c r="GDB22" s="211"/>
      <c r="GDC22" s="211"/>
      <c r="GDD22" s="211"/>
      <c r="GDE22" s="211"/>
      <c r="GDF22" s="211"/>
      <c r="GDG22" s="211"/>
      <c r="GDH22" s="211"/>
      <c r="GDI22" s="211"/>
      <c r="GDJ22" s="211"/>
      <c r="GDK22" s="211"/>
      <c r="GDL22" s="211"/>
      <c r="GDM22" s="211"/>
      <c r="GDN22" s="211"/>
      <c r="GDO22" s="211"/>
      <c r="GDP22" s="211"/>
      <c r="GDQ22" s="211"/>
      <c r="GDR22" s="211"/>
      <c r="GDS22" s="211"/>
      <c r="GDT22" s="211"/>
      <c r="GDU22" s="211"/>
      <c r="GDV22" s="211"/>
      <c r="GDW22" s="211"/>
      <c r="GDX22" s="211"/>
      <c r="GDY22" s="211"/>
      <c r="GDZ22" s="211"/>
      <c r="GEA22" s="211"/>
      <c r="GEB22" s="211"/>
      <c r="GEC22" s="211"/>
      <c r="GED22" s="211"/>
      <c r="GEE22" s="211"/>
      <c r="GEF22" s="211"/>
      <c r="GEG22" s="211"/>
      <c r="GEH22" s="211"/>
      <c r="GEI22" s="211"/>
      <c r="GEJ22" s="211"/>
      <c r="GEK22" s="211"/>
      <c r="GEL22" s="211"/>
      <c r="GEM22" s="211"/>
      <c r="GEN22" s="211"/>
      <c r="GEO22" s="211"/>
      <c r="GEP22" s="211"/>
      <c r="GEQ22" s="211"/>
      <c r="GER22" s="211"/>
      <c r="GES22" s="211"/>
      <c r="GET22" s="211"/>
      <c r="GEU22" s="211"/>
      <c r="GEV22" s="211"/>
      <c r="GEW22" s="211"/>
      <c r="GEX22" s="211"/>
      <c r="GEY22" s="211"/>
      <c r="GEZ22" s="211"/>
      <c r="GFA22" s="211"/>
      <c r="GFB22" s="211"/>
      <c r="GFC22" s="211"/>
      <c r="GFD22" s="211"/>
      <c r="GFE22" s="211"/>
      <c r="GFF22" s="211"/>
      <c r="GFG22" s="211"/>
      <c r="GFH22" s="211"/>
      <c r="GFI22" s="211"/>
      <c r="GFJ22" s="211"/>
      <c r="GFK22" s="211"/>
      <c r="GFL22" s="211"/>
      <c r="GFM22" s="211"/>
      <c r="GFN22" s="211"/>
      <c r="GFO22" s="211"/>
      <c r="GFP22" s="211"/>
      <c r="GFQ22" s="211"/>
      <c r="GFR22" s="211"/>
      <c r="GFS22" s="211"/>
      <c r="GFT22" s="211"/>
      <c r="GFU22" s="211"/>
      <c r="GFV22" s="211"/>
      <c r="GFW22" s="211"/>
      <c r="GFX22" s="211"/>
      <c r="GFY22" s="211"/>
      <c r="GFZ22" s="211"/>
      <c r="GGA22" s="211"/>
      <c r="GGB22" s="211"/>
      <c r="GGC22" s="211"/>
      <c r="GGD22" s="211"/>
      <c r="GGE22" s="211"/>
      <c r="GGF22" s="211"/>
      <c r="GGG22" s="211"/>
      <c r="GGH22" s="211"/>
      <c r="GGI22" s="211"/>
      <c r="GGJ22" s="211"/>
      <c r="GGK22" s="211"/>
      <c r="GGL22" s="211"/>
      <c r="GGM22" s="211"/>
      <c r="GGN22" s="211"/>
      <c r="GGO22" s="211"/>
      <c r="GGP22" s="211"/>
      <c r="GGQ22" s="211"/>
      <c r="GGR22" s="211"/>
      <c r="GGS22" s="211"/>
      <c r="GGT22" s="211"/>
      <c r="GGU22" s="211"/>
      <c r="GGV22" s="211"/>
      <c r="GGW22" s="211"/>
      <c r="GGX22" s="211"/>
      <c r="GGY22" s="211"/>
      <c r="GGZ22" s="211"/>
      <c r="GHA22" s="211"/>
      <c r="GHB22" s="211"/>
      <c r="GHC22" s="211"/>
      <c r="GHD22" s="211"/>
      <c r="GHE22" s="211"/>
      <c r="GHF22" s="211"/>
      <c r="GHG22" s="211"/>
      <c r="GHH22" s="211"/>
      <c r="GHI22" s="211"/>
      <c r="GHJ22" s="211"/>
      <c r="GHK22" s="211"/>
      <c r="GHL22" s="211"/>
      <c r="GHM22" s="211"/>
      <c r="GHN22" s="211"/>
      <c r="GHO22" s="211"/>
      <c r="GHP22" s="211"/>
      <c r="GHQ22" s="211"/>
      <c r="GHR22" s="211"/>
      <c r="GHS22" s="211"/>
      <c r="GHT22" s="211"/>
      <c r="GHU22" s="211"/>
      <c r="GHV22" s="211"/>
      <c r="GHW22" s="211"/>
      <c r="GHX22" s="211"/>
      <c r="GHY22" s="211"/>
      <c r="GHZ22" s="211"/>
      <c r="GIA22" s="211"/>
      <c r="GIB22" s="211"/>
      <c r="GIC22" s="211"/>
      <c r="GID22" s="211"/>
      <c r="GIE22" s="211"/>
      <c r="GIF22" s="211"/>
      <c r="GIG22" s="211"/>
      <c r="GIH22" s="211"/>
      <c r="GII22" s="211"/>
      <c r="GIJ22" s="211"/>
      <c r="GIK22" s="211"/>
      <c r="GIL22" s="211"/>
      <c r="GIM22" s="211"/>
      <c r="GIN22" s="211"/>
      <c r="GIO22" s="211"/>
      <c r="GIP22" s="211"/>
      <c r="GIQ22" s="211"/>
      <c r="GIR22" s="211"/>
      <c r="GIS22" s="211"/>
      <c r="GIT22" s="211"/>
      <c r="GIU22" s="211"/>
      <c r="GIV22" s="211"/>
      <c r="GIW22" s="211"/>
      <c r="GIX22" s="211"/>
      <c r="GIY22" s="211"/>
      <c r="GIZ22" s="211"/>
      <c r="GJA22" s="211"/>
      <c r="GJB22" s="211"/>
      <c r="GJC22" s="211"/>
      <c r="GJD22" s="211"/>
      <c r="GJE22" s="211"/>
      <c r="GJF22" s="211"/>
      <c r="GJG22" s="211"/>
      <c r="GJH22" s="211"/>
      <c r="GJI22" s="211"/>
      <c r="GJJ22" s="211"/>
      <c r="GJK22" s="211"/>
      <c r="GJL22" s="211"/>
      <c r="GJM22" s="211"/>
      <c r="GJN22" s="211"/>
      <c r="GJO22" s="211"/>
      <c r="GJP22" s="211"/>
      <c r="GJQ22" s="211"/>
      <c r="GJR22" s="211"/>
      <c r="GJS22" s="211"/>
      <c r="GJT22" s="211"/>
      <c r="GJU22" s="211"/>
      <c r="GJV22" s="211"/>
      <c r="GJW22" s="211"/>
      <c r="GJX22" s="211"/>
      <c r="GJY22" s="211"/>
      <c r="GJZ22" s="211"/>
      <c r="GKA22" s="211"/>
      <c r="GKB22" s="211"/>
      <c r="GKC22" s="211"/>
      <c r="GKD22" s="211"/>
      <c r="GKE22" s="211"/>
      <c r="GKF22" s="211"/>
      <c r="GKG22" s="211"/>
      <c r="GKH22" s="211"/>
      <c r="GKI22" s="211"/>
      <c r="GKJ22" s="211"/>
      <c r="GKK22" s="211"/>
      <c r="GKL22" s="211"/>
      <c r="GKM22" s="211"/>
      <c r="GKN22" s="211"/>
      <c r="GKO22" s="211"/>
      <c r="GKP22" s="211"/>
      <c r="GKQ22" s="211"/>
      <c r="GKR22" s="211"/>
      <c r="GKS22" s="211"/>
      <c r="GKT22" s="211"/>
      <c r="GKU22" s="211"/>
      <c r="GKV22" s="211"/>
      <c r="GKW22" s="211"/>
      <c r="GKX22" s="211"/>
      <c r="GKY22" s="211"/>
      <c r="GKZ22" s="211"/>
      <c r="GLA22" s="211"/>
      <c r="GLB22" s="211"/>
      <c r="GLC22" s="211"/>
      <c r="GLD22" s="211"/>
      <c r="GLE22" s="211"/>
      <c r="GLF22" s="211"/>
      <c r="GLG22" s="211"/>
      <c r="GLH22" s="211"/>
      <c r="GLI22" s="211"/>
      <c r="GLJ22" s="211"/>
      <c r="GLK22" s="211"/>
      <c r="GLL22" s="211"/>
      <c r="GLM22" s="211"/>
      <c r="GLN22" s="211"/>
      <c r="GLO22" s="211"/>
      <c r="GLP22" s="211"/>
      <c r="GLQ22" s="211"/>
      <c r="GLR22" s="211"/>
      <c r="GLS22" s="211"/>
      <c r="GLT22" s="211"/>
      <c r="GLU22" s="211"/>
      <c r="GLV22" s="211"/>
      <c r="GLW22" s="211"/>
      <c r="GLX22" s="211"/>
      <c r="GLY22" s="211"/>
      <c r="GLZ22" s="211"/>
      <c r="GMA22" s="211"/>
      <c r="GMB22" s="211"/>
      <c r="GMC22" s="211"/>
      <c r="GMD22" s="211"/>
      <c r="GME22" s="211"/>
      <c r="GMF22" s="211"/>
      <c r="GMG22" s="211"/>
      <c r="GMH22" s="211"/>
      <c r="GMI22" s="211"/>
      <c r="GMJ22" s="211"/>
      <c r="GMK22" s="211"/>
      <c r="GML22" s="211"/>
      <c r="GMM22" s="211"/>
      <c r="GMN22" s="211"/>
      <c r="GMO22" s="211"/>
      <c r="GMP22" s="211"/>
      <c r="GMQ22" s="211"/>
      <c r="GMR22" s="211"/>
      <c r="GMS22" s="211"/>
      <c r="GMT22" s="211"/>
      <c r="GMU22" s="211"/>
      <c r="GMV22" s="211"/>
      <c r="GMW22" s="211"/>
      <c r="GMX22" s="211"/>
      <c r="GMY22" s="211"/>
      <c r="GMZ22" s="211"/>
      <c r="GNA22" s="211"/>
      <c r="GNB22" s="211"/>
      <c r="GNC22" s="211"/>
      <c r="GND22" s="211"/>
      <c r="GNE22" s="211"/>
      <c r="GNF22" s="211"/>
      <c r="GNG22" s="211"/>
      <c r="GNH22" s="211"/>
      <c r="GNI22" s="211"/>
      <c r="GNJ22" s="211"/>
      <c r="GNK22" s="211"/>
      <c r="GNL22" s="211"/>
      <c r="GNM22" s="211"/>
      <c r="GNN22" s="211"/>
      <c r="GNO22" s="211"/>
      <c r="GNP22" s="211"/>
      <c r="GNQ22" s="211"/>
      <c r="GNR22" s="211"/>
      <c r="GNS22" s="211"/>
      <c r="GNT22" s="211"/>
      <c r="GNU22" s="211"/>
      <c r="GNV22" s="211"/>
      <c r="GNW22" s="211"/>
      <c r="GNX22" s="211"/>
      <c r="GNY22" s="211"/>
      <c r="GNZ22" s="211"/>
      <c r="GOA22" s="211"/>
      <c r="GOB22" s="211"/>
      <c r="GOC22" s="211"/>
      <c r="GOD22" s="211"/>
      <c r="GOE22" s="211"/>
      <c r="GOF22" s="211"/>
      <c r="GOG22" s="211"/>
      <c r="GOH22" s="211"/>
      <c r="GOI22" s="211"/>
      <c r="GOJ22" s="211"/>
      <c r="GOK22" s="211"/>
      <c r="GOL22" s="211"/>
      <c r="GOM22" s="211"/>
      <c r="GON22" s="211"/>
      <c r="GOO22" s="211"/>
      <c r="GOP22" s="211"/>
      <c r="GOQ22" s="211"/>
      <c r="GOR22" s="211"/>
      <c r="GOS22" s="211"/>
      <c r="GOT22" s="211"/>
      <c r="GOU22" s="211"/>
      <c r="GOV22" s="211"/>
      <c r="GOW22" s="211"/>
      <c r="GOX22" s="211"/>
      <c r="GOY22" s="211"/>
      <c r="GOZ22" s="211"/>
      <c r="GPA22" s="211"/>
      <c r="GPB22" s="211"/>
      <c r="GPC22" s="211"/>
      <c r="GPD22" s="211"/>
      <c r="GPE22" s="211"/>
      <c r="GPF22" s="211"/>
      <c r="GPG22" s="211"/>
      <c r="GPH22" s="211"/>
      <c r="GPI22" s="211"/>
      <c r="GPJ22" s="211"/>
      <c r="GPK22" s="211"/>
      <c r="GPL22" s="211"/>
      <c r="GPM22" s="211"/>
      <c r="GPN22" s="211"/>
      <c r="GPO22" s="211"/>
      <c r="GPP22" s="211"/>
      <c r="GPQ22" s="211"/>
      <c r="GPR22" s="211"/>
      <c r="GPS22" s="211"/>
      <c r="GPT22" s="211"/>
      <c r="GPU22" s="211"/>
      <c r="GPV22" s="211"/>
      <c r="GPW22" s="211"/>
      <c r="GPX22" s="211"/>
      <c r="GPY22" s="211"/>
      <c r="GPZ22" s="211"/>
      <c r="GQA22" s="211"/>
      <c r="GQB22" s="211"/>
      <c r="GQC22" s="211"/>
      <c r="GQD22" s="211"/>
      <c r="GQE22" s="211"/>
      <c r="GQF22" s="211"/>
      <c r="GQG22" s="211"/>
      <c r="GQH22" s="211"/>
      <c r="GQI22" s="211"/>
      <c r="GQJ22" s="211"/>
      <c r="GQK22" s="211"/>
      <c r="GQL22" s="211"/>
      <c r="GQM22" s="211"/>
      <c r="GQN22" s="211"/>
      <c r="GQO22" s="211"/>
      <c r="GQP22" s="211"/>
      <c r="GQQ22" s="211"/>
      <c r="GQR22" s="211"/>
      <c r="GQS22" s="211"/>
      <c r="GQT22" s="211"/>
      <c r="GQU22" s="211"/>
      <c r="GQV22" s="211"/>
      <c r="GQW22" s="211"/>
      <c r="GQX22" s="211"/>
      <c r="GQY22" s="211"/>
      <c r="GQZ22" s="211"/>
      <c r="GRA22" s="211"/>
      <c r="GRB22" s="211"/>
      <c r="GRC22" s="211"/>
      <c r="GRD22" s="211"/>
      <c r="GRE22" s="211"/>
      <c r="GRF22" s="211"/>
      <c r="GRG22" s="211"/>
      <c r="GRH22" s="211"/>
      <c r="GRI22" s="211"/>
      <c r="GRJ22" s="211"/>
      <c r="GRK22" s="211"/>
      <c r="GRL22" s="211"/>
      <c r="GRM22" s="211"/>
      <c r="GRN22" s="211"/>
      <c r="GRO22" s="211"/>
      <c r="GRP22" s="211"/>
      <c r="GRQ22" s="211"/>
      <c r="GRR22" s="211"/>
      <c r="GRS22" s="211"/>
      <c r="GRT22" s="211"/>
      <c r="GRU22" s="211"/>
      <c r="GRV22" s="211"/>
      <c r="GRW22" s="211"/>
      <c r="GRX22" s="211"/>
      <c r="GRY22" s="211"/>
      <c r="GRZ22" s="211"/>
      <c r="GSA22" s="211"/>
      <c r="GSB22" s="211"/>
      <c r="GSC22" s="211"/>
      <c r="GSD22" s="211"/>
      <c r="GSE22" s="211"/>
      <c r="GSF22" s="211"/>
      <c r="GSG22" s="211"/>
      <c r="GSH22" s="211"/>
      <c r="GSI22" s="211"/>
      <c r="GSJ22" s="211"/>
      <c r="GSK22" s="211"/>
      <c r="GSL22" s="211"/>
      <c r="GSM22" s="211"/>
      <c r="GSN22" s="211"/>
      <c r="GSO22" s="211"/>
      <c r="GSP22" s="211"/>
      <c r="GSQ22" s="211"/>
      <c r="GSR22" s="211"/>
      <c r="GSS22" s="211"/>
      <c r="GST22" s="211"/>
      <c r="GSU22" s="211"/>
      <c r="GSV22" s="211"/>
      <c r="GSW22" s="211"/>
      <c r="GSX22" s="211"/>
      <c r="GSY22" s="211"/>
      <c r="GSZ22" s="211"/>
      <c r="GTA22" s="211"/>
      <c r="GTB22" s="211"/>
      <c r="GTC22" s="211"/>
      <c r="GTD22" s="211"/>
      <c r="GTE22" s="211"/>
      <c r="GTF22" s="211"/>
      <c r="GTG22" s="211"/>
      <c r="GTH22" s="211"/>
      <c r="GTI22" s="211"/>
      <c r="GTJ22" s="211"/>
      <c r="GTK22" s="211"/>
      <c r="GTL22" s="211"/>
      <c r="GTM22" s="211"/>
      <c r="GTN22" s="211"/>
      <c r="GTO22" s="211"/>
      <c r="GTP22" s="211"/>
      <c r="GTQ22" s="211"/>
      <c r="GTR22" s="211"/>
      <c r="GTS22" s="211"/>
      <c r="GTT22" s="211"/>
      <c r="GTU22" s="211"/>
      <c r="GTV22" s="211"/>
      <c r="GTW22" s="211"/>
      <c r="GTX22" s="211"/>
      <c r="GTY22" s="211"/>
      <c r="GTZ22" s="211"/>
      <c r="GUA22" s="211"/>
      <c r="GUB22" s="211"/>
      <c r="GUC22" s="211"/>
      <c r="GUD22" s="211"/>
      <c r="GUE22" s="211"/>
      <c r="GUF22" s="211"/>
      <c r="GUG22" s="211"/>
      <c r="GUH22" s="211"/>
      <c r="GUI22" s="211"/>
      <c r="GUJ22" s="211"/>
      <c r="GUK22" s="211"/>
      <c r="GUL22" s="211"/>
      <c r="GUM22" s="211"/>
      <c r="GUN22" s="211"/>
      <c r="GUO22" s="211"/>
      <c r="GUP22" s="211"/>
      <c r="GUQ22" s="211"/>
      <c r="GUR22" s="211"/>
      <c r="GUS22" s="211"/>
      <c r="GUT22" s="211"/>
      <c r="GUU22" s="211"/>
      <c r="GUV22" s="211"/>
      <c r="GUW22" s="211"/>
      <c r="GUX22" s="211"/>
      <c r="GUY22" s="211"/>
      <c r="GUZ22" s="211"/>
      <c r="GVA22" s="211"/>
      <c r="GVB22" s="211"/>
      <c r="GVC22" s="211"/>
      <c r="GVD22" s="211"/>
      <c r="GVE22" s="211"/>
      <c r="GVF22" s="211"/>
      <c r="GVG22" s="211"/>
      <c r="GVH22" s="211"/>
      <c r="GVI22" s="211"/>
      <c r="GVJ22" s="211"/>
      <c r="GVK22" s="211"/>
      <c r="GVL22" s="211"/>
      <c r="GVM22" s="211"/>
      <c r="GVN22" s="211"/>
      <c r="GVO22" s="211"/>
      <c r="GVP22" s="211"/>
      <c r="GVQ22" s="211"/>
      <c r="GVR22" s="211"/>
      <c r="GVS22" s="211"/>
      <c r="GVT22" s="211"/>
      <c r="GVU22" s="211"/>
      <c r="GVV22" s="211"/>
      <c r="GVW22" s="211"/>
      <c r="GVX22" s="211"/>
      <c r="GVY22" s="211"/>
      <c r="GVZ22" s="211"/>
      <c r="GWA22" s="211"/>
      <c r="GWB22" s="211"/>
      <c r="GWC22" s="211"/>
      <c r="GWD22" s="211"/>
      <c r="GWE22" s="211"/>
      <c r="GWF22" s="211"/>
      <c r="GWG22" s="211"/>
      <c r="GWH22" s="211"/>
      <c r="GWI22" s="211"/>
      <c r="GWJ22" s="211"/>
      <c r="GWK22" s="211"/>
      <c r="GWL22" s="211"/>
      <c r="GWM22" s="211"/>
      <c r="GWN22" s="211"/>
      <c r="GWO22" s="211"/>
      <c r="GWP22" s="211"/>
      <c r="GWQ22" s="211"/>
      <c r="GWR22" s="211"/>
      <c r="GWS22" s="211"/>
      <c r="GWT22" s="211"/>
      <c r="GWU22" s="211"/>
      <c r="GWV22" s="211"/>
      <c r="GWW22" s="211"/>
      <c r="GWX22" s="211"/>
      <c r="GWY22" s="211"/>
      <c r="GWZ22" s="211"/>
      <c r="GXA22" s="211"/>
      <c r="GXB22" s="211"/>
      <c r="GXC22" s="211"/>
      <c r="GXD22" s="211"/>
      <c r="GXE22" s="211"/>
      <c r="GXF22" s="211"/>
      <c r="GXG22" s="211"/>
      <c r="GXH22" s="211"/>
      <c r="GXI22" s="211"/>
      <c r="GXJ22" s="211"/>
      <c r="GXK22" s="211"/>
      <c r="GXL22" s="211"/>
      <c r="GXM22" s="211"/>
      <c r="GXN22" s="211"/>
      <c r="GXO22" s="211"/>
      <c r="GXP22" s="211"/>
      <c r="GXQ22" s="211"/>
      <c r="GXR22" s="211"/>
      <c r="GXS22" s="211"/>
      <c r="GXT22" s="211"/>
      <c r="GXU22" s="211"/>
      <c r="GXV22" s="211"/>
      <c r="GXW22" s="211"/>
      <c r="GXX22" s="211"/>
      <c r="GXY22" s="211"/>
      <c r="GXZ22" s="211"/>
      <c r="GYA22" s="211"/>
      <c r="GYB22" s="211"/>
      <c r="GYC22" s="211"/>
      <c r="GYD22" s="211"/>
      <c r="GYE22" s="211"/>
      <c r="GYF22" s="211"/>
      <c r="GYG22" s="211"/>
      <c r="GYH22" s="211"/>
      <c r="GYI22" s="211"/>
      <c r="GYJ22" s="211"/>
      <c r="GYK22" s="211"/>
      <c r="GYL22" s="211"/>
      <c r="GYM22" s="211"/>
      <c r="GYN22" s="211"/>
      <c r="GYO22" s="211"/>
      <c r="GYP22" s="211"/>
      <c r="GYQ22" s="211"/>
      <c r="GYR22" s="211"/>
      <c r="GYS22" s="211"/>
      <c r="GYT22" s="211"/>
      <c r="GYU22" s="211"/>
      <c r="GYV22" s="211"/>
      <c r="GYW22" s="211"/>
      <c r="GYX22" s="211"/>
      <c r="GYY22" s="211"/>
      <c r="GYZ22" s="211"/>
      <c r="GZA22" s="211"/>
      <c r="GZB22" s="211"/>
      <c r="GZC22" s="211"/>
      <c r="GZD22" s="211"/>
      <c r="GZE22" s="211"/>
      <c r="GZF22" s="211"/>
      <c r="GZG22" s="211"/>
      <c r="GZH22" s="211"/>
      <c r="GZI22" s="211"/>
      <c r="GZJ22" s="211"/>
      <c r="GZK22" s="211"/>
      <c r="GZL22" s="211"/>
      <c r="GZM22" s="211"/>
      <c r="GZN22" s="211"/>
      <c r="GZO22" s="211"/>
      <c r="GZP22" s="211"/>
      <c r="GZQ22" s="211"/>
      <c r="GZR22" s="211"/>
      <c r="GZS22" s="211"/>
      <c r="GZT22" s="211"/>
      <c r="GZU22" s="211"/>
      <c r="GZV22" s="211"/>
      <c r="GZW22" s="211"/>
      <c r="GZX22" s="211"/>
      <c r="GZY22" s="211"/>
      <c r="GZZ22" s="211"/>
      <c r="HAA22" s="211"/>
      <c r="HAB22" s="211"/>
      <c r="HAC22" s="211"/>
      <c r="HAD22" s="211"/>
      <c r="HAE22" s="211"/>
      <c r="HAF22" s="211"/>
      <c r="HAG22" s="211"/>
      <c r="HAH22" s="211"/>
      <c r="HAI22" s="211"/>
      <c r="HAJ22" s="211"/>
      <c r="HAK22" s="211"/>
      <c r="HAL22" s="211"/>
      <c r="HAM22" s="211"/>
      <c r="HAN22" s="211"/>
      <c r="HAO22" s="211"/>
      <c r="HAP22" s="211"/>
      <c r="HAQ22" s="211"/>
      <c r="HAR22" s="211"/>
      <c r="HAS22" s="211"/>
      <c r="HAT22" s="211"/>
      <c r="HAU22" s="211"/>
      <c r="HAV22" s="211"/>
      <c r="HAW22" s="211"/>
      <c r="HAX22" s="211"/>
      <c r="HAY22" s="211"/>
      <c r="HAZ22" s="211"/>
      <c r="HBA22" s="211"/>
      <c r="HBB22" s="211"/>
      <c r="HBC22" s="211"/>
      <c r="HBD22" s="211"/>
      <c r="HBE22" s="211"/>
      <c r="HBF22" s="211"/>
      <c r="HBG22" s="211"/>
      <c r="HBH22" s="211"/>
      <c r="HBI22" s="211"/>
      <c r="HBJ22" s="211"/>
      <c r="HBK22" s="211"/>
      <c r="HBL22" s="211"/>
      <c r="HBM22" s="211"/>
      <c r="HBN22" s="211"/>
      <c r="HBO22" s="211"/>
      <c r="HBP22" s="211"/>
      <c r="HBQ22" s="211"/>
      <c r="HBR22" s="211"/>
      <c r="HBS22" s="211"/>
      <c r="HBT22" s="211"/>
      <c r="HBU22" s="211"/>
      <c r="HBV22" s="211"/>
      <c r="HBW22" s="211"/>
      <c r="HBX22" s="211"/>
      <c r="HBY22" s="211"/>
      <c r="HBZ22" s="211"/>
      <c r="HCA22" s="211"/>
      <c r="HCB22" s="211"/>
      <c r="HCC22" s="211"/>
      <c r="HCD22" s="211"/>
      <c r="HCE22" s="211"/>
      <c r="HCF22" s="211"/>
      <c r="HCG22" s="211"/>
      <c r="HCH22" s="211"/>
      <c r="HCI22" s="211"/>
      <c r="HCJ22" s="211"/>
      <c r="HCK22" s="211"/>
      <c r="HCL22" s="211"/>
      <c r="HCM22" s="211"/>
      <c r="HCN22" s="211"/>
      <c r="HCO22" s="211"/>
      <c r="HCP22" s="211"/>
      <c r="HCQ22" s="211"/>
      <c r="HCR22" s="211"/>
      <c r="HCS22" s="211"/>
      <c r="HCT22" s="211"/>
      <c r="HCU22" s="211"/>
      <c r="HCV22" s="211"/>
      <c r="HCW22" s="211"/>
      <c r="HCX22" s="211"/>
      <c r="HCY22" s="211"/>
      <c r="HCZ22" s="211"/>
      <c r="HDA22" s="211"/>
      <c r="HDB22" s="211"/>
      <c r="HDC22" s="211"/>
      <c r="HDD22" s="211"/>
      <c r="HDE22" s="211"/>
      <c r="HDF22" s="211"/>
      <c r="HDG22" s="211"/>
      <c r="HDH22" s="211"/>
      <c r="HDI22" s="211"/>
      <c r="HDJ22" s="211"/>
      <c r="HDK22" s="211"/>
      <c r="HDL22" s="211"/>
      <c r="HDM22" s="211"/>
      <c r="HDN22" s="211"/>
      <c r="HDO22" s="211"/>
      <c r="HDP22" s="211"/>
      <c r="HDQ22" s="211"/>
      <c r="HDR22" s="211"/>
      <c r="HDS22" s="211"/>
      <c r="HDT22" s="211"/>
      <c r="HDU22" s="211"/>
      <c r="HDV22" s="211"/>
      <c r="HDW22" s="211"/>
      <c r="HDX22" s="211"/>
      <c r="HDY22" s="211"/>
      <c r="HDZ22" s="211"/>
      <c r="HEA22" s="211"/>
      <c r="HEB22" s="211"/>
      <c r="HEC22" s="211"/>
      <c r="HED22" s="211"/>
      <c r="HEE22" s="211"/>
      <c r="HEF22" s="211"/>
      <c r="HEG22" s="211"/>
      <c r="HEH22" s="211"/>
      <c r="HEI22" s="211"/>
      <c r="HEJ22" s="211"/>
      <c r="HEK22" s="211"/>
      <c r="HEL22" s="211"/>
      <c r="HEM22" s="211"/>
      <c r="HEN22" s="211"/>
      <c r="HEO22" s="211"/>
      <c r="HEP22" s="211"/>
      <c r="HEQ22" s="211"/>
      <c r="HER22" s="211"/>
      <c r="HES22" s="211"/>
      <c r="HET22" s="211"/>
      <c r="HEU22" s="211"/>
      <c r="HEV22" s="211"/>
      <c r="HEW22" s="211"/>
      <c r="HEX22" s="211"/>
      <c r="HEY22" s="211"/>
      <c r="HEZ22" s="211"/>
      <c r="HFA22" s="211"/>
      <c r="HFB22" s="211"/>
      <c r="HFC22" s="211"/>
      <c r="HFD22" s="211"/>
      <c r="HFE22" s="211"/>
      <c r="HFF22" s="211"/>
      <c r="HFG22" s="211"/>
      <c r="HFH22" s="211"/>
      <c r="HFI22" s="211"/>
      <c r="HFJ22" s="211"/>
      <c r="HFK22" s="211"/>
      <c r="HFL22" s="211"/>
      <c r="HFM22" s="211"/>
      <c r="HFN22" s="211"/>
      <c r="HFO22" s="211"/>
      <c r="HFP22" s="211"/>
      <c r="HFQ22" s="211"/>
      <c r="HFR22" s="211"/>
      <c r="HFS22" s="211"/>
      <c r="HFT22" s="211"/>
      <c r="HFU22" s="211"/>
      <c r="HFV22" s="211"/>
      <c r="HFW22" s="211"/>
      <c r="HFX22" s="211"/>
      <c r="HFY22" s="211"/>
      <c r="HFZ22" s="211"/>
      <c r="HGA22" s="211"/>
      <c r="HGB22" s="211"/>
      <c r="HGC22" s="211"/>
      <c r="HGD22" s="211"/>
      <c r="HGE22" s="211"/>
      <c r="HGF22" s="211"/>
      <c r="HGG22" s="211"/>
      <c r="HGH22" s="211"/>
      <c r="HGI22" s="211"/>
      <c r="HGJ22" s="211"/>
      <c r="HGK22" s="211"/>
      <c r="HGL22" s="211"/>
      <c r="HGM22" s="211"/>
      <c r="HGN22" s="211"/>
      <c r="HGO22" s="211"/>
      <c r="HGP22" s="211"/>
      <c r="HGQ22" s="211"/>
      <c r="HGR22" s="211"/>
      <c r="HGS22" s="211"/>
      <c r="HGT22" s="211"/>
      <c r="HGU22" s="211"/>
      <c r="HGV22" s="211"/>
      <c r="HGW22" s="211"/>
      <c r="HGX22" s="211"/>
      <c r="HGY22" s="211"/>
      <c r="HGZ22" s="211"/>
      <c r="HHA22" s="211"/>
      <c r="HHB22" s="211"/>
      <c r="HHC22" s="211"/>
      <c r="HHD22" s="211"/>
      <c r="HHE22" s="211"/>
      <c r="HHF22" s="211"/>
      <c r="HHG22" s="211"/>
      <c r="HHH22" s="211"/>
      <c r="HHI22" s="211"/>
      <c r="HHJ22" s="211"/>
      <c r="HHK22" s="211"/>
      <c r="HHL22" s="211"/>
      <c r="HHM22" s="211"/>
      <c r="HHN22" s="211"/>
      <c r="HHO22" s="211"/>
      <c r="HHP22" s="211"/>
      <c r="HHQ22" s="211"/>
      <c r="HHR22" s="211"/>
      <c r="HHS22" s="211"/>
      <c r="HHT22" s="211"/>
      <c r="HHU22" s="211"/>
      <c r="HHV22" s="211"/>
      <c r="HHW22" s="211"/>
      <c r="HHX22" s="211"/>
      <c r="HHY22" s="211"/>
      <c r="HHZ22" s="211"/>
      <c r="HIA22" s="211"/>
      <c r="HIB22" s="211"/>
      <c r="HIC22" s="211"/>
      <c r="HID22" s="211"/>
      <c r="HIE22" s="211"/>
      <c r="HIF22" s="211"/>
      <c r="HIG22" s="211"/>
      <c r="HIH22" s="211"/>
      <c r="HII22" s="211"/>
      <c r="HIJ22" s="211"/>
      <c r="HIK22" s="211"/>
      <c r="HIL22" s="211"/>
      <c r="HIM22" s="211"/>
      <c r="HIN22" s="211"/>
      <c r="HIO22" s="211"/>
      <c r="HIP22" s="211"/>
      <c r="HIQ22" s="211"/>
      <c r="HIR22" s="211"/>
      <c r="HIS22" s="211"/>
      <c r="HIT22" s="211"/>
      <c r="HIU22" s="211"/>
      <c r="HIV22" s="211"/>
      <c r="HIW22" s="211"/>
      <c r="HIX22" s="211"/>
      <c r="HIY22" s="211"/>
      <c r="HIZ22" s="211"/>
      <c r="HJA22" s="211"/>
      <c r="HJB22" s="211"/>
      <c r="HJC22" s="211"/>
      <c r="HJD22" s="211"/>
      <c r="HJE22" s="211"/>
      <c r="HJF22" s="211"/>
      <c r="HJG22" s="211"/>
      <c r="HJH22" s="211"/>
      <c r="HJI22" s="211"/>
      <c r="HJJ22" s="211"/>
      <c r="HJK22" s="211"/>
      <c r="HJL22" s="211"/>
      <c r="HJM22" s="211"/>
      <c r="HJN22" s="211"/>
      <c r="HJO22" s="211"/>
      <c r="HJP22" s="211"/>
      <c r="HJQ22" s="211"/>
      <c r="HJR22" s="211"/>
      <c r="HJS22" s="211"/>
      <c r="HJT22" s="211"/>
      <c r="HJU22" s="211"/>
      <c r="HJV22" s="211"/>
      <c r="HJW22" s="211"/>
      <c r="HJX22" s="211"/>
      <c r="HJY22" s="211"/>
      <c r="HJZ22" s="211"/>
      <c r="HKA22" s="211"/>
      <c r="HKB22" s="211"/>
      <c r="HKC22" s="211"/>
      <c r="HKD22" s="211"/>
      <c r="HKE22" s="211"/>
      <c r="HKF22" s="211"/>
      <c r="HKG22" s="211"/>
      <c r="HKH22" s="211"/>
      <c r="HKI22" s="211"/>
      <c r="HKJ22" s="211"/>
      <c r="HKK22" s="211"/>
      <c r="HKL22" s="211"/>
      <c r="HKM22" s="211"/>
      <c r="HKN22" s="211"/>
      <c r="HKO22" s="211"/>
      <c r="HKP22" s="211"/>
      <c r="HKQ22" s="211"/>
      <c r="HKR22" s="211"/>
      <c r="HKS22" s="211"/>
      <c r="HKT22" s="211"/>
      <c r="HKU22" s="211"/>
      <c r="HKV22" s="211"/>
      <c r="HKW22" s="211"/>
      <c r="HKX22" s="211"/>
      <c r="HKY22" s="211"/>
      <c r="HKZ22" s="211"/>
      <c r="HLA22" s="211"/>
      <c r="HLB22" s="211"/>
      <c r="HLC22" s="211"/>
      <c r="HLD22" s="211"/>
      <c r="HLE22" s="211"/>
      <c r="HLF22" s="211"/>
      <c r="HLG22" s="211"/>
      <c r="HLH22" s="211"/>
      <c r="HLI22" s="211"/>
      <c r="HLJ22" s="211"/>
      <c r="HLK22" s="211"/>
      <c r="HLL22" s="211"/>
      <c r="HLM22" s="211"/>
      <c r="HLN22" s="211"/>
      <c r="HLO22" s="211"/>
      <c r="HLP22" s="211"/>
      <c r="HLQ22" s="211"/>
      <c r="HLR22" s="211"/>
      <c r="HLS22" s="211"/>
      <c r="HLT22" s="211"/>
      <c r="HLU22" s="211"/>
      <c r="HLV22" s="211"/>
      <c r="HLW22" s="211"/>
      <c r="HLX22" s="211"/>
      <c r="HLY22" s="211"/>
      <c r="HLZ22" s="211"/>
      <c r="HMA22" s="211"/>
      <c r="HMB22" s="211"/>
      <c r="HMC22" s="211"/>
      <c r="HMD22" s="211"/>
      <c r="HME22" s="211"/>
      <c r="HMF22" s="211"/>
      <c r="HMG22" s="211"/>
      <c r="HMH22" s="211"/>
      <c r="HMI22" s="211"/>
      <c r="HMJ22" s="211"/>
      <c r="HMK22" s="211"/>
      <c r="HML22" s="211"/>
      <c r="HMM22" s="211"/>
      <c r="HMN22" s="211"/>
      <c r="HMO22" s="211"/>
      <c r="HMP22" s="211"/>
      <c r="HMQ22" s="211"/>
      <c r="HMR22" s="211"/>
      <c r="HMS22" s="211"/>
      <c r="HMT22" s="211"/>
      <c r="HMU22" s="211"/>
      <c r="HMV22" s="211"/>
      <c r="HMW22" s="211"/>
      <c r="HMX22" s="211"/>
      <c r="HMY22" s="211"/>
      <c r="HMZ22" s="211"/>
      <c r="HNA22" s="211"/>
      <c r="HNB22" s="211"/>
      <c r="HNC22" s="211"/>
      <c r="HND22" s="211"/>
      <c r="HNE22" s="211"/>
      <c r="HNF22" s="211"/>
      <c r="HNG22" s="211"/>
      <c r="HNH22" s="211"/>
      <c r="HNI22" s="211"/>
      <c r="HNJ22" s="211"/>
      <c r="HNK22" s="211"/>
      <c r="HNL22" s="211"/>
      <c r="HNM22" s="211"/>
      <c r="HNN22" s="211"/>
      <c r="HNO22" s="211"/>
      <c r="HNP22" s="211"/>
      <c r="HNQ22" s="211"/>
      <c r="HNR22" s="211"/>
      <c r="HNS22" s="211"/>
      <c r="HNT22" s="211"/>
      <c r="HNU22" s="211"/>
      <c r="HNV22" s="211"/>
      <c r="HNW22" s="211"/>
      <c r="HNX22" s="211"/>
      <c r="HNY22" s="211"/>
      <c r="HNZ22" s="211"/>
      <c r="HOA22" s="211"/>
      <c r="HOB22" s="211"/>
      <c r="HOC22" s="211"/>
      <c r="HOD22" s="211"/>
      <c r="HOE22" s="211"/>
      <c r="HOF22" s="211"/>
      <c r="HOG22" s="211"/>
      <c r="HOH22" s="211"/>
      <c r="HOI22" s="211"/>
      <c r="HOJ22" s="211"/>
      <c r="HOK22" s="211"/>
      <c r="HOL22" s="211"/>
      <c r="HOM22" s="211"/>
      <c r="HON22" s="211"/>
      <c r="HOO22" s="211"/>
      <c r="HOP22" s="211"/>
      <c r="HOQ22" s="211"/>
      <c r="HOR22" s="211"/>
      <c r="HOS22" s="211"/>
      <c r="HOT22" s="211"/>
      <c r="HOU22" s="211"/>
      <c r="HOV22" s="211"/>
      <c r="HOW22" s="211"/>
      <c r="HOX22" s="211"/>
      <c r="HOY22" s="211"/>
      <c r="HOZ22" s="211"/>
      <c r="HPA22" s="211"/>
      <c r="HPB22" s="211"/>
      <c r="HPC22" s="211"/>
      <c r="HPD22" s="211"/>
      <c r="HPE22" s="211"/>
      <c r="HPF22" s="211"/>
      <c r="HPG22" s="211"/>
      <c r="HPH22" s="211"/>
      <c r="HPI22" s="211"/>
      <c r="HPJ22" s="211"/>
      <c r="HPK22" s="211"/>
      <c r="HPL22" s="211"/>
      <c r="HPM22" s="211"/>
      <c r="HPN22" s="211"/>
      <c r="HPO22" s="211"/>
      <c r="HPP22" s="211"/>
      <c r="HPQ22" s="211"/>
      <c r="HPR22" s="211"/>
      <c r="HPS22" s="211"/>
      <c r="HPT22" s="211"/>
      <c r="HPU22" s="211"/>
      <c r="HPV22" s="211"/>
      <c r="HPW22" s="211"/>
      <c r="HPX22" s="211"/>
      <c r="HPY22" s="211"/>
      <c r="HPZ22" s="211"/>
      <c r="HQA22" s="211"/>
      <c r="HQB22" s="211"/>
      <c r="HQC22" s="211"/>
      <c r="HQD22" s="211"/>
      <c r="HQE22" s="211"/>
      <c r="HQF22" s="211"/>
      <c r="HQG22" s="211"/>
      <c r="HQH22" s="211"/>
      <c r="HQI22" s="211"/>
      <c r="HQJ22" s="211"/>
      <c r="HQK22" s="211"/>
      <c r="HQL22" s="211"/>
      <c r="HQM22" s="211"/>
      <c r="HQN22" s="211"/>
      <c r="HQO22" s="211"/>
      <c r="HQP22" s="211"/>
      <c r="HQQ22" s="211"/>
      <c r="HQR22" s="211"/>
      <c r="HQS22" s="211"/>
      <c r="HQT22" s="211"/>
      <c r="HQU22" s="211"/>
      <c r="HQV22" s="211"/>
      <c r="HQW22" s="211"/>
      <c r="HQX22" s="211"/>
      <c r="HQY22" s="211"/>
      <c r="HQZ22" s="211"/>
      <c r="HRA22" s="211"/>
      <c r="HRB22" s="211"/>
      <c r="HRC22" s="211"/>
      <c r="HRD22" s="211"/>
      <c r="HRE22" s="211"/>
      <c r="HRF22" s="211"/>
      <c r="HRG22" s="211"/>
      <c r="HRH22" s="211"/>
      <c r="HRI22" s="211"/>
      <c r="HRJ22" s="211"/>
      <c r="HRK22" s="211"/>
      <c r="HRL22" s="211"/>
      <c r="HRM22" s="211"/>
      <c r="HRN22" s="211"/>
      <c r="HRO22" s="211"/>
      <c r="HRP22" s="211"/>
      <c r="HRQ22" s="211"/>
      <c r="HRR22" s="211"/>
      <c r="HRS22" s="211"/>
      <c r="HRT22" s="211"/>
      <c r="HRU22" s="211"/>
      <c r="HRV22" s="211"/>
      <c r="HRW22" s="211"/>
      <c r="HRX22" s="211"/>
      <c r="HRY22" s="211"/>
      <c r="HRZ22" s="211"/>
      <c r="HSA22" s="211"/>
      <c r="HSB22" s="211"/>
      <c r="HSC22" s="211"/>
      <c r="HSD22" s="211"/>
      <c r="HSE22" s="211"/>
      <c r="HSF22" s="211"/>
      <c r="HSG22" s="211"/>
      <c r="HSH22" s="211"/>
      <c r="HSI22" s="211"/>
      <c r="HSJ22" s="211"/>
      <c r="HSK22" s="211"/>
      <c r="HSL22" s="211"/>
      <c r="HSM22" s="211"/>
      <c r="HSN22" s="211"/>
      <c r="HSO22" s="211"/>
      <c r="HSP22" s="211"/>
      <c r="HSQ22" s="211"/>
      <c r="HSR22" s="211"/>
      <c r="HSS22" s="211"/>
      <c r="HST22" s="211"/>
      <c r="HSU22" s="211"/>
      <c r="HSV22" s="211"/>
      <c r="HSW22" s="211"/>
      <c r="HSX22" s="211"/>
      <c r="HSY22" s="211"/>
      <c r="HSZ22" s="211"/>
      <c r="HTA22" s="211"/>
      <c r="HTB22" s="211"/>
      <c r="HTC22" s="211"/>
      <c r="HTD22" s="211"/>
      <c r="HTE22" s="211"/>
      <c r="HTF22" s="211"/>
      <c r="HTG22" s="211"/>
      <c r="HTH22" s="211"/>
      <c r="HTI22" s="211"/>
      <c r="HTJ22" s="211"/>
      <c r="HTK22" s="211"/>
      <c r="HTL22" s="211"/>
      <c r="HTM22" s="211"/>
      <c r="HTN22" s="211"/>
      <c r="HTO22" s="211"/>
      <c r="HTP22" s="211"/>
      <c r="HTQ22" s="211"/>
      <c r="HTR22" s="211"/>
      <c r="HTS22" s="211"/>
      <c r="HTT22" s="211"/>
      <c r="HTU22" s="211"/>
      <c r="HTV22" s="211"/>
      <c r="HTW22" s="211"/>
      <c r="HTX22" s="211"/>
      <c r="HTY22" s="211"/>
      <c r="HTZ22" s="211"/>
      <c r="HUA22" s="211"/>
      <c r="HUB22" s="211"/>
      <c r="HUC22" s="211"/>
      <c r="HUD22" s="211"/>
      <c r="HUE22" s="211"/>
      <c r="HUF22" s="211"/>
      <c r="HUG22" s="211"/>
      <c r="HUH22" s="211"/>
      <c r="HUI22" s="211"/>
      <c r="HUJ22" s="211"/>
      <c r="HUK22" s="211"/>
      <c r="HUL22" s="211"/>
      <c r="HUM22" s="211"/>
      <c r="HUN22" s="211"/>
      <c r="HUO22" s="211"/>
      <c r="HUP22" s="211"/>
      <c r="HUQ22" s="211"/>
      <c r="HUR22" s="211"/>
      <c r="HUS22" s="211"/>
      <c r="HUT22" s="211"/>
      <c r="HUU22" s="211"/>
      <c r="HUV22" s="211"/>
      <c r="HUW22" s="211"/>
      <c r="HUX22" s="211"/>
      <c r="HUY22" s="211"/>
      <c r="HUZ22" s="211"/>
      <c r="HVA22" s="211"/>
      <c r="HVB22" s="211"/>
      <c r="HVC22" s="211"/>
      <c r="HVD22" s="211"/>
      <c r="HVE22" s="211"/>
      <c r="HVF22" s="211"/>
      <c r="HVG22" s="211"/>
      <c r="HVH22" s="211"/>
      <c r="HVI22" s="211"/>
      <c r="HVJ22" s="211"/>
      <c r="HVK22" s="211"/>
      <c r="HVL22" s="211"/>
      <c r="HVM22" s="211"/>
      <c r="HVN22" s="211"/>
      <c r="HVO22" s="211"/>
      <c r="HVP22" s="211"/>
      <c r="HVQ22" s="211"/>
      <c r="HVR22" s="211"/>
      <c r="HVS22" s="211"/>
      <c r="HVT22" s="211"/>
      <c r="HVU22" s="211"/>
      <c r="HVV22" s="211"/>
      <c r="HVW22" s="211"/>
      <c r="HVX22" s="211"/>
      <c r="HVY22" s="211"/>
      <c r="HVZ22" s="211"/>
      <c r="HWA22" s="211"/>
      <c r="HWB22" s="211"/>
      <c r="HWC22" s="211"/>
      <c r="HWD22" s="211"/>
      <c r="HWE22" s="211"/>
      <c r="HWF22" s="211"/>
      <c r="HWG22" s="211"/>
      <c r="HWH22" s="211"/>
      <c r="HWI22" s="211"/>
      <c r="HWJ22" s="211"/>
      <c r="HWK22" s="211"/>
      <c r="HWL22" s="211"/>
      <c r="HWM22" s="211"/>
      <c r="HWN22" s="211"/>
      <c r="HWO22" s="211"/>
      <c r="HWP22" s="211"/>
      <c r="HWQ22" s="211"/>
      <c r="HWR22" s="211"/>
      <c r="HWS22" s="211"/>
      <c r="HWT22" s="211"/>
      <c r="HWU22" s="211"/>
      <c r="HWV22" s="211"/>
      <c r="HWW22" s="211"/>
      <c r="HWX22" s="211"/>
      <c r="HWY22" s="211"/>
      <c r="HWZ22" s="211"/>
      <c r="HXA22" s="211"/>
      <c r="HXB22" s="211"/>
      <c r="HXC22" s="211"/>
      <c r="HXD22" s="211"/>
      <c r="HXE22" s="211"/>
      <c r="HXF22" s="211"/>
      <c r="HXG22" s="211"/>
      <c r="HXH22" s="211"/>
      <c r="HXI22" s="211"/>
      <c r="HXJ22" s="211"/>
      <c r="HXK22" s="211"/>
      <c r="HXL22" s="211"/>
      <c r="HXM22" s="211"/>
      <c r="HXN22" s="211"/>
      <c r="HXO22" s="211"/>
      <c r="HXP22" s="211"/>
      <c r="HXQ22" s="211"/>
      <c r="HXR22" s="211"/>
      <c r="HXS22" s="211"/>
      <c r="HXT22" s="211"/>
      <c r="HXU22" s="211"/>
      <c r="HXV22" s="211"/>
      <c r="HXW22" s="211"/>
      <c r="HXX22" s="211"/>
      <c r="HXY22" s="211"/>
      <c r="HXZ22" s="211"/>
      <c r="HYA22" s="211"/>
      <c r="HYB22" s="211"/>
      <c r="HYC22" s="211"/>
      <c r="HYD22" s="211"/>
      <c r="HYE22" s="211"/>
      <c r="HYF22" s="211"/>
      <c r="HYG22" s="211"/>
      <c r="HYH22" s="211"/>
      <c r="HYI22" s="211"/>
      <c r="HYJ22" s="211"/>
      <c r="HYK22" s="211"/>
      <c r="HYL22" s="211"/>
      <c r="HYM22" s="211"/>
      <c r="HYN22" s="211"/>
      <c r="HYO22" s="211"/>
      <c r="HYP22" s="211"/>
      <c r="HYQ22" s="211"/>
      <c r="HYR22" s="211"/>
      <c r="HYS22" s="211"/>
      <c r="HYT22" s="211"/>
      <c r="HYU22" s="211"/>
      <c r="HYV22" s="211"/>
      <c r="HYW22" s="211"/>
      <c r="HYX22" s="211"/>
      <c r="HYY22" s="211"/>
      <c r="HYZ22" s="211"/>
      <c r="HZA22" s="211"/>
      <c r="HZB22" s="211"/>
      <c r="HZC22" s="211"/>
      <c r="HZD22" s="211"/>
      <c r="HZE22" s="211"/>
      <c r="HZF22" s="211"/>
      <c r="HZG22" s="211"/>
      <c r="HZH22" s="211"/>
      <c r="HZI22" s="211"/>
      <c r="HZJ22" s="211"/>
      <c r="HZK22" s="211"/>
      <c r="HZL22" s="211"/>
      <c r="HZM22" s="211"/>
      <c r="HZN22" s="211"/>
      <c r="HZO22" s="211"/>
      <c r="HZP22" s="211"/>
      <c r="HZQ22" s="211"/>
      <c r="HZR22" s="211"/>
      <c r="HZS22" s="211"/>
      <c r="HZT22" s="211"/>
      <c r="HZU22" s="211"/>
      <c r="HZV22" s="211"/>
      <c r="HZW22" s="211"/>
      <c r="HZX22" s="211"/>
      <c r="HZY22" s="211"/>
      <c r="HZZ22" s="211"/>
      <c r="IAA22" s="211"/>
      <c r="IAB22" s="211"/>
      <c r="IAC22" s="211"/>
      <c r="IAD22" s="211"/>
      <c r="IAE22" s="211"/>
      <c r="IAF22" s="211"/>
      <c r="IAG22" s="211"/>
      <c r="IAH22" s="211"/>
      <c r="IAI22" s="211"/>
      <c r="IAJ22" s="211"/>
      <c r="IAK22" s="211"/>
      <c r="IAL22" s="211"/>
      <c r="IAM22" s="211"/>
      <c r="IAN22" s="211"/>
      <c r="IAO22" s="211"/>
      <c r="IAP22" s="211"/>
      <c r="IAQ22" s="211"/>
      <c r="IAR22" s="211"/>
      <c r="IAS22" s="211"/>
      <c r="IAT22" s="211"/>
      <c r="IAU22" s="211"/>
      <c r="IAV22" s="211"/>
      <c r="IAW22" s="211"/>
      <c r="IAX22" s="211"/>
      <c r="IAY22" s="211"/>
      <c r="IAZ22" s="211"/>
      <c r="IBA22" s="211"/>
      <c r="IBB22" s="211"/>
      <c r="IBC22" s="211"/>
      <c r="IBD22" s="211"/>
      <c r="IBE22" s="211"/>
      <c r="IBF22" s="211"/>
      <c r="IBG22" s="211"/>
      <c r="IBH22" s="211"/>
      <c r="IBI22" s="211"/>
      <c r="IBJ22" s="211"/>
      <c r="IBK22" s="211"/>
      <c r="IBL22" s="211"/>
      <c r="IBM22" s="211"/>
      <c r="IBN22" s="211"/>
      <c r="IBO22" s="211"/>
      <c r="IBP22" s="211"/>
      <c r="IBQ22" s="211"/>
      <c r="IBR22" s="211"/>
      <c r="IBS22" s="211"/>
      <c r="IBT22" s="211"/>
      <c r="IBU22" s="211"/>
      <c r="IBV22" s="211"/>
      <c r="IBW22" s="211"/>
      <c r="IBX22" s="211"/>
      <c r="IBY22" s="211"/>
      <c r="IBZ22" s="211"/>
      <c r="ICA22" s="211"/>
      <c r="ICB22" s="211"/>
      <c r="ICC22" s="211"/>
      <c r="ICD22" s="211"/>
      <c r="ICE22" s="211"/>
      <c r="ICF22" s="211"/>
      <c r="ICG22" s="211"/>
      <c r="ICH22" s="211"/>
      <c r="ICI22" s="211"/>
      <c r="ICJ22" s="211"/>
      <c r="ICK22" s="211"/>
      <c r="ICL22" s="211"/>
      <c r="ICM22" s="211"/>
      <c r="ICN22" s="211"/>
      <c r="ICO22" s="211"/>
      <c r="ICP22" s="211"/>
      <c r="ICQ22" s="211"/>
      <c r="ICR22" s="211"/>
      <c r="ICS22" s="211"/>
      <c r="ICT22" s="211"/>
      <c r="ICU22" s="211"/>
      <c r="ICV22" s="211"/>
      <c r="ICW22" s="211"/>
      <c r="ICX22" s="211"/>
      <c r="ICY22" s="211"/>
      <c r="ICZ22" s="211"/>
      <c r="IDA22" s="211"/>
      <c r="IDB22" s="211"/>
      <c r="IDC22" s="211"/>
      <c r="IDD22" s="211"/>
      <c r="IDE22" s="211"/>
      <c r="IDF22" s="211"/>
      <c r="IDG22" s="211"/>
      <c r="IDH22" s="211"/>
      <c r="IDI22" s="211"/>
      <c r="IDJ22" s="211"/>
      <c r="IDK22" s="211"/>
      <c r="IDL22" s="211"/>
      <c r="IDM22" s="211"/>
      <c r="IDN22" s="211"/>
      <c r="IDO22" s="211"/>
      <c r="IDP22" s="211"/>
      <c r="IDQ22" s="211"/>
      <c r="IDR22" s="211"/>
      <c r="IDS22" s="211"/>
      <c r="IDT22" s="211"/>
      <c r="IDU22" s="211"/>
      <c r="IDV22" s="211"/>
      <c r="IDW22" s="211"/>
      <c r="IDX22" s="211"/>
      <c r="IDY22" s="211"/>
      <c r="IDZ22" s="211"/>
      <c r="IEA22" s="211"/>
      <c r="IEB22" s="211"/>
      <c r="IEC22" s="211"/>
      <c r="IED22" s="211"/>
      <c r="IEE22" s="211"/>
      <c r="IEF22" s="211"/>
      <c r="IEG22" s="211"/>
      <c r="IEH22" s="211"/>
      <c r="IEI22" s="211"/>
      <c r="IEJ22" s="211"/>
      <c r="IEK22" s="211"/>
      <c r="IEL22" s="211"/>
      <c r="IEM22" s="211"/>
      <c r="IEN22" s="211"/>
      <c r="IEO22" s="211"/>
      <c r="IEP22" s="211"/>
      <c r="IEQ22" s="211"/>
      <c r="IER22" s="211"/>
      <c r="IES22" s="211"/>
      <c r="IET22" s="211"/>
      <c r="IEU22" s="211"/>
      <c r="IEV22" s="211"/>
      <c r="IEW22" s="211"/>
      <c r="IEX22" s="211"/>
      <c r="IEY22" s="211"/>
      <c r="IEZ22" s="211"/>
      <c r="IFA22" s="211"/>
      <c r="IFB22" s="211"/>
      <c r="IFC22" s="211"/>
      <c r="IFD22" s="211"/>
      <c r="IFE22" s="211"/>
      <c r="IFF22" s="211"/>
      <c r="IFG22" s="211"/>
      <c r="IFH22" s="211"/>
      <c r="IFI22" s="211"/>
      <c r="IFJ22" s="211"/>
      <c r="IFK22" s="211"/>
      <c r="IFL22" s="211"/>
      <c r="IFM22" s="211"/>
      <c r="IFN22" s="211"/>
      <c r="IFO22" s="211"/>
      <c r="IFP22" s="211"/>
      <c r="IFQ22" s="211"/>
      <c r="IFR22" s="211"/>
      <c r="IFS22" s="211"/>
      <c r="IFT22" s="211"/>
      <c r="IFU22" s="211"/>
      <c r="IFV22" s="211"/>
      <c r="IFW22" s="211"/>
      <c r="IFX22" s="211"/>
      <c r="IFY22" s="211"/>
      <c r="IFZ22" s="211"/>
      <c r="IGA22" s="211"/>
      <c r="IGB22" s="211"/>
      <c r="IGC22" s="211"/>
      <c r="IGD22" s="211"/>
      <c r="IGE22" s="211"/>
      <c r="IGF22" s="211"/>
      <c r="IGG22" s="211"/>
      <c r="IGH22" s="211"/>
      <c r="IGI22" s="211"/>
      <c r="IGJ22" s="211"/>
      <c r="IGK22" s="211"/>
      <c r="IGL22" s="211"/>
      <c r="IGM22" s="211"/>
      <c r="IGN22" s="211"/>
      <c r="IGO22" s="211"/>
      <c r="IGP22" s="211"/>
      <c r="IGQ22" s="211"/>
      <c r="IGR22" s="211"/>
      <c r="IGS22" s="211"/>
      <c r="IGT22" s="211"/>
      <c r="IGU22" s="211"/>
      <c r="IGV22" s="211"/>
      <c r="IGW22" s="211"/>
      <c r="IGX22" s="211"/>
      <c r="IGY22" s="211"/>
      <c r="IGZ22" s="211"/>
      <c r="IHA22" s="211"/>
      <c r="IHB22" s="211"/>
      <c r="IHC22" s="211"/>
      <c r="IHD22" s="211"/>
      <c r="IHE22" s="211"/>
      <c r="IHF22" s="211"/>
      <c r="IHG22" s="211"/>
      <c r="IHH22" s="211"/>
      <c r="IHI22" s="211"/>
      <c r="IHJ22" s="211"/>
      <c r="IHK22" s="211"/>
      <c r="IHL22" s="211"/>
      <c r="IHM22" s="211"/>
      <c r="IHN22" s="211"/>
      <c r="IHO22" s="211"/>
      <c r="IHP22" s="211"/>
      <c r="IHQ22" s="211"/>
      <c r="IHR22" s="211"/>
      <c r="IHS22" s="211"/>
      <c r="IHT22" s="211"/>
      <c r="IHU22" s="211"/>
      <c r="IHV22" s="211"/>
      <c r="IHW22" s="211"/>
      <c r="IHX22" s="211"/>
      <c r="IHY22" s="211"/>
      <c r="IHZ22" s="211"/>
      <c r="IIA22" s="211"/>
      <c r="IIB22" s="211"/>
      <c r="IIC22" s="211"/>
      <c r="IID22" s="211"/>
      <c r="IIE22" s="211"/>
      <c r="IIF22" s="211"/>
      <c r="IIG22" s="211"/>
      <c r="IIH22" s="211"/>
      <c r="III22" s="211"/>
      <c r="IIJ22" s="211"/>
      <c r="IIK22" s="211"/>
      <c r="IIL22" s="211"/>
      <c r="IIM22" s="211"/>
      <c r="IIN22" s="211"/>
      <c r="IIO22" s="211"/>
      <c r="IIP22" s="211"/>
      <c r="IIQ22" s="211"/>
      <c r="IIR22" s="211"/>
      <c r="IIS22" s="211"/>
      <c r="IIT22" s="211"/>
      <c r="IIU22" s="211"/>
      <c r="IIV22" s="211"/>
      <c r="IIW22" s="211"/>
      <c r="IIX22" s="211"/>
      <c r="IIY22" s="211"/>
      <c r="IIZ22" s="211"/>
      <c r="IJA22" s="211"/>
      <c r="IJB22" s="211"/>
      <c r="IJC22" s="211"/>
      <c r="IJD22" s="211"/>
      <c r="IJE22" s="211"/>
      <c r="IJF22" s="211"/>
      <c r="IJG22" s="211"/>
      <c r="IJH22" s="211"/>
      <c r="IJI22" s="211"/>
      <c r="IJJ22" s="211"/>
      <c r="IJK22" s="211"/>
      <c r="IJL22" s="211"/>
      <c r="IJM22" s="211"/>
      <c r="IJN22" s="211"/>
      <c r="IJO22" s="211"/>
      <c r="IJP22" s="211"/>
      <c r="IJQ22" s="211"/>
      <c r="IJR22" s="211"/>
      <c r="IJS22" s="211"/>
      <c r="IJT22" s="211"/>
      <c r="IJU22" s="211"/>
      <c r="IJV22" s="211"/>
      <c r="IJW22" s="211"/>
      <c r="IJX22" s="211"/>
      <c r="IJY22" s="211"/>
      <c r="IJZ22" s="211"/>
      <c r="IKA22" s="211"/>
      <c r="IKB22" s="211"/>
      <c r="IKC22" s="211"/>
      <c r="IKD22" s="211"/>
      <c r="IKE22" s="211"/>
      <c r="IKF22" s="211"/>
      <c r="IKG22" s="211"/>
      <c r="IKH22" s="211"/>
      <c r="IKI22" s="211"/>
      <c r="IKJ22" s="211"/>
      <c r="IKK22" s="211"/>
      <c r="IKL22" s="211"/>
      <c r="IKM22" s="211"/>
      <c r="IKN22" s="211"/>
      <c r="IKO22" s="211"/>
      <c r="IKP22" s="211"/>
      <c r="IKQ22" s="211"/>
      <c r="IKR22" s="211"/>
      <c r="IKS22" s="211"/>
      <c r="IKT22" s="211"/>
      <c r="IKU22" s="211"/>
      <c r="IKV22" s="211"/>
      <c r="IKW22" s="211"/>
      <c r="IKX22" s="211"/>
      <c r="IKY22" s="211"/>
      <c r="IKZ22" s="211"/>
      <c r="ILA22" s="211"/>
      <c r="ILB22" s="211"/>
      <c r="ILC22" s="211"/>
      <c r="ILD22" s="211"/>
      <c r="ILE22" s="211"/>
      <c r="ILF22" s="211"/>
      <c r="ILG22" s="211"/>
      <c r="ILH22" s="211"/>
      <c r="ILI22" s="211"/>
      <c r="ILJ22" s="211"/>
      <c r="ILK22" s="211"/>
      <c r="ILL22" s="211"/>
      <c r="ILM22" s="211"/>
      <c r="ILN22" s="211"/>
      <c r="ILO22" s="211"/>
      <c r="ILP22" s="211"/>
      <c r="ILQ22" s="211"/>
      <c r="ILR22" s="211"/>
      <c r="ILS22" s="211"/>
      <c r="ILT22" s="211"/>
      <c r="ILU22" s="211"/>
      <c r="ILV22" s="211"/>
      <c r="ILW22" s="211"/>
      <c r="ILX22" s="211"/>
      <c r="ILY22" s="211"/>
      <c r="ILZ22" s="211"/>
      <c r="IMA22" s="211"/>
      <c r="IMB22" s="211"/>
      <c r="IMC22" s="211"/>
      <c r="IMD22" s="211"/>
      <c r="IME22" s="211"/>
      <c r="IMF22" s="211"/>
      <c r="IMG22" s="211"/>
      <c r="IMH22" s="211"/>
      <c r="IMI22" s="211"/>
      <c r="IMJ22" s="211"/>
      <c r="IMK22" s="211"/>
      <c r="IML22" s="211"/>
      <c r="IMM22" s="211"/>
      <c r="IMN22" s="211"/>
      <c r="IMO22" s="211"/>
      <c r="IMP22" s="211"/>
      <c r="IMQ22" s="211"/>
      <c r="IMR22" s="211"/>
      <c r="IMS22" s="211"/>
      <c r="IMT22" s="211"/>
      <c r="IMU22" s="211"/>
      <c r="IMV22" s="211"/>
      <c r="IMW22" s="211"/>
      <c r="IMX22" s="211"/>
      <c r="IMY22" s="211"/>
      <c r="IMZ22" s="211"/>
      <c r="INA22" s="211"/>
      <c r="INB22" s="211"/>
      <c r="INC22" s="211"/>
      <c r="IND22" s="211"/>
      <c r="INE22" s="211"/>
      <c r="INF22" s="211"/>
      <c r="ING22" s="211"/>
      <c r="INH22" s="211"/>
      <c r="INI22" s="211"/>
      <c r="INJ22" s="211"/>
      <c r="INK22" s="211"/>
      <c r="INL22" s="211"/>
      <c r="INM22" s="211"/>
      <c r="INN22" s="211"/>
      <c r="INO22" s="211"/>
      <c r="INP22" s="211"/>
      <c r="INQ22" s="211"/>
      <c r="INR22" s="211"/>
      <c r="INS22" s="211"/>
      <c r="INT22" s="211"/>
      <c r="INU22" s="211"/>
      <c r="INV22" s="211"/>
      <c r="INW22" s="211"/>
      <c r="INX22" s="211"/>
      <c r="INY22" s="211"/>
      <c r="INZ22" s="211"/>
      <c r="IOA22" s="211"/>
      <c r="IOB22" s="211"/>
      <c r="IOC22" s="211"/>
      <c r="IOD22" s="211"/>
      <c r="IOE22" s="211"/>
      <c r="IOF22" s="211"/>
      <c r="IOG22" s="211"/>
      <c r="IOH22" s="211"/>
      <c r="IOI22" s="211"/>
      <c r="IOJ22" s="211"/>
      <c r="IOK22" s="211"/>
      <c r="IOL22" s="211"/>
      <c r="IOM22" s="211"/>
      <c r="ION22" s="211"/>
      <c r="IOO22" s="211"/>
      <c r="IOP22" s="211"/>
      <c r="IOQ22" s="211"/>
      <c r="IOR22" s="211"/>
      <c r="IOS22" s="211"/>
      <c r="IOT22" s="211"/>
      <c r="IOU22" s="211"/>
      <c r="IOV22" s="211"/>
      <c r="IOW22" s="211"/>
      <c r="IOX22" s="211"/>
      <c r="IOY22" s="211"/>
      <c r="IOZ22" s="211"/>
      <c r="IPA22" s="211"/>
      <c r="IPB22" s="211"/>
      <c r="IPC22" s="211"/>
      <c r="IPD22" s="211"/>
      <c r="IPE22" s="211"/>
      <c r="IPF22" s="211"/>
      <c r="IPG22" s="211"/>
      <c r="IPH22" s="211"/>
      <c r="IPI22" s="211"/>
      <c r="IPJ22" s="211"/>
      <c r="IPK22" s="211"/>
      <c r="IPL22" s="211"/>
      <c r="IPM22" s="211"/>
      <c r="IPN22" s="211"/>
      <c r="IPO22" s="211"/>
      <c r="IPP22" s="211"/>
      <c r="IPQ22" s="211"/>
      <c r="IPR22" s="211"/>
      <c r="IPS22" s="211"/>
      <c r="IPT22" s="211"/>
      <c r="IPU22" s="211"/>
      <c r="IPV22" s="211"/>
      <c r="IPW22" s="211"/>
      <c r="IPX22" s="211"/>
      <c r="IPY22" s="211"/>
      <c r="IPZ22" s="211"/>
      <c r="IQA22" s="211"/>
      <c r="IQB22" s="211"/>
      <c r="IQC22" s="211"/>
      <c r="IQD22" s="211"/>
      <c r="IQE22" s="211"/>
      <c r="IQF22" s="211"/>
      <c r="IQG22" s="211"/>
      <c r="IQH22" s="211"/>
      <c r="IQI22" s="211"/>
      <c r="IQJ22" s="211"/>
      <c r="IQK22" s="211"/>
      <c r="IQL22" s="211"/>
      <c r="IQM22" s="211"/>
      <c r="IQN22" s="211"/>
      <c r="IQO22" s="211"/>
      <c r="IQP22" s="211"/>
      <c r="IQQ22" s="211"/>
      <c r="IQR22" s="211"/>
      <c r="IQS22" s="211"/>
      <c r="IQT22" s="211"/>
      <c r="IQU22" s="211"/>
      <c r="IQV22" s="211"/>
      <c r="IQW22" s="211"/>
      <c r="IQX22" s="211"/>
      <c r="IQY22" s="211"/>
      <c r="IQZ22" s="211"/>
      <c r="IRA22" s="211"/>
      <c r="IRB22" s="211"/>
      <c r="IRC22" s="211"/>
      <c r="IRD22" s="211"/>
      <c r="IRE22" s="211"/>
      <c r="IRF22" s="211"/>
      <c r="IRG22" s="211"/>
      <c r="IRH22" s="211"/>
      <c r="IRI22" s="211"/>
      <c r="IRJ22" s="211"/>
      <c r="IRK22" s="211"/>
      <c r="IRL22" s="211"/>
      <c r="IRM22" s="211"/>
      <c r="IRN22" s="211"/>
      <c r="IRO22" s="211"/>
      <c r="IRP22" s="211"/>
      <c r="IRQ22" s="211"/>
      <c r="IRR22" s="211"/>
      <c r="IRS22" s="211"/>
      <c r="IRT22" s="211"/>
      <c r="IRU22" s="211"/>
      <c r="IRV22" s="211"/>
      <c r="IRW22" s="211"/>
      <c r="IRX22" s="211"/>
      <c r="IRY22" s="211"/>
      <c r="IRZ22" s="211"/>
      <c r="ISA22" s="211"/>
      <c r="ISB22" s="211"/>
      <c r="ISC22" s="211"/>
      <c r="ISD22" s="211"/>
      <c r="ISE22" s="211"/>
      <c r="ISF22" s="211"/>
      <c r="ISG22" s="211"/>
      <c r="ISH22" s="211"/>
      <c r="ISI22" s="211"/>
      <c r="ISJ22" s="211"/>
      <c r="ISK22" s="211"/>
      <c r="ISL22" s="211"/>
      <c r="ISM22" s="211"/>
      <c r="ISN22" s="211"/>
      <c r="ISO22" s="211"/>
      <c r="ISP22" s="211"/>
      <c r="ISQ22" s="211"/>
      <c r="ISR22" s="211"/>
      <c r="ISS22" s="211"/>
      <c r="IST22" s="211"/>
      <c r="ISU22" s="211"/>
      <c r="ISV22" s="211"/>
      <c r="ISW22" s="211"/>
      <c r="ISX22" s="211"/>
      <c r="ISY22" s="211"/>
      <c r="ISZ22" s="211"/>
      <c r="ITA22" s="211"/>
      <c r="ITB22" s="211"/>
      <c r="ITC22" s="211"/>
      <c r="ITD22" s="211"/>
      <c r="ITE22" s="211"/>
      <c r="ITF22" s="211"/>
      <c r="ITG22" s="211"/>
      <c r="ITH22" s="211"/>
      <c r="ITI22" s="211"/>
      <c r="ITJ22" s="211"/>
      <c r="ITK22" s="211"/>
      <c r="ITL22" s="211"/>
      <c r="ITM22" s="211"/>
      <c r="ITN22" s="211"/>
      <c r="ITO22" s="211"/>
      <c r="ITP22" s="211"/>
      <c r="ITQ22" s="211"/>
      <c r="ITR22" s="211"/>
      <c r="ITS22" s="211"/>
      <c r="ITT22" s="211"/>
      <c r="ITU22" s="211"/>
      <c r="ITV22" s="211"/>
      <c r="ITW22" s="211"/>
      <c r="ITX22" s="211"/>
      <c r="ITY22" s="211"/>
      <c r="ITZ22" s="211"/>
      <c r="IUA22" s="211"/>
      <c r="IUB22" s="211"/>
      <c r="IUC22" s="211"/>
      <c r="IUD22" s="211"/>
      <c r="IUE22" s="211"/>
      <c r="IUF22" s="211"/>
      <c r="IUG22" s="211"/>
      <c r="IUH22" s="211"/>
      <c r="IUI22" s="211"/>
      <c r="IUJ22" s="211"/>
      <c r="IUK22" s="211"/>
      <c r="IUL22" s="211"/>
      <c r="IUM22" s="211"/>
      <c r="IUN22" s="211"/>
      <c r="IUO22" s="211"/>
      <c r="IUP22" s="211"/>
      <c r="IUQ22" s="211"/>
      <c r="IUR22" s="211"/>
      <c r="IUS22" s="211"/>
      <c r="IUT22" s="211"/>
      <c r="IUU22" s="211"/>
      <c r="IUV22" s="211"/>
      <c r="IUW22" s="211"/>
      <c r="IUX22" s="211"/>
      <c r="IUY22" s="211"/>
      <c r="IUZ22" s="211"/>
      <c r="IVA22" s="211"/>
      <c r="IVB22" s="211"/>
      <c r="IVC22" s="211"/>
      <c r="IVD22" s="211"/>
      <c r="IVE22" s="211"/>
      <c r="IVF22" s="211"/>
      <c r="IVG22" s="211"/>
      <c r="IVH22" s="211"/>
      <c r="IVI22" s="211"/>
      <c r="IVJ22" s="211"/>
      <c r="IVK22" s="211"/>
      <c r="IVL22" s="211"/>
      <c r="IVM22" s="211"/>
      <c r="IVN22" s="211"/>
      <c r="IVO22" s="211"/>
      <c r="IVP22" s="211"/>
      <c r="IVQ22" s="211"/>
      <c r="IVR22" s="211"/>
      <c r="IVS22" s="211"/>
      <c r="IVT22" s="211"/>
      <c r="IVU22" s="211"/>
      <c r="IVV22" s="211"/>
      <c r="IVW22" s="211"/>
      <c r="IVX22" s="211"/>
      <c r="IVY22" s="211"/>
      <c r="IVZ22" s="211"/>
      <c r="IWA22" s="211"/>
      <c r="IWB22" s="211"/>
      <c r="IWC22" s="211"/>
      <c r="IWD22" s="211"/>
      <c r="IWE22" s="211"/>
      <c r="IWF22" s="211"/>
      <c r="IWG22" s="211"/>
      <c r="IWH22" s="211"/>
      <c r="IWI22" s="211"/>
      <c r="IWJ22" s="211"/>
      <c r="IWK22" s="211"/>
      <c r="IWL22" s="211"/>
      <c r="IWM22" s="211"/>
      <c r="IWN22" s="211"/>
      <c r="IWO22" s="211"/>
      <c r="IWP22" s="211"/>
      <c r="IWQ22" s="211"/>
      <c r="IWR22" s="211"/>
      <c r="IWS22" s="211"/>
      <c r="IWT22" s="211"/>
      <c r="IWU22" s="211"/>
      <c r="IWV22" s="211"/>
      <c r="IWW22" s="211"/>
      <c r="IWX22" s="211"/>
      <c r="IWY22" s="211"/>
      <c r="IWZ22" s="211"/>
      <c r="IXA22" s="211"/>
      <c r="IXB22" s="211"/>
      <c r="IXC22" s="211"/>
      <c r="IXD22" s="211"/>
      <c r="IXE22" s="211"/>
      <c r="IXF22" s="211"/>
      <c r="IXG22" s="211"/>
      <c r="IXH22" s="211"/>
      <c r="IXI22" s="211"/>
      <c r="IXJ22" s="211"/>
      <c r="IXK22" s="211"/>
      <c r="IXL22" s="211"/>
      <c r="IXM22" s="211"/>
      <c r="IXN22" s="211"/>
      <c r="IXO22" s="211"/>
      <c r="IXP22" s="211"/>
      <c r="IXQ22" s="211"/>
      <c r="IXR22" s="211"/>
      <c r="IXS22" s="211"/>
      <c r="IXT22" s="211"/>
      <c r="IXU22" s="211"/>
      <c r="IXV22" s="211"/>
      <c r="IXW22" s="211"/>
      <c r="IXX22" s="211"/>
      <c r="IXY22" s="211"/>
      <c r="IXZ22" s="211"/>
      <c r="IYA22" s="211"/>
      <c r="IYB22" s="211"/>
      <c r="IYC22" s="211"/>
      <c r="IYD22" s="211"/>
      <c r="IYE22" s="211"/>
      <c r="IYF22" s="211"/>
      <c r="IYG22" s="211"/>
      <c r="IYH22" s="211"/>
      <c r="IYI22" s="211"/>
      <c r="IYJ22" s="211"/>
      <c r="IYK22" s="211"/>
      <c r="IYL22" s="211"/>
      <c r="IYM22" s="211"/>
      <c r="IYN22" s="211"/>
      <c r="IYO22" s="211"/>
      <c r="IYP22" s="211"/>
      <c r="IYQ22" s="211"/>
      <c r="IYR22" s="211"/>
      <c r="IYS22" s="211"/>
      <c r="IYT22" s="211"/>
      <c r="IYU22" s="211"/>
      <c r="IYV22" s="211"/>
      <c r="IYW22" s="211"/>
      <c r="IYX22" s="211"/>
      <c r="IYY22" s="211"/>
      <c r="IYZ22" s="211"/>
      <c r="IZA22" s="211"/>
      <c r="IZB22" s="211"/>
      <c r="IZC22" s="211"/>
      <c r="IZD22" s="211"/>
      <c r="IZE22" s="211"/>
      <c r="IZF22" s="211"/>
      <c r="IZG22" s="211"/>
      <c r="IZH22" s="211"/>
      <c r="IZI22" s="211"/>
      <c r="IZJ22" s="211"/>
      <c r="IZK22" s="211"/>
      <c r="IZL22" s="211"/>
      <c r="IZM22" s="211"/>
      <c r="IZN22" s="211"/>
      <c r="IZO22" s="211"/>
      <c r="IZP22" s="211"/>
      <c r="IZQ22" s="211"/>
      <c r="IZR22" s="211"/>
      <c r="IZS22" s="211"/>
      <c r="IZT22" s="211"/>
      <c r="IZU22" s="211"/>
      <c r="IZV22" s="211"/>
      <c r="IZW22" s="211"/>
      <c r="IZX22" s="211"/>
      <c r="IZY22" s="211"/>
      <c r="IZZ22" s="211"/>
      <c r="JAA22" s="211"/>
      <c r="JAB22" s="211"/>
      <c r="JAC22" s="211"/>
      <c r="JAD22" s="211"/>
      <c r="JAE22" s="211"/>
      <c r="JAF22" s="211"/>
      <c r="JAG22" s="211"/>
      <c r="JAH22" s="211"/>
      <c r="JAI22" s="211"/>
      <c r="JAJ22" s="211"/>
      <c r="JAK22" s="211"/>
      <c r="JAL22" s="211"/>
      <c r="JAM22" s="211"/>
      <c r="JAN22" s="211"/>
      <c r="JAO22" s="211"/>
      <c r="JAP22" s="211"/>
      <c r="JAQ22" s="211"/>
      <c r="JAR22" s="211"/>
      <c r="JAS22" s="211"/>
      <c r="JAT22" s="211"/>
      <c r="JAU22" s="211"/>
      <c r="JAV22" s="211"/>
      <c r="JAW22" s="211"/>
      <c r="JAX22" s="211"/>
      <c r="JAY22" s="211"/>
      <c r="JAZ22" s="211"/>
      <c r="JBA22" s="211"/>
      <c r="JBB22" s="211"/>
      <c r="JBC22" s="211"/>
      <c r="JBD22" s="211"/>
      <c r="JBE22" s="211"/>
      <c r="JBF22" s="211"/>
      <c r="JBG22" s="211"/>
      <c r="JBH22" s="211"/>
      <c r="JBI22" s="211"/>
      <c r="JBJ22" s="211"/>
      <c r="JBK22" s="211"/>
      <c r="JBL22" s="211"/>
      <c r="JBM22" s="211"/>
      <c r="JBN22" s="211"/>
      <c r="JBO22" s="211"/>
      <c r="JBP22" s="211"/>
      <c r="JBQ22" s="211"/>
      <c r="JBR22" s="211"/>
      <c r="JBS22" s="211"/>
      <c r="JBT22" s="211"/>
      <c r="JBU22" s="211"/>
      <c r="JBV22" s="211"/>
      <c r="JBW22" s="211"/>
      <c r="JBX22" s="211"/>
      <c r="JBY22" s="211"/>
      <c r="JBZ22" s="211"/>
      <c r="JCA22" s="211"/>
      <c r="JCB22" s="211"/>
      <c r="JCC22" s="211"/>
      <c r="JCD22" s="211"/>
      <c r="JCE22" s="211"/>
      <c r="JCF22" s="211"/>
      <c r="JCG22" s="211"/>
      <c r="JCH22" s="211"/>
      <c r="JCI22" s="211"/>
      <c r="JCJ22" s="211"/>
      <c r="JCK22" s="211"/>
      <c r="JCL22" s="211"/>
      <c r="JCM22" s="211"/>
      <c r="JCN22" s="211"/>
      <c r="JCO22" s="211"/>
      <c r="JCP22" s="211"/>
      <c r="JCQ22" s="211"/>
      <c r="JCR22" s="211"/>
      <c r="JCS22" s="211"/>
      <c r="JCT22" s="211"/>
      <c r="JCU22" s="211"/>
      <c r="JCV22" s="211"/>
      <c r="JCW22" s="211"/>
      <c r="JCX22" s="211"/>
      <c r="JCY22" s="211"/>
      <c r="JCZ22" s="211"/>
      <c r="JDA22" s="211"/>
      <c r="JDB22" s="211"/>
      <c r="JDC22" s="211"/>
      <c r="JDD22" s="211"/>
      <c r="JDE22" s="211"/>
      <c r="JDF22" s="211"/>
      <c r="JDG22" s="211"/>
      <c r="JDH22" s="211"/>
      <c r="JDI22" s="211"/>
      <c r="JDJ22" s="211"/>
      <c r="JDK22" s="211"/>
      <c r="JDL22" s="211"/>
      <c r="JDM22" s="211"/>
      <c r="JDN22" s="211"/>
      <c r="JDO22" s="211"/>
      <c r="JDP22" s="211"/>
      <c r="JDQ22" s="211"/>
      <c r="JDR22" s="211"/>
      <c r="JDS22" s="211"/>
      <c r="JDT22" s="211"/>
      <c r="JDU22" s="211"/>
      <c r="JDV22" s="211"/>
      <c r="JDW22" s="211"/>
      <c r="JDX22" s="211"/>
      <c r="JDY22" s="211"/>
      <c r="JDZ22" s="211"/>
      <c r="JEA22" s="211"/>
      <c r="JEB22" s="211"/>
      <c r="JEC22" s="211"/>
      <c r="JED22" s="211"/>
      <c r="JEE22" s="211"/>
      <c r="JEF22" s="211"/>
      <c r="JEG22" s="211"/>
      <c r="JEH22" s="211"/>
      <c r="JEI22" s="211"/>
      <c r="JEJ22" s="211"/>
      <c r="JEK22" s="211"/>
      <c r="JEL22" s="211"/>
      <c r="JEM22" s="211"/>
      <c r="JEN22" s="211"/>
      <c r="JEO22" s="211"/>
      <c r="JEP22" s="211"/>
      <c r="JEQ22" s="211"/>
      <c r="JER22" s="211"/>
      <c r="JES22" s="211"/>
      <c r="JET22" s="211"/>
      <c r="JEU22" s="211"/>
      <c r="JEV22" s="211"/>
      <c r="JEW22" s="211"/>
      <c r="JEX22" s="211"/>
      <c r="JEY22" s="211"/>
      <c r="JEZ22" s="211"/>
      <c r="JFA22" s="211"/>
      <c r="JFB22" s="211"/>
      <c r="JFC22" s="211"/>
      <c r="JFD22" s="211"/>
      <c r="JFE22" s="211"/>
      <c r="JFF22" s="211"/>
      <c r="JFG22" s="211"/>
      <c r="JFH22" s="211"/>
      <c r="JFI22" s="211"/>
      <c r="JFJ22" s="211"/>
      <c r="JFK22" s="211"/>
      <c r="JFL22" s="211"/>
      <c r="JFM22" s="211"/>
      <c r="JFN22" s="211"/>
      <c r="JFO22" s="211"/>
      <c r="JFP22" s="211"/>
      <c r="JFQ22" s="211"/>
      <c r="JFR22" s="211"/>
      <c r="JFS22" s="211"/>
      <c r="JFT22" s="211"/>
      <c r="JFU22" s="211"/>
      <c r="JFV22" s="211"/>
      <c r="JFW22" s="211"/>
      <c r="JFX22" s="211"/>
      <c r="JFY22" s="211"/>
      <c r="JFZ22" s="211"/>
      <c r="JGA22" s="211"/>
      <c r="JGB22" s="211"/>
      <c r="JGC22" s="211"/>
      <c r="JGD22" s="211"/>
      <c r="JGE22" s="211"/>
      <c r="JGF22" s="211"/>
      <c r="JGG22" s="211"/>
      <c r="JGH22" s="211"/>
      <c r="JGI22" s="211"/>
      <c r="JGJ22" s="211"/>
      <c r="JGK22" s="211"/>
      <c r="JGL22" s="211"/>
      <c r="JGM22" s="211"/>
      <c r="JGN22" s="211"/>
      <c r="JGO22" s="211"/>
      <c r="JGP22" s="211"/>
      <c r="JGQ22" s="211"/>
      <c r="JGR22" s="211"/>
      <c r="JGS22" s="211"/>
      <c r="JGT22" s="211"/>
      <c r="JGU22" s="211"/>
      <c r="JGV22" s="211"/>
      <c r="JGW22" s="211"/>
      <c r="JGX22" s="211"/>
      <c r="JGY22" s="211"/>
      <c r="JGZ22" s="211"/>
      <c r="JHA22" s="211"/>
      <c r="JHB22" s="211"/>
      <c r="JHC22" s="211"/>
      <c r="JHD22" s="211"/>
      <c r="JHE22" s="211"/>
      <c r="JHF22" s="211"/>
      <c r="JHG22" s="211"/>
      <c r="JHH22" s="211"/>
      <c r="JHI22" s="211"/>
      <c r="JHJ22" s="211"/>
      <c r="JHK22" s="211"/>
      <c r="JHL22" s="211"/>
      <c r="JHM22" s="211"/>
      <c r="JHN22" s="211"/>
      <c r="JHO22" s="211"/>
      <c r="JHP22" s="211"/>
      <c r="JHQ22" s="211"/>
      <c r="JHR22" s="211"/>
      <c r="JHS22" s="211"/>
      <c r="JHT22" s="211"/>
      <c r="JHU22" s="211"/>
      <c r="JHV22" s="211"/>
      <c r="JHW22" s="211"/>
      <c r="JHX22" s="211"/>
      <c r="JHY22" s="211"/>
      <c r="JHZ22" s="211"/>
      <c r="JIA22" s="211"/>
      <c r="JIB22" s="211"/>
      <c r="JIC22" s="211"/>
      <c r="JID22" s="211"/>
      <c r="JIE22" s="211"/>
      <c r="JIF22" s="211"/>
      <c r="JIG22" s="211"/>
      <c r="JIH22" s="211"/>
      <c r="JII22" s="211"/>
      <c r="JIJ22" s="211"/>
      <c r="JIK22" s="211"/>
      <c r="JIL22" s="211"/>
      <c r="JIM22" s="211"/>
      <c r="JIN22" s="211"/>
      <c r="JIO22" s="211"/>
      <c r="JIP22" s="211"/>
      <c r="JIQ22" s="211"/>
      <c r="JIR22" s="211"/>
      <c r="JIS22" s="211"/>
      <c r="JIT22" s="211"/>
      <c r="JIU22" s="211"/>
      <c r="JIV22" s="211"/>
      <c r="JIW22" s="211"/>
      <c r="JIX22" s="211"/>
      <c r="JIY22" s="211"/>
      <c r="JIZ22" s="211"/>
      <c r="JJA22" s="211"/>
      <c r="JJB22" s="211"/>
      <c r="JJC22" s="211"/>
      <c r="JJD22" s="211"/>
      <c r="JJE22" s="211"/>
      <c r="JJF22" s="211"/>
      <c r="JJG22" s="211"/>
      <c r="JJH22" s="211"/>
      <c r="JJI22" s="211"/>
      <c r="JJJ22" s="211"/>
      <c r="JJK22" s="211"/>
      <c r="JJL22" s="211"/>
      <c r="JJM22" s="211"/>
      <c r="JJN22" s="211"/>
      <c r="JJO22" s="211"/>
      <c r="JJP22" s="211"/>
      <c r="JJQ22" s="211"/>
      <c r="JJR22" s="211"/>
      <c r="JJS22" s="211"/>
      <c r="JJT22" s="211"/>
      <c r="JJU22" s="211"/>
      <c r="JJV22" s="211"/>
      <c r="JJW22" s="211"/>
      <c r="JJX22" s="211"/>
      <c r="JJY22" s="211"/>
      <c r="JJZ22" s="211"/>
      <c r="JKA22" s="211"/>
      <c r="JKB22" s="211"/>
      <c r="JKC22" s="211"/>
      <c r="JKD22" s="211"/>
      <c r="JKE22" s="211"/>
      <c r="JKF22" s="211"/>
      <c r="JKG22" s="211"/>
      <c r="JKH22" s="211"/>
      <c r="JKI22" s="211"/>
      <c r="JKJ22" s="211"/>
      <c r="JKK22" s="211"/>
      <c r="JKL22" s="211"/>
      <c r="JKM22" s="211"/>
      <c r="JKN22" s="211"/>
      <c r="JKO22" s="211"/>
      <c r="JKP22" s="211"/>
      <c r="JKQ22" s="211"/>
      <c r="JKR22" s="211"/>
      <c r="JKS22" s="211"/>
      <c r="JKT22" s="211"/>
      <c r="JKU22" s="211"/>
      <c r="JKV22" s="211"/>
      <c r="JKW22" s="211"/>
      <c r="JKX22" s="211"/>
      <c r="JKY22" s="211"/>
      <c r="JKZ22" s="211"/>
      <c r="JLA22" s="211"/>
      <c r="JLB22" s="211"/>
      <c r="JLC22" s="211"/>
      <c r="JLD22" s="211"/>
      <c r="JLE22" s="211"/>
      <c r="JLF22" s="211"/>
      <c r="JLG22" s="211"/>
      <c r="JLH22" s="211"/>
      <c r="JLI22" s="211"/>
      <c r="JLJ22" s="211"/>
      <c r="JLK22" s="211"/>
      <c r="JLL22" s="211"/>
      <c r="JLM22" s="211"/>
      <c r="JLN22" s="211"/>
      <c r="JLO22" s="211"/>
      <c r="JLP22" s="211"/>
      <c r="JLQ22" s="211"/>
      <c r="JLR22" s="211"/>
      <c r="JLS22" s="211"/>
      <c r="JLT22" s="211"/>
      <c r="JLU22" s="211"/>
      <c r="JLV22" s="211"/>
      <c r="JLW22" s="211"/>
      <c r="JLX22" s="211"/>
      <c r="JLY22" s="211"/>
      <c r="JLZ22" s="211"/>
      <c r="JMA22" s="211"/>
      <c r="JMB22" s="211"/>
      <c r="JMC22" s="211"/>
      <c r="JMD22" s="211"/>
      <c r="JME22" s="211"/>
      <c r="JMF22" s="211"/>
      <c r="JMG22" s="211"/>
      <c r="JMH22" s="211"/>
      <c r="JMI22" s="211"/>
      <c r="JMJ22" s="211"/>
      <c r="JMK22" s="211"/>
      <c r="JML22" s="211"/>
      <c r="JMM22" s="211"/>
      <c r="JMN22" s="211"/>
      <c r="JMO22" s="211"/>
      <c r="JMP22" s="211"/>
      <c r="JMQ22" s="211"/>
      <c r="JMR22" s="211"/>
      <c r="JMS22" s="211"/>
      <c r="JMT22" s="211"/>
      <c r="JMU22" s="211"/>
      <c r="JMV22" s="211"/>
      <c r="JMW22" s="211"/>
      <c r="JMX22" s="211"/>
      <c r="JMY22" s="211"/>
      <c r="JMZ22" s="211"/>
      <c r="JNA22" s="211"/>
      <c r="JNB22" s="211"/>
      <c r="JNC22" s="211"/>
      <c r="JND22" s="211"/>
      <c r="JNE22" s="211"/>
      <c r="JNF22" s="211"/>
      <c r="JNG22" s="211"/>
      <c r="JNH22" s="211"/>
      <c r="JNI22" s="211"/>
      <c r="JNJ22" s="211"/>
      <c r="JNK22" s="211"/>
      <c r="JNL22" s="211"/>
      <c r="JNM22" s="211"/>
      <c r="JNN22" s="211"/>
      <c r="JNO22" s="211"/>
      <c r="JNP22" s="211"/>
      <c r="JNQ22" s="211"/>
      <c r="JNR22" s="211"/>
      <c r="JNS22" s="211"/>
      <c r="JNT22" s="211"/>
      <c r="JNU22" s="211"/>
      <c r="JNV22" s="211"/>
      <c r="JNW22" s="211"/>
      <c r="JNX22" s="211"/>
      <c r="JNY22" s="211"/>
      <c r="JNZ22" s="211"/>
      <c r="JOA22" s="211"/>
      <c r="JOB22" s="211"/>
      <c r="JOC22" s="211"/>
      <c r="JOD22" s="211"/>
      <c r="JOE22" s="211"/>
      <c r="JOF22" s="211"/>
      <c r="JOG22" s="211"/>
      <c r="JOH22" s="211"/>
      <c r="JOI22" s="211"/>
      <c r="JOJ22" s="211"/>
      <c r="JOK22" s="211"/>
      <c r="JOL22" s="211"/>
      <c r="JOM22" s="211"/>
      <c r="JON22" s="211"/>
      <c r="JOO22" s="211"/>
      <c r="JOP22" s="211"/>
      <c r="JOQ22" s="211"/>
      <c r="JOR22" s="211"/>
      <c r="JOS22" s="211"/>
      <c r="JOT22" s="211"/>
      <c r="JOU22" s="211"/>
      <c r="JOV22" s="211"/>
      <c r="JOW22" s="211"/>
      <c r="JOX22" s="211"/>
      <c r="JOY22" s="211"/>
      <c r="JOZ22" s="211"/>
      <c r="JPA22" s="211"/>
      <c r="JPB22" s="211"/>
      <c r="JPC22" s="211"/>
      <c r="JPD22" s="211"/>
      <c r="JPE22" s="211"/>
      <c r="JPF22" s="211"/>
      <c r="JPG22" s="211"/>
      <c r="JPH22" s="211"/>
      <c r="JPI22" s="211"/>
      <c r="JPJ22" s="211"/>
      <c r="JPK22" s="211"/>
      <c r="JPL22" s="211"/>
      <c r="JPM22" s="211"/>
      <c r="JPN22" s="211"/>
      <c r="JPO22" s="211"/>
      <c r="JPP22" s="211"/>
      <c r="JPQ22" s="211"/>
      <c r="JPR22" s="211"/>
      <c r="JPS22" s="211"/>
      <c r="JPT22" s="211"/>
      <c r="JPU22" s="211"/>
      <c r="JPV22" s="211"/>
      <c r="JPW22" s="211"/>
      <c r="JPX22" s="211"/>
      <c r="JPY22" s="211"/>
      <c r="JPZ22" s="211"/>
      <c r="JQA22" s="211"/>
      <c r="JQB22" s="211"/>
      <c r="JQC22" s="211"/>
      <c r="JQD22" s="211"/>
      <c r="JQE22" s="211"/>
      <c r="JQF22" s="211"/>
      <c r="JQG22" s="211"/>
      <c r="JQH22" s="211"/>
      <c r="JQI22" s="211"/>
      <c r="JQJ22" s="211"/>
      <c r="JQK22" s="211"/>
      <c r="JQL22" s="211"/>
      <c r="JQM22" s="211"/>
      <c r="JQN22" s="211"/>
      <c r="JQO22" s="211"/>
      <c r="JQP22" s="211"/>
      <c r="JQQ22" s="211"/>
      <c r="JQR22" s="211"/>
      <c r="JQS22" s="211"/>
      <c r="JQT22" s="211"/>
      <c r="JQU22" s="211"/>
      <c r="JQV22" s="211"/>
      <c r="JQW22" s="211"/>
      <c r="JQX22" s="211"/>
      <c r="JQY22" s="211"/>
      <c r="JQZ22" s="211"/>
      <c r="JRA22" s="211"/>
      <c r="JRB22" s="211"/>
      <c r="JRC22" s="211"/>
      <c r="JRD22" s="211"/>
      <c r="JRE22" s="211"/>
      <c r="JRF22" s="211"/>
      <c r="JRG22" s="211"/>
      <c r="JRH22" s="211"/>
      <c r="JRI22" s="211"/>
      <c r="JRJ22" s="211"/>
      <c r="JRK22" s="211"/>
      <c r="JRL22" s="211"/>
      <c r="JRM22" s="211"/>
      <c r="JRN22" s="211"/>
      <c r="JRO22" s="211"/>
      <c r="JRP22" s="211"/>
      <c r="JRQ22" s="211"/>
      <c r="JRR22" s="211"/>
      <c r="JRS22" s="211"/>
      <c r="JRT22" s="211"/>
      <c r="JRU22" s="211"/>
      <c r="JRV22" s="211"/>
      <c r="JRW22" s="211"/>
      <c r="JRX22" s="211"/>
      <c r="JRY22" s="211"/>
      <c r="JRZ22" s="211"/>
      <c r="JSA22" s="211"/>
      <c r="JSB22" s="211"/>
      <c r="JSC22" s="211"/>
      <c r="JSD22" s="211"/>
      <c r="JSE22" s="211"/>
      <c r="JSF22" s="211"/>
      <c r="JSG22" s="211"/>
      <c r="JSH22" s="211"/>
      <c r="JSI22" s="211"/>
      <c r="JSJ22" s="211"/>
      <c r="JSK22" s="211"/>
      <c r="JSL22" s="211"/>
      <c r="JSM22" s="211"/>
      <c r="JSN22" s="211"/>
      <c r="JSO22" s="211"/>
      <c r="JSP22" s="211"/>
      <c r="JSQ22" s="211"/>
      <c r="JSR22" s="211"/>
      <c r="JSS22" s="211"/>
      <c r="JST22" s="211"/>
      <c r="JSU22" s="211"/>
      <c r="JSV22" s="211"/>
      <c r="JSW22" s="211"/>
      <c r="JSX22" s="211"/>
      <c r="JSY22" s="211"/>
      <c r="JSZ22" s="211"/>
      <c r="JTA22" s="211"/>
      <c r="JTB22" s="211"/>
      <c r="JTC22" s="211"/>
      <c r="JTD22" s="211"/>
      <c r="JTE22" s="211"/>
      <c r="JTF22" s="211"/>
      <c r="JTG22" s="211"/>
      <c r="JTH22" s="211"/>
      <c r="JTI22" s="211"/>
      <c r="JTJ22" s="211"/>
      <c r="JTK22" s="211"/>
      <c r="JTL22" s="211"/>
      <c r="JTM22" s="211"/>
      <c r="JTN22" s="211"/>
      <c r="JTO22" s="211"/>
      <c r="JTP22" s="211"/>
      <c r="JTQ22" s="211"/>
      <c r="JTR22" s="211"/>
      <c r="JTS22" s="211"/>
      <c r="JTT22" s="211"/>
      <c r="JTU22" s="211"/>
      <c r="JTV22" s="211"/>
      <c r="JTW22" s="211"/>
      <c r="JTX22" s="211"/>
      <c r="JTY22" s="211"/>
      <c r="JTZ22" s="211"/>
      <c r="JUA22" s="211"/>
      <c r="JUB22" s="211"/>
      <c r="JUC22" s="211"/>
      <c r="JUD22" s="211"/>
      <c r="JUE22" s="211"/>
      <c r="JUF22" s="211"/>
      <c r="JUG22" s="211"/>
      <c r="JUH22" s="211"/>
      <c r="JUI22" s="211"/>
      <c r="JUJ22" s="211"/>
      <c r="JUK22" s="211"/>
      <c r="JUL22" s="211"/>
      <c r="JUM22" s="211"/>
      <c r="JUN22" s="211"/>
      <c r="JUO22" s="211"/>
      <c r="JUP22" s="211"/>
      <c r="JUQ22" s="211"/>
      <c r="JUR22" s="211"/>
      <c r="JUS22" s="211"/>
      <c r="JUT22" s="211"/>
      <c r="JUU22" s="211"/>
      <c r="JUV22" s="211"/>
      <c r="JUW22" s="211"/>
      <c r="JUX22" s="211"/>
      <c r="JUY22" s="211"/>
      <c r="JUZ22" s="211"/>
      <c r="JVA22" s="211"/>
      <c r="JVB22" s="211"/>
      <c r="JVC22" s="211"/>
      <c r="JVD22" s="211"/>
      <c r="JVE22" s="211"/>
      <c r="JVF22" s="211"/>
      <c r="JVG22" s="211"/>
      <c r="JVH22" s="211"/>
      <c r="JVI22" s="211"/>
      <c r="JVJ22" s="211"/>
      <c r="JVK22" s="211"/>
      <c r="JVL22" s="211"/>
      <c r="JVM22" s="211"/>
      <c r="JVN22" s="211"/>
      <c r="JVO22" s="211"/>
      <c r="JVP22" s="211"/>
      <c r="JVQ22" s="211"/>
      <c r="JVR22" s="211"/>
      <c r="JVS22" s="211"/>
      <c r="JVT22" s="211"/>
      <c r="JVU22" s="211"/>
      <c r="JVV22" s="211"/>
      <c r="JVW22" s="211"/>
      <c r="JVX22" s="211"/>
      <c r="JVY22" s="211"/>
      <c r="JVZ22" s="211"/>
      <c r="JWA22" s="211"/>
      <c r="JWB22" s="211"/>
      <c r="JWC22" s="211"/>
      <c r="JWD22" s="211"/>
      <c r="JWE22" s="211"/>
      <c r="JWF22" s="211"/>
      <c r="JWG22" s="211"/>
      <c r="JWH22" s="211"/>
      <c r="JWI22" s="211"/>
      <c r="JWJ22" s="211"/>
      <c r="JWK22" s="211"/>
      <c r="JWL22" s="211"/>
      <c r="JWM22" s="211"/>
      <c r="JWN22" s="211"/>
      <c r="JWO22" s="211"/>
      <c r="JWP22" s="211"/>
      <c r="JWQ22" s="211"/>
      <c r="JWR22" s="211"/>
      <c r="JWS22" s="211"/>
      <c r="JWT22" s="211"/>
      <c r="JWU22" s="211"/>
      <c r="JWV22" s="211"/>
      <c r="JWW22" s="211"/>
      <c r="JWX22" s="211"/>
      <c r="JWY22" s="211"/>
      <c r="JWZ22" s="211"/>
      <c r="JXA22" s="211"/>
      <c r="JXB22" s="211"/>
      <c r="JXC22" s="211"/>
      <c r="JXD22" s="211"/>
      <c r="JXE22" s="211"/>
      <c r="JXF22" s="211"/>
      <c r="JXG22" s="211"/>
      <c r="JXH22" s="211"/>
      <c r="JXI22" s="211"/>
      <c r="JXJ22" s="211"/>
      <c r="JXK22" s="211"/>
      <c r="JXL22" s="211"/>
      <c r="JXM22" s="211"/>
      <c r="JXN22" s="211"/>
      <c r="JXO22" s="211"/>
      <c r="JXP22" s="211"/>
      <c r="JXQ22" s="211"/>
      <c r="JXR22" s="211"/>
      <c r="JXS22" s="211"/>
      <c r="JXT22" s="211"/>
      <c r="JXU22" s="211"/>
      <c r="JXV22" s="211"/>
      <c r="JXW22" s="211"/>
      <c r="JXX22" s="211"/>
      <c r="JXY22" s="211"/>
      <c r="JXZ22" s="211"/>
      <c r="JYA22" s="211"/>
      <c r="JYB22" s="211"/>
      <c r="JYC22" s="211"/>
      <c r="JYD22" s="211"/>
      <c r="JYE22" s="211"/>
      <c r="JYF22" s="211"/>
      <c r="JYG22" s="211"/>
      <c r="JYH22" s="211"/>
      <c r="JYI22" s="211"/>
      <c r="JYJ22" s="211"/>
      <c r="JYK22" s="211"/>
      <c r="JYL22" s="211"/>
      <c r="JYM22" s="211"/>
      <c r="JYN22" s="211"/>
      <c r="JYO22" s="211"/>
      <c r="JYP22" s="211"/>
      <c r="JYQ22" s="211"/>
      <c r="JYR22" s="211"/>
      <c r="JYS22" s="211"/>
      <c r="JYT22" s="211"/>
      <c r="JYU22" s="211"/>
      <c r="JYV22" s="211"/>
      <c r="JYW22" s="211"/>
      <c r="JYX22" s="211"/>
      <c r="JYY22" s="211"/>
      <c r="JYZ22" s="211"/>
      <c r="JZA22" s="211"/>
      <c r="JZB22" s="211"/>
      <c r="JZC22" s="211"/>
      <c r="JZD22" s="211"/>
      <c r="JZE22" s="211"/>
      <c r="JZF22" s="211"/>
      <c r="JZG22" s="211"/>
      <c r="JZH22" s="211"/>
      <c r="JZI22" s="211"/>
      <c r="JZJ22" s="211"/>
      <c r="JZK22" s="211"/>
      <c r="JZL22" s="211"/>
      <c r="JZM22" s="211"/>
      <c r="JZN22" s="211"/>
      <c r="JZO22" s="211"/>
      <c r="JZP22" s="211"/>
      <c r="JZQ22" s="211"/>
      <c r="JZR22" s="211"/>
      <c r="JZS22" s="211"/>
      <c r="JZT22" s="211"/>
      <c r="JZU22" s="211"/>
      <c r="JZV22" s="211"/>
      <c r="JZW22" s="211"/>
      <c r="JZX22" s="211"/>
      <c r="JZY22" s="211"/>
      <c r="JZZ22" s="211"/>
      <c r="KAA22" s="211"/>
      <c r="KAB22" s="211"/>
      <c r="KAC22" s="211"/>
      <c r="KAD22" s="211"/>
      <c r="KAE22" s="211"/>
      <c r="KAF22" s="211"/>
      <c r="KAG22" s="211"/>
      <c r="KAH22" s="211"/>
      <c r="KAI22" s="211"/>
      <c r="KAJ22" s="211"/>
      <c r="KAK22" s="211"/>
      <c r="KAL22" s="211"/>
      <c r="KAM22" s="211"/>
      <c r="KAN22" s="211"/>
      <c r="KAO22" s="211"/>
      <c r="KAP22" s="211"/>
      <c r="KAQ22" s="211"/>
      <c r="KAR22" s="211"/>
      <c r="KAS22" s="211"/>
      <c r="KAT22" s="211"/>
      <c r="KAU22" s="211"/>
      <c r="KAV22" s="211"/>
      <c r="KAW22" s="211"/>
      <c r="KAX22" s="211"/>
      <c r="KAY22" s="211"/>
      <c r="KAZ22" s="211"/>
      <c r="KBA22" s="211"/>
      <c r="KBB22" s="211"/>
      <c r="KBC22" s="211"/>
      <c r="KBD22" s="211"/>
      <c r="KBE22" s="211"/>
      <c r="KBF22" s="211"/>
      <c r="KBG22" s="211"/>
      <c r="KBH22" s="211"/>
      <c r="KBI22" s="211"/>
      <c r="KBJ22" s="211"/>
      <c r="KBK22" s="211"/>
      <c r="KBL22" s="211"/>
      <c r="KBM22" s="211"/>
      <c r="KBN22" s="211"/>
      <c r="KBO22" s="211"/>
      <c r="KBP22" s="211"/>
      <c r="KBQ22" s="211"/>
      <c r="KBR22" s="211"/>
      <c r="KBS22" s="211"/>
      <c r="KBT22" s="211"/>
      <c r="KBU22" s="211"/>
      <c r="KBV22" s="211"/>
      <c r="KBW22" s="211"/>
      <c r="KBX22" s="211"/>
      <c r="KBY22" s="211"/>
      <c r="KBZ22" s="211"/>
      <c r="KCA22" s="211"/>
      <c r="KCB22" s="211"/>
      <c r="KCC22" s="211"/>
      <c r="KCD22" s="211"/>
      <c r="KCE22" s="211"/>
      <c r="KCF22" s="211"/>
      <c r="KCG22" s="211"/>
      <c r="KCH22" s="211"/>
      <c r="KCI22" s="211"/>
      <c r="KCJ22" s="211"/>
      <c r="KCK22" s="211"/>
      <c r="KCL22" s="211"/>
      <c r="KCM22" s="211"/>
      <c r="KCN22" s="211"/>
      <c r="KCO22" s="211"/>
      <c r="KCP22" s="211"/>
      <c r="KCQ22" s="211"/>
      <c r="KCR22" s="211"/>
      <c r="KCS22" s="211"/>
      <c r="KCT22" s="211"/>
      <c r="KCU22" s="211"/>
      <c r="KCV22" s="211"/>
      <c r="KCW22" s="211"/>
      <c r="KCX22" s="211"/>
      <c r="KCY22" s="211"/>
      <c r="KCZ22" s="211"/>
      <c r="KDA22" s="211"/>
      <c r="KDB22" s="211"/>
      <c r="KDC22" s="211"/>
      <c r="KDD22" s="211"/>
      <c r="KDE22" s="211"/>
      <c r="KDF22" s="211"/>
      <c r="KDG22" s="211"/>
      <c r="KDH22" s="211"/>
      <c r="KDI22" s="211"/>
      <c r="KDJ22" s="211"/>
      <c r="KDK22" s="211"/>
      <c r="KDL22" s="211"/>
      <c r="KDM22" s="211"/>
      <c r="KDN22" s="211"/>
      <c r="KDO22" s="211"/>
      <c r="KDP22" s="211"/>
      <c r="KDQ22" s="211"/>
      <c r="KDR22" s="211"/>
      <c r="KDS22" s="211"/>
      <c r="KDT22" s="211"/>
      <c r="KDU22" s="211"/>
      <c r="KDV22" s="211"/>
      <c r="KDW22" s="211"/>
      <c r="KDX22" s="211"/>
      <c r="KDY22" s="211"/>
      <c r="KDZ22" s="211"/>
      <c r="KEA22" s="211"/>
      <c r="KEB22" s="211"/>
      <c r="KEC22" s="211"/>
      <c r="KED22" s="211"/>
      <c r="KEE22" s="211"/>
      <c r="KEF22" s="211"/>
      <c r="KEG22" s="211"/>
      <c r="KEH22" s="211"/>
      <c r="KEI22" s="211"/>
      <c r="KEJ22" s="211"/>
      <c r="KEK22" s="211"/>
      <c r="KEL22" s="211"/>
      <c r="KEM22" s="211"/>
      <c r="KEN22" s="211"/>
      <c r="KEO22" s="211"/>
      <c r="KEP22" s="211"/>
      <c r="KEQ22" s="211"/>
      <c r="KER22" s="211"/>
      <c r="KES22" s="211"/>
      <c r="KET22" s="211"/>
      <c r="KEU22" s="211"/>
      <c r="KEV22" s="211"/>
      <c r="KEW22" s="211"/>
      <c r="KEX22" s="211"/>
      <c r="KEY22" s="211"/>
      <c r="KEZ22" s="211"/>
      <c r="KFA22" s="211"/>
      <c r="KFB22" s="211"/>
      <c r="KFC22" s="211"/>
      <c r="KFD22" s="211"/>
      <c r="KFE22" s="211"/>
      <c r="KFF22" s="211"/>
      <c r="KFG22" s="211"/>
      <c r="KFH22" s="211"/>
      <c r="KFI22" s="211"/>
      <c r="KFJ22" s="211"/>
      <c r="KFK22" s="211"/>
      <c r="KFL22" s="211"/>
      <c r="KFM22" s="211"/>
      <c r="KFN22" s="211"/>
      <c r="KFO22" s="211"/>
      <c r="KFP22" s="211"/>
      <c r="KFQ22" s="211"/>
      <c r="KFR22" s="211"/>
      <c r="KFS22" s="211"/>
      <c r="KFT22" s="211"/>
      <c r="KFU22" s="211"/>
      <c r="KFV22" s="211"/>
      <c r="KFW22" s="211"/>
      <c r="KFX22" s="211"/>
      <c r="KFY22" s="211"/>
      <c r="KFZ22" s="211"/>
      <c r="KGA22" s="211"/>
      <c r="KGB22" s="211"/>
      <c r="KGC22" s="211"/>
      <c r="KGD22" s="211"/>
      <c r="KGE22" s="211"/>
      <c r="KGF22" s="211"/>
      <c r="KGG22" s="211"/>
      <c r="KGH22" s="211"/>
      <c r="KGI22" s="211"/>
      <c r="KGJ22" s="211"/>
      <c r="KGK22" s="211"/>
      <c r="KGL22" s="211"/>
      <c r="KGM22" s="211"/>
      <c r="KGN22" s="211"/>
      <c r="KGO22" s="211"/>
      <c r="KGP22" s="211"/>
      <c r="KGQ22" s="211"/>
      <c r="KGR22" s="211"/>
      <c r="KGS22" s="211"/>
      <c r="KGT22" s="211"/>
      <c r="KGU22" s="211"/>
      <c r="KGV22" s="211"/>
      <c r="KGW22" s="211"/>
      <c r="KGX22" s="211"/>
      <c r="KGY22" s="211"/>
      <c r="KGZ22" s="211"/>
      <c r="KHA22" s="211"/>
      <c r="KHB22" s="211"/>
      <c r="KHC22" s="211"/>
      <c r="KHD22" s="211"/>
      <c r="KHE22" s="211"/>
      <c r="KHF22" s="211"/>
      <c r="KHG22" s="211"/>
      <c r="KHH22" s="211"/>
      <c r="KHI22" s="211"/>
      <c r="KHJ22" s="211"/>
      <c r="KHK22" s="211"/>
      <c r="KHL22" s="211"/>
      <c r="KHM22" s="211"/>
      <c r="KHN22" s="211"/>
      <c r="KHO22" s="211"/>
      <c r="KHP22" s="211"/>
      <c r="KHQ22" s="211"/>
      <c r="KHR22" s="211"/>
      <c r="KHS22" s="211"/>
      <c r="KHT22" s="211"/>
      <c r="KHU22" s="211"/>
      <c r="KHV22" s="211"/>
      <c r="KHW22" s="211"/>
      <c r="KHX22" s="211"/>
      <c r="KHY22" s="211"/>
      <c r="KHZ22" s="211"/>
      <c r="KIA22" s="211"/>
      <c r="KIB22" s="211"/>
      <c r="KIC22" s="211"/>
      <c r="KID22" s="211"/>
      <c r="KIE22" s="211"/>
      <c r="KIF22" s="211"/>
      <c r="KIG22" s="211"/>
      <c r="KIH22" s="211"/>
      <c r="KII22" s="211"/>
      <c r="KIJ22" s="211"/>
      <c r="KIK22" s="211"/>
      <c r="KIL22" s="211"/>
      <c r="KIM22" s="211"/>
      <c r="KIN22" s="211"/>
      <c r="KIO22" s="211"/>
      <c r="KIP22" s="211"/>
      <c r="KIQ22" s="211"/>
      <c r="KIR22" s="211"/>
      <c r="KIS22" s="211"/>
      <c r="KIT22" s="211"/>
      <c r="KIU22" s="211"/>
      <c r="KIV22" s="211"/>
      <c r="KIW22" s="211"/>
      <c r="KIX22" s="211"/>
      <c r="KIY22" s="211"/>
      <c r="KIZ22" s="211"/>
      <c r="KJA22" s="211"/>
      <c r="KJB22" s="211"/>
      <c r="KJC22" s="211"/>
      <c r="KJD22" s="211"/>
      <c r="KJE22" s="211"/>
      <c r="KJF22" s="211"/>
      <c r="KJG22" s="211"/>
      <c r="KJH22" s="211"/>
      <c r="KJI22" s="211"/>
      <c r="KJJ22" s="211"/>
      <c r="KJK22" s="211"/>
      <c r="KJL22" s="211"/>
      <c r="KJM22" s="211"/>
      <c r="KJN22" s="211"/>
      <c r="KJO22" s="211"/>
      <c r="KJP22" s="211"/>
      <c r="KJQ22" s="211"/>
      <c r="KJR22" s="211"/>
      <c r="KJS22" s="211"/>
      <c r="KJT22" s="211"/>
      <c r="KJU22" s="211"/>
      <c r="KJV22" s="211"/>
      <c r="KJW22" s="211"/>
      <c r="KJX22" s="211"/>
      <c r="KJY22" s="211"/>
      <c r="KJZ22" s="211"/>
      <c r="KKA22" s="211"/>
      <c r="KKB22" s="211"/>
      <c r="KKC22" s="211"/>
      <c r="KKD22" s="211"/>
      <c r="KKE22" s="211"/>
      <c r="KKF22" s="211"/>
      <c r="KKG22" s="211"/>
      <c r="KKH22" s="211"/>
      <c r="KKI22" s="211"/>
      <c r="KKJ22" s="211"/>
      <c r="KKK22" s="211"/>
      <c r="KKL22" s="211"/>
      <c r="KKM22" s="211"/>
      <c r="KKN22" s="211"/>
      <c r="KKO22" s="211"/>
      <c r="KKP22" s="211"/>
      <c r="KKQ22" s="211"/>
      <c r="KKR22" s="211"/>
      <c r="KKS22" s="211"/>
      <c r="KKT22" s="211"/>
      <c r="KKU22" s="211"/>
      <c r="KKV22" s="211"/>
      <c r="KKW22" s="211"/>
      <c r="KKX22" s="211"/>
      <c r="KKY22" s="211"/>
      <c r="KKZ22" s="211"/>
      <c r="KLA22" s="211"/>
      <c r="KLB22" s="211"/>
      <c r="KLC22" s="211"/>
      <c r="KLD22" s="211"/>
      <c r="KLE22" s="211"/>
      <c r="KLF22" s="211"/>
      <c r="KLG22" s="211"/>
      <c r="KLH22" s="211"/>
      <c r="KLI22" s="211"/>
      <c r="KLJ22" s="211"/>
      <c r="KLK22" s="211"/>
      <c r="KLL22" s="211"/>
      <c r="KLM22" s="211"/>
      <c r="KLN22" s="211"/>
      <c r="KLO22" s="211"/>
      <c r="KLP22" s="211"/>
      <c r="KLQ22" s="211"/>
      <c r="KLR22" s="211"/>
      <c r="KLS22" s="211"/>
      <c r="KLT22" s="211"/>
      <c r="KLU22" s="211"/>
      <c r="KLV22" s="211"/>
      <c r="KLW22" s="211"/>
      <c r="KLX22" s="211"/>
      <c r="KLY22" s="211"/>
      <c r="KLZ22" s="211"/>
      <c r="KMA22" s="211"/>
      <c r="KMB22" s="211"/>
      <c r="KMC22" s="211"/>
      <c r="KMD22" s="211"/>
      <c r="KME22" s="211"/>
      <c r="KMF22" s="211"/>
      <c r="KMG22" s="211"/>
      <c r="KMH22" s="211"/>
      <c r="KMI22" s="211"/>
      <c r="KMJ22" s="211"/>
      <c r="KMK22" s="211"/>
      <c r="KML22" s="211"/>
      <c r="KMM22" s="211"/>
      <c r="KMN22" s="211"/>
      <c r="KMO22" s="211"/>
      <c r="KMP22" s="211"/>
      <c r="KMQ22" s="211"/>
      <c r="KMR22" s="211"/>
      <c r="KMS22" s="211"/>
      <c r="KMT22" s="211"/>
      <c r="KMU22" s="211"/>
      <c r="KMV22" s="211"/>
      <c r="KMW22" s="211"/>
      <c r="KMX22" s="211"/>
      <c r="KMY22" s="211"/>
      <c r="KMZ22" s="211"/>
      <c r="KNA22" s="211"/>
      <c r="KNB22" s="211"/>
      <c r="KNC22" s="211"/>
      <c r="KND22" s="211"/>
      <c r="KNE22" s="211"/>
      <c r="KNF22" s="211"/>
      <c r="KNG22" s="211"/>
      <c r="KNH22" s="211"/>
      <c r="KNI22" s="211"/>
      <c r="KNJ22" s="211"/>
      <c r="KNK22" s="211"/>
      <c r="KNL22" s="211"/>
      <c r="KNM22" s="211"/>
      <c r="KNN22" s="211"/>
      <c r="KNO22" s="211"/>
      <c r="KNP22" s="211"/>
      <c r="KNQ22" s="211"/>
      <c r="KNR22" s="211"/>
      <c r="KNS22" s="211"/>
      <c r="KNT22" s="211"/>
      <c r="KNU22" s="211"/>
      <c r="KNV22" s="211"/>
      <c r="KNW22" s="211"/>
      <c r="KNX22" s="211"/>
      <c r="KNY22" s="211"/>
      <c r="KNZ22" s="211"/>
      <c r="KOA22" s="211"/>
      <c r="KOB22" s="211"/>
      <c r="KOC22" s="211"/>
      <c r="KOD22" s="211"/>
      <c r="KOE22" s="211"/>
      <c r="KOF22" s="211"/>
      <c r="KOG22" s="211"/>
      <c r="KOH22" s="211"/>
      <c r="KOI22" s="211"/>
      <c r="KOJ22" s="211"/>
      <c r="KOK22" s="211"/>
      <c r="KOL22" s="211"/>
      <c r="KOM22" s="211"/>
      <c r="KON22" s="211"/>
      <c r="KOO22" s="211"/>
      <c r="KOP22" s="211"/>
      <c r="KOQ22" s="211"/>
      <c r="KOR22" s="211"/>
      <c r="KOS22" s="211"/>
      <c r="KOT22" s="211"/>
      <c r="KOU22" s="211"/>
      <c r="KOV22" s="211"/>
      <c r="KOW22" s="211"/>
      <c r="KOX22" s="211"/>
      <c r="KOY22" s="211"/>
      <c r="KOZ22" s="211"/>
      <c r="KPA22" s="211"/>
      <c r="KPB22" s="211"/>
      <c r="KPC22" s="211"/>
      <c r="KPD22" s="211"/>
      <c r="KPE22" s="211"/>
      <c r="KPF22" s="211"/>
      <c r="KPG22" s="211"/>
      <c r="KPH22" s="211"/>
      <c r="KPI22" s="211"/>
      <c r="KPJ22" s="211"/>
      <c r="KPK22" s="211"/>
      <c r="KPL22" s="211"/>
      <c r="KPM22" s="211"/>
      <c r="KPN22" s="211"/>
      <c r="KPO22" s="211"/>
      <c r="KPP22" s="211"/>
      <c r="KPQ22" s="211"/>
      <c r="KPR22" s="211"/>
      <c r="KPS22" s="211"/>
      <c r="KPT22" s="211"/>
      <c r="KPU22" s="211"/>
      <c r="KPV22" s="211"/>
      <c r="KPW22" s="211"/>
      <c r="KPX22" s="211"/>
      <c r="KPY22" s="211"/>
      <c r="KPZ22" s="211"/>
      <c r="KQA22" s="211"/>
      <c r="KQB22" s="211"/>
      <c r="KQC22" s="211"/>
      <c r="KQD22" s="211"/>
      <c r="KQE22" s="211"/>
      <c r="KQF22" s="211"/>
      <c r="KQG22" s="211"/>
      <c r="KQH22" s="211"/>
      <c r="KQI22" s="211"/>
      <c r="KQJ22" s="211"/>
      <c r="KQK22" s="211"/>
      <c r="KQL22" s="211"/>
      <c r="KQM22" s="211"/>
      <c r="KQN22" s="211"/>
      <c r="KQO22" s="211"/>
      <c r="KQP22" s="211"/>
      <c r="KQQ22" s="211"/>
      <c r="KQR22" s="211"/>
      <c r="KQS22" s="211"/>
      <c r="KQT22" s="211"/>
      <c r="KQU22" s="211"/>
      <c r="KQV22" s="211"/>
      <c r="KQW22" s="211"/>
      <c r="KQX22" s="211"/>
      <c r="KQY22" s="211"/>
      <c r="KQZ22" s="211"/>
      <c r="KRA22" s="211"/>
      <c r="KRB22" s="211"/>
      <c r="KRC22" s="211"/>
      <c r="KRD22" s="211"/>
      <c r="KRE22" s="211"/>
      <c r="KRF22" s="211"/>
      <c r="KRG22" s="211"/>
      <c r="KRH22" s="211"/>
      <c r="KRI22" s="211"/>
      <c r="KRJ22" s="211"/>
      <c r="KRK22" s="211"/>
      <c r="KRL22" s="211"/>
      <c r="KRM22" s="211"/>
      <c r="KRN22" s="211"/>
      <c r="KRO22" s="211"/>
      <c r="KRP22" s="211"/>
      <c r="KRQ22" s="211"/>
      <c r="KRR22" s="211"/>
      <c r="KRS22" s="211"/>
      <c r="KRT22" s="211"/>
      <c r="KRU22" s="211"/>
      <c r="KRV22" s="211"/>
      <c r="KRW22" s="211"/>
      <c r="KRX22" s="211"/>
      <c r="KRY22" s="211"/>
      <c r="KRZ22" s="211"/>
      <c r="KSA22" s="211"/>
      <c r="KSB22" s="211"/>
      <c r="KSC22" s="211"/>
      <c r="KSD22" s="211"/>
      <c r="KSE22" s="211"/>
      <c r="KSF22" s="211"/>
      <c r="KSG22" s="211"/>
      <c r="KSH22" s="211"/>
      <c r="KSI22" s="211"/>
      <c r="KSJ22" s="211"/>
      <c r="KSK22" s="211"/>
      <c r="KSL22" s="211"/>
      <c r="KSM22" s="211"/>
      <c r="KSN22" s="211"/>
      <c r="KSO22" s="211"/>
      <c r="KSP22" s="211"/>
      <c r="KSQ22" s="211"/>
      <c r="KSR22" s="211"/>
      <c r="KSS22" s="211"/>
      <c r="KST22" s="211"/>
      <c r="KSU22" s="211"/>
      <c r="KSV22" s="211"/>
      <c r="KSW22" s="211"/>
      <c r="KSX22" s="211"/>
      <c r="KSY22" s="211"/>
      <c r="KSZ22" s="211"/>
      <c r="KTA22" s="211"/>
      <c r="KTB22" s="211"/>
      <c r="KTC22" s="211"/>
      <c r="KTD22" s="211"/>
      <c r="KTE22" s="211"/>
      <c r="KTF22" s="211"/>
      <c r="KTG22" s="211"/>
      <c r="KTH22" s="211"/>
      <c r="KTI22" s="211"/>
      <c r="KTJ22" s="211"/>
      <c r="KTK22" s="211"/>
      <c r="KTL22" s="211"/>
      <c r="KTM22" s="211"/>
      <c r="KTN22" s="211"/>
      <c r="KTO22" s="211"/>
      <c r="KTP22" s="211"/>
      <c r="KTQ22" s="211"/>
      <c r="KTR22" s="211"/>
      <c r="KTS22" s="211"/>
      <c r="KTT22" s="211"/>
      <c r="KTU22" s="211"/>
      <c r="KTV22" s="211"/>
      <c r="KTW22" s="211"/>
      <c r="KTX22" s="211"/>
      <c r="KTY22" s="211"/>
      <c r="KTZ22" s="211"/>
      <c r="KUA22" s="211"/>
      <c r="KUB22" s="211"/>
      <c r="KUC22" s="211"/>
      <c r="KUD22" s="211"/>
      <c r="KUE22" s="211"/>
      <c r="KUF22" s="211"/>
      <c r="KUG22" s="211"/>
      <c r="KUH22" s="211"/>
      <c r="KUI22" s="211"/>
      <c r="KUJ22" s="211"/>
      <c r="KUK22" s="211"/>
      <c r="KUL22" s="211"/>
      <c r="KUM22" s="211"/>
      <c r="KUN22" s="211"/>
      <c r="KUO22" s="211"/>
      <c r="KUP22" s="211"/>
      <c r="KUQ22" s="211"/>
      <c r="KUR22" s="211"/>
      <c r="KUS22" s="211"/>
      <c r="KUT22" s="211"/>
      <c r="KUU22" s="211"/>
      <c r="KUV22" s="211"/>
      <c r="KUW22" s="211"/>
      <c r="KUX22" s="211"/>
      <c r="KUY22" s="211"/>
      <c r="KUZ22" s="211"/>
      <c r="KVA22" s="211"/>
      <c r="KVB22" s="211"/>
      <c r="KVC22" s="211"/>
      <c r="KVD22" s="211"/>
      <c r="KVE22" s="211"/>
      <c r="KVF22" s="211"/>
      <c r="KVG22" s="211"/>
      <c r="KVH22" s="211"/>
      <c r="KVI22" s="211"/>
      <c r="KVJ22" s="211"/>
      <c r="KVK22" s="211"/>
      <c r="KVL22" s="211"/>
      <c r="KVM22" s="211"/>
      <c r="KVN22" s="211"/>
      <c r="KVO22" s="211"/>
      <c r="KVP22" s="211"/>
      <c r="KVQ22" s="211"/>
      <c r="KVR22" s="211"/>
      <c r="KVS22" s="211"/>
      <c r="KVT22" s="211"/>
      <c r="KVU22" s="211"/>
      <c r="KVV22" s="211"/>
      <c r="KVW22" s="211"/>
      <c r="KVX22" s="211"/>
      <c r="KVY22" s="211"/>
      <c r="KVZ22" s="211"/>
      <c r="KWA22" s="211"/>
      <c r="KWB22" s="211"/>
      <c r="KWC22" s="211"/>
      <c r="KWD22" s="211"/>
      <c r="KWE22" s="211"/>
      <c r="KWF22" s="211"/>
      <c r="KWG22" s="211"/>
      <c r="KWH22" s="211"/>
      <c r="KWI22" s="211"/>
      <c r="KWJ22" s="211"/>
      <c r="KWK22" s="211"/>
      <c r="KWL22" s="211"/>
      <c r="KWM22" s="211"/>
      <c r="KWN22" s="211"/>
      <c r="KWO22" s="211"/>
      <c r="KWP22" s="211"/>
      <c r="KWQ22" s="211"/>
      <c r="KWR22" s="211"/>
      <c r="KWS22" s="211"/>
      <c r="KWT22" s="211"/>
      <c r="KWU22" s="211"/>
      <c r="KWV22" s="211"/>
      <c r="KWW22" s="211"/>
      <c r="KWX22" s="211"/>
      <c r="KWY22" s="211"/>
      <c r="KWZ22" s="211"/>
      <c r="KXA22" s="211"/>
      <c r="KXB22" s="211"/>
      <c r="KXC22" s="211"/>
      <c r="KXD22" s="211"/>
      <c r="KXE22" s="211"/>
      <c r="KXF22" s="211"/>
      <c r="KXG22" s="211"/>
      <c r="KXH22" s="211"/>
      <c r="KXI22" s="211"/>
      <c r="KXJ22" s="211"/>
      <c r="KXK22" s="211"/>
      <c r="KXL22" s="211"/>
      <c r="KXM22" s="211"/>
      <c r="KXN22" s="211"/>
      <c r="KXO22" s="211"/>
      <c r="KXP22" s="211"/>
      <c r="KXQ22" s="211"/>
      <c r="KXR22" s="211"/>
      <c r="KXS22" s="211"/>
      <c r="KXT22" s="211"/>
      <c r="KXU22" s="211"/>
      <c r="KXV22" s="211"/>
      <c r="KXW22" s="211"/>
      <c r="KXX22" s="211"/>
      <c r="KXY22" s="211"/>
      <c r="KXZ22" s="211"/>
      <c r="KYA22" s="211"/>
      <c r="KYB22" s="211"/>
      <c r="KYC22" s="211"/>
      <c r="KYD22" s="211"/>
      <c r="KYE22" s="211"/>
      <c r="KYF22" s="211"/>
      <c r="KYG22" s="211"/>
      <c r="KYH22" s="211"/>
      <c r="KYI22" s="211"/>
      <c r="KYJ22" s="211"/>
      <c r="KYK22" s="211"/>
      <c r="KYL22" s="211"/>
      <c r="KYM22" s="211"/>
      <c r="KYN22" s="211"/>
      <c r="KYO22" s="211"/>
      <c r="KYP22" s="211"/>
      <c r="KYQ22" s="211"/>
      <c r="KYR22" s="211"/>
      <c r="KYS22" s="211"/>
      <c r="KYT22" s="211"/>
      <c r="KYU22" s="211"/>
      <c r="KYV22" s="211"/>
      <c r="KYW22" s="211"/>
      <c r="KYX22" s="211"/>
      <c r="KYY22" s="211"/>
      <c r="KYZ22" s="211"/>
      <c r="KZA22" s="211"/>
      <c r="KZB22" s="211"/>
      <c r="KZC22" s="211"/>
      <c r="KZD22" s="211"/>
      <c r="KZE22" s="211"/>
      <c r="KZF22" s="211"/>
      <c r="KZG22" s="211"/>
      <c r="KZH22" s="211"/>
      <c r="KZI22" s="211"/>
      <c r="KZJ22" s="211"/>
      <c r="KZK22" s="211"/>
      <c r="KZL22" s="211"/>
      <c r="KZM22" s="211"/>
      <c r="KZN22" s="211"/>
      <c r="KZO22" s="211"/>
      <c r="KZP22" s="211"/>
      <c r="KZQ22" s="211"/>
      <c r="KZR22" s="211"/>
      <c r="KZS22" s="211"/>
      <c r="KZT22" s="211"/>
      <c r="KZU22" s="211"/>
      <c r="KZV22" s="211"/>
      <c r="KZW22" s="211"/>
      <c r="KZX22" s="211"/>
      <c r="KZY22" s="211"/>
      <c r="KZZ22" s="211"/>
      <c r="LAA22" s="211"/>
      <c r="LAB22" s="211"/>
      <c r="LAC22" s="211"/>
      <c r="LAD22" s="211"/>
      <c r="LAE22" s="211"/>
      <c r="LAF22" s="211"/>
      <c r="LAG22" s="211"/>
      <c r="LAH22" s="211"/>
      <c r="LAI22" s="211"/>
      <c r="LAJ22" s="211"/>
      <c r="LAK22" s="211"/>
      <c r="LAL22" s="211"/>
      <c r="LAM22" s="211"/>
      <c r="LAN22" s="211"/>
      <c r="LAO22" s="211"/>
      <c r="LAP22" s="211"/>
      <c r="LAQ22" s="211"/>
      <c r="LAR22" s="211"/>
      <c r="LAS22" s="211"/>
      <c r="LAT22" s="211"/>
      <c r="LAU22" s="211"/>
      <c r="LAV22" s="211"/>
      <c r="LAW22" s="211"/>
      <c r="LAX22" s="211"/>
      <c r="LAY22" s="211"/>
      <c r="LAZ22" s="211"/>
      <c r="LBA22" s="211"/>
      <c r="LBB22" s="211"/>
      <c r="LBC22" s="211"/>
      <c r="LBD22" s="211"/>
      <c r="LBE22" s="211"/>
      <c r="LBF22" s="211"/>
      <c r="LBG22" s="211"/>
      <c r="LBH22" s="211"/>
      <c r="LBI22" s="211"/>
      <c r="LBJ22" s="211"/>
      <c r="LBK22" s="211"/>
      <c r="LBL22" s="211"/>
      <c r="LBM22" s="211"/>
      <c r="LBN22" s="211"/>
      <c r="LBO22" s="211"/>
      <c r="LBP22" s="211"/>
      <c r="LBQ22" s="211"/>
      <c r="LBR22" s="211"/>
      <c r="LBS22" s="211"/>
      <c r="LBT22" s="211"/>
      <c r="LBU22" s="211"/>
      <c r="LBV22" s="211"/>
      <c r="LBW22" s="211"/>
      <c r="LBX22" s="211"/>
      <c r="LBY22" s="211"/>
      <c r="LBZ22" s="211"/>
      <c r="LCA22" s="211"/>
      <c r="LCB22" s="211"/>
      <c r="LCC22" s="211"/>
      <c r="LCD22" s="211"/>
      <c r="LCE22" s="211"/>
      <c r="LCF22" s="211"/>
      <c r="LCG22" s="211"/>
      <c r="LCH22" s="211"/>
      <c r="LCI22" s="211"/>
      <c r="LCJ22" s="211"/>
      <c r="LCK22" s="211"/>
      <c r="LCL22" s="211"/>
      <c r="LCM22" s="211"/>
      <c r="LCN22" s="211"/>
      <c r="LCO22" s="211"/>
      <c r="LCP22" s="211"/>
      <c r="LCQ22" s="211"/>
      <c r="LCR22" s="211"/>
      <c r="LCS22" s="211"/>
      <c r="LCT22" s="211"/>
      <c r="LCU22" s="211"/>
      <c r="LCV22" s="211"/>
      <c r="LCW22" s="211"/>
      <c r="LCX22" s="211"/>
      <c r="LCY22" s="211"/>
      <c r="LCZ22" s="211"/>
      <c r="LDA22" s="211"/>
      <c r="LDB22" s="211"/>
      <c r="LDC22" s="211"/>
      <c r="LDD22" s="211"/>
      <c r="LDE22" s="211"/>
      <c r="LDF22" s="211"/>
      <c r="LDG22" s="211"/>
      <c r="LDH22" s="211"/>
      <c r="LDI22" s="211"/>
      <c r="LDJ22" s="211"/>
      <c r="LDK22" s="211"/>
      <c r="LDL22" s="211"/>
      <c r="LDM22" s="211"/>
      <c r="LDN22" s="211"/>
      <c r="LDO22" s="211"/>
      <c r="LDP22" s="211"/>
      <c r="LDQ22" s="211"/>
      <c r="LDR22" s="211"/>
      <c r="LDS22" s="211"/>
      <c r="LDT22" s="211"/>
      <c r="LDU22" s="211"/>
      <c r="LDV22" s="211"/>
      <c r="LDW22" s="211"/>
      <c r="LDX22" s="211"/>
      <c r="LDY22" s="211"/>
      <c r="LDZ22" s="211"/>
      <c r="LEA22" s="211"/>
      <c r="LEB22" s="211"/>
      <c r="LEC22" s="211"/>
      <c r="LED22" s="211"/>
      <c r="LEE22" s="211"/>
      <c r="LEF22" s="211"/>
      <c r="LEG22" s="211"/>
      <c r="LEH22" s="211"/>
      <c r="LEI22" s="211"/>
      <c r="LEJ22" s="211"/>
      <c r="LEK22" s="211"/>
      <c r="LEL22" s="211"/>
      <c r="LEM22" s="211"/>
      <c r="LEN22" s="211"/>
      <c r="LEO22" s="211"/>
      <c r="LEP22" s="211"/>
      <c r="LEQ22" s="211"/>
      <c r="LER22" s="211"/>
      <c r="LES22" s="211"/>
      <c r="LET22" s="211"/>
      <c r="LEU22" s="211"/>
      <c r="LEV22" s="211"/>
      <c r="LEW22" s="211"/>
      <c r="LEX22" s="211"/>
      <c r="LEY22" s="211"/>
      <c r="LEZ22" s="211"/>
      <c r="LFA22" s="211"/>
      <c r="LFB22" s="211"/>
      <c r="LFC22" s="211"/>
      <c r="LFD22" s="211"/>
      <c r="LFE22" s="211"/>
      <c r="LFF22" s="211"/>
      <c r="LFG22" s="211"/>
      <c r="LFH22" s="211"/>
      <c r="LFI22" s="211"/>
      <c r="LFJ22" s="211"/>
      <c r="LFK22" s="211"/>
      <c r="LFL22" s="211"/>
      <c r="LFM22" s="211"/>
      <c r="LFN22" s="211"/>
      <c r="LFO22" s="211"/>
      <c r="LFP22" s="211"/>
      <c r="LFQ22" s="211"/>
      <c r="LFR22" s="211"/>
      <c r="LFS22" s="211"/>
      <c r="LFT22" s="211"/>
      <c r="LFU22" s="211"/>
      <c r="LFV22" s="211"/>
      <c r="LFW22" s="211"/>
      <c r="LFX22" s="211"/>
      <c r="LFY22" s="211"/>
      <c r="LFZ22" s="211"/>
      <c r="LGA22" s="211"/>
      <c r="LGB22" s="211"/>
      <c r="LGC22" s="211"/>
      <c r="LGD22" s="211"/>
      <c r="LGE22" s="211"/>
      <c r="LGF22" s="211"/>
      <c r="LGG22" s="211"/>
      <c r="LGH22" s="211"/>
      <c r="LGI22" s="211"/>
      <c r="LGJ22" s="211"/>
      <c r="LGK22" s="211"/>
      <c r="LGL22" s="211"/>
      <c r="LGM22" s="211"/>
      <c r="LGN22" s="211"/>
      <c r="LGO22" s="211"/>
      <c r="LGP22" s="211"/>
      <c r="LGQ22" s="211"/>
      <c r="LGR22" s="211"/>
      <c r="LGS22" s="211"/>
      <c r="LGT22" s="211"/>
      <c r="LGU22" s="211"/>
      <c r="LGV22" s="211"/>
      <c r="LGW22" s="211"/>
      <c r="LGX22" s="211"/>
      <c r="LGY22" s="211"/>
      <c r="LGZ22" s="211"/>
      <c r="LHA22" s="211"/>
      <c r="LHB22" s="211"/>
      <c r="LHC22" s="211"/>
      <c r="LHD22" s="211"/>
      <c r="LHE22" s="211"/>
      <c r="LHF22" s="211"/>
      <c r="LHG22" s="211"/>
      <c r="LHH22" s="211"/>
      <c r="LHI22" s="211"/>
      <c r="LHJ22" s="211"/>
      <c r="LHK22" s="211"/>
      <c r="LHL22" s="211"/>
      <c r="LHM22" s="211"/>
      <c r="LHN22" s="211"/>
      <c r="LHO22" s="211"/>
      <c r="LHP22" s="211"/>
      <c r="LHQ22" s="211"/>
      <c r="LHR22" s="211"/>
      <c r="LHS22" s="211"/>
      <c r="LHT22" s="211"/>
      <c r="LHU22" s="211"/>
      <c r="LHV22" s="211"/>
      <c r="LHW22" s="211"/>
      <c r="LHX22" s="211"/>
      <c r="LHY22" s="211"/>
      <c r="LHZ22" s="211"/>
      <c r="LIA22" s="211"/>
      <c r="LIB22" s="211"/>
      <c r="LIC22" s="211"/>
      <c r="LID22" s="211"/>
      <c r="LIE22" s="211"/>
      <c r="LIF22" s="211"/>
      <c r="LIG22" s="211"/>
      <c r="LIH22" s="211"/>
      <c r="LII22" s="211"/>
      <c r="LIJ22" s="211"/>
      <c r="LIK22" s="211"/>
      <c r="LIL22" s="211"/>
      <c r="LIM22" s="211"/>
      <c r="LIN22" s="211"/>
      <c r="LIO22" s="211"/>
      <c r="LIP22" s="211"/>
      <c r="LIQ22" s="211"/>
      <c r="LIR22" s="211"/>
      <c r="LIS22" s="211"/>
      <c r="LIT22" s="211"/>
      <c r="LIU22" s="211"/>
      <c r="LIV22" s="211"/>
      <c r="LIW22" s="211"/>
      <c r="LIX22" s="211"/>
      <c r="LIY22" s="211"/>
      <c r="LIZ22" s="211"/>
      <c r="LJA22" s="211"/>
      <c r="LJB22" s="211"/>
      <c r="LJC22" s="211"/>
      <c r="LJD22" s="211"/>
      <c r="LJE22" s="211"/>
      <c r="LJF22" s="211"/>
      <c r="LJG22" s="211"/>
      <c r="LJH22" s="211"/>
      <c r="LJI22" s="211"/>
      <c r="LJJ22" s="211"/>
      <c r="LJK22" s="211"/>
      <c r="LJL22" s="211"/>
      <c r="LJM22" s="211"/>
      <c r="LJN22" s="211"/>
      <c r="LJO22" s="211"/>
      <c r="LJP22" s="211"/>
      <c r="LJQ22" s="211"/>
      <c r="LJR22" s="211"/>
      <c r="LJS22" s="211"/>
      <c r="LJT22" s="211"/>
      <c r="LJU22" s="211"/>
      <c r="LJV22" s="211"/>
      <c r="LJW22" s="211"/>
      <c r="LJX22" s="211"/>
      <c r="LJY22" s="211"/>
      <c r="LJZ22" s="211"/>
      <c r="LKA22" s="211"/>
      <c r="LKB22" s="211"/>
      <c r="LKC22" s="211"/>
      <c r="LKD22" s="211"/>
      <c r="LKE22" s="211"/>
      <c r="LKF22" s="211"/>
      <c r="LKG22" s="211"/>
      <c r="LKH22" s="211"/>
      <c r="LKI22" s="211"/>
      <c r="LKJ22" s="211"/>
      <c r="LKK22" s="211"/>
      <c r="LKL22" s="211"/>
      <c r="LKM22" s="211"/>
      <c r="LKN22" s="211"/>
      <c r="LKO22" s="211"/>
      <c r="LKP22" s="211"/>
      <c r="LKQ22" s="211"/>
      <c r="LKR22" s="211"/>
      <c r="LKS22" s="211"/>
      <c r="LKT22" s="211"/>
      <c r="LKU22" s="211"/>
      <c r="LKV22" s="211"/>
      <c r="LKW22" s="211"/>
      <c r="LKX22" s="211"/>
      <c r="LKY22" s="211"/>
      <c r="LKZ22" s="211"/>
      <c r="LLA22" s="211"/>
      <c r="LLB22" s="211"/>
      <c r="LLC22" s="211"/>
      <c r="LLD22" s="211"/>
      <c r="LLE22" s="211"/>
      <c r="LLF22" s="211"/>
      <c r="LLG22" s="211"/>
      <c r="LLH22" s="211"/>
      <c r="LLI22" s="211"/>
      <c r="LLJ22" s="211"/>
      <c r="LLK22" s="211"/>
      <c r="LLL22" s="211"/>
      <c r="LLM22" s="211"/>
      <c r="LLN22" s="211"/>
      <c r="LLO22" s="211"/>
      <c r="LLP22" s="211"/>
      <c r="LLQ22" s="211"/>
      <c r="LLR22" s="211"/>
      <c r="LLS22" s="211"/>
      <c r="LLT22" s="211"/>
      <c r="LLU22" s="211"/>
      <c r="LLV22" s="211"/>
      <c r="LLW22" s="211"/>
      <c r="LLX22" s="211"/>
      <c r="LLY22" s="211"/>
      <c r="LLZ22" s="211"/>
      <c r="LMA22" s="211"/>
      <c r="LMB22" s="211"/>
      <c r="LMC22" s="211"/>
      <c r="LMD22" s="211"/>
      <c r="LME22" s="211"/>
      <c r="LMF22" s="211"/>
      <c r="LMG22" s="211"/>
      <c r="LMH22" s="211"/>
      <c r="LMI22" s="211"/>
      <c r="LMJ22" s="211"/>
      <c r="LMK22" s="211"/>
      <c r="LML22" s="211"/>
      <c r="LMM22" s="211"/>
      <c r="LMN22" s="211"/>
      <c r="LMO22" s="211"/>
      <c r="LMP22" s="211"/>
      <c r="LMQ22" s="211"/>
      <c r="LMR22" s="211"/>
      <c r="LMS22" s="211"/>
      <c r="LMT22" s="211"/>
      <c r="LMU22" s="211"/>
      <c r="LMV22" s="211"/>
      <c r="LMW22" s="211"/>
      <c r="LMX22" s="211"/>
      <c r="LMY22" s="211"/>
      <c r="LMZ22" s="211"/>
      <c r="LNA22" s="211"/>
      <c r="LNB22" s="211"/>
      <c r="LNC22" s="211"/>
      <c r="LND22" s="211"/>
      <c r="LNE22" s="211"/>
      <c r="LNF22" s="211"/>
      <c r="LNG22" s="211"/>
      <c r="LNH22" s="211"/>
      <c r="LNI22" s="211"/>
      <c r="LNJ22" s="211"/>
      <c r="LNK22" s="211"/>
      <c r="LNL22" s="211"/>
      <c r="LNM22" s="211"/>
      <c r="LNN22" s="211"/>
      <c r="LNO22" s="211"/>
      <c r="LNP22" s="211"/>
      <c r="LNQ22" s="211"/>
      <c r="LNR22" s="211"/>
      <c r="LNS22" s="211"/>
      <c r="LNT22" s="211"/>
      <c r="LNU22" s="211"/>
      <c r="LNV22" s="211"/>
      <c r="LNW22" s="211"/>
      <c r="LNX22" s="211"/>
      <c r="LNY22" s="211"/>
      <c r="LNZ22" s="211"/>
      <c r="LOA22" s="211"/>
      <c r="LOB22" s="211"/>
      <c r="LOC22" s="211"/>
      <c r="LOD22" s="211"/>
      <c r="LOE22" s="211"/>
      <c r="LOF22" s="211"/>
      <c r="LOG22" s="211"/>
      <c r="LOH22" s="211"/>
      <c r="LOI22" s="211"/>
      <c r="LOJ22" s="211"/>
      <c r="LOK22" s="211"/>
      <c r="LOL22" s="211"/>
      <c r="LOM22" s="211"/>
      <c r="LON22" s="211"/>
      <c r="LOO22" s="211"/>
      <c r="LOP22" s="211"/>
      <c r="LOQ22" s="211"/>
      <c r="LOR22" s="211"/>
      <c r="LOS22" s="211"/>
      <c r="LOT22" s="211"/>
      <c r="LOU22" s="211"/>
      <c r="LOV22" s="211"/>
      <c r="LOW22" s="211"/>
      <c r="LOX22" s="211"/>
      <c r="LOY22" s="211"/>
      <c r="LOZ22" s="211"/>
      <c r="LPA22" s="211"/>
      <c r="LPB22" s="211"/>
      <c r="LPC22" s="211"/>
      <c r="LPD22" s="211"/>
      <c r="LPE22" s="211"/>
      <c r="LPF22" s="211"/>
      <c r="LPG22" s="211"/>
      <c r="LPH22" s="211"/>
      <c r="LPI22" s="211"/>
      <c r="LPJ22" s="211"/>
      <c r="LPK22" s="211"/>
      <c r="LPL22" s="211"/>
      <c r="LPM22" s="211"/>
      <c r="LPN22" s="211"/>
      <c r="LPO22" s="211"/>
      <c r="LPP22" s="211"/>
      <c r="LPQ22" s="211"/>
      <c r="LPR22" s="211"/>
      <c r="LPS22" s="211"/>
      <c r="LPT22" s="211"/>
      <c r="LPU22" s="211"/>
      <c r="LPV22" s="211"/>
      <c r="LPW22" s="211"/>
      <c r="LPX22" s="211"/>
      <c r="LPY22" s="211"/>
      <c r="LPZ22" s="211"/>
      <c r="LQA22" s="211"/>
      <c r="LQB22" s="211"/>
      <c r="LQC22" s="211"/>
      <c r="LQD22" s="211"/>
      <c r="LQE22" s="211"/>
      <c r="LQF22" s="211"/>
      <c r="LQG22" s="211"/>
      <c r="LQH22" s="211"/>
      <c r="LQI22" s="211"/>
      <c r="LQJ22" s="211"/>
      <c r="LQK22" s="211"/>
      <c r="LQL22" s="211"/>
      <c r="LQM22" s="211"/>
      <c r="LQN22" s="211"/>
      <c r="LQO22" s="211"/>
      <c r="LQP22" s="211"/>
      <c r="LQQ22" s="211"/>
      <c r="LQR22" s="211"/>
      <c r="LQS22" s="211"/>
      <c r="LQT22" s="211"/>
      <c r="LQU22" s="211"/>
      <c r="LQV22" s="211"/>
      <c r="LQW22" s="211"/>
      <c r="LQX22" s="211"/>
      <c r="LQY22" s="211"/>
      <c r="LQZ22" s="211"/>
      <c r="LRA22" s="211"/>
      <c r="LRB22" s="211"/>
      <c r="LRC22" s="211"/>
      <c r="LRD22" s="211"/>
      <c r="LRE22" s="211"/>
      <c r="LRF22" s="211"/>
      <c r="LRG22" s="211"/>
      <c r="LRH22" s="211"/>
      <c r="LRI22" s="211"/>
      <c r="LRJ22" s="211"/>
      <c r="LRK22" s="211"/>
      <c r="LRL22" s="211"/>
      <c r="LRM22" s="211"/>
      <c r="LRN22" s="211"/>
      <c r="LRO22" s="211"/>
      <c r="LRP22" s="211"/>
      <c r="LRQ22" s="211"/>
      <c r="LRR22" s="211"/>
      <c r="LRS22" s="211"/>
      <c r="LRT22" s="211"/>
      <c r="LRU22" s="211"/>
      <c r="LRV22" s="211"/>
      <c r="LRW22" s="211"/>
      <c r="LRX22" s="211"/>
      <c r="LRY22" s="211"/>
      <c r="LRZ22" s="211"/>
      <c r="LSA22" s="211"/>
      <c r="LSB22" s="211"/>
      <c r="LSC22" s="211"/>
      <c r="LSD22" s="211"/>
      <c r="LSE22" s="211"/>
      <c r="LSF22" s="211"/>
      <c r="LSG22" s="211"/>
      <c r="LSH22" s="211"/>
      <c r="LSI22" s="211"/>
      <c r="LSJ22" s="211"/>
      <c r="LSK22" s="211"/>
      <c r="LSL22" s="211"/>
      <c r="LSM22" s="211"/>
      <c r="LSN22" s="211"/>
      <c r="LSO22" s="211"/>
      <c r="LSP22" s="211"/>
      <c r="LSQ22" s="211"/>
      <c r="LSR22" s="211"/>
      <c r="LSS22" s="211"/>
      <c r="LST22" s="211"/>
      <c r="LSU22" s="211"/>
      <c r="LSV22" s="211"/>
      <c r="LSW22" s="211"/>
      <c r="LSX22" s="211"/>
      <c r="LSY22" s="211"/>
      <c r="LSZ22" s="211"/>
      <c r="LTA22" s="211"/>
      <c r="LTB22" s="211"/>
      <c r="LTC22" s="211"/>
      <c r="LTD22" s="211"/>
      <c r="LTE22" s="211"/>
      <c r="LTF22" s="211"/>
      <c r="LTG22" s="211"/>
      <c r="LTH22" s="211"/>
      <c r="LTI22" s="211"/>
      <c r="LTJ22" s="211"/>
      <c r="LTK22" s="211"/>
      <c r="LTL22" s="211"/>
      <c r="LTM22" s="211"/>
      <c r="LTN22" s="211"/>
      <c r="LTO22" s="211"/>
      <c r="LTP22" s="211"/>
      <c r="LTQ22" s="211"/>
      <c r="LTR22" s="211"/>
      <c r="LTS22" s="211"/>
      <c r="LTT22" s="211"/>
      <c r="LTU22" s="211"/>
      <c r="LTV22" s="211"/>
      <c r="LTW22" s="211"/>
      <c r="LTX22" s="211"/>
      <c r="LTY22" s="211"/>
      <c r="LTZ22" s="211"/>
      <c r="LUA22" s="211"/>
      <c r="LUB22" s="211"/>
      <c r="LUC22" s="211"/>
      <c r="LUD22" s="211"/>
      <c r="LUE22" s="211"/>
      <c r="LUF22" s="211"/>
      <c r="LUG22" s="211"/>
      <c r="LUH22" s="211"/>
      <c r="LUI22" s="211"/>
      <c r="LUJ22" s="211"/>
      <c r="LUK22" s="211"/>
      <c r="LUL22" s="211"/>
      <c r="LUM22" s="211"/>
      <c r="LUN22" s="211"/>
      <c r="LUO22" s="211"/>
      <c r="LUP22" s="211"/>
      <c r="LUQ22" s="211"/>
      <c r="LUR22" s="211"/>
      <c r="LUS22" s="211"/>
      <c r="LUT22" s="211"/>
      <c r="LUU22" s="211"/>
      <c r="LUV22" s="211"/>
      <c r="LUW22" s="211"/>
      <c r="LUX22" s="211"/>
      <c r="LUY22" s="211"/>
      <c r="LUZ22" s="211"/>
      <c r="LVA22" s="211"/>
      <c r="LVB22" s="211"/>
      <c r="LVC22" s="211"/>
      <c r="LVD22" s="211"/>
      <c r="LVE22" s="211"/>
      <c r="LVF22" s="211"/>
      <c r="LVG22" s="211"/>
      <c r="LVH22" s="211"/>
      <c r="LVI22" s="211"/>
      <c r="LVJ22" s="211"/>
      <c r="LVK22" s="211"/>
      <c r="LVL22" s="211"/>
      <c r="LVM22" s="211"/>
      <c r="LVN22" s="211"/>
      <c r="LVO22" s="211"/>
      <c r="LVP22" s="211"/>
      <c r="LVQ22" s="211"/>
      <c r="LVR22" s="211"/>
      <c r="LVS22" s="211"/>
      <c r="LVT22" s="211"/>
      <c r="LVU22" s="211"/>
      <c r="LVV22" s="211"/>
      <c r="LVW22" s="211"/>
      <c r="LVX22" s="211"/>
      <c r="LVY22" s="211"/>
      <c r="LVZ22" s="211"/>
      <c r="LWA22" s="211"/>
      <c r="LWB22" s="211"/>
      <c r="LWC22" s="211"/>
      <c r="LWD22" s="211"/>
      <c r="LWE22" s="211"/>
      <c r="LWF22" s="211"/>
      <c r="LWG22" s="211"/>
      <c r="LWH22" s="211"/>
      <c r="LWI22" s="211"/>
      <c r="LWJ22" s="211"/>
      <c r="LWK22" s="211"/>
      <c r="LWL22" s="211"/>
      <c r="LWM22" s="211"/>
      <c r="LWN22" s="211"/>
      <c r="LWO22" s="211"/>
      <c r="LWP22" s="211"/>
      <c r="LWQ22" s="211"/>
      <c r="LWR22" s="211"/>
      <c r="LWS22" s="211"/>
      <c r="LWT22" s="211"/>
      <c r="LWU22" s="211"/>
      <c r="LWV22" s="211"/>
      <c r="LWW22" s="211"/>
      <c r="LWX22" s="211"/>
      <c r="LWY22" s="211"/>
      <c r="LWZ22" s="211"/>
      <c r="LXA22" s="211"/>
      <c r="LXB22" s="211"/>
      <c r="LXC22" s="211"/>
      <c r="LXD22" s="211"/>
      <c r="LXE22" s="211"/>
      <c r="LXF22" s="211"/>
      <c r="LXG22" s="211"/>
      <c r="LXH22" s="211"/>
      <c r="LXI22" s="211"/>
      <c r="LXJ22" s="211"/>
      <c r="LXK22" s="211"/>
      <c r="LXL22" s="211"/>
      <c r="LXM22" s="211"/>
      <c r="LXN22" s="211"/>
      <c r="LXO22" s="211"/>
      <c r="LXP22" s="211"/>
      <c r="LXQ22" s="211"/>
      <c r="LXR22" s="211"/>
      <c r="LXS22" s="211"/>
      <c r="LXT22" s="211"/>
      <c r="LXU22" s="211"/>
      <c r="LXV22" s="211"/>
      <c r="LXW22" s="211"/>
      <c r="LXX22" s="211"/>
      <c r="LXY22" s="211"/>
      <c r="LXZ22" s="211"/>
      <c r="LYA22" s="211"/>
      <c r="LYB22" s="211"/>
      <c r="LYC22" s="211"/>
      <c r="LYD22" s="211"/>
      <c r="LYE22" s="211"/>
      <c r="LYF22" s="211"/>
      <c r="LYG22" s="211"/>
      <c r="LYH22" s="211"/>
      <c r="LYI22" s="211"/>
      <c r="LYJ22" s="211"/>
      <c r="LYK22" s="211"/>
      <c r="LYL22" s="211"/>
      <c r="LYM22" s="211"/>
      <c r="LYN22" s="211"/>
      <c r="LYO22" s="211"/>
      <c r="LYP22" s="211"/>
      <c r="LYQ22" s="211"/>
      <c r="LYR22" s="211"/>
      <c r="LYS22" s="211"/>
      <c r="LYT22" s="211"/>
      <c r="LYU22" s="211"/>
      <c r="LYV22" s="211"/>
      <c r="LYW22" s="211"/>
      <c r="LYX22" s="211"/>
      <c r="LYY22" s="211"/>
      <c r="LYZ22" s="211"/>
      <c r="LZA22" s="211"/>
      <c r="LZB22" s="211"/>
      <c r="LZC22" s="211"/>
      <c r="LZD22" s="211"/>
      <c r="LZE22" s="211"/>
      <c r="LZF22" s="211"/>
      <c r="LZG22" s="211"/>
      <c r="LZH22" s="211"/>
      <c r="LZI22" s="211"/>
      <c r="LZJ22" s="211"/>
      <c r="LZK22" s="211"/>
      <c r="LZL22" s="211"/>
      <c r="LZM22" s="211"/>
      <c r="LZN22" s="211"/>
      <c r="LZO22" s="211"/>
      <c r="LZP22" s="211"/>
      <c r="LZQ22" s="211"/>
      <c r="LZR22" s="211"/>
      <c r="LZS22" s="211"/>
      <c r="LZT22" s="211"/>
      <c r="LZU22" s="211"/>
      <c r="LZV22" s="211"/>
      <c r="LZW22" s="211"/>
      <c r="LZX22" s="211"/>
      <c r="LZY22" s="211"/>
      <c r="LZZ22" s="211"/>
      <c r="MAA22" s="211"/>
      <c r="MAB22" s="211"/>
      <c r="MAC22" s="211"/>
      <c r="MAD22" s="211"/>
      <c r="MAE22" s="211"/>
      <c r="MAF22" s="211"/>
      <c r="MAG22" s="211"/>
      <c r="MAH22" s="211"/>
      <c r="MAI22" s="211"/>
      <c r="MAJ22" s="211"/>
      <c r="MAK22" s="211"/>
      <c r="MAL22" s="211"/>
      <c r="MAM22" s="211"/>
      <c r="MAN22" s="211"/>
      <c r="MAO22" s="211"/>
      <c r="MAP22" s="211"/>
      <c r="MAQ22" s="211"/>
      <c r="MAR22" s="211"/>
      <c r="MAS22" s="211"/>
      <c r="MAT22" s="211"/>
      <c r="MAU22" s="211"/>
      <c r="MAV22" s="211"/>
      <c r="MAW22" s="211"/>
      <c r="MAX22" s="211"/>
      <c r="MAY22" s="211"/>
      <c r="MAZ22" s="211"/>
      <c r="MBA22" s="211"/>
      <c r="MBB22" s="211"/>
      <c r="MBC22" s="211"/>
      <c r="MBD22" s="211"/>
      <c r="MBE22" s="211"/>
      <c r="MBF22" s="211"/>
      <c r="MBG22" s="211"/>
      <c r="MBH22" s="211"/>
      <c r="MBI22" s="211"/>
      <c r="MBJ22" s="211"/>
      <c r="MBK22" s="211"/>
      <c r="MBL22" s="211"/>
      <c r="MBM22" s="211"/>
      <c r="MBN22" s="211"/>
      <c r="MBO22" s="211"/>
      <c r="MBP22" s="211"/>
      <c r="MBQ22" s="211"/>
      <c r="MBR22" s="211"/>
      <c r="MBS22" s="211"/>
      <c r="MBT22" s="211"/>
      <c r="MBU22" s="211"/>
      <c r="MBV22" s="211"/>
      <c r="MBW22" s="211"/>
      <c r="MBX22" s="211"/>
      <c r="MBY22" s="211"/>
      <c r="MBZ22" s="211"/>
      <c r="MCA22" s="211"/>
      <c r="MCB22" s="211"/>
      <c r="MCC22" s="211"/>
      <c r="MCD22" s="211"/>
      <c r="MCE22" s="211"/>
      <c r="MCF22" s="211"/>
      <c r="MCG22" s="211"/>
      <c r="MCH22" s="211"/>
      <c r="MCI22" s="211"/>
      <c r="MCJ22" s="211"/>
      <c r="MCK22" s="211"/>
      <c r="MCL22" s="211"/>
      <c r="MCM22" s="211"/>
      <c r="MCN22" s="211"/>
      <c r="MCO22" s="211"/>
      <c r="MCP22" s="211"/>
      <c r="MCQ22" s="211"/>
      <c r="MCR22" s="211"/>
      <c r="MCS22" s="211"/>
      <c r="MCT22" s="211"/>
      <c r="MCU22" s="211"/>
      <c r="MCV22" s="211"/>
      <c r="MCW22" s="211"/>
      <c r="MCX22" s="211"/>
      <c r="MCY22" s="211"/>
      <c r="MCZ22" s="211"/>
      <c r="MDA22" s="211"/>
      <c r="MDB22" s="211"/>
      <c r="MDC22" s="211"/>
      <c r="MDD22" s="211"/>
      <c r="MDE22" s="211"/>
      <c r="MDF22" s="211"/>
      <c r="MDG22" s="211"/>
      <c r="MDH22" s="211"/>
      <c r="MDI22" s="211"/>
      <c r="MDJ22" s="211"/>
      <c r="MDK22" s="211"/>
      <c r="MDL22" s="211"/>
      <c r="MDM22" s="211"/>
      <c r="MDN22" s="211"/>
      <c r="MDO22" s="211"/>
      <c r="MDP22" s="211"/>
      <c r="MDQ22" s="211"/>
      <c r="MDR22" s="211"/>
      <c r="MDS22" s="211"/>
      <c r="MDT22" s="211"/>
      <c r="MDU22" s="211"/>
      <c r="MDV22" s="211"/>
      <c r="MDW22" s="211"/>
      <c r="MDX22" s="211"/>
      <c r="MDY22" s="211"/>
      <c r="MDZ22" s="211"/>
      <c r="MEA22" s="211"/>
      <c r="MEB22" s="211"/>
      <c r="MEC22" s="211"/>
      <c r="MED22" s="211"/>
      <c r="MEE22" s="211"/>
      <c r="MEF22" s="211"/>
      <c r="MEG22" s="211"/>
      <c r="MEH22" s="211"/>
      <c r="MEI22" s="211"/>
      <c r="MEJ22" s="211"/>
      <c r="MEK22" s="211"/>
      <c r="MEL22" s="211"/>
      <c r="MEM22" s="211"/>
      <c r="MEN22" s="211"/>
      <c r="MEO22" s="211"/>
      <c r="MEP22" s="211"/>
      <c r="MEQ22" s="211"/>
      <c r="MER22" s="211"/>
      <c r="MES22" s="211"/>
      <c r="MET22" s="211"/>
      <c r="MEU22" s="211"/>
      <c r="MEV22" s="211"/>
      <c r="MEW22" s="211"/>
      <c r="MEX22" s="211"/>
      <c r="MEY22" s="211"/>
      <c r="MEZ22" s="211"/>
      <c r="MFA22" s="211"/>
      <c r="MFB22" s="211"/>
      <c r="MFC22" s="211"/>
      <c r="MFD22" s="211"/>
      <c r="MFE22" s="211"/>
      <c r="MFF22" s="211"/>
      <c r="MFG22" s="211"/>
      <c r="MFH22" s="211"/>
      <c r="MFI22" s="211"/>
      <c r="MFJ22" s="211"/>
      <c r="MFK22" s="211"/>
      <c r="MFL22" s="211"/>
      <c r="MFM22" s="211"/>
      <c r="MFN22" s="211"/>
      <c r="MFO22" s="211"/>
      <c r="MFP22" s="211"/>
      <c r="MFQ22" s="211"/>
      <c r="MFR22" s="211"/>
      <c r="MFS22" s="211"/>
      <c r="MFT22" s="211"/>
      <c r="MFU22" s="211"/>
      <c r="MFV22" s="211"/>
      <c r="MFW22" s="211"/>
      <c r="MFX22" s="211"/>
      <c r="MFY22" s="211"/>
      <c r="MFZ22" s="211"/>
      <c r="MGA22" s="211"/>
      <c r="MGB22" s="211"/>
      <c r="MGC22" s="211"/>
      <c r="MGD22" s="211"/>
      <c r="MGE22" s="211"/>
      <c r="MGF22" s="211"/>
      <c r="MGG22" s="211"/>
      <c r="MGH22" s="211"/>
      <c r="MGI22" s="211"/>
      <c r="MGJ22" s="211"/>
      <c r="MGK22" s="211"/>
      <c r="MGL22" s="211"/>
      <c r="MGM22" s="211"/>
      <c r="MGN22" s="211"/>
      <c r="MGO22" s="211"/>
      <c r="MGP22" s="211"/>
      <c r="MGQ22" s="211"/>
      <c r="MGR22" s="211"/>
      <c r="MGS22" s="211"/>
      <c r="MGT22" s="211"/>
      <c r="MGU22" s="211"/>
      <c r="MGV22" s="211"/>
      <c r="MGW22" s="211"/>
      <c r="MGX22" s="211"/>
      <c r="MGY22" s="211"/>
      <c r="MGZ22" s="211"/>
      <c r="MHA22" s="211"/>
      <c r="MHB22" s="211"/>
      <c r="MHC22" s="211"/>
      <c r="MHD22" s="211"/>
      <c r="MHE22" s="211"/>
      <c r="MHF22" s="211"/>
      <c r="MHG22" s="211"/>
      <c r="MHH22" s="211"/>
      <c r="MHI22" s="211"/>
      <c r="MHJ22" s="211"/>
      <c r="MHK22" s="211"/>
      <c r="MHL22" s="211"/>
      <c r="MHM22" s="211"/>
      <c r="MHN22" s="211"/>
      <c r="MHO22" s="211"/>
      <c r="MHP22" s="211"/>
      <c r="MHQ22" s="211"/>
      <c r="MHR22" s="211"/>
      <c r="MHS22" s="211"/>
      <c r="MHT22" s="211"/>
      <c r="MHU22" s="211"/>
      <c r="MHV22" s="211"/>
      <c r="MHW22" s="211"/>
      <c r="MHX22" s="211"/>
      <c r="MHY22" s="211"/>
      <c r="MHZ22" s="211"/>
      <c r="MIA22" s="211"/>
      <c r="MIB22" s="211"/>
      <c r="MIC22" s="211"/>
      <c r="MID22" s="211"/>
      <c r="MIE22" s="211"/>
      <c r="MIF22" s="211"/>
      <c r="MIG22" s="211"/>
      <c r="MIH22" s="211"/>
      <c r="MII22" s="211"/>
      <c r="MIJ22" s="211"/>
      <c r="MIK22" s="211"/>
      <c r="MIL22" s="211"/>
      <c r="MIM22" s="211"/>
      <c r="MIN22" s="211"/>
      <c r="MIO22" s="211"/>
      <c r="MIP22" s="211"/>
      <c r="MIQ22" s="211"/>
      <c r="MIR22" s="211"/>
      <c r="MIS22" s="211"/>
      <c r="MIT22" s="211"/>
      <c r="MIU22" s="211"/>
      <c r="MIV22" s="211"/>
      <c r="MIW22" s="211"/>
      <c r="MIX22" s="211"/>
      <c r="MIY22" s="211"/>
      <c r="MIZ22" s="211"/>
      <c r="MJA22" s="211"/>
      <c r="MJB22" s="211"/>
      <c r="MJC22" s="211"/>
      <c r="MJD22" s="211"/>
      <c r="MJE22" s="211"/>
      <c r="MJF22" s="211"/>
      <c r="MJG22" s="211"/>
      <c r="MJH22" s="211"/>
      <c r="MJI22" s="211"/>
      <c r="MJJ22" s="211"/>
      <c r="MJK22" s="211"/>
      <c r="MJL22" s="211"/>
      <c r="MJM22" s="211"/>
      <c r="MJN22" s="211"/>
      <c r="MJO22" s="211"/>
      <c r="MJP22" s="211"/>
      <c r="MJQ22" s="211"/>
      <c r="MJR22" s="211"/>
      <c r="MJS22" s="211"/>
      <c r="MJT22" s="211"/>
      <c r="MJU22" s="211"/>
      <c r="MJV22" s="211"/>
      <c r="MJW22" s="211"/>
      <c r="MJX22" s="211"/>
      <c r="MJY22" s="211"/>
      <c r="MJZ22" s="211"/>
      <c r="MKA22" s="211"/>
      <c r="MKB22" s="211"/>
      <c r="MKC22" s="211"/>
      <c r="MKD22" s="211"/>
      <c r="MKE22" s="211"/>
      <c r="MKF22" s="211"/>
      <c r="MKG22" s="211"/>
      <c r="MKH22" s="211"/>
      <c r="MKI22" s="211"/>
      <c r="MKJ22" s="211"/>
      <c r="MKK22" s="211"/>
      <c r="MKL22" s="211"/>
      <c r="MKM22" s="211"/>
      <c r="MKN22" s="211"/>
      <c r="MKO22" s="211"/>
      <c r="MKP22" s="211"/>
      <c r="MKQ22" s="211"/>
      <c r="MKR22" s="211"/>
      <c r="MKS22" s="211"/>
      <c r="MKT22" s="211"/>
      <c r="MKU22" s="211"/>
      <c r="MKV22" s="211"/>
      <c r="MKW22" s="211"/>
      <c r="MKX22" s="211"/>
      <c r="MKY22" s="211"/>
      <c r="MKZ22" s="211"/>
      <c r="MLA22" s="211"/>
      <c r="MLB22" s="211"/>
      <c r="MLC22" s="211"/>
      <c r="MLD22" s="211"/>
      <c r="MLE22" s="211"/>
      <c r="MLF22" s="211"/>
      <c r="MLG22" s="211"/>
      <c r="MLH22" s="211"/>
      <c r="MLI22" s="211"/>
      <c r="MLJ22" s="211"/>
      <c r="MLK22" s="211"/>
      <c r="MLL22" s="211"/>
      <c r="MLM22" s="211"/>
      <c r="MLN22" s="211"/>
      <c r="MLO22" s="211"/>
      <c r="MLP22" s="211"/>
      <c r="MLQ22" s="211"/>
      <c r="MLR22" s="211"/>
      <c r="MLS22" s="211"/>
      <c r="MLT22" s="211"/>
      <c r="MLU22" s="211"/>
      <c r="MLV22" s="211"/>
      <c r="MLW22" s="211"/>
      <c r="MLX22" s="211"/>
      <c r="MLY22" s="211"/>
      <c r="MLZ22" s="211"/>
      <c r="MMA22" s="211"/>
      <c r="MMB22" s="211"/>
      <c r="MMC22" s="211"/>
      <c r="MMD22" s="211"/>
      <c r="MME22" s="211"/>
      <c r="MMF22" s="211"/>
      <c r="MMG22" s="211"/>
      <c r="MMH22" s="211"/>
      <c r="MMI22" s="211"/>
      <c r="MMJ22" s="211"/>
      <c r="MMK22" s="211"/>
      <c r="MML22" s="211"/>
      <c r="MMM22" s="211"/>
      <c r="MMN22" s="211"/>
      <c r="MMO22" s="211"/>
      <c r="MMP22" s="211"/>
      <c r="MMQ22" s="211"/>
      <c r="MMR22" s="211"/>
      <c r="MMS22" s="211"/>
      <c r="MMT22" s="211"/>
      <c r="MMU22" s="211"/>
      <c r="MMV22" s="211"/>
      <c r="MMW22" s="211"/>
      <c r="MMX22" s="211"/>
      <c r="MMY22" s="211"/>
      <c r="MMZ22" s="211"/>
      <c r="MNA22" s="211"/>
      <c r="MNB22" s="211"/>
      <c r="MNC22" s="211"/>
      <c r="MND22" s="211"/>
      <c r="MNE22" s="211"/>
      <c r="MNF22" s="211"/>
      <c r="MNG22" s="211"/>
      <c r="MNH22" s="211"/>
      <c r="MNI22" s="211"/>
      <c r="MNJ22" s="211"/>
      <c r="MNK22" s="211"/>
      <c r="MNL22" s="211"/>
      <c r="MNM22" s="211"/>
      <c r="MNN22" s="211"/>
      <c r="MNO22" s="211"/>
      <c r="MNP22" s="211"/>
      <c r="MNQ22" s="211"/>
      <c r="MNR22" s="211"/>
      <c r="MNS22" s="211"/>
      <c r="MNT22" s="211"/>
      <c r="MNU22" s="211"/>
      <c r="MNV22" s="211"/>
      <c r="MNW22" s="211"/>
      <c r="MNX22" s="211"/>
      <c r="MNY22" s="211"/>
      <c r="MNZ22" s="211"/>
      <c r="MOA22" s="211"/>
      <c r="MOB22" s="211"/>
      <c r="MOC22" s="211"/>
      <c r="MOD22" s="211"/>
      <c r="MOE22" s="211"/>
      <c r="MOF22" s="211"/>
      <c r="MOG22" s="211"/>
      <c r="MOH22" s="211"/>
      <c r="MOI22" s="211"/>
      <c r="MOJ22" s="211"/>
      <c r="MOK22" s="211"/>
      <c r="MOL22" s="211"/>
      <c r="MOM22" s="211"/>
      <c r="MON22" s="211"/>
      <c r="MOO22" s="211"/>
      <c r="MOP22" s="211"/>
      <c r="MOQ22" s="211"/>
      <c r="MOR22" s="211"/>
      <c r="MOS22" s="211"/>
      <c r="MOT22" s="211"/>
      <c r="MOU22" s="211"/>
      <c r="MOV22" s="211"/>
      <c r="MOW22" s="211"/>
      <c r="MOX22" s="211"/>
      <c r="MOY22" s="211"/>
      <c r="MOZ22" s="211"/>
      <c r="MPA22" s="211"/>
      <c r="MPB22" s="211"/>
      <c r="MPC22" s="211"/>
      <c r="MPD22" s="211"/>
      <c r="MPE22" s="211"/>
      <c r="MPF22" s="211"/>
      <c r="MPG22" s="211"/>
      <c r="MPH22" s="211"/>
      <c r="MPI22" s="211"/>
      <c r="MPJ22" s="211"/>
      <c r="MPK22" s="211"/>
      <c r="MPL22" s="211"/>
      <c r="MPM22" s="211"/>
      <c r="MPN22" s="211"/>
      <c r="MPO22" s="211"/>
      <c r="MPP22" s="211"/>
      <c r="MPQ22" s="211"/>
      <c r="MPR22" s="211"/>
      <c r="MPS22" s="211"/>
      <c r="MPT22" s="211"/>
      <c r="MPU22" s="211"/>
      <c r="MPV22" s="211"/>
      <c r="MPW22" s="211"/>
      <c r="MPX22" s="211"/>
      <c r="MPY22" s="211"/>
      <c r="MPZ22" s="211"/>
      <c r="MQA22" s="211"/>
      <c r="MQB22" s="211"/>
      <c r="MQC22" s="211"/>
      <c r="MQD22" s="211"/>
      <c r="MQE22" s="211"/>
      <c r="MQF22" s="211"/>
      <c r="MQG22" s="211"/>
      <c r="MQH22" s="211"/>
      <c r="MQI22" s="211"/>
      <c r="MQJ22" s="211"/>
      <c r="MQK22" s="211"/>
      <c r="MQL22" s="211"/>
      <c r="MQM22" s="211"/>
      <c r="MQN22" s="211"/>
      <c r="MQO22" s="211"/>
      <c r="MQP22" s="211"/>
      <c r="MQQ22" s="211"/>
      <c r="MQR22" s="211"/>
      <c r="MQS22" s="211"/>
      <c r="MQT22" s="211"/>
      <c r="MQU22" s="211"/>
      <c r="MQV22" s="211"/>
      <c r="MQW22" s="211"/>
      <c r="MQX22" s="211"/>
      <c r="MQY22" s="211"/>
      <c r="MQZ22" s="211"/>
      <c r="MRA22" s="211"/>
      <c r="MRB22" s="211"/>
      <c r="MRC22" s="211"/>
      <c r="MRD22" s="211"/>
      <c r="MRE22" s="211"/>
      <c r="MRF22" s="211"/>
      <c r="MRG22" s="211"/>
      <c r="MRH22" s="211"/>
      <c r="MRI22" s="211"/>
      <c r="MRJ22" s="211"/>
      <c r="MRK22" s="211"/>
      <c r="MRL22" s="211"/>
      <c r="MRM22" s="211"/>
      <c r="MRN22" s="211"/>
      <c r="MRO22" s="211"/>
      <c r="MRP22" s="211"/>
      <c r="MRQ22" s="211"/>
      <c r="MRR22" s="211"/>
      <c r="MRS22" s="211"/>
      <c r="MRT22" s="211"/>
      <c r="MRU22" s="211"/>
      <c r="MRV22" s="211"/>
      <c r="MRW22" s="211"/>
      <c r="MRX22" s="211"/>
      <c r="MRY22" s="211"/>
      <c r="MRZ22" s="211"/>
      <c r="MSA22" s="211"/>
      <c r="MSB22" s="211"/>
      <c r="MSC22" s="211"/>
      <c r="MSD22" s="211"/>
      <c r="MSE22" s="211"/>
      <c r="MSF22" s="211"/>
      <c r="MSG22" s="211"/>
      <c r="MSH22" s="211"/>
      <c r="MSI22" s="211"/>
      <c r="MSJ22" s="211"/>
      <c r="MSK22" s="211"/>
      <c r="MSL22" s="211"/>
      <c r="MSM22" s="211"/>
      <c r="MSN22" s="211"/>
      <c r="MSO22" s="211"/>
      <c r="MSP22" s="211"/>
      <c r="MSQ22" s="211"/>
      <c r="MSR22" s="211"/>
      <c r="MSS22" s="211"/>
      <c r="MST22" s="211"/>
      <c r="MSU22" s="211"/>
      <c r="MSV22" s="211"/>
      <c r="MSW22" s="211"/>
      <c r="MSX22" s="211"/>
      <c r="MSY22" s="211"/>
      <c r="MSZ22" s="211"/>
      <c r="MTA22" s="211"/>
      <c r="MTB22" s="211"/>
      <c r="MTC22" s="211"/>
      <c r="MTD22" s="211"/>
      <c r="MTE22" s="211"/>
      <c r="MTF22" s="211"/>
      <c r="MTG22" s="211"/>
      <c r="MTH22" s="211"/>
      <c r="MTI22" s="211"/>
      <c r="MTJ22" s="211"/>
      <c r="MTK22" s="211"/>
      <c r="MTL22" s="211"/>
      <c r="MTM22" s="211"/>
      <c r="MTN22" s="211"/>
      <c r="MTO22" s="211"/>
      <c r="MTP22" s="211"/>
      <c r="MTQ22" s="211"/>
      <c r="MTR22" s="211"/>
      <c r="MTS22" s="211"/>
      <c r="MTT22" s="211"/>
      <c r="MTU22" s="211"/>
      <c r="MTV22" s="211"/>
      <c r="MTW22" s="211"/>
      <c r="MTX22" s="211"/>
      <c r="MTY22" s="211"/>
      <c r="MTZ22" s="211"/>
      <c r="MUA22" s="211"/>
      <c r="MUB22" s="211"/>
      <c r="MUC22" s="211"/>
      <c r="MUD22" s="211"/>
      <c r="MUE22" s="211"/>
      <c r="MUF22" s="211"/>
      <c r="MUG22" s="211"/>
      <c r="MUH22" s="211"/>
      <c r="MUI22" s="211"/>
      <c r="MUJ22" s="211"/>
      <c r="MUK22" s="211"/>
      <c r="MUL22" s="211"/>
      <c r="MUM22" s="211"/>
      <c r="MUN22" s="211"/>
      <c r="MUO22" s="211"/>
      <c r="MUP22" s="211"/>
      <c r="MUQ22" s="211"/>
      <c r="MUR22" s="211"/>
      <c r="MUS22" s="211"/>
      <c r="MUT22" s="211"/>
      <c r="MUU22" s="211"/>
      <c r="MUV22" s="211"/>
      <c r="MUW22" s="211"/>
      <c r="MUX22" s="211"/>
      <c r="MUY22" s="211"/>
      <c r="MUZ22" s="211"/>
      <c r="MVA22" s="211"/>
      <c r="MVB22" s="211"/>
      <c r="MVC22" s="211"/>
      <c r="MVD22" s="211"/>
      <c r="MVE22" s="211"/>
      <c r="MVF22" s="211"/>
      <c r="MVG22" s="211"/>
      <c r="MVH22" s="211"/>
      <c r="MVI22" s="211"/>
      <c r="MVJ22" s="211"/>
      <c r="MVK22" s="211"/>
      <c r="MVL22" s="211"/>
      <c r="MVM22" s="211"/>
      <c r="MVN22" s="211"/>
      <c r="MVO22" s="211"/>
      <c r="MVP22" s="211"/>
      <c r="MVQ22" s="211"/>
      <c r="MVR22" s="211"/>
      <c r="MVS22" s="211"/>
      <c r="MVT22" s="211"/>
      <c r="MVU22" s="211"/>
      <c r="MVV22" s="211"/>
      <c r="MVW22" s="211"/>
      <c r="MVX22" s="211"/>
      <c r="MVY22" s="211"/>
      <c r="MVZ22" s="211"/>
      <c r="MWA22" s="211"/>
      <c r="MWB22" s="211"/>
      <c r="MWC22" s="211"/>
      <c r="MWD22" s="211"/>
      <c r="MWE22" s="211"/>
      <c r="MWF22" s="211"/>
      <c r="MWG22" s="211"/>
      <c r="MWH22" s="211"/>
      <c r="MWI22" s="211"/>
      <c r="MWJ22" s="211"/>
      <c r="MWK22" s="211"/>
      <c r="MWL22" s="211"/>
      <c r="MWM22" s="211"/>
      <c r="MWN22" s="211"/>
      <c r="MWO22" s="211"/>
      <c r="MWP22" s="211"/>
      <c r="MWQ22" s="211"/>
      <c r="MWR22" s="211"/>
      <c r="MWS22" s="211"/>
      <c r="MWT22" s="211"/>
      <c r="MWU22" s="211"/>
      <c r="MWV22" s="211"/>
      <c r="MWW22" s="211"/>
      <c r="MWX22" s="211"/>
      <c r="MWY22" s="211"/>
      <c r="MWZ22" s="211"/>
      <c r="MXA22" s="211"/>
      <c r="MXB22" s="211"/>
      <c r="MXC22" s="211"/>
      <c r="MXD22" s="211"/>
      <c r="MXE22" s="211"/>
      <c r="MXF22" s="211"/>
      <c r="MXG22" s="211"/>
      <c r="MXH22" s="211"/>
      <c r="MXI22" s="211"/>
      <c r="MXJ22" s="211"/>
      <c r="MXK22" s="211"/>
      <c r="MXL22" s="211"/>
      <c r="MXM22" s="211"/>
      <c r="MXN22" s="211"/>
      <c r="MXO22" s="211"/>
      <c r="MXP22" s="211"/>
      <c r="MXQ22" s="211"/>
      <c r="MXR22" s="211"/>
      <c r="MXS22" s="211"/>
      <c r="MXT22" s="211"/>
      <c r="MXU22" s="211"/>
      <c r="MXV22" s="211"/>
      <c r="MXW22" s="211"/>
      <c r="MXX22" s="211"/>
      <c r="MXY22" s="211"/>
      <c r="MXZ22" s="211"/>
      <c r="MYA22" s="211"/>
      <c r="MYB22" s="211"/>
      <c r="MYC22" s="211"/>
      <c r="MYD22" s="211"/>
      <c r="MYE22" s="211"/>
      <c r="MYF22" s="211"/>
      <c r="MYG22" s="211"/>
      <c r="MYH22" s="211"/>
      <c r="MYI22" s="211"/>
      <c r="MYJ22" s="211"/>
      <c r="MYK22" s="211"/>
      <c r="MYL22" s="211"/>
      <c r="MYM22" s="211"/>
      <c r="MYN22" s="211"/>
      <c r="MYO22" s="211"/>
      <c r="MYP22" s="211"/>
      <c r="MYQ22" s="211"/>
      <c r="MYR22" s="211"/>
      <c r="MYS22" s="211"/>
      <c r="MYT22" s="211"/>
      <c r="MYU22" s="211"/>
      <c r="MYV22" s="211"/>
      <c r="MYW22" s="211"/>
      <c r="MYX22" s="211"/>
      <c r="MYY22" s="211"/>
      <c r="MYZ22" s="211"/>
      <c r="MZA22" s="211"/>
      <c r="MZB22" s="211"/>
      <c r="MZC22" s="211"/>
      <c r="MZD22" s="211"/>
      <c r="MZE22" s="211"/>
      <c r="MZF22" s="211"/>
      <c r="MZG22" s="211"/>
      <c r="MZH22" s="211"/>
      <c r="MZI22" s="211"/>
      <c r="MZJ22" s="211"/>
      <c r="MZK22" s="211"/>
      <c r="MZL22" s="211"/>
      <c r="MZM22" s="211"/>
      <c r="MZN22" s="211"/>
      <c r="MZO22" s="211"/>
      <c r="MZP22" s="211"/>
      <c r="MZQ22" s="211"/>
      <c r="MZR22" s="211"/>
      <c r="MZS22" s="211"/>
      <c r="MZT22" s="211"/>
      <c r="MZU22" s="211"/>
      <c r="MZV22" s="211"/>
      <c r="MZW22" s="211"/>
      <c r="MZX22" s="211"/>
      <c r="MZY22" s="211"/>
      <c r="MZZ22" s="211"/>
      <c r="NAA22" s="211"/>
      <c r="NAB22" s="211"/>
      <c r="NAC22" s="211"/>
      <c r="NAD22" s="211"/>
      <c r="NAE22" s="211"/>
      <c r="NAF22" s="211"/>
      <c r="NAG22" s="211"/>
      <c r="NAH22" s="211"/>
      <c r="NAI22" s="211"/>
      <c r="NAJ22" s="211"/>
      <c r="NAK22" s="211"/>
      <c r="NAL22" s="211"/>
      <c r="NAM22" s="211"/>
      <c r="NAN22" s="211"/>
      <c r="NAO22" s="211"/>
      <c r="NAP22" s="211"/>
      <c r="NAQ22" s="211"/>
      <c r="NAR22" s="211"/>
      <c r="NAS22" s="211"/>
      <c r="NAT22" s="211"/>
      <c r="NAU22" s="211"/>
      <c r="NAV22" s="211"/>
      <c r="NAW22" s="211"/>
      <c r="NAX22" s="211"/>
      <c r="NAY22" s="211"/>
      <c r="NAZ22" s="211"/>
      <c r="NBA22" s="211"/>
      <c r="NBB22" s="211"/>
      <c r="NBC22" s="211"/>
      <c r="NBD22" s="211"/>
      <c r="NBE22" s="211"/>
      <c r="NBF22" s="211"/>
      <c r="NBG22" s="211"/>
      <c r="NBH22" s="211"/>
      <c r="NBI22" s="211"/>
      <c r="NBJ22" s="211"/>
      <c r="NBK22" s="211"/>
      <c r="NBL22" s="211"/>
      <c r="NBM22" s="211"/>
      <c r="NBN22" s="211"/>
      <c r="NBO22" s="211"/>
      <c r="NBP22" s="211"/>
      <c r="NBQ22" s="211"/>
      <c r="NBR22" s="211"/>
      <c r="NBS22" s="211"/>
      <c r="NBT22" s="211"/>
      <c r="NBU22" s="211"/>
      <c r="NBV22" s="211"/>
      <c r="NBW22" s="211"/>
      <c r="NBX22" s="211"/>
      <c r="NBY22" s="211"/>
      <c r="NBZ22" s="211"/>
      <c r="NCA22" s="211"/>
      <c r="NCB22" s="211"/>
      <c r="NCC22" s="211"/>
      <c r="NCD22" s="211"/>
      <c r="NCE22" s="211"/>
      <c r="NCF22" s="211"/>
      <c r="NCG22" s="211"/>
      <c r="NCH22" s="211"/>
      <c r="NCI22" s="211"/>
      <c r="NCJ22" s="211"/>
      <c r="NCK22" s="211"/>
      <c r="NCL22" s="211"/>
      <c r="NCM22" s="211"/>
      <c r="NCN22" s="211"/>
      <c r="NCO22" s="211"/>
      <c r="NCP22" s="211"/>
      <c r="NCQ22" s="211"/>
      <c r="NCR22" s="211"/>
      <c r="NCS22" s="211"/>
      <c r="NCT22" s="211"/>
      <c r="NCU22" s="211"/>
      <c r="NCV22" s="211"/>
      <c r="NCW22" s="211"/>
      <c r="NCX22" s="211"/>
      <c r="NCY22" s="211"/>
      <c r="NCZ22" s="211"/>
      <c r="NDA22" s="211"/>
      <c r="NDB22" s="211"/>
      <c r="NDC22" s="211"/>
      <c r="NDD22" s="211"/>
      <c r="NDE22" s="211"/>
      <c r="NDF22" s="211"/>
      <c r="NDG22" s="211"/>
      <c r="NDH22" s="211"/>
      <c r="NDI22" s="211"/>
      <c r="NDJ22" s="211"/>
      <c r="NDK22" s="211"/>
      <c r="NDL22" s="211"/>
      <c r="NDM22" s="211"/>
      <c r="NDN22" s="211"/>
      <c r="NDO22" s="211"/>
      <c r="NDP22" s="211"/>
      <c r="NDQ22" s="211"/>
      <c r="NDR22" s="211"/>
      <c r="NDS22" s="211"/>
      <c r="NDT22" s="211"/>
      <c r="NDU22" s="211"/>
      <c r="NDV22" s="211"/>
      <c r="NDW22" s="211"/>
      <c r="NDX22" s="211"/>
      <c r="NDY22" s="211"/>
      <c r="NDZ22" s="211"/>
      <c r="NEA22" s="211"/>
      <c r="NEB22" s="211"/>
      <c r="NEC22" s="211"/>
      <c r="NED22" s="211"/>
      <c r="NEE22" s="211"/>
      <c r="NEF22" s="211"/>
      <c r="NEG22" s="211"/>
      <c r="NEH22" s="211"/>
      <c r="NEI22" s="211"/>
      <c r="NEJ22" s="211"/>
      <c r="NEK22" s="211"/>
      <c r="NEL22" s="211"/>
      <c r="NEM22" s="211"/>
      <c r="NEN22" s="211"/>
      <c r="NEO22" s="211"/>
      <c r="NEP22" s="211"/>
      <c r="NEQ22" s="211"/>
      <c r="NER22" s="211"/>
      <c r="NES22" s="211"/>
      <c r="NET22" s="211"/>
      <c r="NEU22" s="211"/>
      <c r="NEV22" s="211"/>
      <c r="NEW22" s="211"/>
      <c r="NEX22" s="211"/>
      <c r="NEY22" s="211"/>
      <c r="NEZ22" s="211"/>
      <c r="NFA22" s="211"/>
      <c r="NFB22" s="211"/>
      <c r="NFC22" s="211"/>
      <c r="NFD22" s="211"/>
      <c r="NFE22" s="211"/>
      <c r="NFF22" s="211"/>
      <c r="NFG22" s="211"/>
      <c r="NFH22" s="211"/>
      <c r="NFI22" s="211"/>
      <c r="NFJ22" s="211"/>
      <c r="NFK22" s="211"/>
      <c r="NFL22" s="211"/>
      <c r="NFM22" s="211"/>
      <c r="NFN22" s="211"/>
      <c r="NFO22" s="211"/>
      <c r="NFP22" s="211"/>
      <c r="NFQ22" s="211"/>
      <c r="NFR22" s="211"/>
      <c r="NFS22" s="211"/>
      <c r="NFT22" s="211"/>
      <c r="NFU22" s="211"/>
      <c r="NFV22" s="211"/>
      <c r="NFW22" s="211"/>
      <c r="NFX22" s="211"/>
      <c r="NFY22" s="211"/>
      <c r="NFZ22" s="211"/>
      <c r="NGA22" s="211"/>
      <c r="NGB22" s="211"/>
      <c r="NGC22" s="211"/>
      <c r="NGD22" s="211"/>
      <c r="NGE22" s="211"/>
      <c r="NGF22" s="211"/>
      <c r="NGG22" s="211"/>
      <c r="NGH22" s="211"/>
      <c r="NGI22" s="211"/>
      <c r="NGJ22" s="211"/>
      <c r="NGK22" s="211"/>
      <c r="NGL22" s="211"/>
      <c r="NGM22" s="211"/>
      <c r="NGN22" s="211"/>
      <c r="NGO22" s="211"/>
      <c r="NGP22" s="211"/>
      <c r="NGQ22" s="211"/>
      <c r="NGR22" s="211"/>
      <c r="NGS22" s="211"/>
      <c r="NGT22" s="211"/>
      <c r="NGU22" s="211"/>
      <c r="NGV22" s="211"/>
      <c r="NGW22" s="211"/>
      <c r="NGX22" s="211"/>
      <c r="NGY22" s="211"/>
      <c r="NGZ22" s="211"/>
      <c r="NHA22" s="211"/>
      <c r="NHB22" s="211"/>
      <c r="NHC22" s="211"/>
      <c r="NHD22" s="211"/>
      <c r="NHE22" s="211"/>
      <c r="NHF22" s="211"/>
      <c r="NHG22" s="211"/>
      <c r="NHH22" s="211"/>
      <c r="NHI22" s="211"/>
      <c r="NHJ22" s="211"/>
      <c r="NHK22" s="211"/>
      <c r="NHL22" s="211"/>
      <c r="NHM22" s="211"/>
      <c r="NHN22" s="211"/>
      <c r="NHO22" s="211"/>
      <c r="NHP22" s="211"/>
      <c r="NHQ22" s="211"/>
      <c r="NHR22" s="211"/>
      <c r="NHS22" s="211"/>
      <c r="NHT22" s="211"/>
      <c r="NHU22" s="211"/>
      <c r="NHV22" s="211"/>
      <c r="NHW22" s="211"/>
      <c r="NHX22" s="211"/>
      <c r="NHY22" s="211"/>
      <c r="NHZ22" s="211"/>
      <c r="NIA22" s="211"/>
      <c r="NIB22" s="211"/>
      <c r="NIC22" s="211"/>
      <c r="NID22" s="211"/>
      <c r="NIE22" s="211"/>
      <c r="NIF22" s="211"/>
      <c r="NIG22" s="211"/>
      <c r="NIH22" s="211"/>
      <c r="NII22" s="211"/>
      <c r="NIJ22" s="211"/>
      <c r="NIK22" s="211"/>
      <c r="NIL22" s="211"/>
      <c r="NIM22" s="211"/>
      <c r="NIN22" s="211"/>
      <c r="NIO22" s="211"/>
      <c r="NIP22" s="211"/>
      <c r="NIQ22" s="211"/>
      <c r="NIR22" s="211"/>
      <c r="NIS22" s="211"/>
      <c r="NIT22" s="211"/>
      <c r="NIU22" s="211"/>
      <c r="NIV22" s="211"/>
      <c r="NIW22" s="211"/>
      <c r="NIX22" s="211"/>
      <c r="NIY22" s="211"/>
      <c r="NIZ22" s="211"/>
      <c r="NJA22" s="211"/>
      <c r="NJB22" s="211"/>
      <c r="NJC22" s="211"/>
      <c r="NJD22" s="211"/>
      <c r="NJE22" s="211"/>
      <c r="NJF22" s="211"/>
      <c r="NJG22" s="211"/>
      <c r="NJH22" s="211"/>
      <c r="NJI22" s="211"/>
      <c r="NJJ22" s="211"/>
      <c r="NJK22" s="211"/>
      <c r="NJL22" s="211"/>
      <c r="NJM22" s="211"/>
      <c r="NJN22" s="211"/>
      <c r="NJO22" s="211"/>
      <c r="NJP22" s="211"/>
      <c r="NJQ22" s="211"/>
      <c r="NJR22" s="211"/>
      <c r="NJS22" s="211"/>
      <c r="NJT22" s="211"/>
      <c r="NJU22" s="211"/>
      <c r="NJV22" s="211"/>
      <c r="NJW22" s="211"/>
      <c r="NJX22" s="211"/>
      <c r="NJY22" s="211"/>
      <c r="NJZ22" s="211"/>
      <c r="NKA22" s="211"/>
      <c r="NKB22" s="211"/>
      <c r="NKC22" s="211"/>
      <c r="NKD22" s="211"/>
      <c r="NKE22" s="211"/>
      <c r="NKF22" s="211"/>
      <c r="NKG22" s="211"/>
      <c r="NKH22" s="211"/>
      <c r="NKI22" s="211"/>
      <c r="NKJ22" s="211"/>
      <c r="NKK22" s="211"/>
      <c r="NKL22" s="211"/>
      <c r="NKM22" s="211"/>
      <c r="NKN22" s="211"/>
      <c r="NKO22" s="211"/>
      <c r="NKP22" s="211"/>
      <c r="NKQ22" s="211"/>
      <c r="NKR22" s="211"/>
      <c r="NKS22" s="211"/>
      <c r="NKT22" s="211"/>
      <c r="NKU22" s="211"/>
      <c r="NKV22" s="211"/>
      <c r="NKW22" s="211"/>
      <c r="NKX22" s="211"/>
      <c r="NKY22" s="211"/>
      <c r="NKZ22" s="211"/>
      <c r="NLA22" s="211"/>
      <c r="NLB22" s="211"/>
      <c r="NLC22" s="211"/>
      <c r="NLD22" s="211"/>
      <c r="NLE22" s="211"/>
      <c r="NLF22" s="211"/>
      <c r="NLG22" s="211"/>
      <c r="NLH22" s="211"/>
      <c r="NLI22" s="211"/>
      <c r="NLJ22" s="211"/>
      <c r="NLK22" s="211"/>
      <c r="NLL22" s="211"/>
      <c r="NLM22" s="211"/>
      <c r="NLN22" s="211"/>
      <c r="NLO22" s="211"/>
      <c r="NLP22" s="211"/>
      <c r="NLQ22" s="211"/>
      <c r="NLR22" s="211"/>
      <c r="NLS22" s="211"/>
      <c r="NLT22" s="211"/>
      <c r="NLU22" s="211"/>
      <c r="NLV22" s="211"/>
      <c r="NLW22" s="211"/>
      <c r="NLX22" s="211"/>
      <c r="NLY22" s="211"/>
      <c r="NLZ22" s="211"/>
      <c r="NMA22" s="211"/>
      <c r="NMB22" s="211"/>
      <c r="NMC22" s="211"/>
      <c r="NMD22" s="211"/>
      <c r="NME22" s="211"/>
      <c r="NMF22" s="211"/>
      <c r="NMG22" s="211"/>
      <c r="NMH22" s="211"/>
      <c r="NMI22" s="211"/>
      <c r="NMJ22" s="211"/>
      <c r="NMK22" s="211"/>
      <c r="NML22" s="211"/>
      <c r="NMM22" s="211"/>
      <c r="NMN22" s="211"/>
      <c r="NMO22" s="211"/>
      <c r="NMP22" s="211"/>
      <c r="NMQ22" s="211"/>
      <c r="NMR22" s="211"/>
      <c r="NMS22" s="211"/>
      <c r="NMT22" s="211"/>
      <c r="NMU22" s="211"/>
      <c r="NMV22" s="211"/>
      <c r="NMW22" s="211"/>
      <c r="NMX22" s="211"/>
      <c r="NMY22" s="211"/>
      <c r="NMZ22" s="211"/>
      <c r="NNA22" s="211"/>
      <c r="NNB22" s="211"/>
      <c r="NNC22" s="211"/>
      <c r="NND22" s="211"/>
      <c r="NNE22" s="211"/>
      <c r="NNF22" s="211"/>
      <c r="NNG22" s="211"/>
      <c r="NNH22" s="211"/>
      <c r="NNI22" s="211"/>
      <c r="NNJ22" s="211"/>
      <c r="NNK22" s="211"/>
      <c r="NNL22" s="211"/>
      <c r="NNM22" s="211"/>
      <c r="NNN22" s="211"/>
      <c r="NNO22" s="211"/>
      <c r="NNP22" s="211"/>
      <c r="NNQ22" s="211"/>
      <c r="NNR22" s="211"/>
      <c r="NNS22" s="211"/>
      <c r="NNT22" s="211"/>
      <c r="NNU22" s="211"/>
      <c r="NNV22" s="211"/>
      <c r="NNW22" s="211"/>
      <c r="NNX22" s="211"/>
      <c r="NNY22" s="211"/>
      <c r="NNZ22" s="211"/>
      <c r="NOA22" s="211"/>
      <c r="NOB22" s="211"/>
      <c r="NOC22" s="211"/>
      <c r="NOD22" s="211"/>
      <c r="NOE22" s="211"/>
      <c r="NOF22" s="211"/>
      <c r="NOG22" s="211"/>
      <c r="NOH22" s="211"/>
      <c r="NOI22" s="211"/>
      <c r="NOJ22" s="211"/>
      <c r="NOK22" s="211"/>
      <c r="NOL22" s="211"/>
      <c r="NOM22" s="211"/>
      <c r="NON22" s="211"/>
      <c r="NOO22" s="211"/>
      <c r="NOP22" s="211"/>
      <c r="NOQ22" s="211"/>
      <c r="NOR22" s="211"/>
      <c r="NOS22" s="211"/>
      <c r="NOT22" s="211"/>
      <c r="NOU22" s="211"/>
      <c r="NOV22" s="211"/>
      <c r="NOW22" s="211"/>
      <c r="NOX22" s="211"/>
      <c r="NOY22" s="211"/>
      <c r="NOZ22" s="211"/>
      <c r="NPA22" s="211"/>
      <c r="NPB22" s="211"/>
      <c r="NPC22" s="211"/>
      <c r="NPD22" s="211"/>
      <c r="NPE22" s="211"/>
      <c r="NPF22" s="211"/>
      <c r="NPG22" s="211"/>
      <c r="NPH22" s="211"/>
      <c r="NPI22" s="211"/>
      <c r="NPJ22" s="211"/>
      <c r="NPK22" s="211"/>
      <c r="NPL22" s="211"/>
      <c r="NPM22" s="211"/>
      <c r="NPN22" s="211"/>
      <c r="NPO22" s="211"/>
      <c r="NPP22" s="211"/>
      <c r="NPQ22" s="211"/>
      <c r="NPR22" s="211"/>
      <c r="NPS22" s="211"/>
      <c r="NPT22" s="211"/>
      <c r="NPU22" s="211"/>
      <c r="NPV22" s="211"/>
      <c r="NPW22" s="211"/>
      <c r="NPX22" s="211"/>
      <c r="NPY22" s="211"/>
      <c r="NPZ22" s="211"/>
      <c r="NQA22" s="211"/>
      <c r="NQB22" s="211"/>
      <c r="NQC22" s="211"/>
      <c r="NQD22" s="211"/>
      <c r="NQE22" s="211"/>
      <c r="NQF22" s="211"/>
      <c r="NQG22" s="211"/>
      <c r="NQH22" s="211"/>
      <c r="NQI22" s="211"/>
      <c r="NQJ22" s="211"/>
      <c r="NQK22" s="211"/>
      <c r="NQL22" s="211"/>
      <c r="NQM22" s="211"/>
      <c r="NQN22" s="211"/>
      <c r="NQO22" s="211"/>
      <c r="NQP22" s="211"/>
      <c r="NQQ22" s="211"/>
      <c r="NQR22" s="211"/>
      <c r="NQS22" s="211"/>
      <c r="NQT22" s="211"/>
      <c r="NQU22" s="211"/>
      <c r="NQV22" s="211"/>
      <c r="NQW22" s="211"/>
      <c r="NQX22" s="211"/>
      <c r="NQY22" s="211"/>
      <c r="NQZ22" s="211"/>
      <c r="NRA22" s="211"/>
      <c r="NRB22" s="211"/>
      <c r="NRC22" s="211"/>
      <c r="NRD22" s="211"/>
      <c r="NRE22" s="211"/>
      <c r="NRF22" s="211"/>
      <c r="NRG22" s="211"/>
      <c r="NRH22" s="211"/>
      <c r="NRI22" s="211"/>
      <c r="NRJ22" s="211"/>
      <c r="NRK22" s="211"/>
      <c r="NRL22" s="211"/>
      <c r="NRM22" s="211"/>
      <c r="NRN22" s="211"/>
      <c r="NRO22" s="211"/>
      <c r="NRP22" s="211"/>
      <c r="NRQ22" s="211"/>
      <c r="NRR22" s="211"/>
      <c r="NRS22" s="211"/>
      <c r="NRT22" s="211"/>
      <c r="NRU22" s="211"/>
      <c r="NRV22" s="211"/>
      <c r="NRW22" s="211"/>
      <c r="NRX22" s="211"/>
      <c r="NRY22" s="211"/>
      <c r="NRZ22" s="211"/>
      <c r="NSA22" s="211"/>
      <c r="NSB22" s="211"/>
      <c r="NSC22" s="211"/>
      <c r="NSD22" s="211"/>
      <c r="NSE22" s="211"/>
      <c r="NSF22" s="211"/>
      <c r="NSG22" s="211"/>
      <c r="NSH22" s="211"/>
      <c r="NSI22" s="211"/>
      <c r="NSJ22" s="211"/>
      <c r="NSK22" s="211"/>
      <c r="NSL22" s="211"/>
      <c r="NSM22" s="211"/>
      <c r="NSN22" s="211"/>
      <c r="NSO22" s="211"/>
      <c r="NSP22" s="211"/>
      <c r="NSQ22" s="211"/>
      <c r="NSR22" s="211"/>
      <c r="NSS22" s="211"/>
      <c r="NST22" s="211"/>
      <c r="NSU22" s="211"/>
      <c r="NSV22" s="211"/>
      <c r="NSW22" s="211"/>
      <c r="NSX22" s="211"/>
      <c r="NSY22" s="211"/>
      <c r="NSZ22" s="211"/>
      <c r="NTA22" s="211"/>
      <c r="NTB22" s="211"/>
      <c r="NTC22" s="211"/>
      <c r="NTD22" s="211"/>
      <c r="NTE22" s="211"/>
      <c r="NTF22" s="211"/>
      <c r="NTG22" s="211"/>
      <c r="NTH22" s="211"/>
      <c r="NTI22" s="211"/>
      <c r="NTJ22" s="211"/>
      <c r="NTK22" s="211"/>
      <c r="NTL22" s="211"/>
      <c r="NTM22" s="211"/>
      <c r="NTN22" s="211"/>
      <c r="NTO22" s="211"/>
      <c r="NTP22" s="211"/>
      <c r="NTQ22" s="211"/>
      <c r="NTR22" s="211"/>
      <c r="NTS22" s="211"/>
      <c r="NTT22" s="211"/>
      <c r="NTU22" s="211"/>
      <c r="NTV22" s="211"/>
      <c r="NTW22" s="211"/>
      <c r="NTX22" s="211"/>
      <c r="NTY22" s="211"/>
      <c r="NTZ22" s="211"/>
      <c r="NUA22" s="211"/>
      <c r="NUB22" s="211"/>
      <c r="NUC22" s="211"/>
      <c r="NUD22" s="211"/>
      <c r="NUE22" s="211"/>
      <c r="NUF22" s="211"/>
      <c r="NUG22" s="211"/>
      <c r="NUH22" s="211"/>
      <c r="NUI22" s="211"/>
      <c r="NUJ22" s="211"/>
      <c r="NUK22" s="211"/>
      <c r="NUL22" s="211"/>
      <c r="NUM22" s="211"/>
      <c r="NUN22" s="211"/>
      <c r="NUO22" s="211"/>
      <c r="NUP22" s="211"/>
      <c r="NUQ22" s="211"/>
      <c r="NUR22" s="211"/>
      <c r="NUS22" s="211"/>
      <c r="NUT22" s="211"/>
      <c r="NUU22" s="211"/>
      <c r="NUV22" s="211"/>
      <c r="NUW22" s="211"/>
      <c r="NUX22" s="211"/>
      <c r="NUY22" s="211"/>
      <c r="NUZ22" s="211"/>
      <c r="NVA22" s="211"/>
      <c r="NVB22" s="211"/>
      <c r="NVC22" s="211"/>
      <c r="NVD22" s="211"/>
      <c r="NVE22" s="211"/>
      <c r="NVF22" s="211"/>
      <c r="NVG22" s="211"/>
      <c r="NVH22" s="211"/>
      <c r="NVI22" s="211"/>
      <c r="NVJ22" s="211"/>
      <c r="NVK22" s="211"/>
      <c r="NVL22" s="211"/>
      <c r="NVM22" s="211"/>
      <c r="NVN22" s="211"/>
      <c r="NVO22" s="211"/>
      <c r="NVP22" s="211"/>
      <c r="NVQ22" s="211"/>
      <c r="NVR22" s="211"/>
      <c r="NVS22" s="211"/>
      <c r="NVT22" s="211"/>
      <c r="NVU22" s="211"/>
      <c r="NVV22" s="211"/>
      <c r="NVW22" s="211"/>
      <c r="NVX22" s="211"/>
      <c r="NVY22" s="211"/>
      <c r="NVZ22" s="211"/>
      <c r="NWA22" s="211"/>
      <c r="NWB22" s="211"/>
      <c r="NWC22" s="211"/>
      <c r="NWD22" s="211"/>
      <c r="NWE22" s="211"/>
      <c r="NWF22" s="211"/>
      <c r="NWG22" s="211"/>
      <c r="NWH22" s="211"/>
      <c r="NWI22" s="211"/>
      <c r="NWJ22" s="211"/>
      <c r="NWK22" s="211"/>
      <c r="NWL22" s="211"/>
      <c r="NWM22" s="211"/>
      <c r="NWN22" s="211"/>
      <c r="NWO22" s="211"/>
      <c r="NWP22" s="211"/>
      <c r="NWQ22" s="211"/>
      <c r="NWR22" s="211"/>
      <c r="NWS22" s="211"/>
      <c r="NWT22" s="211"/>
      <c r="NWU22" s="211"/>
      <c r="NWV22" s="211"/>
      <c r="NWW22" s="211"/>
      <c r="NWX22" s="211"/>
      <c r="NWY22" s="211"/>
      <c r="NWZ22" s="211"/>
      <c r="NXA22" s="211"/>
      <c r="NXB22" s="211"/>
      <c r="NXC22" s="211"/>
      <c r="NXD22" s="211"/>
      <c r="NXE22" s="211"/>
      <c r="NXF22" s="211"/>
      <c r="NXG22" s="211"/>
      <c r="NXH22" s="211"/>
      <c r="NXI22" s="211"/>
      <c r="NXJ22" s="211"/>
      <c r="NXK22" s="211"/>
      <c r="NXL22" s="211"/>
      <c r="NXM22" s="211"/>
      <c r="NXN22" s="211"/>
      <c r="NXO22" s="211"/>
      <c r="NXP22" s="211"/>
      <c r="NXQ22" s="211"/>
      <c r="NXR22" s="211"/>
      <c r="NXS22" s="211"/>
      <c r="NXT22" s="211"/>
      <c r="NXU22" s="211"/>
      <c r="NXV22" s="211"/>
      <c r="NXW22" s="211"/>
      <c r="NXX22" s="211"/>
      <c r="NXY22" s="211"/>
      <c r="NXZ22" s="211"/>
      <c r="NYA22" s="211"/>
      <c r="NYB22" s="211"/>
      <c r="NYC22" s="211"/>
      <c r="NYD22" s="211"/>
      <c r="NYE22" s="211"/>
      <c r="NYF22" s="211"/>
      <c r="NYG22" s="211"/>
      <c r="NYH22" s="211"/>
      <c r="NYI22" s="211"/>
      <c r="NYJ22" s="211"/>
      <c r="NYK22" s="211"/>
      <c r="NYL22" s="211"/>
      <c r="NYM22" s="211"/>
      <c r="NYN22" s="211"/>
      <c r="NYO22" s="211"/>
      <c r="NYP22" s="211"/>
      <c r="NYQ22" s="211"/>
      <c r="NYR22" s="211"/>
      <c r="NYS22" s="211"/>
      <c r="NYT22" s="211"/>
      <c r="NYU22" s="211"/>
      <c r="NYV22" s="211"/>
      <c r="NYW22" s="211"/>
      <c r="NYX22" s="211"/>
      <c r="NYY22" s="211"/>
      <c r="NYZ22" s="211"/>
      <c r="NZA22" s="211"/>
      <c r="NZB22" s="211"/>
      <c r="NZC22" s="211"/>
      <c r="NZD22" s="211"/>
      <c r="NZE22" s="211"/>
      <c r="NZF22" s="211"/>
      <c r="NZG22" s="211"/>
      <c r="NZH22" s="211"/>
      <c r="NZI22" s="211"/>
      <c r="NZJ22" s="211"/>
      <c r="NZK22" s="211"/>
      <c r="NZL22" s="211"/>
      <c r="NZM22" s="211"/>
      <c r="NZN22" s="211"/>
      <c r="NZO22" s="211"/>
      <c r="NZP22" s="211"/>
      <c r="NZQ22" s="211"/>
      <c r="NZR22" s="211"/>
      <c r="NZS22" s="211"/>
      <c r="NZT22" s="211"/>
      <c r="NZU22" s="211"/>
      <c r="NZV22" s="211"/>
      <c r="NZW22" s="211"/>
      <c r="NZX22" s="211"/>
      <c r="NZY22" s="211"/>
      <c r="NZZ22" s="211"/>
      <c r="OAA22" s="211"/>
      <c r="OAB22" s="211"/>
      <c r="OAC22" s="211"/>
      <c r="OAD22" s="211"/>
      <c r="OAE22" s="211"/>
      <c r="OAF22" s="211"/>
      <c r="OAG22" s="211"/>
      <c r="OAH22" s="211"/>
      <c r="OAI22" s="211"/>
      <c r="OAJ22" s="211"/>
      <c r="OAK22" s="211"/>
      <c r="OAL22" s="211"/>
      <c r="OAM22" s="211"/>
      <c r="OAN22" s="211"/>
      <c r="OAO22" s="211"/>
      <c r="OAP22" s="211"/>
      <c r="OAQ22" s="211"/>
      <c r="OAR22" s="211"/>
      <c r="OAS22" s="211"/>
      <c r="OAT22" s="211"/>
      <c r="OAU22" s="211"/>
      <c r="OAV22" s="211"/>
      <c r="OAW22" s="211"/>
      <c r="OAX22" s="211"/>
      <c r="OAY22" s="211"/>
      <c r="OAZ22" s="211"/>
      <c r="OBA22" s="211"/>
      <c r="OBB22" s="211"/>
      <c r="OBC22" s="211"/>
      <c r="OBD22" s="211"/>
      <c r="OBE22" s="211"/>
      <c r="OBF22" s="211"/>
      <c r="OBG22" s="211"/>
      <c r="OBH22" s="211"/>
      <c r="OBI22" s="211"/>
      <c r="OBJ22" s="211"/>
      <c r="OBK22" s="211"/>
      <c r="OBL22" s="211"/>
      <c r="OBM22" s="211"/>
      <c r="OBN22" s="211"/>
      <c r="OBO22" s="211"/>
      <c r="OBP22" s="211"/>
      <c r="OBQ22" s="211"/>
      <c r="OBR22" s="211"/>
      <c r="OBS22" s="211"/>
      <c r="OBT22" s="211"/>
      <c r="OBU22" s="211"/>
      <c r="OBV22" s="211"/>
      <c r="OBW22" s="211"/>
      <c r="OBX22" s="211"/>
      <c r="OBY22" s="211"/>
      <c r="OBZ22" s="211"/>
      <c r="OCA22" s="211"/>
      <c r="OCB22" s="211"/>
      <c r="OCC22" s="211"/>
      <c r="OCD22" s="211"/>
      <c r="OCE22" s="211"/>
      <c r="OCF22" s="211"/>
      <c r="OCG22" s="211"/>
      <c r="OCH22" s="211"/>
      <c r="OCI22" s="211"/>
      <c r="OCJ22" s="211"/>
      <c r="OCK22" s="211"/>
      <c r="OCL22" s="211"/>
      <c r="OCM22" s="211"/>
      <c r="OCN22" s="211"/>
      <c r="OCO22" s="211"/>
      <c r="OCP22" s="211"/>
      <c r="OCQ22" s="211"/>
      <c r="OCR22" s="211"/>
      <c r="OCS22" s="211"/>
      <c r="OCT22" s="211"/>
      <c r="OCU22" s="211"/>
      <c r="OCV22" s="211"/>
      <c r="OCW22" s="211"/>
      <c r="OCX22" s="211"/>
      <c r="OCY22" s="211"/>
      <c r="OCZ22" s="211"/>
      <c r="ODA22" s="211"/>
      <c r="ODB22" s="211"/>
      <c r="ODC22" s="211"/>
      <c r="ODD22" s="211"/>
      <c r="ODE22" s="211"/>
      <c r="ODF22" s="211"/>
      <c r="ODG22" s="211"/>
      <c r="ODH22" s="211"/>
      <c r="ODI22" s="211"/>
      <c r="ODJ22" s="211"/>
      <c r="ODK22" s="211"/>
      <c r="ODL22" s="211"/>
      <c r="ODM22" s="211"/>
      <c r="ODN22" s="211"/>
      <c r="ODO22" s="211"/>
      <c r="ODP22" s="211"/>
      <c r="ODQ22" s="211"/>
      <c r="ODR22" s="211"/>
      <c r="ODS22" s="211"/>
      <c r="ODT22" s="211"/>
      <c r="ODU22" s="211"/>
      <c r="ODV22" s="211"/>
      <c r="ODW22" s="211"/>
      <c r="ODX22" s="211"/>
      <c r="ODY22" s="211"/>
      <c r="ODZ22" s="211"/>
      <c r="OEA22" s="211"/>
      <c r="OEB22" s="211"/>
      <c r="OEC22" s="211"/>
      <c r="OED22" s="211"/>
      <c r="OEE22" s="211"/>
      <c r="OEF22" s="211"/>
      <c r="OEG22" s="211"/>
      <c r="OEH22" s="211"/>
      <c r="OEI22" s="211"/>
      <c r="OEJ22" s="211"/>
      <c r="OEK22" s="211"/>
      <c r="OEL22" s="211"/>
      <c r="OEM22" s="211"/>
      <c r="OEN22" s="211"/>
      <c r="OEO22" s="211"/>
      <c r="OEP22" s="211"/>
      <c r="OEQ22" s="211"/>
      <c r="OER22" s="211"/>
      <c r="OES22" s="211"/>
      <c r="OET22" s="211"/>
      <c r="OEU22" s="211"/>
      <c r="OEV22" s="211"/>
      <c r="OEW22" s="211"/>
      <c r="OEX22" s="211"/>
      <c r="OEY22" s="211"/>
      <c r="OEZ22" s="211"/>
      <c r="OFA22" s="211"/>
      <c r="OFB22" s="211"/>
      <c r="OFC22" s="211"/>
      <c r="OFD22" s="211"/>
      <c r="OFE22" s="211"/>
      <c r="OFF22" s="211"/>
      <c r="OFG22" s="211"/>
      <c r="OFH22" s="211"/>
      <c r="OFI22" s="211"/>
      <c r="OFJ22" s="211"/>
      <c r="OFK22" s="211"/>
      <c r="OFL22" s="211"/>
      <c r="OFM22" s="211"/>
      <c r="OFN22" s="211"/>
      <c r="OFO22" s="211"/>
      <c r="OFP22" s="211"/>
      <c r="OFQ22" s="211"/>
      <c r="OFR22" s="211"/>
      <c r="OFS22" s="211"/>
      <c r="OFT22" s="211"/>
      <c r="OFU22" s="211"/>
      <c r="OFV22" s="211"/>
      <c r="OFW22" s="211"/>
      <c r="OFX22" s="211"/>
      <c r="OFY22" s="211"/>
      <c r="OFZ22" s="211"/>
      <c r="OGA22" s="211"/>
      <c r="OGB22" s="211"/>
      <c r="OGC22" s="211"/>
      <c r="OGD22" s="211"/>
      <c r="OGE22" s="211"/>
      <c r="OGF22" s="211"/>
      <c r="OGG22" s="211"/>
      <c r="OGH22" s="211"/>
      <c r="OGI22" s="211"/>
      <c r="OGJ22" s="211"/>
      <c r="OGK22" s="211"/>
      <c r="OGL22" s="211"/>
      <c r="OGM22" s="211"/>
      <c r="OGN22" s="211"/>
      <c r="OGO22" s="211"/>
      <c r="OGP22" s="211"/>
      <c r="OGQ22" s="211"/>
      <c r="OGR22" s="211"/>
      <c r="OGS22" s="211"/>
      <c r="OGT22" s="211"/>
      <c r="OGU22" s="211"/>
      <c r="OGV22" s="211"/>
      <c r="OGW22" s="211"/>
      <c r="OGX22" s="211"/>
      <c r="OGY22" s="211"/>
      <c r="OGZ22" s="211"/>
      <c r="OHA22" s="211"/>
      <c r="OHB22" s="211"/>
      <c r="OHC22" s="211"/>
      <c r="OHD22" s="211"/>
      <c r="OHE22" s="211"/>
      <c r="OHF22" s="211"/>
      <c r="OHG22" s="211"/>
      <c r="OHH22" s="211"/>
      <c r="OHI22" s="211"/>
      <c r="OHJ22" s="211"/>
      <c r="OHK22" s="211"/>
      <c r="OHL22" s="211"/>
      <c r="OHM22" s="211"/>
      <c r="OHN22" s="211"/>
      <c r="OHO22" s="211"/>
      <c r="OHP22" s="211"/>
      <c r="OHQ22" s="211"/>
      <c r="OHR22" s="211"/>
      <c r="OHS22" s="211"/>
      <c r="OHT22" s="211"/>
      <c r="OHU22" s="211"/>
      <c r="OHV22" s="211"/>
      <c r="OHW22" s="211"/>
      <c r="OHX22" s="211"/>
      <c r="OHY22" s="211"/>
      <c r="OHZ22" s="211"/>
      <c r="OIA22" s="211"/>
      <c r="OIB22" s="211"/>
      <c r="OIC22" s="211"/>
      <c r="OID22" s="211"/>
      <c r="OIE22" s="211"/>
      <c r="OIF22" s="211"/>
      <c r="OIG22" s="211"/>
      <c r="OIH22" s="211"/>
      <c r="OII22" s="211"/>
      <c r="OIJ22" s="211"/>
      <c r="OIK22" s="211"/>
      <c r="OIL22" s="211"/>
      <c r="OIM22" s="211"/>
      <c r="OIN22" s="211"/>
      <c r="OIO22" s="211"/>
      <c r="OIP22" s="211"/>
      <c r="OIQ22" s="211"/>
      <c r="OIR22" s="211"/>
      <c r="OIS22" s="211"/>
      <c r="OIT22" s="211"/>
      <c r="OIU22" s="211"/>
      <c r="OIV22" s="211"/>
      <c r="OIW22" s="211"/>
      <c r="OIX22" s="211"/>
      <c r="OIY22" s="211"/>
      <c r="OIZ22" s="211"/>
      <c r="OJA22" s="211"/>
      <c r="OJB22" s="211"/>
      <c r="OJC22" s="211"/>
      <c r="OJD22" s="211"/>
      <c r="OJE22" s="211"/>
      <c r="OJF22" s="211"/>
      <c r="OJG22" s="211"/>
      <c r="OJH22" s="211"/>
      <c r="OJI22" s="211"/>
      <c r="OJJ22" s="211"/>
      <c r="OJK22" s="211"/>
      <c r="OJL22" s="211"/>
      <c r="OJM22" s="211"/>
      <c r="OJN22" s="211"/>
      <c r="OJO22" s="211"/>
      <c r="OJP22" s="211"/>
      <c r="OJQ22" s="211"/>
      <c r="OJR22" s="211"/>
      <c r="OJS22" s="211"/>
      <c r="OJT22" s="211"/>
      <c r="OJU22" s="211"/>
      <c r="OJV22" s="211"/>
      <c r="OJW22" s="211"/>
      <c r="OJX22" s="211"/>
      <c r="OJY22" s="211"/>
      <c r="OJZ22" s="211"/>
      <c r="OKA22" s="211"/>
      <c r="OKB22" s="211"/>
      <c r="OKC22" s="211"/>
      <c r="OKD22" s="211"/>
      <c r="OKE22" s="211"/>
      <c r="OKF22" s="211"/>
      <c r="OKG22" s="211"/>
      <c r="OKH22" s="211"/>
      <c r="OKI22" s="211"/>
      <c r="OKJ22" s="211"/>
      <c r="OKK22" s="211"/>
      <c r="OKL22" s="211"/>
      <c r="OKM22" s="211"/>
      <c r="OKN22" s="211"/>
      <c r="OKO22" s="211"/>
      <c r="OKP22" s="211"/>
      <c r="OKQ22" s="211"/>
      <c r="OKR22" s="211"/>
      <c r="OKS22" s="211"/>
      <c r="OKT22" s="211"/>
      <c r="OKU22" s="211"/>
      <c r="OKV22" s="211"/>
      <c r="OKW22" s="211"/>
      <c r="OKX22" s="211"/>
      <c r="OKY22" s="211"/>
      <c r="OKZ22" s="211"/>
      <c r="OLA22" s="211"/>
      <c r="OLB22" s="211"/>
      <c r="OLC22" s="211"/>
      <c r="OLD22" s="211"/>
      <c r="OLE22" s="211"/>
      <c r="OLF22" s="211"/>
      <c r="OLG22" s="211"/>
      <c r="OLH22" s="211"/>
      <c r="OLI22" s="211"/>
      <c r="OLJ22" s="211"/>
      <c r="OLK22" s="211"/>
      <c r="OLL22" s="211"/>
      <c r="OLM22" s="211"/>
      <c r="OLN22" s="211"/>
      <c r="OLO22" s="211"/>
      <c r="OLP22" s="211"/>
      <c r="OLQ22" s="211"/>
      <c r="OLR22" s="211"/>
      <c r="OLS22" s="211"/>
      <c r="OLT22" s="211"/>
      <c r="OLU22" s="211"/>
      <c r="OLV22" s="211"/>
      <c r="OLW22" s="211"/>
      <c r="OLX22" s="211"/>
      <c r="OLY22" s="211"/>
      <c r="OLZ22" s="211"/>
      <c r="OMA22" s="211"/>
      <c r="OMB22" s="211"/>
      <c r="OMC22" s="211"/>
      <c r="OMD22" s="211"/>
      <c r="OME22" s="211"/>
      <c r="OMF22" s="211"/>
      <c r="OMG22" s="211"/>
      <c r="OMH22" s="211"/>
      <c r="OMI22" s="211"/>
      <c r="OMJ22" s="211"/>
      <c r="OMK22" s="211"/>
      <c r="OML22" s="211"/>
      <c r="OMM22" s="211"/>
      <c r="OMN22" s="211"/>
      <c r="OMO22" s="211"/>
      <c r="OMP22" s="211"/>
      <c r="OMQ22" s="211"/>
      <c r="OMR22" s="211"/>
      <c r="OMS22" s="211"/>
      <c r="OMT22" s="211"/>
      <c r="OMU22" s="211"/>
      <c r="OMV22" s="211"/>
      <c r="OMW22" s="211"/>
      <c r="OMX22" s="211"/>
      <c r="OMY22" s="211"/>
      <c r="OMZ22" s="211"/>
      <c r="ONA22" s="211"/>
      <c r="ONB22" s="211"/>
      <c r="ONC22" s="211"/>
      <c r="OND22" s="211"/>
      <c r="ONE22" s="211"/>
      <c r="ONF22" s="211"/>
      <c r="ONG22" s="211"/>
      <c r="ONH22" s="211"/>
      <c r="ONI22" s="211"/>
      <c r="ONJ22" s="211"/>
      <c r="ONK22" s="211"/>
      <c r="ONL22" s="211"/>
      <c r="ONM22" s="211"/>
      <c r="ONN22" s="211"/>
      <c r="ONO22" s="211"/>
      <c r="ONP22" s="211"/>
      <c r="ONQ22" s="211"/>
      <c r="ONR22" s="211"/>
      <c r="ONS22" s="211"/>
      <c r="ONT22" s="211"/>
      <c r="ONU22" s="211"/>
      <c r="ONV22" s="211"/>
      <c r="ONW22" s="211"/>
      <c r="ONX22" s="211"/>
      <c r="ONY22" s="211"/>
      <c r="ONZ22" s="211"/>
      <c r="OOA22" s="211"/>
      <c r="OOB22" s="211"/>
      <c r="OOC22" s="211"/>
      <c r="OOD22" s="211"/>
      <c r="OOE22" s="211"/>
      <c r="OOF22" s="211"/>
      <c r="OOG22" s="211"/>
      <c r="OOH22" s="211"/>
      <c r="OOI22" s="211"/>
      <c r="OOJ22" s="211"/>
      <c r="OOK22" s="211"/>
      <c r="OOL22" s="211"/>
      <c r="OOM22" s="211"/>
      <c r="OON22" s="211"/>
      <c r="OOO22" s="211"/>
      <c r="OOP22" s="211"/>
      <c r="OOQ22" s="211"/>
      <c r="OOR22" s="211"/>
      <c r="OOS22" s="211"/>
      <c r="OOT22" s="211"/>
      <c r="OOU22" s="211"/>
      <c r="OOV22" s="211"/>
      <c r="OOW22" s="211"/>
      <c r="OOX22" s="211"/>
      <c r="OOY22" s="211"/>
      <c r="OOZ22" s="211"/>
      <c r="OPA22" s="211"/>
      <c r="OPB22" s="211"/>
      <c r="OPC22" s="211"/>
      <c r="OPD22" s="211"/>
      <c r="OPE22" s="211"/>
      <c r="OPF22" s="211"/>
      <c r="OPG22" s="211"/>
      <c r="OPH22" s="211"/>
      <c r="OPI22" s="211"/>
      <c r="OPJ22" s="211"/>
      <c r="OPK22" s="211"/>
      <c r="OPL22" s="211"/>
      <c r="OPM22" s="211"/>
      <c r="OPN22" s="211"/>
      <c r="OPO22" s="211"/>
      <c r="OPP22" s="211"/>
      <c r="OPQ22" s="211"/>
      <c r="OPR22" s="211"/>
      <c r="OPS22" s="211"/>
      <c r="OPT22" s="211"/>
      <c r="OPU22" s="211"/>
      <c r="OPV22" s="211"/>
      <c r="OPW22" s="211"/>
      <c r="OPX22" s="211"/>
      <c r="OPY22" s="211"/>
      <c r="OPZ22" s="211"/>
      <c r="OQA22" s="211"/>
      <c r="OQB22" s="211"/>
      <c r="OQC22" s="211"/>
      <c r="OQD22" s="211"/>
      <c r="OQE22" s="211"/>
      <c r="OQF22" s="211"/>
      <c r="OQG22" s="211"/>
      <c r="OQH22" s="211"/>
      <c r="OQI22" s="211"/>
      <c r="OQJ22" s="211"/>
      <c r="OQK22" s="211"/>
      <c r="OQL22" s="211"/>
      <c r="OQM22" s="211"/>
      <c r="OQN22" s="211"/>
      <c r="OQO22" s="211"/>
      <c r="OQP22" s="211"/>
      <c r="OQQ22" s="211"/>
      <c r="OQR22" s="211"/>
      <c r="OQS22" s="211"/>
      <c r="OQT22" s="211"/>
      <c r="OQU22" s="211"/>
      <c r="OQV22" s="211"/>
      <c r="OQW22" s="211"/>
      <c r="OQX22" s="211"/>
      <c r="OQY22" s="211"/>
      <c r="OQZ22" s="211"/>
      <c r="ORA22" s="211"/>
      <c r="ORB22" s="211"/>
      <c r="ORC22" s="211"/>
      <c r="ORD22" s="211"/>
      <c r="ORE22" s="211"/>
      <c r="ORF22" s="211"/>
      <c r="ORG22" s="211"/>
      <c r="ORH22" s="211"/>
      <c r="ORI22" s="211"/>
      <c r="ORJ22" s="211"/>
      <c r="ORK22" s="211"/>
      <c r="ORL22" s="211"/>
      <c r="ORM22" s="211"/>
      <c r="ORN22" s="211"/>
      <c r="ORO22" s="211"/>
      <c r="ORP22" s="211"/>
      <c r="ORQ22" s="211"/>
      <c r="ORR22" s="211"/>
      <c r="ORS22" s="211"/>
      <c r="ORT22" s="211"/>
      <c r="ORU22" s="211"/>
      <c r="ORV22" s="211"/>
      <c r="ORW22" s="211"/>
      <c r="ORX22" s="211"/>
      <c r="ORY22" s="211"/>
      <c r="ORZ22" s="211"/>
      <c r="OSA22" s="211"/>
      <c r="OSB22" s="211"/>
      <c r="OSC22" s="211"/>
      <c r="OSD22" s="211"/>
      <c r="OSE22" s="211"/>
      <c r="OSF22" s="211"/>
      <c r="OSG22" s="211"/>
      <c r="OSH22" s="211"/>
      <c r="OSI22" s="211"/>
      <c r="OSJ22" s="211"/>
      <c r="OSK22" s="211"/>
      <c r="OSL22" s="211"/>
      <c r="OSM22" s="211"/>
      <c r="OSN22" s="211"/>
      <c r="OSO22" s="211"/>
      <c r="OSP22" s="211"/>
      <c r="OSQ22" s="211"/>
      <c r="OSR22" s="211"/>
      <c r="OSS22" s="211"/>
      <c r="OST22" s="211"/>
      <c r="OSU22" s="211"/>
      <c r="OSV22" s="211"/>
      <c r="OSW22" s="211"/>
      <c r="OSX22" s="211"/>
      <c r="OSY22" s="211"/>
      <c r="OSZ22" s="211"/>
      <c r="OTA22" s="211"/>
      <c r="OTB22" s="211"/>
      <c r="OTC22" s="211"/>
      <c r="OTD22" s="211"/>
      <c r="OTE22" s="211"/>
      <c r="OTF22" s="211"/>
      <c r="OTG22" s="211"/>
      <c r="OTH22" s="211"/>
      <c r="OTI22" s="211"/>
      <c r="OTJ22" s="211"/>
      <c r="OTK22" s="211"/>
      <c r="OTL22" s="211"/>
      <c r="OTM22" s="211"/>
      <c r="OTN22" s="211"/>
      <c r="OTO22" s="211"/>
      <c r="OTP22" s="211"/>
      <c r="OTQ22" s="211"/>
      <c r="OTR22" s="211"/>
      <c r="OTS22" s="211"/>
      <c r="OTT22" s="211"/>
      <c r="OTU22" s="211"/>
      <c r="OTV22" s="211"/>
      <c r="OTW22" s="211"/>
      <c r="OTX22" s="211"/>
      <c r="OTY22" s="211"/>
      <c r="OTZ22" s="211"/>
      <c r="OUA22" s="211"/>
      <c r="OUB22" s="211"/>
      <c r="OUC22" s="211"/>
      <c r="OUD22" s="211"/>
      <c r="OUE22" s="211"/>
      <c r="OUF22" s="211"/>
      <c r="OUG22" s="211"/>
      <c r="OUH22" s="211"/>
      <c r="OUI22" s="211"/>
      <c r="OUJ22" s="211"/>
      <c r="OUK22" s="211"/>
      <c r="OUL22" s="211"/>
      <c r="OUM22" s="211"/>
      <c r="OUN22" s="211"/>
      <c r="OUO22" s="211"/>
      <c r="OUP22" s="211"/>
      <c r="OUQ22" s="211"/>
      <c r="OUR22" s="211"/>
      <c r="OUS22" s="211"/>
      <c r="OUT22" s="211"/>
      <c r="OUU22" s="211"/>
      <c r="OUV22" s="211"/>
      <c r="OUW22" s="211"/>
      <c r="OUX22" s="211"/>
      <c r="OUY22" s="211"/>
      <c r="OUZ22" s="211"/>
      <c r="OVA22" s="211"/>
      <c r="OVB22" s="211"/>
      <c r="OVC22" s="211"/>
      <c r="OVD22" s="211"/>
      <c r="OVE22" s="211"/>
      <c r="OVF22" s="211"/>
      <c r="OVG22" s="211"/>
      <c r="OVH22" s="211"/>
      <c r="OVI22" s="211"/>
      <c r="OVJ22" s="211"/>
      <c r="OVK22" s="211"/>
      <c r="OVL22" s="211"/>
      <c r="OVM22" s="211"/>
      <c r="OVN22" s="211"/>
      <c r="OVO22" s="211"/>
      <c r="OVP22" s="211"/>
      <c r="OVQ22" s="211"/>
      <c r="OVR22" s="211"/>
      <c r="OVS22" s="211"/>
      <c r="OVT22" s="211"/>
      <c r="OVU22" s="211"/>
      <c r="OVV22" s="211"/>
      <c r="OVW22" s="211"/>
      <c r="OVX22" s="211"/>
      <c r="OVY22" s="211"/>
      <c r="OVZ22" s="211"/>
      <c r="OWA22" s="211"/>
      <c r="OWB22" s="211"/>
      <c r="OWC22" s="211"/>
      <c r="OWD22" s="211"/>
      <c r="OWE22" s="211"/>
      <c r="OWF22" s="211"/>
      <c r="OWG22" s="211"/>
      <c r="OWH22" s="211"/>
      <c r="OWI22" s="211"/>
      <c r="OWJ22" s="211"/>
      <c r="OWK22" s="211"/>
      <c r="OWL22" s="211"/>
      <c r="OWM22" s="211"/>
      <c r="OWN22" s="211"/>
      <c r="OWO22" s="211"/>
      <c r="OWP22" s="211"/>
      <c r="OWQ22" s="211"/>
      <c r="OWR22" s="211"/>
      <c r="OWS22" s="211"/>
      <c r="OWT22" s="211"/>
      <c r="OWU22" s="211"/>
      <c r="OWV22" s="211"/>
      <c r="OWW22" s="211"/>
      <c r="OWX22" s="211"/>
      <c r="OWY22" s="211"/>
      <c r="OWZ22" s="211"/>
      <c r="OXA22" s="211"/>
      <c r="OXB22" s="211"/>
      <c r="OXC22" s="211"/>
      <c r="OXD22" s="211"/>
      <c r="OXE22" s="211"/>
      <c r="OXF22" s="211"/>
      <c r="OXG22" s="211"/>
      <c r="OXH22" s="211"/>
      <c r="OXI22" s="211"/>
      <c r="OXJ22" s="211"/>
      <c r="OXK22" s="211"/>
      <c r="OXL22" s="211"/>
      <c r="OXM22" s="211"/>
      <c r="OXN22" s="211"/>
      <c r="OXO22" s="211"/>
      <c r="OXP22" s="211"/>
      <c r="OXQ22" s="211"/>
      <c r="OXR22" s="211"/>
      <c r="OXS22" s="211"/>
      <c r="OXT22" s="211"/>
      <c r="OXU22" s="211"/>
      <c r="OXV22" s="211"/>
      <c r="OXW22" s="211"/>
      <c r="OXX22" s="211"/>
      <c r="OXY22" s="211"/>
      <c r="OXZ22" s="211"/>
      <c r="OYA22" s="211"/>
      <c r="OYB22" s="211"/>
      <c r="OYC22" s="211"/>
      <c r="OYD22" s="211"/>
      <c r="OYE22" s="211"/>
      <c r="OYF22" s="211"/>
      <c r="OYG22" s="211"/>
      <c r="OYH22" s="211"/>
      <c r="OYI22" s="211"/>
      <c r="OYJ22" s="211"/>
      <c r="OYK22" s="211"/>
      <c r="OYL22" s="211"/>
      <c r="OYM22" s="211"/>
      <c r="OYN22" s="211"/>
      <c r="OYO22" s="211"/>
      <c r="OYP22" s="211"/>
      <c r="OYQ22" s="211"/>
      <c r="OYR22" s="211"/>
      <c r="OYS22" s="211"/>
      <c r="OYT22" s="211"/>
      <c r="OYU22" s="211"/>
      <c r="OYV22" s="211"/>
      <c r="OYW22" s="211"/>
      <c r="OYX22" s="211"/>
      <c r="OYY22" s="211"/>
      <c r="OYZ22" s="211"/>
      <c r="OZA22" s="211"/>
      <c r="OZB22" s="211"/>
      <c r="OZC22" s="211"/>
      <c r="OZD22" s="211"/>
      <c r="OZE22" s="211"/>
      <c r="OZF22" s="211"/>
      <c r="OZG22" s="211"/>
      <c r="OZH22" s="211"/>
      <c r="OZI22" s="211"/>
      <c r="OZJ22" s="211"/>
      <c r="OZK22" s="211"/>
      <c r="OZL22" s="211"/>
      <c r="OZM22" s="211"/>
      <c r="OZN22" s="211"/>
      <c r="OZO22" s="211"/>
      <c r="OZP22" s="211"/>
      <c r="OZQ22" s="211"/>
      <c r="OZR22" s="211"/>
      <c r="OZS22" s="211"/>
      <c r="OZT22" s="211"/>
      <c r="OZU22" s="211"/>
      <c r="OZV22" s="211"/>
      <c r="OZW22" s="211"/>
      <c r="OZX22" s="211"/>
      <c r="OZY22" s="211"/>
      <c r="OZZ22" s="211"/>
      <c r="PAA22" s="211"/>
      <c r="PAB22" s="211"/>
      <c r="PAC22" s="211"/>
      <c r="PAD22" s="211"/>
      <c r="PAE22" s="211"/>
      <c r="PAF22" s="211"/>
      <c r="PAG22" s="211"/>
      <c r="PAH22" s="211"/>
      <c r="PAI22" s="211"/>
      <c r="PAJ22" s="211"/>
      <c r="PAK22" s="211"/>
      <c r="PAL22" s="211"/>
      <c r="PAM22" s="211"/>
      <c r="PAN22" s="211"/>
      <c r="PAO22" s="211"/>
      <c r="PAP22" s="211"/>
      <c r="PAQ22" s="211"/>
      <c r="PAR22" s="211"/>
      <c r="PAS22" s="211"/>
      <c r="PAT22" s="211"/>
      <c r="PAU22" s="211"/>
      <c r="PAV22" s="211"/>
      <c r="PAW22" s="211"/>
      <c r="PAX22" s="211"/>
      <c r="PAY22" s="211"/>
      <c r="PAZ22" s="211"/>
      <c r="PBA22" s="211"/>
      <c r="PBB22" s="211"/>
      <c r="PBC22" s="211"/>
      <c r="PBD22" s="211"/>
      <c r="PBE22" s="211"/>
      <c r="PBF22" s="211"/>
      <c r="PBG22" s="211"/>
      <c r="PBH22" s="211"/>
      <c r="PBI22" s="211"/>
      <c r="PBJ22" s="211"/>
      <c r="PBK22" s="211"/>
      <c r="PBL22" s="211"/>
      <c r="PBM22" s="211"/>
      <c r="PBN22" s="211"/>
      <c r="PBO22" s="211"/>
      <c r="PBP22" s="211"/>
      <c r="PBQ22" s="211"/>
      <c r="PBR22" s="211"/>
      <c r="PBS22" s="211"/>
      <c r="PBT22" s="211"/>
      <c r="PBU22" s="211"/>
      <c r="PBV22" s="211"/>
      <c r="PBW22" s="211"/>
      <c r="PBX22" s="211"/>
      <c r="PBY22" s="211"/>
      <c r="PBZ22" s="211"/>
      <c r="PCA22" s="211"/>
      <c r="PCB22" s="211"/>
      <c r="PCC22" s="211"/>
      <c r="PCD22" s="211"/>
      <c r="PCE22" s="211"/>
      <c r="PCF22" s="211"/>
      <c r="PCG22" s="211"/>
      <c r="PCH22" s="211"/>
      <c r="PCI22" s="211"/>
      <c r="PCJ22" s="211"/>
      <c r="PCK22" s="211"/>
      <c r="PCL22" s="211"/>
      <c r="PCM22" s="211"/>
      <c r="PCN22" s="211"/>
      <c r="PCO22" s="211"/>
      <c r="PCP22" s="211"/>
      <c r="PCQ22" s="211"/>
      <c r="PCR22" s="211"/>
      <c r="PCS22" s="211"/>
      <c r="PCT22" s="211"/>
      <c r="PCU22" s="211"/>
      <c r="PCV22" s="211"/>
      <c r="PCW22" s="211"/>
      <c r="PCX22" s="211"/>
      <c r="PCY22" s="211"/>
      <c r="PCZ22" s="211"/>
      <c r="PDA22" s="211"/>
      <c r="PDB22" s="211"/>
      <c r="PDC22" s="211"/>
      <c r="PDD22" s="211"/>
      <c r="PDE22" s="211"/>
      <c r="PDF22" s="211"/>
      <c r="PDG22" s="211"/>
      <c r="PDH22" s="211"/>
      <c r="PDI22" s="211"/>
      <c r="PDJ22" s="211"/>
      <c r="PDK22" s="211"/>
      <c r="PDL22" s="211"/>
      <c r="PDM22" s="211"/>
      <c r="PDN22" s="211"/>
      <c r="PDO22" s="211"/>
      <c r="PDP22" s="211"/>
      <c r="PDQ22" s="211"/>
      <c r="PDR22" s="211"/>
      <c r="PDS22" s="211"/>
      <c r="PDT22" s="211"/>
      <c r="PDU22" s="211"/>
      <c r="PDV22" s="211"/>
      <c r="PDW22" s="211"/>
      <c r="PDX22" s="211"/>
      <c r="PDY22" s="211"/>
      <c r="PDZ22" s="211"/>
      <c r="PEA22" s="211"/>
      <c r="PEB22" s="211"/>
      <c r="PEC22" s="211"/>
      <c r="PED22" s="211"/>
      <c r="PEE22" s="211"/>
      <c r="PEF22" s="211"/>
      <c r="PEG22" s="211"/>
      <c r="PEH22" s="211"/>
      <c r="PEI22" s="211"/>
      <c r="PEJ22" s="211"/>
      <c r="PEK22" s="211"/>
      <c r="PEL22" s="211"/>
      <c r="PEM22" s="211"/>
      <c r="PEN22" s="211"/>
      <c r="PEO22" s="211"/>
      <c r="PEP22" s="211"/>
      <c r="PEQ22" s="211"/>
      <c r="PER22" s="211"/>
      <c r="PES22" s="211"/>
      <c r="PET22" s="211"/>
      <c r="PEU22" s="211"/>
      <c r="PEV22" s="211"/>
      <c r="PEW22" s="211"/>
      <c r="PEX22" s="211"/>
      <c r="PEY22" s="211"/>
      <c r="PEZ22" s="211"/>
      <c r="PFA22" s="211"/>
      <c r="PFB22" s="211"/>
      <c r="PFC22" s="211"/>
      <c r="PFD22" s="211"/>
      <c r="PFE22" s="211"/>
      <c r="PFF22" s="211"/>
      <c r="PFG22" s="211"/>
      <c r="PFH22" s="211"/>
      <c r="PFI22" s="211"/>
      <c r="PFJ22" s="211"/>
      <c r="PFK22" s="211"/>
      <c r="PFL22" s="211"/>
      <c r="PFM22" s="211"/>
      <c r="PFN22" s="211"/>
      <c r="PFO22" s="211"/>
      <c r="PFP22" s="211"/>
      <c r="PFQ22" s="211"/>
      <c r="PFR22" s="211"/>
      <c r="PFS22" s="211"/>
      <c r="PFT22" s="211"/>
      <c r="PFU22" s="211"/>
      <c r="PFV22" s="211"/>
      <c r="PFW22" s="211"/>
      <c r="PFX22" s="211"/>
      <c r="PFY22" s="211"/>
      <c r="PFZ22" s="211"/>
      <c r="PGA22" s="211"/>
      <c r="PGB22" s="211"/>
      <c r="PGC22" s="211"/>
      <c r="PGD22" s="211"/>
      <c r="PGE22" s="211"/>
      <c r="PGF22" s="211"/>
      <c r="PGG22" s="211"/>
      <c r="PGH22" s="211"/>
      <c r="PGI22" s="211"/>
      <c r="PGJ22" s="211"/>
      <c r="PGK22" s="211"/>
      <c r="PGL22" s="211"/>
      <c r="PGM22" s="211"/>
      <c r="PGN22" s="211"/>
      <c r="PGO22" s="211"/>
      <c r="PGP22" s="211"/>
      <c r="PGQ22" s="211"/>
      <c r="PGR22" s="211"/>
      <c r="PGS22" s="211"/>
      <c r="PGT22" s="211"/>
      <c r="PGU22" s="211"/>
      <c r="PGV22" s="211"/>
      <c r="PGW22" s="211"/>
      <c r="PGX22" s="211"/>
      <c r="PGY22" s="211"/>
      <c r="PGZ22" s="211"/>
      <c r="PHA22" s="211"/>
      <c r="PHB22" s="211"/>
      <c r="PHC22" s="211"/>
      <c r="PHD22" s="211"/>
      <c r="PHE22" s="211"/>
      <c r="PHF22" s="211"/>
      <c r="PHG22" s="211"/>
      <c r="PHH22" s="211"/>
      <c r="PHI22" s="211"/>
      <c r="PHJ22" s="211"/>
      <c r="PHK22" s="211"/>
      <c r="PHL22" s="211"/>
      <c r="PHM22" s="211"/>
      <c r="PHN22" s="211"/>
      <c r="PHO22" s="211"/>
      <c r="PHP22" s="211"/>
      <c r="PHQ22" s="211"/>
      <c r="PHR22" s="211"/>
      <c r="PHS22" s="211"/>
      <c r="PHT22" s="211"/>
      <c r="PHU22" s="211"/>
      <c r="PHV22" s="211"/>
      <c r="PHW22" s="211"/>
      <c r="PHX22" s="211"/>
      <c r="PHY22" s="211"/>
      <c r="PHZ22" s="211"/>
      <c r="PIA22" s="211"/>
      <c r="PIB22" s="211"/>
      <c r="PIC22" s="211"/>
      <c r="PID22" s="211"/>
      <c r="PIE22" s="211"/>
      <c r="PIF22" s="211"/>
      <c r="PIG22" s="211"/>
      <c r="PIH22" s="211"/>
      <c r="PII22" s="211"/>
      <c r="PIJ22" s="211"/>
      <c r="PIK22" s="211"/>
      <c r="PIL22" s="211"/>
      <c r="PIM22" s="211"/>
      <c r="PIN22" s="211"/>
      <c r="PIO22" s="211"/>
      <c r="PIP22" s="211"/>
      <c r="PIQ22" s="211"/>
      <c r="PIR22" s="211"/>
      <c r="PIS22" s="211"/>
      <c r="PIT22" s="211"/>
      <c r="PIU22" s="211"/>
      <c r="PIV22" s="211"/>
      <c r="PIW22" s="211"/>
      <c r="PIX22" s="211"/>
      <c r="PIY22" s="211"/>
      <c r="PIZ22" s="211"/>
      <c r="PJA22" s="211"/>
      <c r="PJB22" s="211"/>
      <c r="PJC22" s="211"/>
      <c r="PJD22" s="211"/>
      <c r="PJE22" s="211"/>
      <c r="PJF22" s="211"/>
      <c r="PJG22" s="211"/>
      <c r="PJH22" s="211"/>
      <c r="PJI22" s="211"/>
      <c r="PJJ22" s="211"/>
      <c r="PJK22" s="211"/>
      <c r="PJL22" s="211"/>
      <c r="PJM22" s="211"/>
      <c r="PJN22" s="211"/>
      <c r="PJO22" s="211"/>
      <c r="PJP22" s="211"/>
      <c r="PJQ22" s="211"/>
      <c r="PJR22" s="211"/>
      <c r="PJS22" s="211"/>
      <c r="PJT22" s="211"/>
      <c r="PJU22" s="211"/>
      <c r="PJV22" s="211"/>
      <c r="PJW22" s="211"/>
      <c r="PJX22" s="211"/>
      <c r="PJY22" s="211"/>
      <c r="PJZ22" s="211"/>
      <c r="PKA22" s="211"/>
      <c r="PKB22" s="211"/>
      <c r="PKC22" s="211"/>
      <c r="PKD22" s="211"/>
      <c r="PKE22" s="211"/>
      <c r="PKF22" s="211"/>
      <c r="PKG22" s="211"/>
      <c r="PKH22" s="211"/>
      <c r="PKI22" s="211"/>
      <c r="PKJ22" s="211"/>
      <c r="PKK22" s="211"/>
      <c r="PKL22" s="211"/>
      <c r="PKM22" s="211"/>
      <c r="PKN22" s="211"/>
      <c r="PKO22" s="211"/>
      <c r="PKP22" s="211"/>
      <c r="PKQ22" s="211"/>
      <c r="PKR22" s="211"/>
      <c r="PKS22" s="211"/>
      <c r="PKT22" s="211"/>
      <c r="PKU22" s="211"/>
      <c r="PKV22" s="211"/>
      <c r="PKW22" s="211"/>
      <c r="PKX22" s="211"/>
      <c r="PKY22" s="211"/>
      <c r="PKZ22" s="211"/>
      <c r="PLA22" s="211"/>
      <c r="PLB22" s="211"/>
      <c r="PLC22" s="211"/>
      <c r="PLD22" s="211"/>
      <c r="PLE22" s="211"/>
      <c r="PLF22" s="211"/>
      <c r="PLG22" s="211"/>
      <c r="PLH22" s="211"/>
      <c r="PLI22" s="211"/>
      <c r="PLJ22" s="211"/>
      <c r="PLK22" s="211"/>
      <c r="PLL22" s="211"/>
      <c r="PLM22" s="211"/>
      <c r="PLN22" s="211"/>
      <c r="PLO22" s="211"/>
      <c r="PLP22" s="211"/>
      <c r="PLQ22" s="211"/>
      <c r="PLR22" s="211"/>
      <c r="PLS22" s="211"/>
      <c r="PLT22" s="211"/>
      <c r="PLU22" s="211"/>
      <c r="PLV22" s="211"/>
      <c r="PLW22" s="211"/>
      <c r="PLX22" s="211"/>
      <c r="PLY22" s="211"/>
      <c r="PLZ22" s="211"/>
      <c r="PMA22" s="211"/>
      <c r="PMB22" s="211"/>
      <c r="PMC22" s="211"/>
      <c r="PMD22" s="211"/>
      <c r="PME22" s="211"/>
      <c r="PMF22" s="211"/>
      <c r="PMG22" s="211"/>
      <c r="PMH22" s="211"/>
      <c r="PMI22" s="211"/>
      <c r="PMJ22" s="211"/>
      <c r="PMK22" s="211"/>
      <c r="PML22" s="211"/>
      <c r="PMM22" s="211"/>
      <c r="PMN22" s="211"/>
      <c r="PMO22" s="211"/>
      <c r="PMP22" s="211"/>
      <c r="PMQ22" s="211"/>
      <c r="PMR22" s="211"/>
      <c r="PMS22" s="211"/>
      <c r="PMT22" s="211"/>
      <c r="PMU22" s="211"/>
      <c r="PMV22" s="211"/>
      <c r="PMW22" s="211"/>
      <c r="PMX22" s="211"/>
      <c r="PMY22" s="211"/>
      <c r="PMZ22" s="211"/>
      <c r="PNA22" s="211"/>
      <c r="PNB22" s="211"/>
      <c r="PNC22" s="211"/>
      <c r="PND22" s="211"/>
      <c r="PNE22" s="211"/>
      <c r="PNF22" s="211"/>
      <c r="PNG22" s="211"/>
      <c r="PNH22" s="211"/>
      <c r="PNI22" s="211"/>
      <c r="PNJ22" s="211"/>
      <c r="PNK22" s="211"/>
      <c r="PNL22" s="211"/>
      <c r="PNM22" s="211"/>
      <c r="PNN22" s="211"/>
      <c r="PNO22" s="211"/>
      <c r="PNP22" s="211"/>
      <c r="PNQ22" s="211"/>
      <c r="PNR22" s="211"/>
      <c r="PNS22" s="211"/>
      <c r="PNT22" s="211"/>
      <c r="PNU22" s="211"/>
      <c r="PNV22" s="211"/>
      <c r="PNW22" s="211"/>
      <c r="PNX22" s="211"/>
      <c r="PNY22" s="211"/>
      <c r="PNZ22" s="211"/>
      <c r="POA22" s="211"/>
      <c r="POB22" s="211"/>
      <c r="POC22" s="211"/>
      <c r="POD22" s="211"/>
      <c r="POE22" s="211"/>
      <c r="POF22" s="211"/>
      <c r="POG22" s="211"/>
      <c r="POH22" s="211"/>
      <c r="POI22" s="211"/>
      <c r="POJ22" s="211"/>
      <c r="POK22" s="211"/>
      <c r="POL22" s="211"/>
      <c r="POM22" s="211"/>
      <c r="PON22" s="211"/>
      <c r="POO22" s="211"/>
      <c r="POP22" s="211"/>
      <c r="POQ22" s="211"/>
      <c r="POR22" s="211"/>
      <c r="POS22" s="211"/>
      <c r="POT22" s="211"/>
      <c r="POU22" s="211"/>
      <c r="POV22" s="211"/>
      <c r="POW22" s="211"/>
      <c r="POX22" s="211"/>
      <c r="POY22" s="211"/>
      <c r="POZ22" s="211"/>
      <c r="PPA22" s="211"/>
      <c r="PPB22" s="211"/>
      <c r="PPC22" s="211"/>
      <c r="PPD22" s="211"/>
      <c r="PPE22" s="211"/>
      <c r="PPF22" s="211"/>
      <c r="PPG22" s="211"/>
      <c r="PPH22" s="211"/>
      <c r="PPI22" s="211"/>
      <c r="PPJ22" s="211"/>
      <c r="PPK22" s="211"/>
      <c r="PPL22" s="211"/>
      <c r="PPM22" s="211"/>
      <c r="PPN22" s="211"/>
      <c r="PPO22" s="211"/>
      <c r="PPP22" s="211"/>
      <c r="PPQ22" s="211"/>
      <c r="PPR22" s="211"/>
      <c r="PPS22" s="211"/>
      <c r="PPT22" s="211"/>
      <c r="PPU22" s="211"/>
      <c r="PPV22" s="211"/>
      <c r="PPW22" s="211"/>
      <c r="PPX22" s="211"/>
      <c r="PPY22" s="211"/>
      <c r="PPZ22" s="211"/>
      <c r="PQA22" s="211"/>
      <c r="PQB22" s="211"/>
      <c r="PQC22" s="211"/>
      <c r="PQD22" s="211"/>
      <c r="PQE22" s="211"/>
      <c r="PQF22" s="211"/>
      <c r="PQG22" s="211"/>
      <c r="PQH22" s="211"/>
      <c r="PQI22" s="211"/>
      <c r="PQJ22" s="211"/>
      <c r="PQK22" s="211"/>
      <c r="PQL22" s="211"/>
      <c r="PQM22" s="211"/>
      <c r="PQN22" s="211"/>
      <c r="PQO22" s="211"/>
      <c r="PQP22" s="211"/>
      <c r="PQQ22" s="211"/>
      <c r="PQR22" s="211"/>
      <c r="PQS22" s="211"/>
      <c r="PQT22" s="211"/>
      <c r="PQU22" s="211"/>
      <c r="PQV22" s="211"/>
      <c r="PQW22" s="211"/>
      <c r="PQX22" s="211"/>
      <c r="PQY22" s="211"/>
      <c r="PQZ22" s="211"/>
      <c r="PRA22" s="211"/>
      <c r="PRB22" s="211"/>
      <c r="PRC22" s="211"/>
      <c r="PRD22" s="211"/>
      <c r="PRE22" s="211"/>
      <c r="PRF22" s="211"/>
      <c r="PRG22" s="211"/>
      <c r="PRH22" s="211"/>
      <c r="PRI22" s="211"/>
      <c r="PRJ22" s="211"/>
      <c r="PRK22" s="211"/>
      <c r="PRL22" s="211"/>
      <c r="PRM22" s="211"/>
      <c r="PRN22" s="211"/>
      <c r="PRO22" s="211"/>
      <c r="PRP22" s="211"/>
      <c r="PRQ22" s="211"/>
      <c r="PRR22" s="211"/>
      <c r="PRS22" s="211"/>
      <c r="PRT22" s="211"/>
      <c r="PRU22" s="211"/>
      <c r="PRV22" s="211"/>
      <c r="PRW22" s="211"/>
      <c r="PRX22" s="211"/>
      <c r="PRY22" s="211"/>
      <c r="PRZ22" s="211"/>
      <c r="PSA22" s="211"/>
      <c r="PSB22" s="211"/>
      <c r="PSC22" s="211"/>
      <c r="PSD22" s="211"/>
      <c r="PSE22" s="211"/>
      <c r="PSF22" s="211"/>
      <c r="PSG22" s="211"/>
      <c r="PSH22" s="211"/>
      <c r="PSI22" s="211"/>
      <c r="PSJ22" s="211"/>
      <c r="PSK22" s="211"/>
      <c r="PSL22" s="211"/>
      <c r="PSM22" s="211"/>
      <c r="PSN22" s="211"/>
      <c r="PSO22" s="211"/>
      <c r="PSP22" s="211"/>
      <c r="PSQ22" s="211"/>
      <c r="PSR22" s="211"/>
      <c r="PSS22" s="211"/>
      <c r="PST22" s="211"/>
      <c r="PSU22" s="211"/>
      <c r="PSV22" s="211"/>
      <c r="PSW22" s="211"/>
      <c r="PSX22" s="211"/>
      <c r="PSY22" s="211"/>
      <c r="PSZ22" s="211"/>
      <c r="PTA22" s="211"/>
      <c r="PTB22" s="211"/>
      <c r="PTC22" s="211"/>
      <c r="PTD22" s="211"/>
      <c r="PTE22" s="211"/>
      <c r="PTF22" s="211"/>
      <c r="PTG22" s="211"/>
      <c r="PTH22" s="211"/>
      <c r="PTI22" s="211"/>
      <c r="PTJ22" s="211"/>
      <c r="PTK22" s="211"/>
      <c r="PTL22" s="211"/>
      <c r="PTM22" s="211"/>
      <c r="PTN22" s="211"/>
      <c r="PTO22" s="211"/>
      <c r="PTP22" s="211"/>
      <c r="PTQ22" s="211"/>
      <c r="PTR22" s="211"/>
      <c r="PTS22" s="211"/>
      <c r="PTT22" s="211"/>
      <c r="PTU22" s="211"/>
      <c r="PTV22" s="211"/>
      <c r="PTW22" s="211"/>
      <c r="PTX22" s="211"/>
      <c r="PTY22" s="211"/>
      <c r="PTZ22" s="211"/>
      <c r="PUA22" s="211"/>
      <c r="PUB22" s="211"/>
      <c r="PUC22" s="211"/>
      <c r="PUD22" s="211"/>
      <c r="PUE22" s="211"/>
      <c r="PUF22" s="211"/>
      <c r="PUG22" s="211"/>
      <c r="PUH22" s="211"/>
      <c r="PUI22" s="211"/>
      <c r="PUJ22" s="211"/>
      <c r="PUK22" s="211"/>
      <c r="PUL22" s="211"/>
      <c r="PUM22" s="211"/>
      <c r="PUN22" s="211"/>
      <c r="PUO22" s="211"/>
      <c r="PUP22" s="211"/>
      <c r="PUQ22" s="211"/>
      <c r="PUR22" s="211"/>
      <c r="PUS22" s="211"/>
      <c r="PUT22" s="211"/>
      <c r="PUU22" s="211"/>
      <c r="PUV22" s="211"/>
      <c r="PUW22" s="211"/>
      <c r="PUX22" s="211"/>
      <c r="PUY22" s="211"/>
      <c r="PUZ22" s="211"/>
      <c r="PVA22" s="211"/>
      <c r="PVB22" s="211"/>
      <c r="PVC22" s="211"/>
      <c r="PVD22" s="211"/>
      <c r="PVE22" s="211"/>
      <c r="PVF22" s="211"/>
      <c r="PVG22" s="211"/>
      <c r="PVH22" s="211"/>
      <c r="PVI22" s="211"/>
      <c r="PVJ22" s="211"/>
      <c r="PVK22" s="211"/>
      <c r="PVL22" s="211"/>
      <c r="PVM22" s="211"/>
      <c r="PVN22" s="211"/>
      <c r="PVO22" s="211"/>
      <c r="PVP22" s="211"/>
      <c r="PVQ22" s="211"/>
      <c r="PVR22" s="211"/>
      <c r="PVS22" s="211"/>
      <c r="PVT22" s="211"/>
      <c r="PVU22" s="211"/>
      <c r="PVV22" s="211"/>
      <c r="PVW22" s="211"/>
      <c r="PVX22" s="211"/>
      <c r="PVY22" s="211"/>
      <c r="PVZ22" s="211"/>
      <c r="PWA22" s="211"/>
      <c r="PWB22" s="211"/>
      <c r="PWC22" s="211"/>
      <c r="PWD22" s="211"/>
      <c r="PWE22" s="211"/>
      <c r="PWF22" s="211"/>
      <c r="PWG22" s="211"/>
      <c r="PWH22" s="211"/>
      <c r="PWI22" s="211"/>
      <c r="PWJ22" s="211"/>
      <c r="PWK22" s="211"/>
      <c r="PWL22" s="211"/>
      <c r="PWM22" s="211"/>
      <c r="PWN22" s="211"/>
      <c r="PWO22" s="211"/>
      <c r="PWP22" s="211"/>
      <c r="PWQ22" s="211"/>
      <c r="PWR22" s="211"/>
      <c r="PWS22" s="211"/>
      <c r="PWT22" s="211"/>
      <c r="PWU22" s="211"/>
      <c r="PWV22" s="211"/>
      <c r="PWW22" s="211"/>
      <c r="PWX22" s="211"/>
      <c r="PWY22" s="211"/>
      <c r="PWZ22" s="211"/>
      <c r="PXA22" s="211"/>
      <c r="PXB22" s="211"/>
      <c r="PXC22" s="211"/>
      <c r="PXD22" s="211"/>
      <c r="PXE22" s="211"/>
      <c r="PXF22" s="211"/>
      <c r="PXG22" s="211"/>
      <c r="PXH22" s="211"/>
      <c r="PXI22" s="211"/>
      <c r="PXJ22" s="211"/>
      <c r="PXK22" s="211"/>
      <c r="PXL22" s="211"/>
      <c r="PXM22" s="211"/>
      <c r="PXN22" s="211"/>
      <c r="PXO22" s="211"/>
      <c r="PXP22" s="211"/>
      <c r="PXQ22" s="211"/>
      <c r="PXR22" s="211"/>
      <c r="PXS22" s="211"/>
      <c r="PXT22" s="211"/>
      <c r="PXU22" s="211"/>
      <c r="PXV22" s="211"/>
      <c r="PXW22" s="211"/>
      <c r="PXX22" s="211"/>
      <c r="PXY22" s="211"/>
      <c r="PXZ22" s="211"/>
      <c r="PYA22" s="211"/>
      <c r="PYB22" s="211"/>
      <c r="PYC22" s="211"/>
      <c r="PYD22" s="211"/>
      <c r="PYE22" s="211"/>
      <c r="PYF22" s="211"/>
      <c r="PYG22" s="211"/>
      <c r="PYH22" s="211"/>
      <c r="PYI22" s="211"/>
      <c r="PYJ22" s="211"/>
      <c r="PYK22" s="211"/>
      <c r="PYL22" s="211"/>
      <c r="PYM22" s="211"/>
      <c r="PYN22" s="211"/>
      <c r="PYO22" s="211"/>
      <c r="PYP22" s="211"/>
      <c r="PYQ22" s="211"/>
      <c r="PYR22" s="211"/>
      <c r="PYS22" s="211"/>
      <c r="PYT22" s="211"/>
      <c r="PYU22" s="211"/>
      <c r="PYV22" s="211"/>
      <c r="PYW22" s="211"/>
      <c r="PYX22" s="211"/>
      <c r="PYY22" s="211"/>
      <c r="PYZ22" s="211"/>
      <c r="PZA22" s="211"/>
      <c r="PZB22" s="211"/>
      <c r="PZC22" s="211"/>
      <c r="PZD22" s="211"/>
      <c r="PZE22" s="211"/>
      <c r="PZF22" s="211"/>
      <c r="PZG22" s="211"/>
      <c r="PZH22" s="211"/>
      <c r="PZI22" s="211"/>
      <c r="PZJ22" s="211"/>
      <c r="PZK22" s="211"/>
      <c r="PZL22" s="211"/>
      <c r="PZM22" s="211"/>
      <c r="PZN22" s="211"/>
      <c r="PZO22" s="211"/>
      <c r="PZP22" s="211"/>
      <c r="PZQ22" s="211"/>
      <c r="PZR22" s="211"/>
      <c r="PZS22" s="211"/>
      <c r="PZT22" s="211"/>
      <c r="PZU22" s="211"/>
      <c r="PZV22" s="211"/>
      <c r="PZW22" s="211"/>
      <c r="PZX22" s="211"/>
      <c r="PZY22" s="211"/>
      <c r="PZZ22" s="211"/>
      <c r="QAA22" s="211"/>
      <c r="QAB22" s="211"/>
      <c r="QAC22" s="211"/>
      <c r="QAD22" s="211"/>
      <c r="QAE22" s="211"/>
      <c r="QAF22" s="211"/>
      <c r="QAG22" s="211"/>
      <c r="QAH22" s="211"/>
      <c r="QAI22" s="211"/>
      <c r="QAJ22" s="211"/>
      <c r="QAK22" s="211"/>
      <c r="QAL22" s="211"/>
      <c r="QAM22" s="211"/>
      <c r="QAN22" s="211"/>
      <c r="QAO22" s="211"/>
      <c r="QAP22" s="211"/>
      <c r="QAQ22" s="211"/>
      <c r="QAR22" s="211"/>
      <c r="QAS22" s="211"/>
      <c r="QAT22" s="211"/>
      <c r="QAU22" s="211"/>
      <c r="QAV22" s="211"/>
      <c r="QAW22" s="211"/>
      <c r="QAX22" s="211"/>
      <c r="QAY22" s="211"/>
      <c r="QAZ22" s="211"/>
      <c r="QBA22" s="211"/>
      <c r="QBB22" s="211"/>
      <c r="QBC22" s="211"/>
      <c r="QBD22" s="211"/>
      <c r="QBE22" s="211"/>
      <c r="QBF22" s="211"/>
      <c r="QBG22" s="211"/>
      <c r="QBH22" s="211"/>
      <c r="QBI22" s="211"/>
      <c r="QBJ22" s="211"/>
      <c r="QBK22" s="211"/>
      <c r="QBL22" s="211"/>
      <c r="QBM22" s="211"/>
      <c r="QBN22" s="211"/>
      <c r="QBO22" s="211"/>
      <c r="QBP22" s="211"/>
      <c r="QBQ22" s="211"/>
      <c r="QBR22" s="211"/>
      <c r="QBS22" s="211"/>
      <c r="QBT22" s="211"/>
      <c r="QBU22" s="211"/>
      <c r="QBV22" s="211"/>
      <c r="QBW22" s="211"/>
      <c r="QBX22" s="211"/>
      <c r="QBY22" s="211"/>
      <c r="QBZ22" s="211"/>
      <c r="QCA22" s="211"/>
      <c r="QCB22" s="211"/>
      <c r="QCC22" s="211"/>
      <c r="QCD22" s="211"/>
      <c r="QCE22" s="211"/>
      <c r="QCF22" s="211"/>
      <c r="QCG22" s="211"/>
      <c r="QCH22" s="211"/>
      <c r="QCI22" s="211"/>
      <c r="QCJ22" s="211"/>
      <c r="QCK22" s="211"/>
      <c r="QCL22" s="211"/>
      <c r="QCM22" s="211"/>
      <c r="QCN22" s="211"/>
      <c r="QCO22" s="211"/>
      <c r="QCP22" s="211"/>
      <c r="QCQ22" s="211"/>
      <c r="QCR22" s="211"/>
      <c r="QCS22" s="211"/>
      <c r="QCT22" s="211"/>
      <c r="QCU22" s="211"/>
      <c r="QCV22" s="211"/>
      <c r="QCW22" s="211"/>
      <c r="QCX22" s="211"/>
      <c r="QCY22" s="211"/>
      <c r="QCZ22" s="211"/>
      <c r="QDA22" s="211"/>
      <c r="QDB22" s="211"/>
      <c r="QDC22" s="211"/>
      <c r="QDD22" s="211"/>
      <c r="QDE22" s="211"/>
      <c r="QDF22" s="211"/>
      <c r="QDG22" s="211"/>
      <c r="QDH22" s="211"/>
      <c r="QDI22" s="211"/>
      <c r="QDJ22" s="211"/>
      <c r="QDK22" s="211"/>
      <c r="QDL22" s="211"/>
      <c r="QDM22" s="211"/>
      <c r="QDN22" s="211"/>
      <c r="QDO22" s="211"/>
      <c r="QDP22" s="211"/>
      <c r="QDQ22" s="211"/>
      <c r="QDR22" s="211"/>
      <c r="QDS22" s="211"/>
      <c r="QDT22" s="211"/>
      <c r="QDU22" s="211"/>
      <c r="QDV22" s="211"/>
      <c r="QDW22" s="211"/>
      <c r="QDX22" s="211"/>
      <c r="QDY22" s="211"/>
      <c r="QDZ22" s="211"/>
      <c r="QEA22" s="211"/>
      <c r="QEB22" s="211"/>
      <c r="QEC22" s="211"/>
      <c r="QED22" s="211"/>
      <c r="QEE22" s="211"/>
      <c r="QEF22" s="211"/>
      <c r="QEG22" s="211"/>
      <c r="QEH22" s="211"/>
      <c r="QEI22" s="211"/>
      <c r="QEJ22" s="211"/>
      <c r="QEK22" s="211"/>
      <c r="QEL22" s="211"/>
      <c r="QEM22" s="211"/>
      <c r="QEN22" s="211"/>
      <c r="QEO22" s="211"/>
      <c r="QEP22" s="211"/>
      <c r="QEQ22" s="211"/>
      <c r="QER22" s="211"/>
      <c r="QES22" s="211"/>
      <c r="QET22" s="211"/>
      <c r="QEU22" s="211"/>
      <c r="QEV22" s="211"/>
      <c r="QEW22" s="211"/>
      <c r="QEX22" s="211"/>
      <c r="QEY22" s="211"/>
      <c r="QEZ22" s="211"/>
      <c r="QFA22" s="211"/>
      <c r="QFB22" s="211"/>
      <c r="QFC22" s="211"/>
      <c r="QFD22" s="211"/>
      <c r="QFE22" s="211"/>
      <c r="QFF22" s="211"/>
      <c r="QFG22" s="211"/>
      <c r="QFH22" s="211"/>
      <c r="QFI22" s="211"/>
      <c r="QFJ22" s="211"/>
      <c r="QFK22" s="211"/>
      <c r="QFL22" s="211"/>
      <c r="QFM22" s="211"/>
      <c r="QFN22" s="211"/>
      <c r="QFO22" s="211"/>
      <c r="QFP22" s="211"/>
      <c r="QFQ22" s="211"/>
      <c r="QFR22" s="211"/>
      <c r="QFS22" s="211"/>
      <c r="QFT22" s="211"/>
      <c r="QFU22" s="211"/>
      <c r="QFV22" s="211"/>
      <c r="QFW22" s="211"/>
      <c r="QFX22" s="211"/>
      <c r="QFY22" s="211"/>
      <c r="QFZ22" s="211"/>
      <c r="QGA22" s="211"/>
      <c r="QGB22" s="211"/>
      <c r="QGC22" s="211"/>
      <c r="QGD22" s="211"/>
      <c r="QGE22" s="211"/>
      <c r="QGF22" s="211"/>
      <c r="QGG22" s="211"/>
      <c r="QGH22" s="211"/>
      <c r="QGI22" s="211"/>
      <c r="QGJ22" s="211"/>
      <c r="QGK22" s="211"/>
      <c r="QGL22" s="211"/>
      <c r="QGM22" s="211"/>
      <c r="QGN22" s="211"/>
      <c r="QGO22" s="211"/>
      <c r="QGP22" s="211"/>
      <c r="QGQ22" s="211"/>
      <c r="QGR22" s="211"/>
      <c r="QGS22" s="211"/>
      <c r="QGT22" s="211"/>
      <c r="QGU22" s="211"/>
      <c r="QGV22" s="211"/>
      <c r="QGW22" s="211"/>
      <c r="QGX22" s="211"/>
      <c r="QGY22" s="211"/>
      <c r="QGZ22" s="211"/>
      <c r="QHA22" s="211"/>
      <c r="QHB22" s="211"/>
      <c r="QHC22" s="211"/>
      <c r="QHD22" s="211"/>
      <c r="QHE22" s="211"/>
      <c r="QHF22" s="211"/>
      <c r="QHG22" s="211"/>
      <c r="QHH22" s="211"/>
      <c r="QHI22" s="211"/>
      <c r="QHJ22" s="211"/>
      <c r="QHK22" s="211"/>
      <c r="QHL22" s="211"/>
      <c r="QHM22" s="211"/>
      <c r="QHN22" s="211"/>
      <c r="QHO22" s="211"/>
      <c r="QHP22" s="211"/>
      <c r="QHQ22" s="211"/>
      <c r="QHR22" s="211"/>
      <c r="QHS22" s="211"/>
      <c r="QHT22" s="211"/>
      <c r="QHU22" s="211"/>
      <c r="QHV22" s="211"/>
      <c r="QHW22" s="211"/>
      <c r="QHX22" s="211"/>
      <c r="QHY22" s="211"/>
      <c r="QHZ22" s="211"/>
      <c r="QIA22" s="211"/>
      <c r="QIB22" s="211"/>
      <c r="QIC22" s="211"/>
      <c r="QID22" s="211"/>
      <c r="QIE22" s="211"/>
      <c r="QIF22" s="211"/>
      <c r="QIG22" s="211"/>
      <c r="QIH22" s="211"/>
      <c r="QII22" s="211"/>
      <c r="QIJ22" s="211"/>
      <c r="QIK22" s="211"/>
      <c r="QIL22" s="211"/>
      <c r="QIM22" s="211"/>
      <c r="QIN22" s="211"/>
      <c r="QIO22" s="211"/>
      <c r="QIP22" s="211"/>
      <c r="QIQ22" s="211"/>
      <c r="QIR22" s="211"/>
      <c r="QIS22" s="211"/>
      <c r="QIT22" s="211"/>
      <c r="QIU22" s="211"/>
      <c r="QIV22" s="211"/>
      <c r="QIW22" s="211"/>
      <c r="QIX22" s="211"/>
      <c r="QIY22" s="211"/>
      <c r="QIZ22" s="211"/>
      <c r="QJA22" s="211"/>
      <c r="QJB22" s="211"/>
      <c r="QJC22" s="211"/>
      <c r="QJD22" s="211"/>
      <c r="QJE22" s="211"/>
      <c r="QJF22" s="211"/>
      <c r="QJG22" s="211"/>
      <c r="QJH22" s="211"/>
      <c r="QJI22" s="211"/>
      <c r="QJJ22" s="211"/>
      <c r="QJK22" s="211"/>
      <c r="QJL22" s="211"/>
      <c r="QJM22" s="211"/>
      <c r="QJN22" s="211"/>
      <c r="QJO22" s="211"/>
      <c r="QJP22" s="211"/>
      <c r="QJQ22" s="211"/>
      <c r="QJR22" s="211"/>
      <c r="QJS22" s="211"/>
      <c r="QJT22" s="211"/>
      <c r="QJU22" s="211"/>
      <c r="QJV22" s="211"/>
      <c r="QJW22" s="211"/>
      <c r="QJX22" s="211"/>
      <c r="QJY22" s="211"/>
      <c r="QJZ22" s="211"/>
      <c r="QKA22" s="211"/>
      <c r="QKB22" s="211"/>
      <c r="QKC22" s="211"/>
      <c r="QKD22" s="211"/>
      <c r="QKE22" s="211"/>
      <c r="QKF22" s="211"/>
      <c r="QKG22" s="211"/>
      <c r="QKH22" s="211"/>
      <c r="QKI22" s="211"/>
      <c r="QKJ22" s="211"/>
      <c r="QKK22" s="211"/>
      <c r="QKL22" s="211"/>
      <c r="QKM22" s="211"/>
      <c r="QKN22" s="211"/>
      <c r="QKO22" s="211"/>
      <c r="QKP22" s="211"/>
      <c r="QKQ22" s="211"/>
      <c r="QKR22" s="211"/>
      <c r="QKS22" s="211"/>
      <c r="QKT22" s="211"/>
      <c r="QKU22" s="211"/>
      <c r="QKV22" s="211"/>
      <c r="QKW22" s="211"/>
      <c r="QKX22" s="211"/>
      <c r="QKY22" s="211"/>
      <c r="QKZ22" s="211"/>
      <c r="QLA22" s="211"/>
      <c r="QLB22" s="211"/>
      <c r="QLC22" s="211"/>
      <c r="QLD22" s="211"/>
      <c r="QLE22" s="211"/>
      <c r="QLF22" s="211"/>
      <c r="QLG22" s="211"/>
      <c r="QLH22" s="211"/>
      <c r="QLI22" s="211"/>
      <c r="QLJ22" s="211"/>
      <c r="QLK22" s="211"/>
      <c r="QLL22" s="211"/>
      <c r="QLM22" s="211"/>
      <c r="QLN22" s="211"/>
      <c r="QLO22" s="211"/>
      <c r="QLP22" s="211"/>
      <c r="QLQ22" s="211"/>
      <c r="QLR22" s="211"/>
      <c r="QLS22" s="211"/>
      <c r="QLT22" s="211"/>
      <c r="QLU22" s="211"/>
      <c r="QLV22" s="211"/>
      <c r="QLW22" s="211"/>
      <c r="QLX22" s="211"/>
      <c r="QLY22" s="211"/>
      <c r="QLZ22" s="211"/>
      <c r="QMA22" s="211"/>
      <c r="QMB22" s="211"/>
      <c r="QMC22" s="211"/>
      <c r="QMD22" s="211"/>
      <c r="QME22" s="211"/>
      <c r="QMF22" s="211"/>
      <c r="QMG22" s="211"/>
      <c r="QMH22" s="211"/>
      <c r="QMI22" s="211"/>
      <c r="QMJ22" s="211"/>
      <c r="QMK22" s="211"/>
      <c r="QML22" s="211"/>
      <c r="QMM22" s="211"/>
      <c r="QMN22" s="211"/>
      <c r="QMO22" s="211"/>
      <c r="QMP22" s="211"/>
      <c r="QMQ22" s="211"/>
      <c r="QMR22" s="211"/>
      <c r="QMS22" s="211"/>
      <c r="QMT22" s="211"/>
      <c r="QMU22" s="211"/>
      <c r="QMV22" s="211"/>
      <c r="QMW22" s="211"/>
      <c r="QMX22" s="211"/>
      <c r="QMY22" s="211"/>
      <c r="QMZ22" s="211"/>
      <c r="QNA22" s="211"/>
      <c r="QNB22" s="211"/>
      <c r="QNC22" s="211"/>
      <c r="QND22" s="211"/>
      <c r="QNE22" s="211"/>
      <c r="QNF22" s="211"/>
      <c r="QNG22" s="211"/>
      <c r="QNH22" s="211"/>
      <c r="QNI22" s="211"/>
      <c r="QNJ22" s="211"/>
      <c r="QNK22" s="211"/>
      <c r="QNL22" s="211"/>
      <c r="QNM22" s="211"/>
      <c r="QNN22" s="211"/>
      <c r="QNO22" s="211"/>
      <c r="QNP22" s="211"/>
      <c r="QNQ22" s="211"/>
      <c r="QNR22" s="211"/>
      <c r="QNS22" s="211"/>
      <c r="QNT22" s="211"/>
      <c r="QNU22" s="211"/>
      <c r="QNV22" s="211"/>
      <c r="QNW22" s="211"/>
      <c r="QNX22" s="211"/>
      <c r="QNY22" s="211"/>
      <c r="QNZ22" s="211"/>
      <c r="QOA22" s="211"/>
      <c r="QOB22" s="211"/>
      <c r="QOC22" s="211"/>
      <c r="QOD22" s="211"/>
      <c r="QOE22" s="211"/>
      <c r="QOF22" s="211"/>
      <c r="QOG22" s="211"/>
      <c r="QOH22" s="211"/>
      <c r="QOI22" s="211"/>
      <c r="QOJ22" s="211"/>
      <c r="QOK22" s="211"/>
      <c r="QOL22" s="211"/>
      <c r="QOM22" s="211"/>
      <c r="QON22" s="211"/>
      <c r="QOO22" s="211"/>
      <c r="QOP22" s="211"/>
      <c r="QOQ22" s="211"/>
      <c r="QOR22" s="211"/>
      <c r="QOS22" s="211"/>
      <c r="QOT22" s="211"/>
      <c r="QOU22" s="211"/>
      <c r="QOV22" s="211"/>
      <c r="QOW22" s="211"/>
      <c r="QOX22" s="211"/>
      <c r="QOY22" s="211"/>
      <c r="QOZ22" s="211"/>
      <c r="QPA22" s="211"/>
      <c r="QPB22" s="211"/>
      <c r="QPC22" s="211"/>
      <c r="QPD22" s="211"/>
      <c r="QPE22" s="211"/>
      <c r="QPF22" s="211"/>
      <c r="QPG22" s="211"/>
      <c r="QPH22" s="211"/>
      <c r="QPI22" s="211"/>
      <c r="QPJ22" s="211"/>
      <c r="QPK22" s="211"/>
      <c r="QPL22" s="211"/>
      <c r="QPM22" s="211"/>
      <c r="QPN22" s="211"/>
      <c r="QPO22" s="211"/>
      <c r="QPP22" s="211"/>
      <c r="QPQ22" s="211"/>
      <c r="QPR22" s="211"/>
      <c r="QPS22" s="211"/>
      <c r="QPT22" s="211"/>
      <c r="QPU22" s="211"/>
      <c r="QPV22" s="211"/>
      <c r="QPW22" s="211"/>
      <c r="QPX22" s="211"/>
      <c r="QPY22" s="211"/>
      <c r="QPZ22" s="211"/>
      <c r="QQA22" s="211"/>
      <c r="QQB22" s="211"/>
      <c r="QQC22" s="211"/>
      <c r="QQD22" s="211"/>
      <c r="QQE22" s="211"/>
      <c r="QQF22" s="211"/>
      <c r="QQG22" s="211"/>
      <c r="QQH22" s="211"/>
      <c r="QQI22" s="211"/>
      <c r="QQJ22" s="211"/>
      <c r="QQK22" s="211"/>
      <c r="QQL22" s="211"/>
      <c r="QQM22" s="211"/>
      <c r="QQN22" s="211"/>
      <c r="QQO22" s="211"/>
      <c r="QQP22" s="211"/>
      <c r="QQQ22" s="211"/>
      <c r="QQR22" s="211"/>
      <c r="QQS22" s="211"/>
      <c r="QQT22" s="211"/>
      <c r="QQU22" s="211"/>
      <c r="QQV22" s="211"/>
      <c r="QQW22" s="211"/>
      <c r="QQX22" s="211"/>
      <c r="QQY22" s="211"/>
      <c r="QQZ22" s="211"/>
      <c r="QRA22" s="211"/>
      <c r="QRB22" s="211"/>
      <c r="QRC22" s="211"/>
      <c r="QRD22" s="211"/>
      <c r="QRE22" s="211"/>
      <c r="QRF22" s="211"/>
      <c r="QRG22" s="211"/>
      <c r="QRH22" s="211"/>
      <c r="QRI22" s="211"/>
      <c r="QRJ22" s="211"/>
      <c r="QRK22" s="211"/>
      <c r="QRL22" s="211"/>
      <c r="QRM22" s="211"/>
      <c r="QRN22" s="211"/>
      <c r="QRO22" s="211"/>
      <c r="QRP22" s="211"/>
      <c r="QRQ22" s="211"/>
      <c r="QRR22" s="211"/>
      <c r="QRS22" s="211"/>
      <c r="QRT22" s="211"/>
      <c r="QRU22" s="211"/>
      <c r="QRV22" s="211"/>
      <c r="QRW22" s="211"/>
      <c r="QRX22" s="211"/>
      <c r="QRY22" s="211"/>
      <c r="QRZ22" s="211"/>
      <c r="QSA22" s="211"/>
      <c r="QSB22" s="211"/>
      <c r="QSC22" s="211"/>
      <c r="QSD22" s="211"/>
      <c r="QSE22" s="211"/>
      <c r="QSF22" s="211"/>
      <c r="QSG22" s="211"/>
      <c r="QSH22" s="211"/>
      <c r="QSI22" s="211"/>
      <c r="QSJ22" s="211"/>
      <c r="QSK22" s="211"/>
      <c r="QSL22" s="211"/>
      <c r="QSM22" s="211"/>
      <c r="QSN22" s="211"/>
      <c r="QSO22" s="211"/>
      <c r="QSP22" s="211"/>
      <c r="QSQ22" s="211"/>
      <c r="QSR22" s="211"/>
      <c r="QSS22" s="211"/>
      <c r="QST22" s="211"/>
      <c r="QSU22" s="211"/>
      <c r="QSV22" s="211"/>
      <c r="QSW22" s="211"/>
      <c r="QSX22" s="211"/>
      <c r="QSY22" s="211"/>
      <c r="QSZ22" s="211"/>
      <c r="QTA22" s="211"/>
      <c r="QTB22" s="211"/>
      <c r="QTC22" s="211"/>
      <c r="QTD22" s="211"/>
      <c r="QTE22" s="211"/>
      <c r="QTF22" s="211"/>
      <c r="QTG22" s="211"/>
      <c r="QTH22" s="211"/>
      <c r="QTI22" s="211"/>
      <c r="QTJ22" s="211"/>
      <c r="QTK22" s="211"/>
      <c r="QTL22" s="211"/>
      <c r="QTM22" s="211"/>
      <c r="QTN22" s="211"/>
      <c r="QTO22" s="211"/>
      <c r="QTP22" s="211"/>
      <c r="QTQ22" s="211"/>
      <c r="QTR22" s="211"/>
      <c r="QTS22" s="211"/>
      <c r="QTT22" s="211"/>
      <c r="QTU22" s="211"/>
      <c r="QTV22" s="211"/>
      <c r="QTW22" s="211"/>
      <c r="QTX22" s="211"/>
      <c r="QTY22" s="211"/>
      <c r="QTZ22" s="211"/>
      <c r="QUA22" s="211"/>
      <c r="QUB22" s="211"/>
      <c r="QUC22" s="211"/>
      <c r="QUD22" s="211"/>
      <c r="QUE22" s="211"/>
      <c r="QUF22" s="211"/>
      <c r="QUG22" s="211"/>
      <c r="QUH22" s="211"/>
      <c r="QUI22" s="211"/>
      <c r="QUJ22" s="211"/>
      <c r="QUK22" s="211"/>
      <c r="QUL22" s="211"/>
      <c r="QUM22" s="211"/>
      <c r="QUN22" s="211"/>
      <c r="QUO22" s="211"/>
      <c r="QUP22" s="211"/>
      <c r="QUQ22" s="211"/>
      <c r="QUR22" s="211"/>
      <c r="QUS22" s="211"/>
      <c r="QUT22" s="211"/>
      <c r="QUU22" s="211"/>
      <c r="QUV22" s="211"/>
      <c r="QUW22" s="211"/>
      <c r="QUX22" s="211"/>
      <c r="QUY22" s="211"/>
      <c r="QUZ22" s="211"/>
      <c r="QVA22" s="211"/>
      <c r="QVB22" s="211"/>
      <c r="QVC22" s="211"/>
      <c r="QVD22" s="211"/>
      <c r="QVE22" s="211"/>
      <c r="QVF22" s="211"/>
      <c r="QVG22" s="211"/>
      <c r="QVH22" s="211"/>
      <c r="QVI22" s="211"/>
      <c r="QVJ22" s="211"/>
      <c r="QVK22" s="211"/>
      <c r="QVL22" s="211"/>
      <c r="QVM22" s="211"/>
      <c r="QVN22" s="211"/>
      <c r="QVO22" s="211"/>
      <c r="QVP22" s="211"/>
      <c r="QVQ22" s="211"/>
      <c r="QVR22" s="211"/>
      <c r="QVS22" s="211"/>
      <c r="QVT22" s="211"/>
      <c r="QVU22" s="211"/>
      <c r="QVV22" s="211"/>
      <c r="QVW22" s="211"/>
      <c r="QVX22" s="211"/>
      <c r="QVY22" s="211"/>
      <c r="QVZ22" s="211"/>
      <c r="QWA22" s="211"/>
      <c r="QWB22" s="211"/>
      <c r="QWC22" s="211"/>
      <c r="QWD22" s="211"/>
      <c r="QWE22" s="211"/>
      <c r="QWF22" s="211"/>
      <c r="QWG22" s="211"/>
      <c r="QWH22" s="211"/>
      <c r="QWI22" s="211"/>
      <c r="QWJ22" s="211"/>
      <c r="QWK22" s="211"/>
      <c r="QWL22" s="211"/>
      <c r="QWM22" s="211"/>
      <c r="QWN22" s="211"/>
      <c r="QWO22" s="211"/>
      <c r="QWP22" s="211"/>
      <c r="QWQ22" s="211"/>
      <c r="QWR22" s="211"/>
      <c r="QWS22" s="211"/>
      <c r="QWT22" s="211"/>
      <c r="QWU22" s="211"/>
      <c r="QWV22" s="211"/>
      <c r="QWW22" s="211"/>
      <c r="QWX22" s="211"/>
      <c r="QWY22" s="211"/>
      <c r="QWZ22" s="211"/>
      <c r="QXA22" s="211"/>
      <c r="QXB22" s="211"/>
      <c r="QXC22" s="211"/>
      <c r="QXD22" s="211"/>
      <c r="QXE22" s="211"/>
      <c r="QXF22" s="211"/>
      <c r="QXG22" s="211"/>
      <c r="QXH22" s="211"/>
      <c r="QXI22" s="211"/>
      <c r="QXJ22" s="211"/>
      <c r="QXK22" s="211"/>
      <c r="QXL22" s="211"/>
      <c r="QXM22" s="211"/>
      <c r="QXN22" s="211"/>
      <c r="QXO22" s="211"/>
      <c r="QXP22" s="211"/>
      <c r="QXQ22" s="211"/>
      <c r="QXR22" s="211"/>
      <c r="QXS22" s="211"/>
      <c r="QXT22" s="211"/>
      <c r="QXU22" s="211"/>
      <c r="QXV22" s="211"/>
      <c r="QXW22" s="211"/>
      <c r="QXX22" s="211"/>
      <c r="QXY22" s="211"/>
      <c r="QXZ22" s="211"/>
      <c r="QYA22" s="211"/>
      <c r="QYB22" s="211"/>
      <c r="QYC22" s="211"/>
      <c r="QYD22" s="211"/>
      <c r="QYE22" s="211"/>
      <c r="QYF22" s="211"/>
      <c r="QYG22" s="211"/>
      <c r="QYH22" s="211"/>
      <c r="QYI22" s="211"/>
      <c r="QYJ22" s="211"/>
      <c r="QYK22" s="211"/>
      <c r="QYL22" s="211"/>
      <c r="QYM22" s="211"/>
      <c r="QYN22" s="211"/>
      <c r="QYO22" s="211"/>
      <c r="QYP22" s="211"/>
      <c r="QYQ22" s="211"/>
      <c r="QYR22" s="211"/>
      <c r="QYS22" s="211"/>
      <c r="QYT22" s="211"/>
      <c r="QYU22" s="211"/>
      <c r="QYV22" s="211"/>
      <c r="QYW22" s="211"/>
      <c r="QYX22" s="211"/>
      <c r="QYY22" s="211"/>
      <c r="QYZ22" s="211"/>
      <c r="QZA22" s="211"/>
      <c r="QZB22" s="211"/>
      <c r="QZC22" s="211"/>
      <c r="QZD22" s="211"/>
      <c r="QZE22" s="211"/>
      <c r="QZF22" s="211"/>
      <c r="QZG22" s="211"/>
      <c r="QZH22" s="211"/>
      <c r="QZI22" s="211"/>
      <c r="QZJ22" s="211"/>
      <c r="QZK22" s="211"/>
      <c r="QZL22" s="211"/>
      <c r="QZM22" s="211"/>
      <c r="QZN22" s="211"/>
      <c r="QZO22" s="211"/>
      <c r="QZP22" s="211"/>
      <c r="QZQ22" s="211"/>
      <c r="QZR22" s="211"/>
      <c r="QZS22" s="211"/>
      <c r="QZT22" s="211"/>
      <c r="QZU22" s="211"/>
      <c r="QZV22" s="211"/>
      <c r="QZW22" s="211"/>
      <c r="QZX22" s="211"/>
      <c r="QZY22" s="211"/>
      <c r="QZZ22" s="211"/>
      <c r="RAA22" s="211"/>
      <c r="RAB22" s="211"/>
      <c r="RAC22" s="211"/>
      <c r="RAD22" s="211"/>
      <c r="RAE22" s="211"/>
      <c r="RAF22" s="211"/>
      <c r="RAG22" s="211"/>
      <c r="RAH22" s="211"/>
      <c r="RAI22" s="211"/>
      <c r="RAJ22" s="211"/>
      <c r="RAK22" s="211"/>
      <c r="RAL22" s="211"/>
      <c r="RAM22" s="211"/>
      <c r="RAN22" s="211"/>
      <c r="RAO22" s="211"/>
      <c r="RAP22" s="211"/>
      <c r="RAQ22" s="211"/>
      <c r="RAR22" s="211"/>
      <c r="RAS22" s="211"/>
      <c r="RAT22" s="211"/>
      <c r="RAU22" s="211"/>
      <c r="RAV22" s="211"/>
      <c r="RAW22" s="211"/>
      <c r="RAX22" s="211"/>
      <c r="RAY22" s="211"/>
      <c r="RAZ22" s="211"/>
      <c r="RBA22" s="211"/>
      <c r="RBB22" s="211"/>
      <c r="RBC22" s="211"/>
      <c r="RBD22" s="211"/>
      <c r="RBE22" s="211"/>
      <c r="RBF22" s="211"/>
      <c r="RBG22" s="211"/>
      <c r="RBH22" s="211"/>
      <c r="RBI22" s="211"/>
      <c r="RBJ22" s="211"/>
      <c r="RBK22" s="211"/>
      <c r="RBL22" s="211"/>
      <c r="RBM22" s="211"/>
      <c r="RBN22" s="211"/>
      <c r="RBO22" s="211"/>
      <c r="RBP22" s="211"/>
      <c r="RBQ22" s="211"/>
      <c r="RBR22" s="211"/>
      <c r="RBS22" s="211"/>
      <c r="RBT22" s="211"/>
      <c r="RBU22" s="211"/>
      <c r="RBV22" s="211"/>
      <c r="RBW22" s="211"/>
      <c r="RBX22" s="211"/>
      <c r="RBY22" s="211"/>
      <c r="RBZ22" s="211"/>
      <c r="RCA22" s="211"/>
      <c r="RCB22" s="211"/>
      <c r="RCC22" s="211"/>
      <c r="RCD22" s="211"/>
      <c r="RCE22" s="211"/>
      <c r="RCF22" s="211"/>
      <c r="RCG22" s="211"/>
      <c r="RCH22" s="211"/>
      <c r="RCI22" s="211"/>
      <c r="RCJ22" s="211"/>
      <c r="RCK22" s="211"/>
      <c r="RCL22" s="211"/>
      <c r="RCM22" s="211"/>
      <c r="RCN22" s="211"/>
      <c r="RCO22" s="211"/>
      <c r="RCP22" s="211"/>
      <c r="RCQ22" s="211"/>
      <c r="RCR22" s="211"/>
      <c r="RCS22" s="211"/>
      <c r="RCT22" s="211"/>
      <c r="RCU22" s="211"/>
      <c r="RCV22" s="211"/>
      <c r="RCW22" s="211"/>
      <c r="RCX22" s="211"/>
      <c r="RCY22" s="211"/>
      <c r="RCZ22" s="211"/>
      <c r="RDA22" s="211"/>
      <c r="RDB22" s="211"/>
      <c r="RDC22" s="211"/>
      <c r="RDD22" s="211"/>
      <c r="RDE22" s="211"/>
      <c r="RDF22" s="211"/>
      <c r="RDG22" s="211"/>
      <c r="RDH22" s="211"/>
      <c r="RDI22" s="211"/>
      <c r="RDJ22" s="211"/>
      <c r="RDK22" s="211"/>
      <c r="RDL22" s="211"/>
      <c r="RDM22" s="211"/>
      <c r="RDN22" s="211"/>
      <c r="RDO22" s="211"/>
      <c r="RDP22" s="211"/>
      <c r="RDQ22" s="211"/>
      <c r="RDR22" s="211"/>
      <c r="RDS22" s="211"/>
      <c r="RDT22" s="211"/>
      <c r="RDU22" s="211"/>
      <c r="RDV22" s="211"/>
      <c r="RDW22" s="211"/>
      <c r="RDX22" s="211"/>
      <c r="RDY22" s="211"/>
      <c r="RDZ22" s="211"/>
      <c r="REA22" s="211"/>
      <c r="REB22" s="211"/>
      <c r="REC22" s="211"/>
      <c r="RED22" s="211"/>
      <c r="REE22" s="211"/>
      <c r="REF22" s="211"/>
      <c r="REG22" s="211"/>
      <c r="REH22" s="211"/>
      <c r="REI22" s="211"/>
      <c r="REJ22" s="211"/>
      <c r="REK22" s="211"/>
      <c r="REL22" s="211"/>
      <c r="REM22" s="211"/>
      <c r="REN22" s="211"/>
      <c r="REO22" s="211"/>
      <c r="REP22" s="211"/>
      <c r="REQ22" s="211"/>
      <c r="RER22" s="211"/>
      <c r="RES22" s="211"/>
      <c r="RET22" s="211"/>
      <c r="REU22" s="211"/>
      <c r="REV22" s="211"/>
      <c r="REW22" s="211"/>
      <c r="REX22" s="211"/>
      <c r="REY22" s="211"/>
      <c r="REZ22" s="211"/>
      <c r="RFA22" s="211"/>
      <c r="RFB22" s="211"/>
      <c r="RFC22" s="211"/>
      <c r="RFD22" s="211"/>
      <c r="RFE22" s="211"/>
      <c r="RFF22" s="211"/>
      <c r="RFG22" s="211"/>
      <c r="RFH22" s="211"/>
      <c r="RFI22" s="211"/>
      <c r="RFJ22" s="211"/>
      <c r="RFK22" s="211"/>
      <c r="RFL22" s="211"/>
      <c r="RFM22" s="211"/>
      <c r="RFN22" s="211"/>
      <c r="RFO22" s="211"/>
      <c r="RFP22" s="211"/>
      <c r="RFQ22" s="211"/>
      <c r="RFR22" s="211"/>
      <c r="RFS22" s="211"/>
      <c r="RFT22" s="211"/>
      <c r="RFU22" s="211"/>
      <c r="RFV22" s="211"/>
      <c r="RFW22" s="211"/>
      <c r="RFX22" s="211"/>
      <c r="RFY22" s="211"/>
      <c r="RFZ22" s="211"/>
      <c r="RGA22" s="211"/>
      <c r="RGB22" s="211"/>
      <c r="RGC22" s="211"/>
      <c r="RGD22" s="211"/>
      <c r="RGE22" s="211"/>
      <c r="RGF22" s="211"/>
      <c r="RGG22" s="211"/>
      <c r="RGH22" s="211"/>
      <c r="RGI22" s="211"/>
      <c r="RGJ22" s="211"/>
      <c r="RGK22" s="211"/>
      <c r="RGL22" s="211"/>
      <c r="RGM22" s="211"/>
      <c r="RGN22" s="211"/>
      <c r="RGO22" s="211"/>
      <c r="RGP22" s="211"/>
      <c r="RGQ22" s="211"/>
      <c r="RGR22" s="211"/>
      <c r="RGS22" s="211"/>
      <c r="RGT22" s="211"/>
      <c r="RGU22" s="211"/>
      <c r="RGV22" s="211"/>
      <c r="RGW22" s="211"/>
      <c r="RGX22" s="211"/>
      <c r="RGY22" s="211"/>
      <c r="RGZ22" s="211"/>
      <c r="RHA22" s="211"/>
      <c r="RHB22" s="211"/>
      <c r="RHC22" s="211"/>
      <c r="RHD22" s="211"/>
      <c r="RHE22" s="211"/>
      <c r="RHF22" s="211"/>
      <c r="RHG22" s="211"/>
      <c r="RHH22" s="211"/>
      <c r="RHI22" s="211"/>
      <c r="RHJ22" s="211"/>
      <c r="RHK22" s="211"/>
      <c r="RHL22" s="211"/>
      <c r="RHM22" s="211"/>
      <c r="RHN22" s="211"/>
      <c r="RHO22" s="211"/>
      <c r="RHP22" s="211"/>
      <c r="RHQ22" s="211"/>
      <c r="RHR22" s="211"/>
      <c r="RHS22" s="211"/>
      <c r="RHT22" s="211"/>
      <c r="RHU22" s="211"/>
      <c r="RHV22" s="211"/>
      <c r="RHW22" s="211"/>
      <c r="RHX22" s="211"/>
      <c r="RHY22" s="211"/>
      <c r="RHZ22" s="211"/>
      <c r="RIA22" s="211"/>
      <c r="RIB22" s="211"/>
      <c r="RIC22" s="211"/>
      <c r="RID22" s="211"/>
      <c r="RIE22" s="211"/>
      <c r="RIF22" s="211"/>
      <c r="RIG22" s="211"/>
      <c r="RIH22" s="211"/>
      <c r="RII22" s="211"/>
      <c r="RIJ22" s="211"/>
      <c r="RIK22" s="211"/>
      <c r="RIL22" s="211"/>
      <c r="RIM22" s="211"/>
      <c r="RIN22" s="211"/>
      <c r="RIO22" s="211"/>
      <c r="RIP22" s="211"/>
      <c r="RIQ22" s="211"/>
      <c r="RIR22" s="211"/>
      <c r="RIS22" s="211"/>
      <c r="RIT22" s="211"/>
      <c r="RIU22" s="211"/>
      <c r="RIV22" s="211"/>
      <c r="RIW22" s="211"/>
      <c r="RIX22" s="211"/>
      <c r="RIY22" s="211"/>
      <c r="RIZ22" s="211"/>
      <c r="RJA22" s="211"/>
      <c r="RJB22" s="211"/>
      <c r="RJC22" s="211"/>
      <c r="RJD22" s="211"/>
      <c r="RJE22" s="211"/>
      <c r="RJF22" s="211"/>
      <c r="RJG22" s="211"/>
      <c r="RJH22" s="211"/>
      <c r="RJI22" s="211"/>
      <c r="RJJ22" s="211"/>
      <c r="RJK22" s="211"/>
      <c r="RJL22" s="211"/>
      <c r="RJM22" s="211"/>
      <c r="RJN22" s="211"/>
      <c r="RJO22" s="211"/>
      <c r="RJP22" s="211"/>
      <c r="RJQ22" s="211"/>
      <c r="RJR22" s="211"/>
      <c r="RJS22" s="211"/>
      <c r="RJT22" s="211"/>
      <c r="RJU22" s="211"/>
      <c r="RJV22" s="211"/>
      <c r="RJW22" s="211"/>
      <c r="RJX22" s="211"/>
      <c r="RJY22" s="211"/>
      <c r="RJZ22" s="211"/>
      <c r="RKA22" s="211"/>
      <c r="RKB22" s="211"/>
      <c r="RKC22" s="211"/>
      <c r="RKD22" s="211"/>
      <c r="RKE22" s="211"/>
      <c r="RKF22" s="211"/>
      <c r="RKG22" s="211"/>
      <c r="RKH22" s="211"/>
      <c r="RKI22" s="211"/>
      <c r="RKJ22" s="211"/>
      <c r="RKK22" s="211"/>
      <c r="RKL22" s="211"/>
      <c r="RKM22" s="211"/>
      <c r="RKN22" s="211"/>
      <c r="RKO22" s="211"/>
      <c r="RKP22" s="211"/>
      <c r="RKQ22" s="211"/>
      <c r="RKR22" s="211"/>
      <c r="RKS22" s="211"/>
      <c r="RKT22" s="211"/>
      <c r="RKU22" s="211"/>
      <c r="RKV22" s="211"/>
      <c r="RKW22" s="211"/>
      <c r="RKX22" s="211"/>
      <c r="RKY22" s="211"/>
      <c r="RKZ22" s="211"/>
      <c r="RLA22" s="211"/>
      <c r="RLB22" s="211"/>
      <c r="RLC22" s="211"/>
      <c r="RLD22" s="211"/>
      <c r="RLE22" s="211"/>
      <c r="RLF22" s="211"/>
      <c r="RLG22" s="211"/>
      <c r="RLH22" s="211"/>
      <c r="RLI22" s="211"/>
      <c r="RLJ22" s="211"/>
      <c r="RLK22" s="211"/>
      <c r="RLL22" s="211"/>
      <c r="RLM22" s="211"/>
      <c r="RLN22" s="211"/>
      <c r="RLO22" s="211"/>
      <c r="RLP22" s="211"/>
      <c r="RLQ22" s="211"/>
      <c r="RLR22" s="211"/>
      <c r="RLS22" s="211"/>
      <c r="RLT22" s="211"/>
      <c r="RLU22" s="211"/>
      <c r="RLV22" s="211"/>
      <c r="RLW22" s="211"/>
      <c r="RLX22" s="211"/>
      <c r="RLY22" s="211"/>
      <c r="RLZ22" s="211"/>
      <c r="RMA22" s="211"/>
      <c r="RMB22" s="211"/>
      <c r="RMC22" s="211"/>
      <c r="RMD22" s="211"/>
      <c r="RME22" s="211"/>
      <c r="RMF22" s="211"/>
      <c r="RMG22" s="211"/>
      <c r="RMH22" s="211"/>
      <c r="RMI22" s="211"/>
      <c r="RMJ22" s="211"/>
      <c r="RMK22" s="211"/>
      <c r="RML22" s="211"/>
      <c r="RMM22" s="211"/>
      <c r="RMN22" s="211"/>
      <c r="RMO22" s="211"/>
      <c r="RMP22" s="211"/>
      <c r="RMQ22" s="211"/>
      <c r="RMR22" s="211"/>
      <c r="RMS22" s="211"/>
      <c r="RMT22" s="211"/>
      <c r="RMU22" s="211"/>
      <c r="RMV22" s="211"/>
      <c r="RMW22" s="211"/>
      <c r="RMX22" s="211"/>
      <c r="RMY22" s="211"/>
      <c r="RMZ22" s="211"/>
      <c r="RNA22" s="211"/>
      <c r="RNB22" s="211"/>
      <c r="RNC22" s="211"/>
      <c r="RND22" s="211"/>
      <c r="RNE22" s="211"/>
      <c r="RNF22" s="211"/>
      <c r="RNG22" s="211"/>
      <c r="RNH22" s="211"/>
      <c r="RNI22" s="211"/>
      <c r="RNJ22" s="211"/>
      <c r="RNK22" s="211"/>
      <c r="RNL22" s="211"/>
      <c r="RNM22" s="211"/>
      <c r="RNN22" s="211"/>
      <c r="RNO22" s="211"/>
      <c r="RNP22" s="211"/>
      <c r="RNQ22" s="211"/>
      <c r="RNR22" s="211"/>
      <c r="RNS22" s="211"/>
      <c r="RNT22" s="211"/>
      <c r="RNU22" s="211"/>
      <c r="RNV22" s="211"/>
      <c r="RNW22" s="211"/>
      <c r="RNX22" s="211"/>
      <c r="RNY22" s="211"/>
      <c r="RNZ22" s="211"/>
      <c r="ROA22" s="211"/>
      <c r="ROB22" s="211"/>
      <c r="ROC22" s="211"/>
      <c r="ROD22" s="211"/>
      <c r="ROE22" s="211"/>
      <c r="ROF22" s="211"/>
      <c r="ROG22" s="211"/>
      <c r="ROH22" s="211"/>
      <c r="ROI22" s="211"/>
      <c r="ROJ22" s="211"/>
      <c r="ROK22" s="211"/>
      <c r="ROL22" s="211"/>
      <c r="ROM22" s="211"/>
      <c r="RON22" s="211"/>
      <c r="ROO22" s="211"/>
      <c r="ROP22" s="211"/>
      <c r="ROQ22" s="211"/>
      <c r="ROR22" s="211"/>
      <c r="ROS22" s="211"/>
      <c r="ROT22" s="211"/>
      <c r="ROU22" s="211"/>
      <c r="ROV22" s="211"/>
      <c r="ROW22" s="211"/>
      <c r="ROX22" s="211"/>
      <c r="ROY22" s="211"/>
      <c r="ROZ22" s="211"/>
      <c r="RPA22" s="211"/>
      <c r="RPB22" s="211"/>
      <c r="RPC22" s="211"/>
      <c r="RPD22" s="211"/>
      <c r="RPE22" s="211"/>
      <c r="RPF22" s="211"/>
      <c r="RPG22" s="211"/>
      <c r="RPH22" s="211"/>
      <c r="RPI22" s="211"/>
      <c r="RPJ22" s="211"/>
      <c r="RPK22" s="211"/>
      <c r="RPL22" s="211"/>
      <c r="RPM22" s="211"/>
      <c r="RPN22" s="211"/>
      <c r="RPO22" s="211"/>
      <c r="RPP22" s="211"/>
      <c r="RPQ22" s="211"/>
      <c r="RPR22" s="211"/>
      <c r="RPS22" s="211"/>
      <c r="RPT22" s="211"/>
      <c r="RPU22" s="211"/>
      <c r="RPV22" s="211"/>
      <c r="RPW22" s="211"/>
      <c r="RPX22" s="211"/>
      <c r="RPY22" s="211"/>
      <c r="RPZ22" s="211"/>
      <c r="RQA22" s="211"/>
      <c r="RQB22" s="211"/>
      <c r="RQC22" s="211"/>
      <c r="RQD22" s="211"/>
      <c r="RQE22" s="211"/>
      <c r="RQF22" s="211"/>
      <c r="RQG22" s="211"/>
      <c r="RQH22" s="211"/>
      <c r="RQI22" s="211"/>
      <c r="RQJ22" s="211"/>
      <c r="RQK22" s="211"/>
      <c r="RQL22" s="211"/>
      <c r="RQM22" s="211"/>
      <c r="RQN22" s="211"/>
      <c r="RQO22" s="211"/>
      <c r="RQP22" s="211"/>
      <c r="RQQ22" s="211"/>
      <c r="RQR22" s="211"/>
      <c r="RQS22" s="211"/>
      <c r="RQT22" s="211"/>
      <c r="RQU22" s="211"/>
      <c r="RQV22" s="211"/>
      <c r="RQW22" s="211"/>
      <c r="RQX22" s="211"/>
      <c r="RQY22" s="211"/>
      <c r="RQZ22" s="211"/>
      <c r="RRA22" s="211"/>
      <c r="RRB22" s="211"/>
      <c r="RRC22" s="211"/>
      <c r="RRD22" s="211"/>
      <c r="RRE22" s="211"/>
      <c r="RRF22" s="211"/>
      <c r="RRG22" s="211"/>
      <c r="RRH22" s="211"/>
      <c r="RRI22" s="211"/>
      <c r="RRJ22" s="211"/>
      <c r="RRK22" s="211"/>
      <c r="RRL22" s="211"/>
      <c r="RRM22" s="211"/>
      <c r="RRN22" s="211"/>
      <c r="RRO22" s="211"/>
      <c r="RRP22" s="211"/>
      <c r="RRQ22" s="211"/>
      <c r="RRR22" s="211"/>
      <c r="RRS22" s="211"/>
      <c r="RRT22" s="211"/>
      <c r="RRU22" s="211"/>
      <c r="RRV22" s="211"/>
      <c r="RRW22" s="211"/>
      <c r="RRX22" s="211"/>
      <c r="RRY22" s="211"/>
      <c r="RRZ22" s="211"/>
      <c r="RSA22" s="211"/>
      <c r="RSB22" s="211"/>
      <c r="RSC22" s="211"/>
      <c r="RSD22" s="211"/>
      <c r="RSE22" s="211"/>
      <c r="RSF22" s="211"/>
      <c r="RSG22" s="211"/>
      <c r="RSH22" s="211"/>
      <c r="RSI22" s="211"/>
      <c r="RSJ22" s="211"/>
      <c r="RSK22" s="211"/>
      <c r="RSL22" s="211"/>
      <c r="RSM22" s="211"/>
      <c r="RSN22" s="211"/>
      <c r="RSO22" s="211"/>
      <c r="RSP22" s="211"/>
      <c r="RSQ22" s="211"/>
      <c r="RSR22" s="211"/>
      <c r="RSS22" s="211"/>
      <c r="RST22" s="211"/>
      <c r="RSU22" s="211"/>
      <c r="RSV22" s="211"/>
      <c r="RSW22" s="211"/>
      <c r="RSX22" s="211"/>
      <c r="RSY22" s="211"/>
      <c r="RSZ22" s="211"/>
      <c r="RTA22" s="211"/>
      <c r="RTB22" s="211"/>
      <c r="RTC22" s="211"/>
      <c r="RTD22" s="211"/>
      <c r="RTE22" s="211"/>
      <c r="RTF22" s="211"/>
      <c r="RTG22" s="211"/>
      <c r="RTH22" s="211"/>
      <c r="RTI22" s="211"/>
      <c r="RTJ22" s="211"/>
      <c r="RTK22" s="211"/>
      <c r="RTL22" s="211"/>
      <c r="RTM22" s="211"/>
      <c r="RTN22" s="211"/>
      <c r="RTO22" s="211"/>
      <c r="RTP22" s="211"/>
      <c r="RTQ22" s="211"/>
      <c r="RTR22" s="211"/>
      <c r="RTS22" s="211"/>
      <c r="RTT22" s="211"/>
      <c r="RTU22" s="211"/>
      <c r="RTV22" s="211"/>
      <c r="RTW22" s="211"/>
      <c r="RTX22" s="211"/>
      <c r="RTY22" s="211"/>
      <c r="RTZ22" s="211"/>
      <c r="RUA22" s="211"/>
      <c r="RUB22" s="211"/>
      <c r="RUC22" s="211"/>
      <c r="RUD22" s="211"/>
      <c r="RUE22" s="211"/>
      <c r="RUF22" s="211"/>
      <c r="RUG22" s="211"/>
      <c r="RUH22" s="211"/>
      <c r="RUI22" s="211"/>
      <c r="RUJ22" s="211"/>
      <c r="RUK22" s="211"/>
      <c r="RUL22" s="211"/>
      <c r="RUM22" s="211"/>
      <c r="RUN22" s="211"/>
      <c r="RUO22" s="211"/>
      <c r="RUP22" s="211"/>
      <c r="RUQ22" s="211"/>
      <c r="RUR22" s="211"/>
      <c r="RUS22" s="211"/>
      <c r="RUT22" s="211"/>
      <c r="RUU22" s="211"/>
      <c r="RUV22" s="211"/>
      <c r="RUW22" s="211"/>
      <c r="RUX22" s="211"/>
      <c r="RUY22" s="211"/>
      <c r="RUZ22" s="211"/>
      <c r="RVA22" s="211"/>
      <c r="RVB22" s="211"/>
      <c r="RVC22" s="211"/>
      <c r="RVD22" s="211"/>
      <c r="RVE22" s="211"/>
      <c r="RVF22" s="211"/>
      <c r="RVG22" s="211"/>
      <c r="RVH22" s="211"/>
      <c r="RVI22" s="211"/>
      <c r="RVJ22" s="211"/>
      <c r="RVK22" s="211"/>
      <c r="RVL22" s="211"/>
      <c r="RVM22" s="211"/>
      <c r="RVN22" s="211"/>
      <c r="RVO22" s="211"/>
      <c r="RVP22" s="211"/>
      <c r="RVQ22" s="211"/>
      <c r="RVR22" s="211"/>
      <c r="RVS22" s="211"/>
      <c r="RVT22" s="211"/>
      <c r="RVU22" s="211"/>
      <c r="RVV22" s="211"/>
      <c r="RVW22" s="211"/>
      <c r="RVX22" s="211"/>
      <c r="RVY22" s="211"/>
      <c r="RVZ22" s="211"/>
      <c r="RWA22" s="211"/>
      <c r="RWB22" s="211"/>
      <c r="RWC22" s="211"/>
      <c r="RWD22" s="211"/>
      <c r="RWE22" s="211"/>
      <c r="RWF22" s="211"/>
      <c r="RWG22" s="211"/>
      <c r="RWH22" s="211"/>
      <c r="RWI22" s="211"/>
      <c r="RWJ22" s="211"/>
      <c r="RWK22" s="211"/>
      <c r="RWL22" s="211"/>
      <c r="RWM22" s="211"/>
      <c r="RWN22" s="211"/>
      <c r="RWO22" s="211"/>
      <c r="RWP22" s="211"/>
      <c r="RWQ22" s="211"/>
      <c r="RWR22" s="211"/>
      <c r="RWS22" s="211"/>
      <c r="RWT22" s="211"/>
      <c r="RWU22" s="211"/>
      <c r="RWV22" s="211"/>
      <c r="RWW22" s="211"/>
      <c r="RWX22" s="211"/>
      <c r="RWY22" s="211"/>
      <c r="RWZ22" s="211"/>
      <c r="RXA22" s="211"/>
      <c r="RXB22" s="211"/>
      <c r="RXC22" s="211"/>
      <c r="RXD22" s="211"/>
      <c r="RXE22" s="211"/>
      <c r="RXF22" s="211"/>
      <c r="RXG22" s="211"/>
      <c r="RXH22" s="211"/>
      <c r="RXI22" s="211"/>
      <c r="RXJ22" s="211"/>
      <c r="RXK22" s="211"/>
      <c r="RXL22" s="211"/>
      <c r="RXM22" s="211"/>
      <c r="RXN22" s="211"/>
      <c r="RXO22" s="211"/>
      <c r="RXP22" s="211"/>
      <c r="RXQ22" s="211"/>
      <c r="RXR22" s="211"/>
      <c r="RXS22" s="211"/>
      <c r="RXT22" s="211"/>
      <c r="RXU22" s="211"/>
      <c r="RXV22" s="211"/>
      <c r="RXW22" s="211"/>
      <c r="RXX22" s="211"/>
      <c r="RXY22" s="211"/>
      <c r="RXZ22" s="211"/>
      <c r="RYA22" s="211"/>
      <c r="RYB22" s="211"/>
      <c r="RYC22" s="211"/>
      <c r="RYD22" s="211"/>
      <c r="RYE22" s="211"/>
      <c r="RYF22" s="211"/>
      <c r="RYG22" s="211"/>
      <c r="RYH22" s="211"/>
      <c r="RYI22" s="211"/>
      <c r="RYJ22" s="211"/>
      <c r="RYK22" s="211"/>
      <c r="RYL22" s="211"/>
      <c r="RYM22" s="211"/>
      <c r="RYN22" s="211"/>
      <c r="RYO22" s="211"/>
      <c r="RYP22" s="211"/>
      <c r="RYQ22" s="211"/>
      <c r="RYR22" s="211"/>
      <c r="RYS22" s="211"/>
      <c r="RYT22" s="211"/>
      <c r="RYU22" s="211"/>
      <c r="RYV22" s="211"/>
      <c r="RYW22" s="211"/>
      <c r="RYX22" s="211"/>
      <c r="RYY22" s="211"/>
      <c r="RYZ22" s="211"/>
      <c r="RZA22" s="211"/>
      <c r="RZB22" s="211"/>
      <c r="RZC22" s="211"/>
      <c r="RZD22" s="211"/>
      <c r="RZE22" s="211"/>
      <c r="RZF22" s="211"/>
      <c r="RZG22" s="211"/>
      <c r="RZH22" s="211"/>
      <c r="RZI22" s="211"/>
      <c r="RZJ22" s="211"/>
      <c r="RZK22" s="211"/>
      <c r="RZL22" s="211"/>
      <c r="RZM22" s="211"/>
      <c r="RZN22" s="211"/>
      <c r="RZO22" s="211"/>
      <c r="RZP22" s="211"/>
      <c r="RZQ22" s="211"/>
      <c r="RZR22" s="211"/>
      <c r="RZS22" s="211"/>
      <c r="RZT22" s="211"/>
      <c r="RZU22" s="211"/>
      <c r="RZV22" s="211"/>
      <c r="RZW22" s="211"/>
      <c r="RZX22" s="211"/>
      <c r="RZY22" s="211"/>
      <c r="RZZ22" s="211"/>
      <c r="SAA22" s="211"/>
      <c r="SAB22" s="211"/>
      <c r="SAC22" s="211"/>
      <c r="SAD22" s="211"/>
      <c r="SAE22" s="211"/>
      <c r="SAF22" s="211"/>
      <c r="SAG22" s="211"/>
      <c r="SAH22" s="211"/>
      <c r="SAI22" s="211"/>
      <c r="SAJ22" s="211"/>
      <c r="SAK22" s="211"/>
      <c r="SAL22" s="211"/>
      <c r="SAM22" s="211"/>
      <c r="SAN22" s="211"/>
      <c r="SAO22" s="211"/>
      <c r="SAP22" s="211"/>
      <c r="SAQ22" s="211"/>
      <c r="SAR22" s="211"/>
      <c r="SAS22" s="211"/>
      <c r="SAT22" s="211"/>
      <c r="SAU22" s="211"/>
      <c r="SAV22" s="211"/>
      <c r="SAW22" s="211"/>
      <c r="SAX22" s="211"/>
      <c r="SAY22" s="211"/>
      <c r="SAZ22" s="211"/>
      <c r="SBA22" s="211"/>
      <c r="SBB22" s="211"/>
      <c r="SBC22" s="211"/>
      <c r="SBD22" s="211"/>
      <c r="SBE22" s="211"/>
      <c r="SBF22" s="211"/>
      <c r="SBG22" s="211"/>
      <c r="SBH22" s="211"/>
      <c r="SBI22" s="211"/>
      <c r="SBJ22" s="211"/>
      <c r="SBK22" s="211"/>
      <c r="SBL22" s="211"/>
      <c r="SBM22" s="211"/>
      <c r="SBN22" s="211"/>
      <c r="SBO22" s="211"/>
      <c r="SBP22" s="211"/>
      <c r="SBQ22" s="211"/>
      <c r="SBR22" s="211"/>
      <c r="SBS22" s="211"/>
      <c r="SBT22" s="211"/>
      <c r="SBU22" s="211"/>
      <c r="SBV22" s="211"/>
      <c r="SBW22" s="211"/>
      <c r="SBX22" s="211"/>
      <c r="SBY22" s="211"/>
      <c r="SBZ22" s="211"/>
      <c r="SCA22" s="211"/>
      <c r="SCB22" s="211"/>
      <c r="SCC22" s="211"/>
      <c r="SCD22" s="211"/>
      <c r="SCE22" s="211"/>
      <c r="SCF22" s="211"/>
      <c r="SCG22" s="211"/>
      <c r="SCH22" s="211"/>
      <c r="SCI22" s="211"/>
      <c r="SCJ22" s="211"/>
      <c r="SCK22" s="211"/>
      <c r="SCL22" s="211"/>
      <c r="SCM22" s="211"/>
      <c r="SCN22" s="211"/>
      <c r="SCO22" s="211"/>
      <c r="SCP22" s="211"/>
      <c r="SCQ22" s="211"/>
      <c r="SCR22" s="211"/>
      <c r="SCS22" s="211"/>
      <c r="SCT22" s="211"/>
      <c r="SCU22" s="211"/>
      <c r="SCV22" s="211"/>
      <c r="SCW22" s="211"/>
      <c r="SCX22" s="211"/>
      <c r="SCY22" s="211"/>
      <c r="SCZ22" s="211"/>
      <c r="SDA22" s="211"/>
      <c r="SDB22" s="211"/>
      <c r="SDC22" s="211"/>
      <c r="SDD22" s="211"/>
      <c r="SDE22" s="211"/>
      <c r="SDF22" s="211"/>
      <c r="SDG22" s="211"/>
      <c r="SDH22" s="211"/>
      <c r="SDI22" s="211"/>
      <c r="SDJ22" s="211"/>
      <c r="SDK22" s="211"/>
      <c r="SDL22" s="211"/>
      <c r="SDM22" s="211"/>
      <c r="SDN22" s="211"/>
      <c r="SDO22" s="211"/>
      <c r="SDP22" s="211"/>
      <c r="SDQ22" s="211"/>
      <c r="SDR22" s="211"/>
      <c r="SDS22" s="211"/>
      <c r="SDT22" s="211"/>
      <c r="SDU22" s="211"/>
      <c r="SDV22" s="211"/>
      <c r="SDW22" s="211"/>
      <c r="SDX22" s="211"/>
      <c r="SDY22" s="211"/>
      <c r="SDZ22" s="211"/>
      <c r="SEA22" s="211"/>
      <c r="SEB22" s="211"/>
      <c r="SEC22" s="211"/>
      <c r="SED22" s="211"/>
      <c r="SEE22" s="211"/>
      <c r="SEF22" s="211"/>
      <c r="SEG22" s="211"/>
      <c r="SEH22" s="211"/>
      <c r="SEI22" s="211"/>
      <c r="SEJ22" s="211"/>
      <c r="SEK22" s="211"/>
      <c r="SEL22" s="211"/>
      <c r="SEM22" s="211"/>
      <c r="SEN22" s="211"/>
      <c r="SEO22" s="211"/>
      <c r="SEP22" s="211"/>
      <c r="SEQ22" s="211"/>
      <c r="SER22" s="211"/>
      <c r="SES22" s="211"/>
      <c r="SET22" s="211"/>
      <c r="SEU22" s="211"/>
      <c r="SEV22" s="211"/>
      <c r="SEW22" s="211"/>
      <c r="SEX22" s="211"/>
      <c r="SEY22" s="211"/>
      <c r="SEZ22" s="211"/>
      <c r="SFA22" s="211"/>
      <c r="SFB22" s="211"/>
      <c r="SFC22" s="211"/>
      <c r="SFD22" s="211"/>
      <c r="SFE22" s="211"/>
      <c r="SFF22" s="211"/>
      <c r="SFG22" s="211"/>
      <c r="SFH22" s="211"/>
      <c r="SFI22" s="211"/>
      <c r="SFJ22" s="211"/>
      <c r="SFK22" s="211"/>
      <c r="SFL22" s="211"/>
      <c r="SFM22" s="211"/>
      <c r="SFN22" s="211"/>
      <c r="SFO22" s="211"/>
      <c r="SFP22" s="211"/>
      <c r="SFQ22" s="211"/>
      <c r="SFR22" s="211"/>
      <c r="SFS22" s="211"/>
      <c r="SFT22" s="211"/>
      <c r="SFU22" s="211"/>
      <c r="SFV22" s="211"/>
      <c r="SFW22" s="211"/>
      <c r="SFX22" s="211"/>
      <c r="SFY22" s="211"/>
      <c r="SFZ22" s="211"/>
      <c r="SGA22" s="211"/>
      <c r="SGB22" s="211"/>
      <c r="SGC22" s="211"/>
      <c r="SGD22" s="211"/>
      <c r="SGE22" s="211"/>
      <c r="SGF22" s="211"/>
      <c r="SGG22" s="211"/>
      <c r="SGH22" s="211"/>
      <c r="SGI22" s="211"/>
      <c r="SGJ22" s="211"/>
      <c r="SGK22" s="211"/>
      <c r="SGL22" s="211"/>
      <c r="SGM22" s="211"/>
      <c r="SGN22" s="211"/>
      <c r="SGO22" s="211"/>
      <c r="SGP22" s="211"/>
      <c r="SGQ22" s="211"/>
      <c r="SGR22" s="211"/>
      <c r="SGS22" s="211"/>
      <c r="SGT22" s="211"/>
      <c r="SGU22" s="211"/>
      <c r="SGV22" s="211"/>
      <c r="SGW22" s="211"/>
      <c r="SGX22" s="211"/>
      <c r="SGY22" s="211"/>
      <c r="SGZ22" s="211"/>
      <c r="SHA22" s="211"/>
      <c r="SHB22" s="211"/>
      <c r="SHC22" s="211"/>
      <c r="SHD22" s="211"/>
      <c r="SHE22" s="211"/>
      <c r="SHF22" s="211"/>
      <c r="SHG22" s="211"/>
      <c r="SHH22" s="211"/>
      <c r="SHI22" s="211"/>
      <c r="SHJ22" s="211"/>
      <c r="SHK22" s="211"/>
      <c r="SHL22" s="211"/>
      <c r="SHM22" s="211"/>
      <c r="SHN22" s="211"/>
      <c r="SHO22" s="211"/>
      <c r="SHP22" s="211"/>
      <c r="SHQ22" s="211"/>
      <c r="SHR22" s="211"/>
      <c r="SHS22" s="211"/>
      <c r="SHT22" s="211"/>
      <c r="SHU22" s="211"/>
      <c r="SHV22" s="211"/>
      <c r="SHW22" s="211"/>
      <c r="SHX22" s="211"/>
      <c r="SHY22" s="211"/>
      <c r="SHZ22" s="211"/>
      <c r="SIA22" s="211"/>
      <c r="SIB22" s="211"/>
      <c r="SIC22" s="211"/>
      <c r="SID22" s="211"/>
      <c r="SIE22" s="211"/>
      <c r="SIF22" s="211"/>
      <c r="SIG22" s="211"/>
      <c r="SIH22" s="211"/>
      <c r="SII22" s="211"/>
      <c r="SIJ22" s="211"/>
      <c r="SIK22" s="211"/>
      <c r="SIL22" s="211"/>
      <c r="SIM22" s="211"/>
      <c r="SIN22" s="211"/>
      <c r="SIO22" s="211"/>
      <c r="SIP22" s="211"/>
      <c r="SIQ22" s="211"/>
      <c r="SIR22" s="211"/>
      <c r="SIS22" s="211"/>
      <c r="SIT22" s="211"/>
      <c r="SIU22" s="211"/>
      <c r="SIV22" s="211"/>
      <c r="SIW22" s="211"/>
      <c r="SIX22" s="211"/>
      <c r="SIY22" s="211"/>
      <c r="SIZ22" s="211"/>
      <c r="SJA22" s="211"/>
      <c r="SJB22" s="211"/>
      <c r="SJC22" s="211"/>
      <c r="SJD22" s="211"/>
      <c r="SJE22" s="211"/>
      <c r="SJF22" s="211"/>
      <c r="SJG22" s="211"/>
      <c r="SJH22" s="211"/>
      <c r="SJI22" s="211"/>
      <c r="SJJ22" s="211"/>
      <c r="SJK22" s="211"/>
      <c r="SJL22" s="211"/>
      <c r="SJM22" s="211"/>
      <c r="SJN22" s="211"/>
      <c r="SJO22" s="211"/>
      <c r="SJP22" s="211"/>
      <c r="SJQ22" s="211"/>
      <c r="SJR22" s="211"/>
      <c r="SJS22" s="211"/>
      <c r="SJT22" s="211"/>
      <c r="SJU22" s="211"/>
      <c r="SJV22" s="211"/>
      <c r="SJW22" s="211"/>
      <c r="SJX22" s="211"/>
      <c r="SJY22" s="211"/>
      <c r="SJZ22" s="211"/>
      <c r="SKA22" s="211"/>
      <c r="SKB22" s="211"/>
      <c r="SKC22" s="211"/>
      <c r="SKD22" s="211"/>
      <c r="SKE22" s="211"/>
      <c r="SKF22" s="211"/>
      <c r="SKG22" s="211"/>
      <c r="SKH22" s="211"/>
      <c r="SKI22" s="211"/>
      <c r="SKJ22" s="211"/>
      <c r="SKK22" s="211"/>
      <c r="SKL22" s="211"/>
      <c r="SKM22" s="211"/>
      <c r="SKN22" s="211"/>
      <c r="SKO22" s="211"/>
      <c r="SKP22" s="211"/>
      <c r="SKQ22" s="211"/>
      <c r="SKR22" s="211"/>
      <c r="SKS22" s="211"/>
      <c r="SKT22" s="211"/>
      <c r="SKU22" s="211"/>
      <c r="SKV22" s="211"/>
      <c r="SKW22" s="211"/>
      <c r="SKX22" s="211"/>
      <c r="SKY22" s="211"/>
      <c r="SKZ22" s="211"/>
      <c r="SLA22" s="211"/>
      <c r="SLB22" s="211"/>
      <c r="SLC22" s="211"/>
      <c r="SLD22" s="211"/>
      <c r="SLE22" s="211"/>
      <c r="SLF22" s="211"/>
      <c r="SLG22" s="211"/>
      <c r="SLH22" s="211"/>
      <c r="SLI22" s="211"/>
      <c r="SLJ22" s="211"/>
      <c r="SLK22" s="211"/>
      <c r="SLL22" s="211"/>
      <c r="SLM22" s="211"/>
      <c r="SLN22" s="211"/>
      <c r="SLO22" s="211"/>
      <c r="SLP22" s="211"/>
      <c r="SLQ22" s="211"/>
      <c r="SLR22" s="211"/>
      <c r="SLS22" s="211"/>
      <c r="SLT22" s="211"/>
      <c r="SLU22" s="211"/>
      <c r="SLV22" s="211"/>
      <c r="SLW22" s="211"/>
      <c r="SLX22" s="211"/>
      <c r="SLY22" s="211"/>
      <c r="SLZ22" s="211"/>
      <c r="SMA22" s="211"/>
      <c r="SMB22" s="211"/>
      <c r="SMC22" s="211"/>
      <c r="SMD22" s="211"/>
      <c r="SME22" s="211"/>
      <c r="SMF22" s="211"/>
      <c r="SMG22" s="211"/>
      <c r="SMH22" s="211"/>
      <c r="SMI22" s="211"/>
      <c r="SMJ22" s="211"/>
      <c r="SMK22" s="211"/>
      <c r="SML22" s="211"/>
      <c r="SMM22" s="211"/>
      <c r="SMN22" s="211"/>
      <c r="SMO22" s="211"/>
      <c r="SMP22" s="211"/>
      <c r="SMQ22" s="211"/>
      <c r="SMR22" s="211"/>
      <c r="SMS22" s="211"/>
      <c r="SMT22" s="211"/>
      <c r="SMU22" s="211"/>
      <c r="SMV22" s="211"/>
      <c r="SMW22" s="211"/>
      <c r="SMX22" s="211"/>
      <c r="SMY22" s="211"/>
      <c r="SMZ22" s="211"/>
      <c r="SNA22" s="211"/>
      <c r="SNB22" s="211"/>
      <c r="SNC22" s="211"/>
      <c r="SND22" s="211"/>
      <c r="SNE22" s="211"/>
      <c r="SNF22" s="211"/>
      <c r="SNG22" s="211"/>
      <c r="SNH22" s="211"/>
      <c r="SNI22" s="211"/>
      <c r="SNJ22" s="211"/>
      <c r="SNK22" s="211"/>
      <c r="SNL22" s="211"/>
      <c r="SNM22" s="211"/>
      <c r="SNN22" s="211"/>
      <c r="SNO22" s="211"/>
      <c r="SNP22" s="211"/>
      <c r="SNQ22" s="211"/>
      <c r="SNR22" s="211"/>
      <c r="SNS22" s="211"/>
      <c r="SNT22" s="211"/>
      <c r="SNU22" s="211"/>
      <c r="SNV22" s="211"/>
      <c r="SNW22" s="211"/>
      <c r="SNX22" s="211"/>
      <c r="SNY22" s="211"/>
      <c r="SNZ22" s="211"/>
      <c r="SOA22" s="211"/>
      <c r="SOB22" s="211"/>
      <c r="SOC22" s="211"/>
      <c r="SOD22" s="211"/>
      <c r="SOE22" s="211"/>
      <c r="SOF22" s="211"/>
      <c r="SOG22" s="211"/>
      <c r="SOH22" s="211"/>
      <c r="SOI22" s="211"/>
      <c r="SOJ22" s="211"/>
      <c r="SOK22" s="211"/>
      <c r="SOL22" s="211"/>
      <c r="SOM22" s="211"/>
      <c r="SON22" s="211"/>
      <c r="SOO22" s="211"/>
      <c r="SOP22" s="211"/>
      <c r="SOQ22" s="211"/>
      <c r="SOR22" s="211"/>
      <c r="SOS22" s="211"/>
      <c r="SOT22" s="211"/>
      <c r="SOU22" s="211"/>
      <c r="SOV22" s="211"/>
      <c r="SOW22" s="211"/>
      <c r="SOX22" s="211"/>
      <c r="SOY22" s="211"/>
      <c r="SOZ22" s="211"/>
      <c r="SPA22" s="211"/>
      <c r="SPB22" s="211"/>
      <c r="SPC22" s="211"/>
      <c r="SPD22" s="211"/>
      <c r="SPE22" s="211"/>
      <c r="SPF22" s="211"/>
      <c r="SPG22" s="211"/>
      <c r="SPH22" s="211"/>
      <c r="SPI22" s="211"/>
      <c r="SPJ22" s="211"/>
      <c r="SPK22" s="211"/>
      <c r="SPL22" s="211"/>
      <c r="SPM22" s="211"/>
      <c r="SPN22" s="211"/>
      <c r="SPO22" s="211"/>
      <c r="SPP22" s="211"/>
      <c r="SPQ22" s="211"/>
      <c r="SPR22" s="211"/>
      <c r="SPS22" s="211"/>
      <c r="SPT22" s="211"/>
      <c r="SPU22" s="211"/>
      <c r="SPV22" s="211"/>
      <c r="SPW22" s="211"/>
      <c r="SPX22" s="211"/>
      <c r="SPY22" s="211"/>
      <c r="SPZ22" s="211"/>
      <c r="SQA22" s="211"/>
      <c r="SQB22" s="211"/>
      <c r="SQC22" s="211"/>
      <c r="SQD22" s="211"/>
      <c r="SQE22" s="211"/>
      <c r="SQF22" s="211"/>
      <c r="SQG22" s="211"/>
      <c r="SQH22" s="211"/>
      <c r="SQI22" s="211"/>
      <c r="SQJ22" s="211"/>
      <c r="SQK22" s="211"/>
      <c r="SQL22" s="211"/>
      <c r="SQM22" s="211"/>
      <c r="SQN22" s="211"/>
      <c r="SQO22" s="211"/>
      <c r="SQP22" s="211"/>
      <c r="SQQ22" s="211"/>
      <c r="SQR22" s="211"/>
      <c r="SQS22" s="211"/>
      <c r="SQT22" s="211"/>
      <c r="SQU22" s="211"/>
      <c r="SQV22" s="211"/>
      <c r="SQW22" s="211"/>
      <c r="SQX22" s="211"/>
      <c r="SQY22" s="211"/>
      <c r="SQZ22" s="211"/>
      <c r="SRA22" s="211"/>
      <c r="SRB22" s="211"/>
      <c r="SRC22" s="211"/>
      <c r="SRD22" s="211"/>
      <c r="SRE22" s="211"/>
      <c r="SRF22" s="211"/>
      <c r="SRG22" s="211"/>
      <c r="SRH22" s="211"/>
      <c r="SRI22" s="211"/>
      <c r="SRJ22" s="211"/>
      <c r="SRK22" s="211"/>
      <c r="SRL22" s="211"/>
      <c r="SRM22" s="211"/>
      <c r="SRN22" s="211"/>
      <c r="SRO22" s="211"/>
      <c r="SRP22" s="211"/>
      <c r="SRQ22" s="211"/>
      <c r="SRR22" s="211"/>
      <c r="SRS22" s="211"/>
      <c r="SRT22" s="211"/>
      <c r="SRU22" s="211"/>
      <c r="SRV22" s="211"/>
      <c r="SRW22" s="211"/>
      <c r="SRX22" s="211"/>
      <c r="SRY22" s="211"/>
      <c r="SRZ22" s="211"/>
      <c r="SSA22" s="211"/>
      <c r="SSB22" s="211"/>
      <c r="SSC22" s="211"/>
      <c r="SSD22" s="211"/>
      <c r="SSE22" s="211"/>
      <c r="SSF22" s="211"/>
      <c r="SSG22" s="211"/>
      <c r="SSH22" s="211"/>
      <c r="SSI22" s="211"/>
      <c r="SSJ22" s="211"/>
      <c r="SSK22" s="211"/>
      <c r="SSL22" s="211"/>
      <c r="SSM22" s="211"/>
      <c r="SSN22" s="211"/>
      <c r="SSO22" s="211"/>
      <c r="SSP22" s="211"/>
      <c r="SSQ22" s="211"/>
      <c r="SSR22" s="211"/>
      <c r="SSS22" s="211"/>
      <c r="SST22" s="211"/>
      <c r="SSU22" s="211"/>
      <c r="SSV22" s="211"/>
      <c r="SSW22" s="211"/>
      <c r="SSX22" s="211"/>
      <c r="SSY22" s="211"/>
      <c r="SSZ22" s="211"/>
      <c r="STA22" s="211"/>
      <c r="STB22" s="211"/>
      <c r="STC22" s="211"/>
      <c r="STD22" s="211"/>
      <c r="STE22" s="211"/>
      <c r="STF22" s="211"/>
      <c r="STG22" s="211"/>
      <c r="STH22" s="211"/>
      <c r="STI22" s="211"/>
      <c r="STJ22" s="211"/>
      <c r="STK22" s="211"/>
      <c r="STL22" s="211"/>
      <c r="STM22" s="211"/>
      <c r="STN22" s="211"/>
      <c r="STO22" s="211"/>
      <c r="STP22" s="211"/>
      <c r="STQ22" s="211"/>
      <c r="STR22" s="211"/>
      <c r="STS22" s="211"/>
      <c r="STT22" s="211"/>
      <c r="STU22" s="211"/>
      <c r="STV22" s="211"/>
      <c r="STW22" s="211"/>
      <c r="STX22" s="211"/>
      <c r="STY22" s="211"/>
      <c r="STZ22" s="211"/>
      <c r="SUA22" s="211"/>
      <c r="SUB22" s="211"/>
      <c r="SUC22" s="211"/>
      <c r="SUD22" s="211"/>
      <c r="SUE22" s="211"/>
      <c r="SUF22" s="211"/>
      <c r="SUG22" s="211"/>
      <c r="SUH22" s="211"/>
      <c r="SUI22" s="211"/>
      <c r="SUJ22" s="211"/>
      <c r="SUK22" s="211"/>
      <c r="SUL22" s="211"/>
      <c r="SUM22" s="211"/>
      <c r="SUN22" s="211"/>
      <c r="SUO22" s="211"/>
      <c r="SUP22" s="211"/>
      <c r="SUQ22" s="211"/>
      <c r="SUR22" s="211"/>
      <c r="SUS22" s="211"/>
      <c r="SUT22" s="211"/>
      <c r="SUU22" s="211"/>
      <c r="SUV22" s="211"/>
      <c r="SUW22" s="211"/>
      <c r="SUX22" s="211"/>
      <c r="SUY22" s="211"/>
      <c r="SUZ22" s="211"/>
      <c r="SVA22" s="211"/>
      <c r="SVB22" s="211"/>
      <c r="SVC22" s="211"/>
      <c r="SVD22" s="211"/>
      <c r="SVE22" s="211"/>
      <c r="SVF22" s="211"/>
      <c r="SVG22" s="211"/>
      <c r="SVH22" s="211"/>
      <c r="SVI22" s="211"/>
      <c r="SVJ22" s="211"/>
      <c r="SVK22" s="211"/>
      <c r="SVL22" s="211"/>
      <c r="SVM22" s="211"/>
      <c r="SVN22" s="211"/>
      <c r="SVO22" s="211"/>
      <c r="SVP22" s="211"/>
      <c r="SVQ22" s="211"/>
      <c r="SVR22" s="211"/>
      <c r="SVS22" s="211"/>
      <c r="SVT22" s="211"/>
      <c r="SVU22" s="211"/>
      <c r="SVV22" s="211"/>
      <c r="SVW22" s="211"/>
      <c r="SVX22" s="211"/>
      <c r="SVY22" s="211"/>
      <c r="SVZ22" s="211"/>
      <c r="SWA22" s="211"/>
      <c r="SWB22" s="211"/>
      <c r="SWC22" s="211"/>
      <c r="SWD22" s="211"/>
      <c r="SWE22" s="211"/>
      <c r="SWF22" s="211"/>
      <c r="SWG22" s="211"/>
      <c r="SWH22" s="211"/>
      <c r="SWI22" s="211"/>
      <c r="SWJ22" s="211"/>
      <c r="SWK22" s="211"/>
      <c r="SWL22" s="211"/>
      <c r="SWM22" s="211"/>
      <c r="SWN22" s="211"/>
      <c r="SWO22" s="211"/>
      <c r="SWP22" s="211"/>
      <c r="SWQ22" s="211"/>
      <c r="SWR22" s="211"/>
      <c r="SWS22" s="211"/>
      <c r="SWT22" s="211"/>
      <c r="SWU22" s="211"/>
      <c r="SWV22" s="211"/>
      <c r="SWW22" s="211"/>
      <c r="SWX22" s="211"/>
      <c r="SWY22" s="211"/>
      <c r="SWZ22" s="211"/>
      <c r="SXA22" s="211"/>
      <c r="SXB22" s="211"/>
      <c r="SXC22" s="211"/>
      <c r="SXD22" s="211"/>
      <c r="SXE22" s="211"/>
      <c r="SXF22" s="211"/>
      <c r="SXG22" s="211"/>
      <c r="SXH22" s="211"/>
      <c r="SXI22" s="211"/>
      <c r="SXJ22" s="211"/>
      <c r="SXK22" s="211"/>
      <c r="SXL22" s="211"/>
      <c r="SXM22" s="211"/>
      <c r="SXN22" s="211"/>
      <c r="SXO22" s="211"/>
      <c r="SXP22" s="211"/>
      <c r="SXQ22" s="211"/>
      <c r="SXR22" s="211"/>
      <c r="SXS22" s="211"/>
      <c r="SXT22" s="211"/>
      <c r="SXU22" s="211"/>
      <c r="SXV22" s="211"/>
      <c r="SXW22" s="211"/>
      <c r="SXX22" s="211"/>
      <c r="SXY22" s="211"/>
      <c r="SXZ22" s="211"/>
      <c r="SYA22" s="211"/>
      <c r="SYB22" s="211"/>
      <c r="SYC22" s="211"/>
      <c r="SYD22" s="211"/>
      <c r="SYE22" s="211"/>
      <c r="SYF22" s="211"/>
      <c r="SYG22" s="211"/>
      <c r="SYH22" s="211"/>
      <c r="SYI22" s="211"/>
      <c r="SYJ22" s="211"/>
      <c r="SYK22" s="211"/>
      <c r="SYL22" s="211"/>
      <c r="SYM22" s="211"/>
      <c r="SYN22" s="211"/>
      <c r="SYO22" s="211"/>
      <c r="SYP22" s="211"/>
      <c r="SYQ22" s="211"/>
      <c r="SYR22" s="211"/>
      <c r="SYS22" s="211"/>
      <c r="SYT22" s="211"/>
      <c r="SYU22" s="211"/>
      <c r="SYV22" s="211"/>
      <c r="SYW22" s="211"/>
      <c r="SYX22" s="211"/>
      <c r="SYY22" s="211"/>
      <c r="SYZ22" s="211"/>
      <c r="SZA22" s="211"/>
      <c r="SZB22" s="211"/>
      <c r="SZC22" s="211"/>
      <c r="SZD22" s="211"/>
      <c r="SZE22" s="211"/>
      <c r="SZF22" s="211"/>
      <c r="SZG22" s="211"/>
      <c r="SZH22" s="211"/>
      <c r="SZI22" s="211"/>
      <c r="SZJ22" s="211"/>
      <c r="SZK22" s="211"/>
      <c r="SZL22" s="211"/>
      <c r="SZM22" s="211"/>
      <c r="SZN22" s="211"/>
      <c r="SZO22" s="211"/>
      <c r="SZP22" s="211"/>
      <c r="SZQ22" s="211"/>
      <c r="SZR22" s="211"/>
      <c r="SZS22" s="211"/>
      <c r="SZT22" s="211"/>
      <c r="SZU22" s="211"/>
      <c r="SZV22" s="211"/>
      <c r="SZW22" s="211"/>
      <c r="SZX22" s="211"/>
      <c r="SZY22" s="211"/>
      <c r="SZZ22" s="211"/>
      <c r="TAA22" s="211"/>
      <c r="TAB22" s="211"/>
      <c r="TAC22" s="211"/>
      <c r="TAD22" s="211"/>
      <c r="TAE22" s="211"/>
      <c r="TAF22" s="211"/>
      <c r="TAG22" s="211"/>
      <c r="TAH22" s="211"/>
      <c r="TAI22" s="211"/>
      <c r="TAJ22" s="211"/>
      <c r="TAK22" s="211"/>
      <c r="TAL22" s="211"/>
      <c r="TAM22" s="211"/>
      <c r="TAN22" s="211"/>
      <c r="TAO22" s="211"/>
      <c r="TAP22" s="211"/>
      <c r="TAQ22" s="211"/>
      <c r="TAR22" s="211"/>
      <c r="TAS22" s="211"/>
      <c r="TAT22" s="211"/>
      <c r="TAU22" s="211"/>
      <c r="TAV22" s="211"/>
      <c r="TAW22" s="211"/>
      <c r="TAX22" s="211"/>
      <c r="TAY22" s="211"/>
      <c r="TAZ22" s="211"/>
      <c r="TBA22" s="211"/>
      <c r="TBB22" s="211"/>
      <c r="TBC22" s="211"/>
      <c r="TBD22" s="211"/>
      <c r="TBE22" s="211"/>
      <c r="TBF22" s="211"/>
      <c r="TBG22" s="211"/>
      <c r="TBH22" s="211"/>
      <c r="TBI22" s="211"/>
      <c r="TBJ22" s="211"/>
      <c r="TBK22" s="211"/>
      <c r="TBL22" s="211"/>
      <c r="TBM22" s="211"/>
      <c r="TBN22" s="211"/>
      <c r="TBO22" s="211"/>
      <c r="TBP22" s="211"/>
      <c r="TBQ22" s="211"/>
      <c r="TBR22" s="211"/>
      <c r="TBS22" s="211"/>
      <c r="TBT22" s="211"/>
      <c r="TBU22" s="211"/>
      <c r="TBV22" s="211"/>
      <c r="TBW22" s="211"/>
      <c r="TBX22" s="211"/>
      <c r="TBY22" s="211"/>
      <c r="TBZ22" s="211"/>
      <c r="TCA22" s="211"/>
      <c r="TCB22" s="211"/>
      <c r="TCC22" s="211"/>
      <c r="TCD22" s="211"/>
      <c r="TCE22" s="211"/>
      <c r="TCF22" s="211"/>
      <c r="TCG22" s="211"/>
      <c r="TCH22" s="211"/>
      <c r="TCI22" s="211"/>
      <c r="TCJ22" s="211"/>
      <c r="TCK22" s="211"/>
      <c r="TCL22" s="211"/>
      <c r="TCM22" s="211"/>
      <c r="TCN22" s="211"/>
      <c r="TCO22" s="211"/>
      <c r="TCP22" s="211"/>
      <c r="TCQ22" s="211"/>
      <c r="TCR22" s="211"/>
      <c r="TCS22" s="211"/>
      <c r="TCT22" s="211"/>
      <c r="TCU22" s="211"/>
      <c r="TCV22" s="211"/>
      <c r="TCW22" s="211"/>
      <c r="TCX22" s="211"/>
      <c r="TCY22" s="211"/>
      <c r="TCZ22" s="211"/>
      <c r="TDA22" s="211"/>
      <c r="TDB22" s="211"/>
      <c r="TDC22" s="211"/>
      <c r="TDD22" s="211"/>
      <c r="TDE22" s="211"/>
      <c r="TDF22" s="211"/>
      <c r="TDG22" s="211"/>
      <c r="TDH22" s="211"/>
      <c r="TDI22" s="211"/>
      <c r="TDJ22" s="211"/>
      <c r="TDK22" s="211"/>
      <c r="TDL22" s="211"/>
      <c r="TDM22" s="211"/>
      <c r="TDN22" s="211"/>
      <c r="TDO22" s="211"/>
      <c r="TDP22" s="211"/>
      <c r="TDQ22" s="211"/>
      <c r="TDR22" s="211"/>
      <c r="TDS22" s="211"/>
      <c r="TDT22" s="211"/>
      <c r="TDU22" s="211"/>
      <c r="TDV22" s="211"/>
      <c r="TDW22" s="211"/>
      <c r="TDX22" s="211"/>
      <c r="TDY22" s="211"/>
      <c r="TDZ22" s="211"/>
      <c r="TEA22" s="211"/>
      <c r="TEB22" s="211"/>
      <c r="TEC22" s="211"/>
      <c r="TED22" s="211"/>
      <c r="TEE22" s="211"/>
      <c r="TEF22" s="211"/>
      <c r="TEG22" s="211"/>
      <c r="TEH22" s="211"/>
      <c r="TEI22" s="211"/>
      <c r="TEJ22" s="211"/>
      <c r="TEK22" s="211"/>
      <c r="TEL22" s="211"/>
      <c r="TEM22" s="211"/>
      <c r="TEN22" s="211"/>
      <c r="TEO22" s="211"/>
      <c r="TEP22" s="211"/>
      <c r="TEQ22" s="211"/>
      <c r="TER22" s="211"/>
      <c r="TES22" s="211"/>
      <c r="TET22" s="211"/>
      <c r="TEU22" s="211"/>
      <c r="TEV22" s="211"/>
      <c r="TEW22" s="211"/>
      <c r="TEX22" s="211"/>
      <c r="TEY22" s="211"/>
      <c r="TEZ22" s="211"/>
      <c r="TFA22" s="211"/>
      <c r="TFB22" s="211"/>
      <c r="TFC22" s="211"/>
      <c r="TFD22" s="211"/>
      <c r="TFE22" s="211"/>
      <c r="TFF22" s="211"/>
      <c r="TFG22" s="211"/>
      <c r="TFH22" s="211"/>
      <c r="TFI22" s="211"/>
      <c r="TFJ22" s="211"/>
      <c r="TFK22" s="211"/>
      <c r="TFL22" s="211"/>
      <c r="TFM22" s="211"/>
      <c r="TFN22" s="211"/>
      <c r="TFO22" s="211"/>
      <c r="TFP22" s="211"/>
      <c r="TFQ22" s="211"/>
      <c r="TFR22" s="211"/>
      <c r="TFS22" s="211"/>
      <c r="TFT22" s="211"/>
      <c r="TFU22" s="211"/>
      <c r="TFV22" s="211"/>
      <c r="TFW22" s="211"/>
      <c r="TFX22" s="211"/>
      <c r="TFY22" s="211"/>
      <c r="TFZ22" s="211"/>
      <c r="TGA22" s="211"/>
      <c r="TGB22" s="211"/>
      <c r="TGC22" s="211"/>
      <c r="TGD22" s="211"/>
      <c r="TGE22" s="211"/>
      <c r="TGF22" s="211"/>
      <c r="TGG22" s="211"/>
      <c r="TGH22" s="211"/>
      <c r="TGI22" s="211"/>
      <c r="TGJ22" s="211"/>
      <c r="TGK22" s="211"/>
      <c r="TGL22" s="211"/>
      <c r="TGM22" s="211"/>
      <c r="TGN22" s="211"/>
      <c r="TGO22" s="211"/>
      <c r="TGP22" s="211"/>
      <c r="TGQ22" s="211"/>
      <c r="TGR22" s="211"/>
      <c r="TGS22" s="211"/>
      <c r="TGT22" s="211"/>
      <c r="TGU22" s="211"/>
      <c r="TGV22" s="211"/>
      <c r="TGW22" s="211"/>
      <c r="TGX22" s="211"/>
      <c r="TGY22" s="211"/>
      <c r="TGZ22" s="211"/>
      <c r="THA22" s="211"/>
      <c r="THB22" s="211"/>
      <c r="THC22" s="211"/>
      <c r="THD22" s="211"/>
      <c r="THE22" s="211"/>
      <c r="THF22" s="211"/>
      <c r="THG22" s="211"/>
      <c r="THH22" s="211"/>
      <c r="THI22" s="211"/>
      <c r="THJ22" s="211"/>
      <c r="THK22" s="211"/>
      <c r="THL22" s="211"/>
      <c r="THM22" s="211"/>
      <c r="THN22" s="211"/>
      <c r="THO22" s="211"/>
      <c r="THP22" s="211"/>
      <c r="THQ22" s="211"/>
      <c r="THR22" s="211"/>
      <c r="THS22" s="211"/>
      <c r="THT22" s="211"/>
      <c r="THU22" s="211"/>
      <c r="THV22" s="211"/>
      <c r="THW22" s="211"/>
      <c r="THX22" s="211"/>
      <c r="THY22" s="211"/>
      <c r="THZ22" s="211"/>
      <c r="TIA22" s="211"/>
      <c r="TIB22" s="211"/>
      <c r="TIC22" s="211"/>
      <c r="TID22" s="211"/>
      <c r="TIE22" s="211"/>
      <c r="TIF22" s="211"/>
      <c r="TIG22" s="211"/>
      <c r="TIH22" s="211"/>
      <c r="TII22" s="211"/>
      <c r="TIJ22" s="211"/>
      <c r="TIK22" s="211"/>
      <c r="TIL22" s="211"/>
      <c r="TIM22" s="211"/>
      <c r="TIN22" s="211"/>
      <c r="TIO22" s="211"/>
      <c r="TIP22" s="211"/>
      <c r="TIQ22" s="211"/>
      <c r="TIR22" s="211"/>
      <c r="TIS22" s="211"/>
      <c r="TIT22" s="211"/>
      <c r="TIU22" s="211"/>
      <c r="TIV22" s="211"/>
      <c r="TIW22" s="211"/>
      <c r="TIX22" s="211"/>
      <c r="TIY22" s="211"/>
      <c r="TIZ22" s="211"/>
      <c r="TJA22" s="211"/>
      <c r="TJB22" s="211"/>
      <c r="TJC22" s="211"/>
      <c r="TJD22" s="211"/>
      <c r="TJE22" s="211"/>
      <c r="TJF22" s="211"/>
      <c r="TJG22" s="211"/>
      <c r="TJH22" s="211"/>
      <c r="TJI22" s="211"/>
      <c r="TJJ22" s="211"/>
      <c r="TJK22" s="211"/>
      <c r="TJL22" s="211"/>
      <c r="TJM22" s="211"/>
      <c r="TJN22" s="211"/>
      <c r="TJO22" s="211"/>
      <c r="TJP22" s="211"/>
      <c r="TJQ22" s="211"/>
      <c r="TJR22" s="211"/>
      <c r="TJS22" s="211"/>
      <c r="TJT22" s="211"/>
      <c r="TJU22" s="211"/>
      <c r="TJV22" s="211"/>
      <c r="TJW22" s="211"/>
      <c r="TJX22" s="211"/>
      <c r="TJY22" s="211"/>
      <c r="TJZ22" s="211"/>
      <c r="TKA22" s="211"/>
      <c r="TKB22" s="211"/>
      <c r="TKC22" s="211"/>
      <c r="TKD22" s="211"/>
      <c r="TKE22" s="211"/>
      <c r="TKF22" s="211"/>
      <c r="TKG22" s="211"/>
      <c r="TKH22" s="211"/>
      <c r="TKI22" s="211"/>
      <c r="TKJ22" s="211"/>
      <c r="TKK22" s="211"/>
      <c r="TKL22" s="211"/>
      <c r="TKM22" s="211"/>
      <c r="TKN22" s="211"/>
      <c r="TKO22" s="211"/>
      <c r="TKP22" s="211"/>
      <c r="TKQ22" s="211"/>
      <c r="TKR22" s="211"/>
      <c r="TKS22" s="211"/>
      <c r="TKT22" s="211"/>
      <c r="TKU22" s="211"/>
      <c r="TKV22" s="211"/>
      <c r="TKW22" s="211"/>
      <c r="TKX22" s="211"/>
      <c r="TKY22" s="211"/>
      <c r="TKZ22" s="211"/>
      <c r="TLA22" s="211"/>
      <c r="TLB22" s="211"/>
      <c r="TLC22" s="211"/>
      <c r="TLD22" s="211"/>
      <c r="TLE22" s="211"/>
      <c r="TLF22" s="211"/>
      <c r="TLG22" s="211"/>
      <c r="TLH22" s="211"/>
      <c r="TLI22" s="211"/>
      <c r="TLJ22" s="211"/>
      <c r="TLK22" s="211"/>
      <c r="TLL22" s="211"/>
      <c r="TLM22" s="211"/>
      <c r="TLN22" s="211"/>
      <c r="TLO22" s="211"/>
      <c r="TLP22" s="211"/>
      <c r="TLQ22" s="211"/>
      <c r="TLR22" s="211"/>
      <c r="TLS22" s="211"/>
      <c r="TLT22" s="211"/>
      <c r="TLU22" s="211"/>
      <c r="TLV22" s="211"/>
      <c r="TLW22" s="211"/>
      <c r="TLX22" s="211"/>
      <c r="TLY22" s="211"/>
      <c r="TLZ22" s="211"/>
      <c r="TMA22" s="211"/>
      <c r="TMB22" s="211"/>
      <c r="TMC22" s="211"/>
      <c r="TMD22" s="211"/>
      <c r="TME22" s="211"/>
      <c r="TMF22" s="211"/>
      <c r="TMG22" s="211"/>
      <c r="TMH22" s="211"/>
      <c r="TMI22" s="211"/>
      <c r="TMJ22" s="211"/>
      <c r="TMK22" s="211"/>
      <c r="TML22" s="211"/>
      <c r="TMM22" s="211"/>
      <c r="TMN22" s="211"/>
      <c r="TMO22" s="211"/>
      <c r="TMP22" s="211"/>
      <c r="TMQ22" s="211"/>
      <c r="TMR22" s="211"/>
      <c r="TMS22" s="211"/>
      <c r="TMT22" s="211"/>
      <c r="TMU22" s="211"/>
      <c r="TMV22" s="211"/>
      <c r="TMW22" s="211"/>
      <c r="TMX22" s="211"/>
      <c r="TMY22" s="211"/>
      <c r="TMZ22" s="211"/>
      <c r="TNA22" s="211"/>
      <c r="TNB22" s="211"/>
      <c r="TNC22" s="211"/>
      <c r="TND22" s="211"/>
      <c r="TNE22" s="211"/>
      <c r="TNF22" s="211"/>
      <c r="TNG22" s="211"/>
      <c r="TNH22" s="211"/>
      <c r="TNI22" s="211"/>
      <c r="TNJ22" s="211"/>
      <c r="TNK22" s="211"/>
      <c r="TNL22" s="211"/>
      <c r="TNM22" s="211"/>
      <c r="TNN22" s="211"/>
      <c r="TNO22" s="211"/>
      <c r="TNP22" s="211"/>
      <c r="TNQ22" s="211"/>
      <c r="TNR22" s="211"/>
      <c r="TNS22" s="211"/>
      <c r="TNT22" s="211"/>
      <c r="TNU22" s="211"/>
      <c r="TNV22" s="211"/>
      <c r="TNW22" s="211"/>
      <c r="TNX22" s="211"/>
      <c r="TNY22" s="211"/>
      <c r="TNZ22" s="211"/>
      <c r="TOA22" s="211"/>
      <c r="TOB22" s="211"/>
      <c r="TOC22" s="211"/>
      <c r="TOD22" s="211"/>
      <c r="TOE22" s="211"/>
      <c r="TOF22" s="211"/>
      <c r="TOG22" s="211"/>
      <c r="TOH22" s="211"/>
      <c r="TOI22" s="211"/>
      <c r="TOJ22" s="211"/>
      <c r="TOK22" s="211"/>
      <c r="TOL22" s="211"/>
      <c r="TOM22" s="211"/>
      <c r="TON22" s="211"/>
      <c r="TOO22" s="211"/>
      <c r="TOP22" s="211"/>
      <c r="TOQ22" s="211"/>
      <c r="TOR22" s="211"/>
      <c r="TOS22" s="211"/>
      <c r="TOT22" s="211"/>
      <c r="TOU22" s="211"/>
      <c r="TOV22" s="211"/>
      <c r="TOW22" s="211"/>
      <c r="TOX22" s="211"/>
      <c r="TOY22" s="211"/>
      <c r="TOZ22" s="211"/>
      <c r="TPA22" s="211"/>
      <c r="TPB22" s="211"/>
      <c r="TPC22" s="211"/>
      <c r="TPD22" s="211"/>
      <c r="TPE22" s="211"/>
      <c r="TPF22" s="211"/>
      <c r="TPG22" s="211"/>
      <c r="TPH22" s="211"/>
      <c r="TPI22" s="211"/>
      <c r="TPJ22" s="211"/>
      <c r="TPK22" s="211"/>
      <c r="TPL22" s="211"/>
      <c r="TPM22" s="211"/>
      <c r="TPN22" s="211"/>
      <c r="TPO22" s="211"/>
      <c r="TPP22" s="211"/>
      <c r="TPQ22" s="211"/>
      <c r="TPR22" s="211"/>
      <c r="TPS22" s="211"/>
      <c r="TPT22" s="211"/>
      <c r="TPU22" s="211"/>
      <c r="TPV22" s="211"/>
      <c r="TPW22" s="211"/>
      <c r="TPX22" s="211"/>
      <c r="TPY22" s="211"/>
      <c r="TPZ22" s="211"/>
      <c r="TQA22" s="211"/>
      <c r="TQB22" s="211"/>
      <c r="TQC22" s="211"/>
      <c r="TQD22" s="211"/>
      <c r="TQE22" s="211"/>
      <c r="TQF22" s="211"/>
      <c r="TQG22" s="211"/>
      <c r="TQH22" s="211"/>
      <c r="TQI22" s="211"/>
      <c r="TQJ22" s="211"/>
      <c r="TQK22" s="211"/>
      <c r="TQL22" s="211"/>
      <c r="TQM22" s="211"/>
      <c r="TQN22" s="211"/>
      <c r="TQO22" s="211"/>
      <c r="TQP22" s="211"/>
      <c r="TQQ22" s="211"/>
      <c r="TQR22" s="211"/>
      <c r="TQS22" s="211"/>
      <c r="TQT22" s="211"/>
      <c r="TQU22" s="211"/>
      <c r="TQV22" s="211"/>
      <c r="TQW22" s="211"/>
      <c r="TQX22" s="211"/>
      <c r="TQY22" s="211"/>
      <c r="TQZ22" s="211"/>
      <c r="TRA22" s="211"/>
      <c r="TRB22" s="211"/>
      <c r="TRC22" s="211"/>
      <c r="TRD22" s="211"/>
      <c r="TRE22" s="211"/>
      <c r="TRF22" s="211"/>
      <c r="TRG22" s="211"/>
      <c r="TRH22" s="211"/>
      <c r="TRI22" s="211"/>
      <c r="TRJ22" s="211"/>
      <c r="TRK22" s="211"/>
      <c r="TRL22" s="211"/>
      <c r="TRM22" s="211"/>
      <c r="TRN22" s="211"/>
      <c r="TRO22" s="211"/>
      <c r="TRP22" s="211"/>
      <c r="TRQ22" s="211"/>
      <c r="TRR22" s="211"/>
      <c r="TRS22" s="211"/>
      <c r="TRT22" s="211"/>
      <c r="TRU22" s="211"/>
      <c r="TRV22" s="211"/>
      <c r="TRW22" s="211"/>
      <c r="TRX22" s="211"/>
      <c r="TRY22" s="211"/>
      <c r="TRZ22" s="211"/>
      <c r="TSA22" s="211"/>
      <c r="TSB22" s="211"/>
      <c r="TSC22" s="211"/>
      <c r="TSD22" s="211"/>
      <c r="TSE22" s="211"/>
      <c r="TSF22" s="211"/>
      <c r="TSG22" s="211"/>
      <c r="TSH22" s="211"/>
      <c r="TSI22" s="211"/>
      <c r="TSJ22" s="211"/>
      <c r="TSK22" s="211"/>
      <c r="TSL22" s="211"/>
      <c r="TSM22" s="211"/>
      <c r="TSN22" s="211"/>
      <c r="TSO22" s="211"/>
      <c r="TSP22" s="211"/>
      <c r="TSQ22" s="211"/>
      <c r="TSR22" s="211"/>
      <c r="TSS22" s="211"/>
      <c r="TST22" s="211"/>
      <c r="TSU22" s="211"/>
      <c r="TSV22" s="211"/>
      <c r="TSW22" s="211"/>
      <c r="TSX22" s="211"/>
      <c r="TSY22" s="211"/>
      <c r="TSZ22" s="211"/>
      <c r="TTA22" s="211"/>
      <c r="TTB22" s="211"/>
      <c r="TTC22" s="211"/>
      <c r="TTD22" s="211"/>
      <c r="TTE22" s="211"/>
      <c r="TTF22" s="211"/>
      <c r="TTG22" s="211"/>
      <c r="TTH22" s="211"/>
      <c r="TTI22" s="211"/>
      <c r="TTJ22" s="211"/>
      <c r="TTK22" s="211"/>
      <c r="TTL22" s="211"/>
      <c r="TTM22" s="211"/>
      <c r="TTN22" s="211"/>
      <c r="TTO22" s="211"/>
      <c r="TTP22" s="211"/>
      <c r="TTQ22" s="211"/>
      <c r="TTR22" s="211"/>
      <c r="TTS22" s="211"/>
      <c r="TTT22" s="211"/>
      <c r="TTU22" s="211"/>
      <c r="TTV22" s="211"/>
      <c r="TTW22" s="211"/>
      <c r="TTX22" s="211"/>
      <c r="TTY22" s="211"/>
      <c r="TTZ22" s="211"/>
      <c r="TUA22" s="211"/>
      <c r="TUB22" s="211"/>
      <c r="TUC22" s="211"/>
      <c r="TUD22" s="211"/>
      <c r="TUE22" s="211"/>
      <c r="TUF22" s="211"/>
      <c r="TUG22" s="211"/>
      <c r="TUH22" s="211"/>
      <c r="TUI22" s="211"/>
      <c r="TUJ22" s="211"/>
      <c r="TUK22" s="211"/>
      <c r="TUL22" s="211"/>
      <c r="TUM22" s="211"/>
      <c r="TUN22" s="211"/>
      <c r="TUO22" s="211"/>
      <c r="TUP22" s="211"/>
      <c r="TUQ22" s="211"/>
      <c r="TUR22" s="211"/>
      <c r="TUS22" s="211"/>
      <c r="TUT22" s="211"/>
      <c r="TUU22" s="211"/>
      <c r="TUV22" s="211"/>
      <c r="TUW22" s="211"/>
      <c r="TUX22" s="211"/>
      <c r="TUY22" s="211"/>
      <c r="TUZ22" s="211"/>
      <c r="TVA22" s="211"/>
      <c r="TVB22" s="211"/>
      <c r="TVC22" s="211"/>
      <c r="TVD22" s="211"/>
      <c r="TVE22" s="211"/>
      <c r="TVF22" s="211"/>
      <c r="TVG22" s="211"/>
      <c r="TVH22" s="211"/>
      <c r="TVI22" s="211"/>
      <c r="TVJ22" s="211"/>
      <c r="TVK22" s="211"/>
      <c r="TVL22" s="211"/>
      <c r="TVM22" s="211"/>
      <c r="TVN22" s="211"/>
      <c r="TVO22" s="211"/>
      <c r="TVP22" s="211"/>
      <c r="TVQ22" s="211"/>
      <c r="TVR22" s="211"/>
      <c r="TVS22" s="211"/>
      <c r="TVT22" s="211"/>
      <c r="TVU22" s="211"/>
      <c r="TVV22" s="211"/>
      <c r="TVW22" s="211"/>
      <c r="TVX22" s="211"/>
      <c r="TVY22" s="211"/>
      <c r="TVZ22" s="211"/>
      <c r="TWA22" s="211"/>
      <c r="TWB22" s="211"/>
      <c r="TWC22" s="211"/>
      <c r="TWD22" s="211"/>
      <c r="TWE22" s="211"/>
      <c r="TWF22" s="211"/>
      <c r="TWG22" s="211"/>
      <c r="TWH22" s="211"/>
      <c r="TWI22" s="211"/>
      <c r="TWJ22" s="211"/>
      <c r="TWK22" s="211"/>
      <c r="TWL22" s="211"/>
      <c r="TWM22" s="211"/>
      <c r="TWN22" s="211"/>
      <c r="TWO22" s="211"/>
      <c r="TWP22" s="211"/>
      <c r="TWQ22" s="211"/>
      <c r="TWR22" s="211"/>
      <c r="TWS22" s="211"/>
      <c r="TWT22" s="211"/>
      <c r="TWU22" s="211"/>
      <c r="TWV22" s="211"/>
      <c r="TWW22" s="211"/>
      <c r="TWX22" s="211"/>
      <c r="TWY22" s="211"/>
      <c r="TWZ22" s="211"/>
      <c r="TXA22" s="211"/>
      <c r="TXB22" s="211"/>
      <c r="TXC22" s="211"/>
      <c r="TXD22" s="211"/>
      <c r="TXE22" s="211"/>
      <c r="TXF22" s="211"/>
      <c r="TXG22" s="211"/>
      <c r="TXH22" s="211"/>
      <c r="TXI22" s="211"/>
      <c r="TXJ22" s="211"/>
      <c r="TXK22" s="211"/>
      <c r="TXL22" s="211"/>
      <c r="TXM22" s="211"/>
      <c r="TXN22" s="211"/>
      <c r="TXO22" s="211"/>
      <c r="TXP22" s="211"/>
      <c r="TXQ22" s="211"/>
      <c r="TXR22" s="211"/>
      <c r="TXS22" s="211"/>
      <c r="TXT22" s="211"/>
      <c r="TXU22" s="211"/>
      <c r="TXV22" s="211"/>
      <c r="TXW22" s="211"/>
      <c r="TXX22" s="211"/>
      <c r="TXY22" s="211"/>
      <c r="TXZ22" s="211"/>
      <c r="TYA22" s="211"/>
      <c r="TYB22" s="211"/>
      <c r="TYC22" s="211"/>
      <c r="TYD22" s="211"/>
      <c r="TYE22" s="211"/>
      <c r="TYF22" s="211"/>
      <c r="TYG22" s="211"/>
      <c r="TYH22" s="211"/>
      <c r="TYI22" s="211"/>
      <c r="TYJ22" s="211"/>
      <c r="TYK22" s="211"/>
      <c r="TYL22" s="211"/>
      <c r="TYM22" s="211"/>
      <c r="TYN22" s="211"/>
      <c r="TYO22" s="211"/>
      <c r="TYP22" s="211"/>
      <c r="TYQ22" s="211"/>
      <c r="TYR22" s="211"/>
      <c r="TYS22" s="211"/>
      <c r="TYT22" s="211"/>
      <c r="TYU22" s="211"/>
      <c r="TYV22" s="211"/>
      <c r="TYW22" s="211"/>
      <c r="TYX22" s="211"/>
      <c r="TYY22" s="211"/>
      <c r="TYZ22" s="211"/>
      <c r="TZA22" s="211"/>
      <c r="TZB22" s="211"/>
      <c r="TZC22" s="211"/>
      <c r="TZD22" s="211"/>
      <c r="TZE22" s="211"/>
      <c r="TZF22" s="211"/>
      <c r="TZG22" s="211"/>
      <c r="TZH22" s="211"/>
      <c r="TZI22" s="211"/>
      <c r="TZJ22" s="211"/>
      <c r="TZK22" s="211"/>
      <c r="TZL22" s="211"/>
      <c r="TZM22" s="211"/>
      <c r="TZN22" s="211"/>
      <c r="TZO22" s="211"/>
      <c r="TZP22" s="211"/>
      <c r="TZQ22" s="211"/>
      <c r="TZR22" s="211"/>
      <c r="TZS22" s="211"/>
      <c r="TZT22" s="211"/>
      <c r="TZU22" s="211"/>
      <c r="TZV22" s="211"/>
      <c r="TZW22" s="211"/>
      <c r="TZX22" s="211"/>
      <c r="TZY22" s="211"/>
      <c r="TZZ22" s="211"/>
      <c r="UAA22" s="211"/>
      <c r="UAB22" s="211"/>
      <c r="UAC22" s="211"/>
      <c r="UAD22" s="211"/>
      <c r="UAE22" s="211"/>
      <c r="UAF22" s="211"/>
      <c r="UAG22" s="211"/>
      <c r="UAH22" s="211"/>
      <c r="UAI22" s="211"/>
      <c r="UAJ22" s="211"/>
      <c r="UAK22" s="211"/>
      <c r="UAL22" s="211"/>
      <c r="UAM22" s="211"/>
      <c r="UAN22" s="211"/>
      <c r="UAO22" s="211"/>
      <c r="UAP22" s="211"/>
      <c r="UAQ22" s="211"/>
      <c r="UAR22" s="211"/>
      <c r="UAS22" s="211"/>
      <c r="UAT22" s="211"/>
      <c r="UAU22" s="211"/>
      <c r="UAV22" s="211"/>
      <c r="UAW22" s="211"/>
      <c r="UAX22" s="211"/>
      <c r="UAY22" s="211"/>
      <c r="UAZ22" s="211"/>
      <c r="UBA22" s="211"/>
      <c r="UBB22" s="211"/>
      <c r="UBC22" s="211"/>
      <c r="UBD22" s="211"/>
      <c r="UBE22" s="211"/>
      <c r="UBF22" s="211"/>
      <c r="UBG22" s="211"/>
      <c r="UBH22" s="211"/>
      <c r="UBI22" s="211"/>
      <c r="UBJ22" s="211"/>
      <c r="UBK22" s="211"/>
      <c r="UBL22" s="211"/>
      <c r="UBM22" s="211"/>
      <c r="UBN22" s="211"/>
      <c r="UBO22" s="211"/>
      <c r="UBP22" s="211"/>
      <c r="UBQ22" s="211"/>
      <c r="UBR22" s="211"/>
      <c r="UBS22" s="211"/>
      <c r="UBT22" s="211"/>
      <c r="UBU22" s="211"/>
      <c r="UBV22" s="211"/>
      <c r="UBW22" s="211"/>
      <c r="UBX22" s="211"/>
      <c r="UBY22" s="211"/>
      <c r="UBZ22" s="211"/>
      <c r="UCA22" s="211"/>
      <c r="UCB22" s="211"/>
      <c r="UCC22" s="211"/>
      <c r="UCD22" s="211"/>
      <c r="UCE22" s="211"/>
      <c r="UCF22" s="211"/>
      <c r="UCG22" s="211"/>
      <c r="UCH22" s="211"/>
      <c r="UCI22" s="211"/>
      <c r="UCJ22" s="211"/>
      <c r="UCK22" s="211"/>
      <c r="UCL22" s="211"/>
      <c r="UCM22" s="211"/>
      <c r="UCN22" s="211"/>
      <c r="UCO22" s="211"/>
      <c r="UCP22" s="211"/>
      <c r="UCQ22" s="211"/>
      <c r="UCR22" s="211"/>
      <c r="UCS22" s="211"/>
      <c r="UCT22" s="211"/>
      <c r="UCU22" s="211"/>
      <c r="UCV22" s="211"/>
      <c r="UCW22" s="211"/>
      <c r="UCX22" s="211"/>
      <c r="UCY22" s="211"/>
      <c r="UCZ22" s="211"/>
      <c r="UDA22" s="211"/>
      <c r="UDB22" s="211"/>
      <c r="UDC22" s="211"/>
      <c r="UDD22" s="211"/>
      <c r="UDE22" s="211"/>
      <c r="UDF22" s="211"/>
      <c r="UDG22" s="211"/>
      <c r="UDH22" s="211"/>
      <c r="UDI22" s="211"/>
      <c r="UDJ22" s="211"/>
      <c r="UDK22" s="211"/>
      <c r="UDL22" s="211"/>
      <c r="UDM22" s="211"/>
      <c r="UDN22" s="211"/>
      <c r="UDO22" s="211"/>
      <c r="UDP22" s="211"/>
      <c r="UDQ22" s="211"/>
      <c r="UDR22" s="211"/>
      <c r="UDS22" s="211"/>
      <c r="UDT22" s="211"/>
      <c r="UDU22" s="211"/>
      <c r="UDV22" s="211"/>
      <c r="UDW22" s="211"/>
      <c r="UDX22" s="211"/>
      <c r="UDY22" s="211"/>
      <c r="UDZ22" s="211"/>
      <c r="UEA22" s="211"/>
      <c r="UEB22" s="211"/>
      <c r="UEC22" s="211"/>
      <c r="UED22" s="211"/>
      <c r="UEE22" s="211"/>
      <c r="UEF22" s="211"/>
      <c r="UEG22" s="211"/>
      <c r="UEH22" s="211"/>
      <c r="UEI22" s="211"/>
      <c r="UEJ22" s="211"/>
      <c r="UEK22" s="211"/>
      <c r="UEL22" s="211"/>
      <c r="UEM22" s="211"/>
      <c r="UEN22" s="211"/>
      <c r="UEO22" s="211"/>
      <c r="UEP22" s="211"/>
      <c r="UEQ22" s="211"/>
      <c r="UER22" s="211"/>
      <c r="UES22" s="211"/>
      <c r="UET22" s="211"/>
      <c r="UEU22" s="211"/>
      <c r="UEV22" s="211"/>
      <c r="UEW22" s="211"/>
      <c r="UEX22" s="211"/>
      <c r="UEY22" s="211"/>
      <c r="UEZ22" s="211"/>
      <c r="UFA22" s="211"/>
      <c r="UFB22" s="211"/>
      <c r="UFC22" s="211"/>
      <c r="UFD22" s="211"/>
      <c r="UFE22" s="211"/>
      <c r="UFF22" s="211"/>
      <c r="UFG22" s="211"/>
      <c r="UFH22" s="211"/>
      <c r="UFI22" s="211"/>
      <c r="UFJ22" s="211"/>
      <c r="UFK22" s="211"/>
      <c r="UFL22" s="211"/>
      <c r="UFM22" s="211"/>
      <c r="UFN22" s="211"/>
      <c r="UFO22" s="211"/>
      <c r="UFP22" s="211"/>
      <c r="UFQ22" s="211"/>
      <c r="UFR22" s="211"/>
      <c r="UFS22" s="211"/>
      <c r="UFT22" s="211"/>
      <c r="UFU22" s="211"/>
      <c r="UFV22" s="211"/>
      <c r="UFW22" s="211"/>
      <c r="UFX22" s="211"/>
      <c r="UFY22" s="211"/>
      <c r="UFZ22" s="211"/>
      <c r="UGA22" s="211"/>
      <c r="UGB22" s="211"/>
      <c r="UGC22" s="211"/>
      <c r="UGD22" s="211"/>
      <c r="UGE22" s="211"/>
      <c r="UGF22" s="211"/>
      <c r="UGG22" s="211"/>
      <c r="UGH22" s="211"/>
      <c r="UGI22" s="211"/>
      <c r="UGJ22" s="211"/>
      <c r="UGK22" s="211"/>
      <c r="UGL22" s="211"/>
      <c r="UGM22" s="211"/>
      <c r="UGN22" s="211"/>
      <c r="UGO22" s="211"/>
      <c r="UGP22" s="211"/>
      <c r="UGQ22" s="211"/>
      <c r="UGR22" s="211"/>
      <c r="UGS22" s="211"/>
      <c r="UGT22" s="211"/>
      <c r="UGU22" s="211"/>
      <c r="UGV22" s="211"/>
      <c r="UGW22" s="211"/>
      <c r="UGX22" s="211"/>
      <c r="UGY22" s="211"/>
      <c r="UGZ22" s="211"/>
      <c r="UHA22" s="211"/>
      <c r="UHB22" s="211"/>
      <c r="UHC22" s="211"/>
      <c r="UHD22" s="211"/>
      <c r="UHE22" s="211"/>
      <c r="UHF22" s="211"/>
      <c r="UHG22" s="211"/>
      <c r="UHH22" s="211"/>
      <c r="UHI22" s="211"/>
      <c r="UHJ22" s="211"/>
      <c r="UHK22" s="211"/>
      <c r="UHL22" s="211"/>
      <c r="UHM22" s="211"/>
      <c r="UHN22" s="211"/>
      <c r="UHO22" s="211"/>
      <c r="UHP22" s="211"/>
      <c r="UHQ22" s="211"/>
      <c r="UHR22" s="211"/>
      <c r="UHS22" s="211"/>
      <c r="UHT22" s="211"/>
      <c r="UHU22" s="211"/>
      <c r="UHV22" s="211"/>
      <c r="UHW22" s="211"/>
      <c r="UHX22" s="211"/>
      <c r="UHY22" s="211"/>
      <c r="UHZ22" s="211"/>
      <c r="UIA22" s="211"/>
      <c r="UIB22" s="211"/>
      <c r="UIC22" s="211"/>
      <c r="UID22" s="211"/>
      <c r="UIE22" s="211"/>
      <c r="UIF22" s="211"/>
      <c r="UIG22" s="211"/>
      <c r="UIH22" s="211"/>
      <c r="UII22" s="211"/>
      <c r="UIJ22" s="211"/>
      <c r="UIK22" s="211"/>
      <c r="UIL22" s="211"/>
      <c r="UIM22" s="211"/>
      <c r="UIN22" s="211"/>
      <c r="UIO22" s="211"/>
      <c r="UIP22" s="211"/>
      <c r="UIQ22" s="211"/>
      <c r="UIR22" s="211"/>
      <c r="UIS22" s="211"/>
      <c r="UIT22" s="211"/>
      <c r="UIU22" s="211"/>
      <c r="UIV22" s="211"/>
      <c r="UIW22" s="211"/>
      <c r="UIX22" s="211"/>
      <c r="UIY22" s="211"/>
      <c r="UIZ22" s="211"/>
      <c r="UJA22" s="211"/>
      <c r="UJB22" s="211"/>
      <c r="UJC22" s="211"/>
      <c r="UJD22" s="211"/>
      <c r="UJE22" s="211"/>
      <c r="UJF22" s="211"/>
      <c r="UJG22" s="211"/>
      <c r="UJH22" s="211"/>
      <c r="UJI22" s="211"/>
      <c r="UJJ22" s="211"/>
      <c r="UJK22" s="211"/>
      <c r="UJL22" s="211"/>
      <c r="UJM22" s="211"/>
      <c r="UJN22" s="211"/>
      <c r="UJO22" s="211"/>
      <c r="UJP22" s="211"/>
      <c r="UJQ22" s="211"/>
      <c r="UJR22" s="211"/>
      <c r="UJS22" s="211"/>
      <c r="UJT22" s="211"/>
      <c r="UJU22" s="211"/>
      <c r="UJV22" s="211"/>
      <c r="UJW22" s="211"/>
      <c r="UJX22" s="211"/>
      <c r="UJY22" s="211"/>
      <c r="UJZ22" s="211"/>
      <c r="UKA22" s="211"/>
      <c r="UKB22" s="211"/>
      <c r="UKC22" s="211"/>
      <c r="UKD22" s="211"/>
      <c r="UKE22" s="211"/>
      <c r="UKF22" s="211"/>
      <c r="UKG22" s="211"/>
      <c r="UKH22" s="211"/>
      <c r="UKI22" s="211"/>
      <c r="UKJ22" s="211"/>
      <c r="UKK22" s="211"/>
      <c r="UKL22" s="211"/>
      <c r="UKM22" s="211"/>
      <c r="UKN22" s="211"/>
      <c r="UKO22" s="211"/>
      <c r="UKP22" s="211"/>
      <c r="UKQ22" s="211"/>
      <c r="UKR22" s="211"/>
      <c r="UKS22" s="211"/>
      <c r="UKT22" s="211"/>
      <c r="UKU22" s="211"/>
      <c r="UKV22" s="211"/>
      <c r="UKW22" s="211"/>
      <c r="UKX22" s="211"/>
      <c r="UKY22" s="211"/>
      <c r="UKZ22" s="211"/>
      <c r="ULA22" s="211"/>
      <c r="ULB22" s="211"/>
      <c r="ULC22" s="211"/>
      <c r="ULD22" s="211"/>
      <c r="ULE22" s="211"/>
      <c r="ULF22" s="211"/>
      <c r="ULG22" s="211"/>
      <c r="ULH22" s="211"/>
      <c r="ULI22" s="211"/>
      <c r="ULJ22" s="211"/>
      <c r="ULK22" s="211"/>
      <c r="ULL22" s="211"/>
      <c r="ULM22" s="211"/>
      <c r="ULN22" s="211"/>
      <c r="ULO22" s="211"/>
      <c r="ULP22" s="211"/>
      <c r="ULQ22" s="211"/>
      <c r="ULR22" s="211"/>
      <c r="ULS22" s="211"/>
      <c r="ULT22" s="211"/>
      <c r="ULU22" s="211"/>
      <c r="ULV22" s="211"/>
      <c r="ULW22" s="211"/>
      <c r="ULX22" s="211"/>
      <c r="ULY22" s="211"/>
      <c r="ULZ22" s="211"/>
      <c r="UMA22" s="211"/>
      <c r="UMB22" s="211"/>
      <c r="UMC22" s="211"/>
      <c r="UMD22" s="211"/>
      <c r="UME22" s="211"/>
      <c r="UMF22" s="211"/>
      <c r="UMG22" s="211"/>
      <c r="UMH22" s="211"/>
      <c r="UMI22" s="211"/>
      <c r="UMJ22" s="211"/>
      <c r="UMK22" s="211"/>
      <c r="UML22" s="211"/>
      <c r="UMM22" s="211"/>
      <c r="UMN22" s="211"/>
      <c r="UMO22" s="211"/>
      <c r="UMP22" s="211"/>
      <c r="UMQ22" s="211"/>
      <c r="UMR22" s="211"/>
      <c r="UMS22" s="211"/>
      <c r="UMT22" s="211"/>
      <c r="UMU22" s="211"/>
      <c r="UMV22" s="211"/>
      <c r="UMW22" s="211"/>
      <c r="UMX22" s="211"/>
      <c r="UMY22" s="211"/>
      <c r="UMZ22" s="211"/>
      <c r="UNA22" s="211"/>
      <c r="UNB22" s="211"/>
      <c r="UNC22" s="211"/>
      <c r="UND22" s="211"/>
      <c r="UNE22" s="211"/>
      <c r="UNF22" s="211"/>
      <c r="UNG22" s="211"/>
      <c r="UNH22" s="211"/>
      <c r="UNI22" s="211"/>
      <c r="UNJ22" s="211"/>
      <c r="UNK22" s="211"/>
      <c r="UNL22" s="211"/>
      <c r="UNM22" s="211"/>
      <c r="UNN22" s="211"/>
      <c r="UNO22" s="211"/>
      <c r="UNP22" s="211"/>
      <c r="UNQ22" s="211"/>
      <c r="UNR22" s="211"/>
      <c r="UNS22" s="211"/>
      <c r="UNT22" s="211"/>
      <c r="UNU22" s="211"/>
      <c r="UNV22" s="211"/>
      <c r="UNW22" s="211"/>
      <c r="UNX22" s="211"/>
      <c r="UNY22" s="211"/>
      <c r="UNZ22" s="211"/>
      <c r="UOA22" s="211"/>
      <c r="UOB22" s="211"/>
      <c r="UOC22" s="211"/>
      <c r="UOD22" s="211"/>
      <c r="UOE22" s="211"/>
      <c r="UOF22" s="211"/>
      <c r="UOG22" s="211"/>
      <c r="UOH22" s="211"/>
      <c r="UOI22" s="211"/>
      <c r="UOJ22" s="211"/>
      <c r="UOK22" s="211"/>
      <c r="UOL22" s="211"/>
      <c r="UOM22" s="211"/>
      <c r="UON22" s="211"/>
      <c r="UOO22" s="211"/>
      <c r="UOP22" s="211"/>
      <c r="UOQ22" s="211"/>
      <c r="UOR22" s="211"/>
      <c r="UOS22" s="211"/>
      <c r="UOT22" s="211"/>
      <c r="UOU22" s="211"/>
      <c r="UOV22" s="211"/>
      <c r="UOW22" s="211"/>
      <c r="UOX22" s="211"/>
      <c r="UOY22" s="211"/>
      <c r="UOZ22" s="211"/>
      <c r="UPA22" s="211"/>
      <c r="UPB22" s="211"/>
      <c r="UPC22" s="211"/>
      <c r="UPD22" s="211"/>
      <c r="UPE22" s="211"/>
      <c r="UPF22" s="211"/>
      <c r="UPG22" s="211"/>
      <c r="UPH22" s="211"/>
      <c r="UPI22" s="211"/>
      <c r="UPJ22" s="211"/>
      <c r="UPK22" s="211"/>
      <c r="UPL22" s="211"/>
      <c r="UPM22" s="211"/>
      <c r="UPN22" s="211"/>
      <c r="UPO22" s="211"/>
      <c r="UPP22" s="211"/>
      <c r="UPQ22" s="211"/>
      <c r="UPR22" s="211"/>
      <c r="UPS22" s="211"/>
      <c r="UPT22" s="211"/>
      <c r="UPU22" s="211"/>
      <c r="UPV22" s="211"/>
      <c r="UPW22" s="211"/>
      <c r="UPX22" s="211"/>
      <c r="UPY22" s="211"/>
      <c r="UPZ22" s="211"/>
      <c r="UQA22" s="211"/>
      <c r="UQB22" s="211"/>
      <c r="UQC22" s="211"/>
      <c r="UQD22" s="211"/>
      <c r="UQE22" s="211"/>
      <c r="UQF22" s="211"/>
      <c r="UQG22" s="211"/>
      <c r="UQH22" s="211"/>
      <c r="UQI22" s="211"/>
      <c r="UQJ22" s="211"/>
      <c r="UQK22" s="211"/>
      <c r="UQL22" s="211"/>
      <c r="UQM22" s="211"/>
      <c r="UQN22" s="211"/>
      <c r="UQO22" s="211"/>
      <c r="UQP22" s="211"/>
      <c r="UQQ22" s="211"/>
      <c r="UQR22" s="211"/>
      <c r="UQS22" s="211"/>
      <c r="UQT22" s="211"/>
      <c r="UQU22" s="211"/>
      <c r="UQV22" s="211"/>
      <c r="UQW22" s="211"/>
      <c r="UQX22" s="211"/>
      <c r="UQY22" s="211"/>
      <c r="UQZ22" s="211"/>
      <c r="URA22" s="211"/>
      <c r="URB22" s="211"/>
      <c r="URC22" s="211"/>
      <c r="URD22" s="211"/>
      <c r="URE22" s="211"/>
      <c r="URF22" s="211"/>
      <c r="URG22" s="211"/>
      <c r="URH22" s="211"/>
      <c r="URI22" s="211"/>
      <c r="URJ22" s="211"/>
      <c r="URK22" s="211"/>
      <c r="URL22" s="211"/>
      <c r="URM22" s="211"/>
      <c r="URN22" s="211"/>
      <c r="URO22" s="211"/>
      <c r="URP22" s="211"/>
      <c r="URQ22" s="211"/>
      <c r="URR22" s="211"/>
      <c r="URS22" s="211"/>
      <c r="URT22" s="211"/>
      <c r="URU22" s="211"/>
      <c r="URV22" s="211"/>
      <c r="URW22" s="211"/>
      <c r="URX22" s="211"/>
      <c r="URY22" s="211"/>
      <c r="URZ22" s="211"/>
      <c r="USA22" s="211"/>
      <c r="USB22" s="211"/>
      <c r="USC22" s="211"/>
      <c r="USD22" s="211"/>
      <c r="USE22" s="211"/>
      <c r="USF22" s="211"/>
      <c r="USG22" s="211"/>
      <c r="USH22" s="211"/>
      <c r="USI22" s="211"/>
      <c r="USJ22" s="211"/>
      <c r="USK22" s="211"/>
      <c r="USL22" s="211"/>
      <c r="USM22" s="211"/>
      <c r="USN22" s="211"/>
      <c r="USO22" s="211"/>
      <c r="USP22" s="211"/>
      <c r="USQ22" s="211"/>
      <c r="USR22" s="211"/>
      <c r="USS22" s="211"/>
      <c r="UST22" s="211"/>
      <c r="USU22" s="211"/>
      <c r="USV22" s="211"/>
      <c r="USW22" s="211"/>
      <c r="USX22" s="211"/>
      <c r="USY22" s="211"/>
      <c r="USZ22" s="211"/>
      <c r="UTA22" s="211"/>
      <c r="UTB22" s="211"/>
      <c r="UTC22" s="211"/>
      <c r="UTD22" s="211"/>
      <c r="UTE22" s="211"/>
      <c r="UTF22" s="211"/>
      <c r="UTG22" s="211"/>
      <c r="UTH22" s="211"/>
      <c r="UTI22" s="211"/>
      <c r="UTJ22" s="211"/>
      <c r="UTK22" s="211"/>
      <c r="UTL22" s="211"/>
      <c r="UTM22" s="211"/>
      <c r="UTN22" s="211"/>
      <c r="UTO22" s="211"/>
      <c r="UTP22" s="211"/>
      <c r="UTQ22" s="211"/>
      <c r="UTR22" s="211"/>
      <c r="UTS22" s="211"/>
      <c r="UTT22" s="211"/>
      <c r="UTU22" s="211"/>
      <c r="UTV22" s="211"/>
      <c r="UTW22" s="211"/>
      <c r="UTX22" s="211"/>
      <c r="UTY22" s="211"/>
      <c r="UTZ22" s="211"/>
      <c r="UUA22" s="211"/>
      <c r="UUB22" s="211"/>
      <c r="UUC22" s="211"/>
      <c r="UUD22" s="211"/>
      <c r="UUE22" s="211"/>
      <c r="UUF22" s="211"/>
      <c r="UUG22" s="211"/>
      <c r="UUH22" s="211"/>
      <c r="UUI22" s="211"/>
      <c r="UUJ22" s="211"/>
      <c r="UUK22" s="211"/>
      <c r="UUL22" s="211"/>
      <c r="UUM22" s="211"/>
      <c r="UUN22" s="211"/>
      <c r="UUO22" s="211"/>
      <c r="UUP22" s="211"/>
      <c r="UUQ22" s="211"/>
      <c r="UUR22" s="211"/>
      <c r="UUS22" s="211"/>
      <c r="UUT22" s="211"/>
      <c r="UUU22" s="211"/>
      <c r="UUV22" s="211"/>
      <c r="UUW22" s="211"/>
      <c r="UUX22" s="211"/>
      <c r="UUY22" s="211"/>
      <c r="UUZ22" s="211"/>
      <c r="UVA22" s="211"/>
      <c r="UVB22" s="211"/>
      <c r="UVC22" s="211"/>
      <c r="UVD22" s="211"/>
      <c r="UVE22" s="211"/>
      <c r="UVF22" s="211"/>
      <c r="UVG22" s="211"/>
      <c r="UVH22" s="211"/>
      <c r="UVI22" s="211"/>
      <c r="UVJ22" s="211"/>
      <c r="UVK22" s="211"/>
      <c r="UVL22" s="211"/>
      <c r="UVM22" s="211"/>
      <c r="UVN22" s="211"/>
      <c r="UVO22" s="211"/>
      <c r="UVP22" s="211"/>
      <c r="UVQ22" s="211"/>
      <c r="UVR22" s="211"/>
      <c r="UVS22" s="211"/>
      <c r="UVT22" s="211"/>
      <c r="UVU22" s="211"/>
      <c r="UVV22" s="211"/>
      <c r="UVW22" s="211"/>
      <c r="UVX22" s="211"/>
      <c r="UVY22" s="211"/>
      <c r="UVZ22" s="211"/>
      <c r="UWA22" s="211"/>
      <c r="UWB22" s="211"/>
      <c r="UWC22" s="211"/>
      <c r="UWD22" s="211"/>
      <c r="UWE22" s="211"/>
      <c r="UWF22" s="211"/>
      <c r="UWG22" s="211"/>
      <c r="UWH22" s="211"/>
      <c r="UWI22" s="211"/>
      <c r="UWJ22" s="211"/>
      <c r="UWK22" s="211"/>
      <c r="UWL22" s="211"/>
      <c r="UWM22" s="211"/>
      <c r="UWN22" s="211"/>
      <c r="UWO22" s="211"/>
      <c r="UWP22" s="211"/>
      <c r="UWQ22" s="211"/>
      <c r="UWR22" s="211"/>
      <c r="UWS22" s="211"/>
      <c r="UWT22" s="211"/>
      <c r="UWU22" s="211"/>
      <c r="UWV22" s="211"/>
      <c r="UWW22" s="211"/>
      <c r="UWX22" s="211"/>
      <c r="UWY22" s="211"/>
      <c r="UWZ22" s="211"/>
      <c r="UXA22" s="211"/>
      <c r="UXB22" s="211"/>
      <c r="UXC22" s="211"/>
      <c r="UXD22" s="211"/>
      <c r="UXE22" s="211"/>
      <c r="UXF22" s="211"/>
      <c r="UXG22" s="211"/>
      <c r="UXH22" s="211"/>
      <c r="UXI22" s="211"/>
      <c r="UXJ22" s="211"/>
      <c r="UXK22" s="211"/>
      <c r="UXL22" s="211"/>
      <c r="UXM22" s="211"/>
      <c r="UXN22" s="211"/>
      <c r="UXO22" s="211"/>
      <c r="UXP22" s="211"/>
      <c r="UXQ22" s="211"/>
      <c r="UXR22" s="211"/>
      <c r="UXS22" s="211"/>
      <c r="UXT22" s="211"/>
      <c r="UXU22" s="211"/>
      <c r="UXV22" s="211"/>
      <c r="UXW22" s="211"/>
      <c r="UXX22" s="211"/>
      <c r="UXY22" s="211"/>
      <c r="UXZ22" s="211"/>
      <c r="UYA22" s="211"/>
      <c r="UYB22" s="211"/>
      <c r="UYC22" s="211"/>
      <c r="UYD22" s="211"/>
      <c r="UYE22" s="211"/>
      <c r="UYF22" s="211"/>
      <c r="UYG22" s="211"/>
      <c r="UYH22" s="211"/>
      <c r="UYI22" s="211"/>
      <c r="UYJ22" s="211"/>
      <c r="UYK22" s="211"/>
      <c r="UYL22" s="211"/>
      <c r="UYM22" s="211"/>
      <c r="UYN22" s="211"/>
      <c r="UYO22" s="211"/>
      <c r="UYP22" s="211"/>
      <c r="UYQ22" s="211"/>
      <c r="UYR22" s="211"/>
      <c r="UYS22" s="211"/>
      <c r="UYT22" s="211"/>
      <c r="UYU22" s="211"/>
      <c r="UYV22" s="211"/>
      <c r="UYW22" s="211"/>
      <c r="UYX22" s="211"/>
      <c r="UYY22" s="211"/>
      <c r="UYZ22" s="211"/>
      <c r="UZA22" s="211"/>
      <c r="UZB22" s="211"/>
      <c r="UZC22" s="211"/>
      <c r="UZD22" s="211"/>
      <c r="UZE22" s="211"/>
      <c r="UZF22" s="211"/>
      <c r="UZG22" s="211"/>
      <c r="UZH22" s="211"/>
      <c r="UZI22" s="211"/>
      <c r="UZJ22" s="211"/>
      <c r="UZK22" s="211"/>
      <c r="UZL22" s="211"/>
      <c r="UZM22" s="211"/>
      <c r="UZN22" s="211"/>
      <c r="UZO22" s="211"/>
      <c r="UZP22" s="211"/>
      <c r="UZQ22" s="211"/>
      <c r="UZR22" s="211"/>
      <c r="UZS22" s="211"/>
      <c r="UZT22" s="211"/>
      <c r="UZU22" s="211"/>
      <c r="UZV22" s="211"/>
      <c r="UZW22" s="211"/>
      <c r="UZX22" s="211"/>
      <c r="UZY22" s="211"/>
      <c r="UZZ22" s="211"/>
      <c r="VAA22" s="211"/>
      <c r="VAB22" s="211"/>
      <c r="VAC22" s="211"/>
      <c r="VAD22" s="211"/>
      <c r="VAE22" s="211"/>
      <c r="VAF22" s="211"/>
      <c r="VAG22" s="211"/>
      <c r="VAH22" s="211"/>
      <c r="VAI22" s="211"/>
      <c r="VAJ22" s="211"/>
      <c r="VAK22" s="211"/>
      <c r="VAL22" s="211"/>
      <c r="VAM22" s="211"/>
      <c r="VAN22" s="211"/>
      <c r="VAO22" s="211"/>
      <c r="VAP22" s="211"/>
      <c r="VAQ22" s="211"/>
      <c r="VAR22" s="211"/>
      <c r="VAS22" s="211"/>
      <c r="VAT22" s="211"/>
      <c r="VAU22" s="211"/>
      <c r="VAV22" s="211"/>
      <c r="VAW22" s="211"/>
      <c r="VAX22" s="211"/>
      <c r="VAY22" s="211"/>
      <c r="VAZ22" s="211"/>
      <c r="VBA22" s="211"/>
      <c r="VBB22" s="211"/>
      <c r="VBC22" s="211"/>
      <c r="VBD22" s="211"/>
      <c r="VBE22" s="211"/>
      <c r="VBF22" s="211"/>
      <c r="VBG22" s="211"/>
      <c r="VBH22" s="211"/>
      <c r="VBI22" s="211"/>
      <c r="VBJ22" s="211"/>
      <c r="VBK22" s="211"/>
      <c r="VBL22" s="211"/>
      <c r="VBM22" s="211"/>
      <c r="VBN22" s="211"/>
      <c r="VBO22" s="211"/>
      <c r="VBP22" s="211"/>
      <c r="VBQ22" s="211"/>
      <c r="VBR22" s="211"/>
      <c r="VBS22" s="211"/>
      <c r="VBT22" s="211"/>
      <c r="VBU22" s="211"/>
      <c r="VBV22" s="211"/>
      <c r="VBW22" s="211"/>
      <c r="VBX22" s="211"/>
      <c r="VBY22" s="211"/>
      <c r="VBZ22" s="211"/>
      <c r="VCA22" s="211"/>
      <c r="VCB22" s="211"/>
      <c r="VCC22" s="211"/>
      <c r="VCD22" s="211"/>
      <c r="VCE22" s="211"/>
      <c r="VCF22" s="211"/>
      <c r="VCG22" s="211"/>
      <c r="VCH22" s="211"/>
      <c r="VCI22" s="211"/>
      <c r="VCJ22" s="211"/>
      <c r="VCK22" s="211"/>
      <c r="VCL22" s="211"/>
      <c r="VCM22" s="211"/>
      <c r="VCN22" s="211"/>
      <c r="VCO22" s="211"/>
      <c r="VCP22" s="211"/>
      <c r="VCQ22" s="211"/>
      <c r="VCR22" s="211"/>
      <c r="VCS22" s="211"/>
      <c r="VCT22" s="211"/>
      <c r="VCU22" s="211"/>
      <c r="VCV22" s="211"/>
      <c r="VCW22" s="211"/>
      <c r="VCX22" s="211"/>
      <c r="VCY22" s="211"/>
      <c r="VCZ22" s="211"/>
      <c r="VDA22" s="211"/>
      <c r="VDB22" s="211"/>
      <c r="VDC22" s="211"/>
      <c r="VDD22" s="211"/>
      <c r="VDE22" s="211"/>
      <c r="VDF22" s="211"/>
      <c r="VDG22" s="211"/>
      <c r="VDH22" s="211"/>
      <c r="VDI22" s="211"/>
      <c r="VDJ22" s="211"/>
      <c r="VDK22" s="211"/>
      <c r="VDL22" s="211"/>
      <c r="VDM22" s="211"/>
      <c r="VDN22" s="211"/>
      <c r="VDO22" s="211"/>
      <c r="VDP22" s="211"/>
      <c r="VDQ22" s="211"/>
      <c r="VDR22" s="211"/>
      <c r="VDS22" s="211"/>
      <c r="VDT22" s="211"/>
      <c r="VDU22" s="211"/>
      <c r="VDV22" s="211"/>
      <c r="VDW22" s="211"/>
      <c r="VDX22" s="211"/>
      <c r="VDY22" s="211"/>
      <c r="VDZ22" s="211"/>
      <c r="VEA22" s="211"/>
      <c r="VEB22" s="211"/>
      <c r="VEC22" s="211"/>
      <c r="VED22" s="211"/>
      <c r="VEE22" s="211"/>
      <c r="VEF22" s="211"/>
      <c r="VEG22" s="211"/>
      <c r="VEH22" s="211"/>
      <c r="VEI22" s="211"/>
      <c r="VEJ22" s="211"/>
      <c r="VEK22" s="211"/>
      <c r="VEL22" s="211"/>
      <c r="VEM22" s="211"/>
      <c r="VEN22" s="211"/>
      <c r="VEO22" s="211"/>
      <c r="VEP22" s="211"/>
      <c r="VEQ22" s="211"/>
      <c r="VER22" s="211"/>
      <c r="VES22" s="211"/>
      <c r="VET22" s="211"/>
      <c r="VEU22" s="211"/>
      <c r="VEV22" s="211"/>
      <c r="VEW22" s="211"/>
      <c r="VEX22" s="211"/>
      <c r="VEY22" s="211"/>
      <c r="VEZ22" s="211"/>
      <c r="VFA22" s="211"/>
      <c r="VFB22" s="211"/>
      <c r="VFC22" s="211"/>
      <c r="VFD22" s="211"/>
      <c r="VFE22" s="211"/>
      <c r="VFF22" s="211"/>
      <c r="VFG22" s="211"/>
      <c r="VFH22" s="211"/>
      <c r="VFI22" s="211"/>
      <c r="VFJ22" s="211"/>
      <c r="VFK22" s="211"/>
      <c r="VFL22" s="211"/>
      <c r="VFM22" s="211"/>
      <c r="VFN22" s="211"/>
      <c r="VFO22" s="211"/>
      <c r="VFP22" s="211"/>
      <c r="VFQ22" s="211"/>
      <c r="VFR22" s="211"/>
      <c r="VFS22" s="211"/>
      <c r="VFT22" s="211"/>
      <c r="VFU22" s="211"/>
      <c r="VFV22" s="211"/>
      <c r="VFW22" s="211"/>
      <c r="VFX22" s="211"/>
      <c r="VFY22" s="211"/>
      <c r="VFZ22" s="211"/>
      <c r="VGA22" s="211"/>
      <c r="VGB22" s="211"/>
      <c r="VGC22" s="211"/>
      <c r="VGD22" s="211"/>
      <c r="VGE22" s="211"/>
      <c r="VGF22" s="211"/>
      <c r="VGG22" s="211"/>
      <c r="VGH22" s="211"/>
      <c r="VGI22" s="211"/>
      <c r="VGJ22" s="211"/>
      <c r="VGK22" s="211"/>
      <c r="VGL22" s="211"/>
      <c r="VGM22" s="211"/>
      <c r="VGN22" s="211"/>
      <c r="VGO22" s="211"/>
      <c r="VGP22" s="211"/>
      <c r="VGQ22" s="211"/>
      <c r="VGR22" s="211"/>
      <c r="VGS22" s="211"/>
      <c r="VGT22" s="211"/>
      <c r="VGU22" s="211"/>
      <c r="VGV22" s="211"/>
      <c r="VGW22" s="211"/>
      <c r="VGX22" s="211"/>
      <c r="VGY22" s="211"/>
      <c r="VGZ22" s="211"/>
      <c r="VHA22" s="211"/>
      <c r="VHB22" s="211"/>
      <c r="VHC22" s="211"/>
      <c r="VHD22" s="211"/>
      <c r="VHE22" s="211"/>
      <c r="VHF22" s="211"/>
      <c r="VHG22" s="211"/>
      <c r="VHH22" s="211"/>
      <c r="VHI22" s="211"/>
      <c r="VHJ22" s="211"/>
      <c r="VHK22" s="211"/>
      <c r="VHL22" s="211"/>
      <c r="VHM22" s="211"/>
      <c r="VHN22" s="211"/>
      <c r="VHO22" s="211"/>
      <c r="VHP22" s="211"/>
      <c r="VHQ22" s="211"/>
      <c r="VHR22" s="211"/>
      <c r="VHS22" s="211"/>
      <c r="VHT22" s="211"/>
      <c r="VHU22" s="211"/>
      <c r="VHV22" s="211"/>
      <c r="VHW22" s="211"/>
      <c r="VHX22" s="211"/>
      <c r="VHY22" s="211"/>
      <c r="VHZ22" s="211"/>
      <c r="VIA22" s="211"/>
      <c r="VIB22" s="211"/>
      <c r="VIC22" s="211"/>
      <c r="VID22" s="211"/>
      <c r="VIE22" s="211"/>
      <c r="VIF22" s="211"/>
      <c r="VIG22" s="211"/>
      <c r="VIH22" s="211"/>
      <c r="VII22" s="211"/>
      <c r="VIJ22" s="211"/>
      <c r="VIK22" s="211"/>
      <c r="VIL22" s="211"/>
      <c r="VIM22" s="211"/>
      <c r="VIN22" s="211"/>
      <c r="VIO22" s="211"/>
      <c r="VIP22" s="211"/>
      <c r="VIQ22" s="211"/>
      <c r="VIR22" s="211"/>
      <c r="VIS22" s="211"/>
      <c r="VIT22" s="211"/>
      <c r="VIU22" s="211"/>
      <c r="VIV22" s="211"/>
      <c r="VIW22" s="211"/>
      <c r="VIX22" s="211"/>
      <c r="VIY22" s="211"/>
      <c r="VIZ22" s="211"/>
      <c r="VJA22" s="211"/>
      <c r="VJB22" s="211"/>
      <c r="VJC22" s="211"/>
      <c r="VJD22" s="211"/>
      <c r="VJE22" s="211"/>
      <c r="VJF22" s="211"/>
      <c r="VJG22" s="211"/>
      <c r="VJH22" s="211"/>
      <c r="VJI22" s="211"/>
      <c r="VJJ22" s="211"/>
      <c r="VJK22" s="211"/>
      <c r="VJL22" s="211"/>
      <c r="VJM22" s="211"/>
      <c r="VJN22" s="211"/>
      <c r="VJO22" s="211"/>
      <c r="VJP22" s="211"/>
      <c r="VJQ22" s="211"/>
      <c r="VJR22" s="211"/>
      <c r="VJS22" s="211"/>
      <c r="VJT22" s="211"/>
      <c r="VJU22" s="211"/>
      <c r="VJV22" s="211"/>
      <c r="VJW22" s="211"/>
      <c r="VJX22" s="211"/>
      <c r="VJY22" s="211"/>
      <c r="VJZ22" s="211"/>
      <c r="VKA22" s="211"/>
      <c r="VKB22" s="211"/>
      <c r="VKC22" s="211"/>
      <c r="VKD22" s="211"/>
      <c r="VKE22" s="211"/>
      <c r="VKF22" s="211"/>
      <c r="VKG22" s="211"/>
      <c r="VKH22" s="211"/>
      <c r="VKI22" s="211"/>
      <c r="VKJ22" s="211"/>
      <c r="VKK22" s="211"/>
      <c r="VKL22" s="211"/>
      <c r="VKM22" s="211"/>
      <c r="VKN22" s="211"/>
      <c r="VKO22" s="211"/>
      <c r="VKP22" s="211"/>
      <c r="VKQ22" s="211"/>
      <c r="VKR22" s="211"/>
      <c r="VKS22" s="211"/>
      <c r="VKT22" s="211"/>
      <c r="VKU22" s="211"/>
      <c r="VKV22" s="211"/>
      <c r="VKW22" s="211"/>
      <c r="VKX22" s="211"/>
      <c r="VKY22" s="211"/>
      <c r="VKZ22" s="211"/>
      <c r="VLA22" s="211"/>
      <c r="VLB22" s="211"/>
      <c r="VLC22" s="211"/>
      <c r="VLD22" s="211"/>
      <c r="VLE22" s="211"/>
      <c r="VLF22" s="211"/>
      <c r="VLG22" s="211"/>
      <c r="VLH22" s="211"/>
      <c r="VLI22" s="211"/>
      <c r="VLJ22" s="211"/>
      <c r="VLK22" s="211"/>
      <c r="VLL22" s="211"/>
      <c r="VLM22" s="211"/>
      <c r="VLN22" s="211"/>
      <c r="VLO22" s="211"/>
      <c r="VLP22" s="211"/>
      <c r="VLQ22" s="211"/>
      <c r="VLR22" s="211"/>
      <c r="VLS22" s="211"/>
      <c r="VLT22" s="211"/>
      <c r="VLU22" s="211"/>
      <c r="VLV22" s="211"/>
      <c r="VLW22" s="211"/>
      <c r="VLX22" s="211"/>
      <c r="VLY22" s="211"/>
      <c r="VLZ22" s="211"/>
      <c r="VMA22" s="211"/>
      <c r="VMB22" s="211"/>
      <c r="VMC22" s="211"/>
      <c r="VMD22" s="211"/>
      <c r="VME22" s="211"/>
      <c r="VMF22" s="211"/>
      <c r="VMG22" s="211"/>
      <c r="VMH22" s="211"/>
      <c r="VMI22" s="211"/>
      <c r="VMJ22" s="211"/>
      <c r="VMK22" s="211"/>
      <c r="VML22" s="211"/>
      <c r="VMM22" s="211"/>
      <c r="VMN22" s="211"/>
      <c r="VMO22" s="211"/>
      <c r="VMP22" s="211"/>
      <c r="VMQ22" s="211"/>
      <c r="VMR22" s="211"/>
      <c r="VMS22" s="211"/>
      <c r="VMT22" s="211"/>
      <c r="VMU22" s="211"/>
      <c r="VMV22" s="211"/>
      <c r="VMW22" s="211"/>
      <c r="VMX22" s="211"/>
      <c r="VMY22" s="211"/>
      <c r="VMZ22" s="211"/>
      <c r="VNA22" s="211"/>
      <c r="VNB22" s="211"/>
      <c r="VNC22" s="211"/>
      <c r="VND22" s="211"/>
      <c r="VNE22" s="211"/>
      <c r="VNF22" s="211"/>
      <c r="VNG22" s="211"/>
      <c r="VNH22" s="211"/>
      <c r="VNI22" s="211"/>
      <c r="VNJ22" s="211"/>
      <c r="VNK22" s="211"/>
      <c r="VNL22" s="211"/>
      <c r="VNM22" s="211"/>
      <c r="VNN22" s="211"/>
      <c r="VNO22" s="211"/>
      <c r="VNP22" s="211"/>
      <c r="VNQ22" s="211"/>
      <c r="VNR22" s="211"/>
      <c r="VNS22" s="211"/>
      <c r="VNT22" s="211"/>
      <c r="VNU22" s="211"/>
      <c r="VNV22" s="211"/>
      <c r="VNW22" s="211"/>
      <c r="VNX22" s="211"/>
      <c r="VNY22" s="211"/>
      <c r="VNZ22" s="211"/>
      <c r="VOA22" s="211"/>
      <c r="VOB22" s="211"/>
      <c r="VOC22" s="211"/>
      <c r="VOD22" s="211"/>
      <c r="VOE22" s="211"/>
      <c r="VOF22" s="211"/>
      <c r="VOG22" s="211"/>
      <c r="VOH22" s="211"/>
      <c r="VOI22" s="211"/>
      <c r="VOJ22" s="211"/>
      <c r="VOK22" s="211"/>
      <c r="VOL22" s="211"/>
      <c r="VOM22" s="211"/>
      <c r="VON22" s="211"/>
      <c r="VOO22" s="211"/>
      <c r="VOP22" s="211"/>
      <c r="VOQ22" s="211"/>
      <c r="VOR22" s="211"/>
      <c r="VOS22" s="211"/>
      <c r="VOT22" s="211"/>
      <c r="VOU22" s="211"/>
      <c r="VOV22" s="211"/>
      <c r="VOW22" s="211"/>
      <c r="VOX22" s="211"/>
      <c r="VOY22" s="211"/>
      <c r="VOZ22" s="211"/>
      <c r="VPA22" s="211"/>
      <c r="VPB22" s="211"/>
      <c r="VPC22" s="211"/>
      <c r="VPD22" s="211"/>
      <c r="VPE22" s="211"/>
      <c r="VPF22" s="211"/>
      <c r="VPG22" s="211"/>
      <c r="VPH22" s="211"/>
      <c r="VPI22" s="211"/>
      <c r="VPJ22" s="211"/>
      <c r="VPK22" s="211"/>
      <c r="VPL22" s="211"/>
      <c r="VPM22" s="211"/>
      <c r="VPN22" s="211"/>
      <c r="VPO22" s="211"/>
      <c r="VPP22" s="211"/>
      <c r="VPQ22" s="211"/>
      <c r="VPR22" s="211"/>
      <c r="VPS22" s="211"/>
      <c r="VPT22" s="211"/>
      <c r="VPU22" s="211"/>
      <c r="VPV22" s="211"/>
      <c r="VPW22" s="211"/>
      <c r="VPX22" s="211"/>
      <c r="VPY22" s="211"/>
      <c r="VPZ22" s="211"/>
      <c r="VQA22" s="211"/>
      <c r="VQB22" s="211"/>
      <c r="VQC22" s="211"/>
      <c r="VQD22" s="211"/>
      <c r="VQE22" s="211"/>
      <c r="VQF22" s="211"/>
      <c r="VQG22" s="211"/>
      <c r="VQH22" s="211"/>
      <c r="VQI22" s="211"/>
      <c r="VQJ22" s="211"/>
      <c r="VQK22" s="211"/>
      <c r="VQL22" s="211"/>
      <c r="VQM22" s="211"/>
      <c r="VQN22" s="211"/>
      <c r="VQO22" s="211"/>
      <c r="VQP22" s="211"/>
      <c r="VQQ22" s="211"/>
      <c r="VQR22" s="211"/>
      <c r="VQS22" s="211"/>
      <c r="VQT22" s="211"/>
      <c r="VQU22" s="211"/>
      <c r="VQV22" s="211"/>
      <c r="VQW22" s="211"/>
      <c r="VQX22" s="211"/>
      <c r="VQY22" s="211"/>
      <c r="VQZ22" s="211"/>
      <c r="VRA22" s="211"/>
      <c r="VRB22" s="211"/>
      <c r="VRC22" s="211"/>
      <c r="VRD22" s="211"/>
      <c r="VRE22" s="211"/>
      <c r="VRF22" s="211"/>
      <c r="VRG22" s="211"/>
      <c r="VRH22" s="211"/>
      <c r="VRI22" s="211"/>
      <c r="VRJ22" s="211"/>
      <c r="VRK22" s="211"/>
      <c r="VRL22" s="211"/>
      <c r="VRM22" s="211"/>
      <c r="VRN22" s="211"/>
      <c r="VRO22" s="211"/>
      <c r="VRP22" s="211"/>
      <c r="VRQ22" s="211"/>
      <c r="VRR22" s="211"/>
      <c r="VRS22" s="211"/>
      <c r="VRT22" s="211"/>
      <c r="VRU22" s="211"/>
      <c r="VRV22" s="211"/>
      <c r="VRW22" s="211"/>
      <c r="VRX22" s="211"/>
      <c r="VRY22" s="211"/>
      <c r="VRZ22" s="211"/>
      <c r="VSA22" s="211"/>
      <c r="VSB22" s="211"/>
      <c r="VSC22" s="211"/>
      <c r="VSD22" s="211"/>
      <c r="VSE22" s="211"/>
      <c r="VSF22" s="211"/>
      <c r="VSG22" s="211"/>
      <c r="VSH22" s="211"/>
      <c r="VSI22" s="211"/>
      <c r="VSJ22" s="211"/>
      <c r="VSK22" s="211"/>
      <c r="VSL22" s="211"/>
      <c r="VSM22" s="211"/>
      <c r="VSN22" s="211"/>
      <c r="VSO22" s="211"/>
      <c r="VSP22" s="211"/>
      <c r="VSQ22" s="211"/>
      <c r="VSR22" s="211"/>
      <c r="VSS22" s="211"/>
      <c r="VST22" s="211"/>
      <c r="VSU22" s="211"/>
      <c r="VSV22" s="211"/>
      <c r="VSW22" s="211"/>
      <c r="VSX22" s="211"/>
      <c r="VSY22" s="211"/>
      <c r="VSZ22" s="211"/>
      <c r="VTA22" s="211"/>
      <c r="VTB22" s="211"/>
      <c r="VTC22" s="211"/>
      <c r="VTD22" s="211"/>
      <c r="VTE22" s="211"/>
      <c r="VTF22" s="211"/>
      <c r="VTG22" s="211"/>
      <c r="VTH22" s="211"/>
      <c r="VTI22" s="211"/>
      <c r="VTJ22" s="211"/>
      <c r="VTK22" s="211"/>
      <c r="VTL22" s="211"/>
      <c r="VTM22" s="211"/>
      <c r="VTN22" s="211"/>
      <c r="VTO22" s="211"/>
      <c r="VTP22" s="211"/>
      <c r="VTQ22" s="211"/>
      <c r="VTR22" s="211"/>
      <c r="VTS22" s="211"/>
      <c r="VTT22" s="211"/>
      <c r="VTU22" s="211"/>
      <c r="VTV22" s="211"/>
      <c r="VTW22" s="211"/>
      <c r="VTX22" s="211"/>
      <c r="VTY22" s="211"/>
      <c r="VTZ22" s="211"/>
      <c r="VUA22" s="211"/>
      <c r="VUB22" s="211"/>
      <c r="VUC22" s="211"/>
      <c r="VUD22" s="211"/>
      <c r="VUE22" s="211"/>
      <c r="VUF22" s="211"/>
      <c r="VUG22" s="211"/>
      <c r="VUH22" s="211"/>
      <c r="VUI22" s="211"/>
      <c r="VUJ22" s="211"/>
      <c r="VUK22" s="211"/>
      <c r="VUL22" s="211"/>
      <c r="VUM22" s="211"/>
      <c r="VUN22" s="211"/>
      <c r="VUO22" s="211"/>
      <c r="VUP22" s="211"/>
      <c r="VUQ22" s="211"/>
      <c r="VUR22" s="211"/>
      <c r="VUS22" s="211"/>
      <c r="VUT22" s="211"/>
      <c r="VUU22" s="211"/>
      <c r="VUV22" s="211"/>
      <c r="VUW22" s="211"/>
      <c r="VUX22" s="211"/>
      <c r="VUY22" s="211"/>
      <c r="VUZ22" s="211"/>
      <c r="VVA22" s="211"/>
      <c r="VVB22" s="211"/>
      <c r="VVC22" s="211"/>
      <c r="VVD22" s="211"/>
      <c r="VVE22" s="211"/>
      <c r="VVF22" s="211"/>
      <c r="VVG22" s="211"/>
      <c r="VVH22" s="211"/>
      <c r="VVI22" s="211"/>
      <c r="VVJ22" s="211"/>
      <c r="VVK22" s="211"/>
      <c r="VVL22" s="211"/>
      <c r="VVM22" s="211"/>
      <c r="VVN22" s="211"/>
      <c r="VVO22" s="211"/>
      <c r="VVP22" s="211"/>
      <c r="VVQ22" s="211"/>
      <c r="VVR22" s="211"/>
      <c r="VVS22" s="211"/>
      <c r="VVT22" s="211"/>
      <c r="VVU22" s="211"/>
      <c r="VVV22" s="211"/>
      <c r="VVW22" s="211"/>
      <c r="VVX22" s="211"/>
      <c r="VVY22" s="211"/>
      <c r="VVZ22" s="211"/>
      <c r="VWA22" s="211"/>
      <c r="VWB22" s="211"/>
      <c r="VWC22" s="211"/>
      <c r="VWD22" s="211"/>
      <c r="VWE22" s="211"/>
      <c r="VWF22" s="211"/>
      <c r="VWG22" s="211"/>
      <c r="VWH22" s="211"/>
      <c r="VWI22" s="211"/>
      <c r="VWJ22" s="211"/>
      <c r="VWK22" s="211"/>
      <c r="VWL22" s="211"/>
      <c r="VWM22" s="211"/>
      <c r="VWN22" s="211"/>
      <c r="VWO22" s="211"/>
      <c r="VWP22" s="211"/>
      <c r="VWQ22" s="211"/>
      <c r="VWR22" s="211"/>
      <c r="VWS22" s="211"/>
      <c r="VWT22" s="211"/>
      <c r="VWU22" s="211"/>
      <c r="VWV22" s="211"/>
      <c r="VWW22" s="211"/>
      <c r="VWX22" s="211"/>
      <c r="VWY22" s="211"/>
      <c r="VWZ22" s="211"/>
      <c r="VXA22" s="211"/>
      <c r="VXB22" s="211"/>
      <c r="VXC22" s="211"/>
      <c r="VXD22" s="211"/>
      <c r="VXE22" s="211"/>
      <c r="VXF22" s="211"/>
      <c r="VXG22" s="211"/>
      <c r="VXH22" s="211"/>
      <c r="VXI22" s="211"/>
      <c r="VXJ22" s="211"/>
      <c r="VXK22" s="211"/>
      <c r="VXL22" s="211"/>
      <c r="VXM22" s="211"/>
      <c r="VXN22" s="211"/>
      <c r="VXO22" s="211"/>
      <c r="VXP22" s="211"/>
      <c r="VXQ22" s="211"/>
      <c r="VXR22" s="211"/>
      <c r="VXS22" s="211"/>
      <c r="VXT22" s="211"/>
      <c r="VXU22" s="211"/>
      <c r="VXV22" s="211"/>
      <c r="VXW22" s="211"/>
      <c r="VXX22" s="211"/>
      <c r="VXY22" s="211"/>
      <c r="VXZ22" s="211"/>
      <c r="VYA22" s="211"/>
      <c r="VYB22" s="211"/>
      <c r="VYC22" s="211"/>
      <c r="VYD22" s="211"/>
      <c r="VYE22" s="211"/>
      <c r="VYF22" s="211"/>
      <c r="VYG22" s="211"/>
      <c r="VYH22" s="211"/>
      <c r="VYI22" s="211"/>
      <c r="VYJ22" s="211"/>
      <c r="VYK22" s="211"/>
      <c r="VYL22" s="211"/>
      <c r="VYM22" s="211"/>
      <c r="VYN22" s="211"/>
      <c r="VYO22" s="211"/>
      <c r="VYP22" s="211"/>
      <c r="VYQ22" s="211"/>
      <c r="VYR22" s="211"/>
      <c r="VYS22" s="211"/>
      <c r="VYT22" s="211"/>
      <c r="VYU22" s="211"/>
      <c r="VYV22" s="211"/>
      <c r="VYW22" s="211"/>
      <c r="VYX22" s="211"/>
      <c r="VYY22" s="211"/>
      <c r="VYZ22" s="211"/>
      <c r="VZA22" s="211"/>
      <c r="VZB22" s="211"/>
      <c r="VZC22" s="211"/>
      <c r="VZD22" s="211"/>
      <c r="VZE22" s="211"/>
      <c r="VZF22" s="211"/>
      <c r="VZG22" s="211"/>
      <c r="VZH22" s="211"/>
      <c r="VZI22" s="211"/>
      <c r="VZJ22" s="211"/>
      <c r="VZK22" s="211"/>
      <c r="VZL22" s="211"/>
      <c r="VZM22" s="211"/>
      <c r="VZN22" s="211"/>
      <c r="VZO22" s="211"/>
      <c r="VZP22" s="211"/>
      <c r="VZQ22" s="211"/>
      <c r="VZR22" s="211"/>
      <c r="VZS22" s="211"/>
      <c r="VZT22" s="211"/>
      <c r="VZU22" s="211"/>
      <c r="VZV22" s="211"/>
      <c r="VZW22" s="211"/>
      <c r="VZX22" s="211"/>
      <c r="VZY22" s="211"/>
      <c r="VZZ22" s="211"/>
      <c r="WAA22" s="211"/>
      <c r="WAB22" s="211"/>
      <c r="WAC22" s="211"/>
      <c r="WAD22" s="211"/>
      <c r="WAE22" s="211"/>
      <c r="WAF22" s="211"/>
      <c r="WAG22" s="211"/>
      <c r="WAH22" s="211"/>
      <c r="WAI22" s="211"/>
      <c r="WAJ22" s="211"/>
      <c r="WAK22" s="211"/>
      <c r="WAL22" s="211"/>
      <c r="WAM22" s="211"/>
      <c r="WAN22" s="211"/>
      <c r="WAO22" s="211"/>
      <c r="WAP22" s="211"/>
      <c r="WAQ22" s="211"/>
      <c r="WAR22" s="211"/>
      <c r="WAS22" s="211"/>
      <c r="WAT22" s="211"/>
      <c r="WAU22" s="211"/>
      <c r="WAV22" s="211"/>
      <c r="WAW22" s="211"/>
      <c r="WAX22" s="211"/>
      <c r="WAY22" s="211"/>
      <c r="WAZ22" s="211"/>
      <c r="WBA22" s="211"/>
      <c r="WBB22" s="211"/>
      <c r="WBC22" s="211"/>
      <c r="WBD22" s="211"/>
      <c r="WBE22" s="211"/>
      <c r="WBF22" s="211"/>
      <c r="WBG22" s="211"/>
      <c r="WBH22" s="211"/>
      <c r="WBI22" s="211"/>
      <c r="WBJ22" s="211"/>
      <c r="WBK22" s="211"/>
      <c r="WBL22" s="211"/>
      <c r="WBM22" s="211"/>
      <c r="WBN22" s="211"/>
      <c r="WBO22" s="211"/>
      <c r="WBP22" s="211"/>
      <c r="WBQ22" s="211"/>
      <c r="WBR22" s="211"/>
      <c r="WBS22" s="211"/>
      <c r="WBT22" s="211"/>
      <c r="WBU22" s="211"/>
      <c r="WBV22" s="211"/>
      <c r="WBW22" s="211"/>
      <c r="WBX22" s="211"/>
      <c r="WBY22" s="211"/>
      <c r="WBZ22" s="211"/>
      <c r="WCA22" s="211"/>
      <c r="WCB22" s="211"/>
      <c r="WCC22" s="211"/>
      <c r="WCD22" s="211"/>
      <c r="WCE22" s="211"/>
      <c r="WCF22" s="211"/>
      <c r="WCG22" s="211"/>
      <c r="WCH22" s="211"/>
      <c r="WCI22" s="211"/>
      <c r="WCJ22" s="211"/>
      <c r="WCK22" s="211"/>
      <c r="WCL22" s="211"/>
      <c r="WCM22" s="211"/>
      <c r="WCN22" s="211"/>
      <c r="WCO22" s="211"/>
      <c r="WCP22" s="211"/>
      <c r="WCQ22" s="211"/>
      <c r="WCR22" s="211"/>
      <c r="WCS22" s="211"/>
      <c r="WCT22" s="211"/>
      <c r="WCU22" s="211"/>
      <c r="WCV22" s="211"/>
      <c r="WCW22" s="211"/>
      <c r="WCX22" s="211"/>
      <c r="WCY22" s="211"/>
      <c r="WCZ22" s="211"/>
      <c r="WDA22" s="211"/>
      <c r="WDB22" s="211"/>
      <c r="WDC22" s="211"/>
      <c r="WDD22" s="211"/>
      <c r="WDE22" s="211"/>
      <c r="WDF22" s="211"/>
      <c r="WDG22" s="211"/>
      <c r="WDH22" s="211"/>
      <c r="WDI22" s="211"/>
      <c r="WDJ22" s="211"/>
      <c r="WDK22" s="211"/>
      <c r="WDL22" s="211"/>
      <c r="WDM22" s="211"/>
      <c r="WDN22" s="211"/>
      <c r="WDO22" s="211"/>
      <c r="WDP22" s="211"/>
      <c r="WDQ22" s="211"/>
      <c r="WDR22" s="211"/>
      <c r="WDS22" s="211"/>
      <c r="WDT22" s="211"/>
      <c r="WDU22" s="211"/>
      <c r="WDV22" s="211"/>
      <c r="WDW22" s="211"/>
      <c r="WDX22" s="211"/>
      <c r="WDY22" s="211"/>
      <c r="WDZ22" s="211"/>
      <c r="WEA22" s="211"/>
      <c r="WEB22" s="211"/>
      <c r="WEC22" s="211"/>
      <c r="WED22" s="211"/>
      <c r="WEE22" s="211"/>
      <c r="WEF22" s="211"/>
      <c r="WEG22" s="211"/>
      <c r="WEH22" s="211"/>
      <c r="WEI22" s="211"/>
      <c r="WEJ22" s="211"/>
      <c r="WEK22" s="211"/>
      <c r="WEL22" s="211"/>
      <c r="WEM22" s="211"/>
      <c r="WEN22" s="211"/>
      <c r="WEO22" s="211"/>
      <c r="WEP22" s="211"/>
      <c r="WEQ22" s="211"/>
      <c r="WER22" s="211"/>
      <c r="WES22" s="211"/>
      <c r="WET22" s="211"/>
      <c r="WEU22" s="211"/>
      <c r="WEV22" s="211"/>
      <c r="WEW22" s="211"/>
      <c r="WEX22" s="211"/>
      <c r="WEY22" s="211"/>
      <c r="WEZ22" s="211"/>
      <c r="WFA22" s="211"/>
      <c r="WFB22" s="211"/>
      <c r="WFC22" s="211"/>
      <c r="WFD22" s="211"/>
      <c r="WFE22" s="211"/>
      <c r="WFF22" s="211"/>
      <c r="WFG22" s="211"/>
      <c r="WFH22" s="211"/>
      <c r="WFI22" s="211"/>
      <c r="WFJ22" s="211"/>
      <c r="WFK22" s="211"/>
      <c r="WFL22" s="211"/>
      <c r="WFM22" s="211"/>
      <c r="WFN22" s="211"/>
      <c r="WFO22" s="211"/>
      <c r="WFP22" s="211"/>
      <c r="WFQ22" s="211"/>
      <c r="WFR22" s="211"/>
      <c r="WFS22" s="211"/>
      <c r="WFT22" s="211"/>
      <c r="WFU22" s="211"/>
      <c r="WFV22" s="211"/>
      <c r="WFW22" s="211"/>
      <c r="WFX22" s="211"/>
      <c r="WFY22" s="211"/>
      <c r="WFZ22" s="211"/>
      <c r="WGA22" s="211"/>
      <c r="WGB22" s="211"/>
      <c r="WGC22" s="211"/>
      <c r="WGD22" s="211"/>
      <c r="WGE22" s="211"/>
      <c r="WGF22" s="211"/>
      <c r="WGG22" s="211"/>
      <c r="WGH22" s="211"/>
      <c r="WGI22" s="211"/>
      <c r="WGJ22" s="211"/>
      <c r="WGK22" s="211"/>
      <c r="WGL22" s="211"/>
      <c r="WGM22" s="211"/>
      <c r="WGN22" s="211"/>
      <c r="WGO22" s="211"/>
      <c r="WGP22" s="211"/>
      <c r="WGQ22" s="211"/>
      <c r="WGR22" s="211"/>
      <c r="WGS22" s="211"/>
      <c r="WGT22" s="211"/>
      <c r="WGU22" s="211"/>
      <c r="WGV22" s="211"/>
      <c r="WGW22" s="211"/>
      <c r="WGX22" s="211"/>
      <c r="WGY22" s="211"/>
      <c r="WGZ22" s="211"/>
      <c r="WHA22" s="211"/>
      <c r="WHB22" s="211"/>
      <c r="WHC22" s="211"/>
      <c r="WHD22" s="211"/>
      <c r="WHE22" s="211"/>
      <c r="WHF22" s="211"/>
      <c r="WHG22" s="211"/>
      <c r="WHH22" s="211"/>
      <c r="WHI22" s="211"/>
      <c r="WHJ22" s="211"/>
      <c r="WHK22" s="211"/>
      <c r="WHL22" s="211"/>
      <c r="WHM22" s="211"/>
      <c r="WHN22" s="211"/>
      <c r="WHO22" s="211"/>
      <c r="WHP22" s="211"/>
      <c r="WHQ22" s="211"/>
      <c r="WHR22" s="211"/>
      <c r="WHS22" s="211"/>
      <c r="WHT22" s="211"/>
      <c r="WHU22" s="211"/>
      <c r="WHV22" s="211"/>
      <c r="WHW22" s="211"/>
      <c r="WHX22" s="211"/>
      <c r="WHY22" s="211"/>
      <c r="WHZ22" s="211"/>
      <c r="WIA22" s="211"/>
      <c r="WIB22" s="211"/>
      <c r="WIC22" s="211"/>
      <c r="WID22" s="211"/>
      <c r="WIE22" s="211"/>
      <c r="WIF22" s="211"/>
      <c r="WIG22" s="211"/>
      <c r="WIH22" s="211"/>
      <c r="WII22" s="211"/>
      <c r="WIJ22" s="211"/>
      <c r="WIK22" s="211"/>
      <c r="WIL22" s="211"/>
      <c r="WIM22" s="211"/>
      <c r="WIN22" s="211"/>
      <c r="WIO22" s="211"/>
      <c r="WIP22" s="211"/>
      <c r="WIQ22" s="211"/>
      <c r="WIR22" s="211"/>
      <c r="WIS22" s="211"/>
      <c r="WIT22" s="211"/>
      <c r="WIU22" s="211"/>
      <c r="WIV22" s="211"/>
      <c r="WIW22" s="211"/>
      <c r="WIX22" s="211"/>
      <c r="WIY22" s="211"/>
      <c r="WIZ22" s="211"/>
      <c r="WJA22" s="211"/>
      <c r="WJB22" s="211"/>
      <c r="WJC22" s="211"/>
      <c r="WJD22" s="211"/>
      <c r="WJE22" s="211"/>
      <c r="WJF22" s="211"/>
      <c r="WJG22" s="211"/>
      <c r="WJH22" s="211"/>
      <c r="WJI22" s="211"/>
      <c r="WJJ22" s="211"/>
      <c r="WJK22" s="211"/>
      <c r="WJL22" s="211"/>
      <c r="WJM22" s="211"/>
      <c r="WJN22" s="211"/>
      <c r="WJO22" s="211"/>
      <c r="WJP22" s="211"/>
      <c r="WJQ22" s="211"/>
      <c r="WJR22" s="211"/>
      <c r="WJS22" s="211"/>
      <c r="WJT22" s="211"/>
      <c r="WJU22" s="211"/>
      <c r="WJV22" s="211"/>
      <c r="WJW22" s="211"/>
      <c r="WJX22" s="211"/>
      <c r="WJY22" s="211"/>
      <c r="WJZ22" s="211"/>
      <c r="WKA22" s="211"/>
      <c r="WKB22" s="211"/>
      <c r="WKC22" s="211"/>
      <c r="WKD22" s="211"/>
      <c r="WKE22" s="211"/>
      <c r="WKF22" s="211"/>
      <c r="WKG22" s="211"/>
      <c r="WKH22" s="211"/>
      <c r="WKI22" s="211"/>
      <c r="WKJ22" s="211"/>
      <c r="WKK22" s="211"/>
      <c r="WKL22" s="211"/>
      <c r="WKM22" s="211"/>
      <c r="WKN22" s="211"/>
      <c r="WKO22" s="211"/>
      <c r="WKP22" s="211"/>
      <c r="WKQ22" s="211"/>
      <c r="WKR22" s="211"/>
      <c r="WKS22" s="211"/>
      <c r="WKT22" s="211"/>
      <c r="WKU22" s="211"/>
      <c r="WKV22" s="211"/>
      <c r="WKW22" s="211"/>
      <c r="WKX22" s="211"/>
      <c r="WKY22" s="211"/>
      <c r="WKZ22" s="211"/>
      <c r="WLA22" s="211"/>
      <c r="WLB22" s="211"/>
      <c r="WLC22" s="211"/>
      <c r="WLD22" s="211"/>
      <c r="WLE22" s="211"/>
      <c r="WLF22" s="211"/>
      <c r="WLG22" s="211"/>
      <c r="WLH22" s="211"/>
      <c r="WLI22" s="211"/>
      <c r="WLJ22" s="211"/>
      <c r="WLK22" s="211"/>
      <c r="WLL22" s="211"/>
      <c r="WLM22" s="211"/>
      <c r="WLN22" s="211"/>
      <c r="WLO22" s="211"/>
      <c r="WLP22" s="211"/>
      <c r="WLQ22" s="211"/>
      <c r="WLR22" s="211"/>
      <c r="WLS22" s="211"/>
      <c r="WLT22" s="211"/>
      <c r="WLU22" s="211"/>
      <c r="WLV22" s="211"/>
      <c r="WLW22" s="211"/>
      <c r="WLX22" s="211"/>
      <c r="WLY22" s="211"/>
      <c r="WLZ22" s="211"/>
      <c r="WMA22" s="211"/>
      <c r="WMB22" s="211"/>
      <c r="WMC22" s="211"/>
      <c r="WMD22" s="211"/>
      <c r="WME22" s="211"/>
      <c r="WMF22" s="211"/>
      <c r="WMG22" s="211"/>
      <c r="WMH22" s="211"/>
      <c r="WMI22" s="211"/>
      <c r="WMJ22" s="211"/>
      <c r="WMK22" s="211"/>
      <c r="WML22" s="211"/>
      <c r="WMM22" s="211"/>
      <c r="WMN22" s="211"/>
      <c r="WMO22" s="211"/>
      <c r="WMP22" s="211"/>
      <c r="WMQ22" s="211"/>
      <c r="WMR22" s="211"/>
      <c r="WMS22" s="211"/>
      <c r="WMT22" s="211"/>
      <c r="WMU22" s="211"/>
      <c r="WMV22" s="211"/>
      <c r="WMW22" s="211"/>
      <c r="WMX22" s="211"/>
      <c r="WMY22" s="211"/>
      <c r="WMZ22" s="211"/>
      <c r="WNA22" s="211"/>
      <c r="WNB22" s="211"/>
      <c r="WNC22" s="211"/>
      <c r="WND22" s="211"/>
      <c r="WNE22" s="211"/>
      <c r="WNF22" s="211"/>
      <c r="WNG22" s="211"/>
      <c r="WNH22" s="211"/>
      <c r="WNI22" s="211"/>
      <c r="WNJ22" s="211"/>
      <c r="WNK22" s="211"/>
      <c r="WNL22" s="211"/>
      <c r="WNM22" s="211"/>
      <c r="WNN22" s="211"/>
      <c r="WNO22" s="211"/>
      <c r="WNP22" s="211"/>
      <c r="WNQ22" s="211"/>
      <c r="WNR22" s="211"/>
      <c r="WNS22" s="211"/>
      <c r="WNT22" s="211"/>
      <c r="WNU22" s="211"/>
      <c r="WNV22" s="211"/>
      <c r="WNW22" s="211"/>
      <c r="WNX22" s="211"/>
      <c r="WNY22" s="211"/>
      <c r="WNZ22" s="211"/>
      <c r="WOA22" s="211"/>
      <c r="WOB22" s="211"/>
      <c r="WOC22" s="211"/>
      <c r="WOD22" s="211"/>
      <c r="WOE22" s="211"/>
      <c r="WOF22" s="211"/>
      <c r="WOG22" s="211"/>
      <c r="WOH22" s="211"/>
      <c r="WOI22" s="211"/>
      <c r="WOJ22" s="211"/>
      <c r="WOK22" s="211"/>
      <c r="WOL22" s="211"/>
      <c r="WOM22" s="211"/>
      <c r="WON22" s="211"/>
      <c r="WOO22" s="211"/>
      <c r="WOP22" s="211"/>
      <c r="WOQ22" s="211"/>
      <c r="WOR22" s="211"/>
      <c r="WOS22" s="211"/>
      <c r="WOT22" s="211"/>
      <c r="WOU22" s="211"/>
      <c r="WOV22" s="211"/>
      <c r="WOW22" s="211"/>
      <c r="WOX22" s="211"/>
      <c r="WOY22" s="211"/>
      <c r="WOZ22" s="211"/>
      <c r="WPA22" s="211"/>
      <c r="WPB22" s="211"/>
      <c r="WPC22" s="211"/>
      <c r="WPD22" s="211"/>
      <c r="WPE22" s="211"/>
      <c r="WPF22" s="211"/>
      <c r="WPG22" s="211"/>
      <c r="WPH22" s="211"/>
      <c r="WPI22" s="211"/>
      <c r="WPJ22" s="211"/>
      <c r="WPK22" s="211"/>
      <c r="WPL22" s="211"/>
      <c r="WPM22" s="211"/>
      <c r="WPN22" s="211"/>
      <c r="WPO22" s="211"/>
      <c r="WPP22" s="211"/>
      <c r="WPQ22" s="211"/>
      <c r="WPR22" s="211"/>
      <c r="WPS22" s="211"/>
      <c r="WPT22" s="211"/>
      <c r="WPU22" s="211"/>
      <c r="WPV22" s="211"/>
      <c r="WPW22" s="211"/>
      <c r="WPX22" s="211"/>
      <c r="WPY22" s="211"/>
      <c r="WPZ22" s="211"/>
      <c r="WQA22" s="211"/>
      <c r="WQB22" s="211"/>
      <c r="WQC22" s="211"/>
      <c r="WQD22" s="211"/>
      <c r="WQE22" s="211"/>
      <c r="WQF22" s="211"/>
      <c r="WQG22" s="211"/>
      <c r="WQH22" s="211"/>
      <c r="WQI22" s="211"/>
      <c r="WQJ22" s="211"/>
      <c r="WQK22" s="211"/>
      <c r="WQL22" s="211"/>
      <c r="WQM22" s="211"/>
      <c r="WQN22" s="211"/>
      <c r="WQO22" s="211"/>
      <c r="WQP22" s="211"/>
      <c r="WQQ22" s="211"/>
      <c r="WQR22" s="211"/>
      <c r="WQS22" s="211"/>
      <c r="WQT22" s="211"/>
      <c r="WQU22" s="211"/>
      <c r="WQV22" s="211"/>
      <c r="WQW22" s="211"/>
      <c r="WQX22" s="211"/>
      <c r="WQY22" s="211"/>
      <c r="WQZ22" s="211"/>
      <c r="WRA22" s="211"/>
      <c r="WRB22" s="211"/>
      <c r="WRC22" s="211"/>
      <c r="WRD22" s="211"/>
      <c r="WRE22" s="211"/>
      <c r="WRF22" s="211"/>
      <c r="WRG22" s="211"/>
      <c r="WRH22" s="211"/>
      <c r="WRI22" s="211"/>
      <c r="WRJ22" s="211"/>
      <c r="WRK22" s="211"/>
      <c r="WRL22" s="211"/>
      <c r="WRM22" s="211"/>
      <c r="WRN22" s="211"/>
      <c r="WRO22" s="211"/>
      <c r="WRP22" s="211"/>
      <c r="WRQ22" s="211"/>
      <c r="WRR22" s="211"/>
      <c r="WRS22" s="211"/>
      <c r="WRT22" s="211"/>
      <c r="WRU22" s="211"/>
      <c r="WRV22" s="211"/>
      <c r="WRW22" s="211"/>
      <c r="WRX22" s="211"/>
      <c r="WRY22" s="211"/>
      <c r="WRZ22" s="211"/>
      <c r="WSA22" s="211"/>
      <c r="WSB22" s="211"/>
      <c r="WSC22" s="211"/>
      <c r="WSD22" s="211"/>
      <c r="WSE22" s="211"/>
      <c r="WSF22" s="211"/>
      <c r="WSG22" s="211"/>
      <c r="WSH22" s="211"/>
      <c r="WSI22" s="211"/>
      <c r="WSJ22" s="211"/>
      <c r="WSK22" s="211"/>
      <c r="WSL22" s="211"/>
      <c r="WSM22" s="211"/>
      <c r="WSN22" s="211"/>
      <c r="WSO22" s="211"/>
      <c r="WSP22" s="211"/>
      <c r="WSQ22" s="211"/>
      <c r="WSR22" s="211"/>
      <c r="WSS22" s="211"/>
      <c r="WST22" s="211"/>
      <c r="WSU22" s="211"/>
      <c r="WSV22" s="211"/>
      <c r="WSW22" s="211"/>
      <c r="WSX22" s="211"/>
      <c r="WSY22" s="211"/>
      <c r="WSZ22" s="211"/>
      <c r="WTA22" s="211"/>
      <c r="WTB22" s="211"/>
      <c r="WTC22" s="211"/>
      <c r="WTD22" s="211"/>
      <c r="WTE22" s="211"/>
      <c r="WTF22" s="211"/>
      <c r="WTG22" s="211"/>
      <c r="WTH22" s="211"/>
      <c r="WTI22" s="211"/>
      <c r="WTJ22" s="211"/>
      <c r="WTK22" s="211"/>
      <c r="WTL22" s="211"/>
      <c r="WTM22" s="211"/>
      <c r="WTN22" s="211"/>
      <c r="WTO22" s="211"/>
      <c r="WTP22" s="211"/>
      <c r="WTQ22" s="211"/>
      <c r="WTR22" s="211"/>
      <c r="WTS22" s="211"/>
      <c r="WTT22" s="211"/>
      <c r="WTU22" s="211"/>
      <c r="WTV22" s="211"/>
      <c r="WTW22" s="211"/>
      <c r="WTX22" s="211"/>
      <c r="WTY22" s="211"/>
      <c r="WTZ22" s="211"/>
      <c r="WUA22" s="211"/>
      <c r="WUB22" s="211"/>
      <c r="WUC22" s="211"/>
      <c r="WUD22" s="211"/>
      <c r="WUE22" s="211"/>
      <c r="WUF22" s="211"/>
      <c r="WUG22" s="211"/>
      <c r="WUH22" s="211"/>
      <c r="WUI22" s="211"/>
      <c r="WUJ22" s="211"/>
      <c r="WUK22" s="211"/>
      <c r="WUL22" s="211"/>
      <c r="WUM22" s="211"/>
      <c r="WUN22" s="211"/>
      <c r="WUO22" s="211"/>
      <c r="WUP22" s="211"/>
      <c r="WUQ22" s="211"/>
      <c r="WUR22" s="211"/>
      <c r="WUS22" s="211"/>
      <c r="WUT22" s="211"/>
      <c r="WUU22" s="211"/>
      <c r="WUV22" s="211"/>
      <c r="WUW22" s="211"/>
      <c r="WUX22" s="211"/>
      <c r="WUY22" s="211"/>
      <c r="WUZ22" s="211"/>
      <c r="WVA22" s="211"/>
      <c r="WVB22" s="211"/>
      <c r="WVC22" s="211"/>
      <c r="WVD22" s="211"/>
      <c r="WVE22" s="211"/>
      <c r="WVF22" s="211"/>
      <c r="WVG22" s="211"/>
      <c r="WVH22" s="211"/>
      <c r="WVI22" s="211"/>
      <c r="WVJ22" s="211"/>
      <c r="WVK22" s="211"/>
      <c r="WVL22" s="211"/>
      <c r="WVM22" s="211"/>
      <c r="WVN22" s="211"/>
      <c r="WVO22" s="211"/>
      <c r="WVP22" s="211"/>
      <c r="WVQ22" s="211"/>
      <c r="WVR22" s="211"/>
      <c r="WVS22" s="211"/>
      <c r="WVT22" s="211"/>
      <c r="WVU22" s="211"/>
      <c r="WVV22" s="211"/>
      <c r="WVW22" s="211"/>
      <c r="WVX22" s="211"/>
      <c r="WVY22" s="211"/>
      <c r="WVZ22" s="211"/>
      <c r="WWA22" s="211"/>
      <c r="WWB22" s="211"/>
      <c r="WWC22" s="211"/>
      <c r="WWD22" s="211"/>
      <c r="WWE22" s="211"/>
      <c r="WWF22" s="211"/>
      <c r="WWG22" s="211"/>
      <c r="WWH22" s="211"/>
      <c r="WWI22" s="211"/>
      <c r="WWJ22" s="211"/>
      <c r="WWK22" s="211"/>
      <c r="WWL22" s="211"/>
      <c r="WWM22" s="211"/>
      <c r="WWN22" s="211"/>
      <c r="WWO22" s="211"/>
      <c r="WWP22" s="211"/>
      <c r="WWQ22" s="211"/>
      <c r="WWR22" s="211"/>
      <c r="WWS22" s="211"/>
      <c r="WWT22" s="211"/>
      <c r="WWU22" s="211"/>
      <c r="WWV22" s="211"/>
      <c r="WWW22" s="211"/>
      <c r="WWX22" s="211"/>
      <c r="WWY22" s="211"/>
      <c r="WWZ22" s="211"/>
      <c r="WXA22" s="211"/>
      <c r="WXB22" s="211"/>
      <c r="WXC22" s="211"/>
      <c r="WXD22" s="211"/>
      <c r="WXE22" s="211"/>
      <c r="WXF22" s="211"/>
      <c r="WXG22" s="211"/>
      <c r="WXH22" s="211"/>
      <c r="WXI22" s="211"/>
      <c r="WXJ22" s="211"/>
      <c r="WXK22" s="211"/>
      <c r="WXL22" s="211"/>
      <c r="WXM22" s="211"/>
      <c r="WXN22" s="211"/>
      <c r="WXO22" s="211"/>
      <c r="WXP22" s="211"/>
      <c r="WXQ22" s="211"/>
      <c r="WXR22" s="211"/>
      <c r="WXS22" s="211"/>
      <c r="WXT22" s="211"/>
      <c r="WXU22" s="211"/>
      <c r="WXV22" s="211"/>
      <c r="WXW22" s="211"/>
      <c r="WXX22" s="211"/>
      <c r="WXY22" s="211"/>
      <c r="WXZ22" s="211"/>
      <c r="WYA22" s="211"/>
      <c r="WYB22" s="211"/>
      <c r="WYC22" s="211"/>
      <c r="WYD22" s="211"/>
      <c r="WYE22" s="211"/>
      <c r="WYF22" s="211"/>
      <c r="WYG22" s="211"/>
      <c r="WYH22" s="211"/>
      <c r="WYI22" s="211"/>
      <c r="WYJ22" s="211"/>
      <c r="WYK22" s="211"/>
      <c r="WYL22" s="211"/>
      <c r="WYM22" s="211"/>
      <c r="WYN22" s="211"/>
      <c r="WYO22" s="211"/>
      <c r="WYP22" s="211"/>
      <c r="WYQ22" s="211"/>
      <c r="WYR22" s="211"/>
      <c r="WYS22" s="211"/>
      <c r="WYT22" s="211"/>
      <c r="WYU22" s="211"/>
      <c r="WYV22" s="211"/>
      <c r="WYW22" s="211"/>
      <c r="WYX22" s="211"/>
      <c r="WYY22" s="211"/>
      <c r="WYZ22" s="211"/>
      <c r="WZA22" s="211"/>
      <c r="WZB22" s="211"/>
      <c r="WZC22" s="211"/>
      <c r="WZD22" s="211"/>
      <c r="WZE22" s="211"/>
      <c r="WZF22" s="211"/>
      <c r="WZG22" s="211"/>
      <c r="WZH22" s="211"/>
      <c r="WZI22" s="211"/>
      <c r="WZJ22" s="211"/>
      <c r="WZK22" s="211"/>
      <c r="WZL22" s="211"/>
      <c r="WZM22" s="211"/>
      <c r="WZN22" s="211"/>
      <c r="WZO22" s="211"/>
      <c r="WZP22" s="211"/>
      <c r="WZQ22" s="211"/>
      <c r="WZR22" s="211"/>
      <c r="WZS22" s="211"/>
      <c r="WZT22" s="211"/>
      <c r="WZU22" s="211"/>
      <c r="WZV22" s="211"/>
      <c r="WZW22" s="211"/>
      <c r="WZX22" s="211"/>
      <c r="WZY22" s="211"/>
      <c r="WZZ22" s="211"/>
      <c r="XAA22" s="211"/>
      <c r="XAB22" s="211"/>
      <c r="XAC22" s="211"/>
      <c r="XAD22" s="211"/>
      <c r="XAE22" s="211"/>
      <c r="XAF22" s="211"/>
      <c r="XAG22" s="211"/>
      <c r="XAH22" s="211"/>
      <c r="XAI22" s="211"/>
      <c r="XAJ22" s="211"/>
      <c r="XAK22" s="211"/>
      <c r="XAL22" s="211"/>
      <c r="XAM22" s="211"/>
      <c r="XAN22" s="211"/>
      <c r="XAO22" s="211"/>
      <c r="XAP22" s="211"/>
      <c r="XAQ22" s="211"/>
      <c r="XAR22" s="211"/>
      <c r="XAS22" s="211"/>
      <c r="XAT22" s="211"/>
      <c r="XAU22" s="211"/>
      <c r="XAV22" s="211"/>
      <c r="XAW22" s="211"/>
      <c r="XAX22" s="211"/>
      <c r="XAY22" s="211"/>
      <c r="XAZ22" s="211"/>
      <c r="XBA22" s="211"/>
      <c r="XBB22" s="211"/>
      <c r="XBC22" s="211"/>
      <c r="XBD22" s="211"/>
      <c r="XBE22" s="211"/>
      <c r="XBF22" s="211"/>
      <c r="XBG22" s="211"/>
      <c r="XBH22" s="211"/>
      <c r="XBI22" s="211"/>
      <c r="XBJ22" s="211"/>
      <c r="XBK22" s="211"/>
      <c r="XBL22" s="211"/>
      <c r="XBM22" s="211"/>
      <c r="XBN22" s="211"/>
      <c r="XBO22" s="211"/>
      <c r="XBP22" s="211"/>
      <c r="XBQ22" s="211"/>
      <c r="XBR22" s="211"/>
      <c r="XBS22" s="211"/>
      <c r="XBT22" s="211"/>
      <c r="XBU22" s="211"/>
      <c r="XBV22" s="211"/>
      <c r="XBW22" s="211"/>
      <c r="XBX22" s="211"/>
      <c r="XBY22" s="211"/>
      <c r="XBZ22" s="211"/>
      <c r="XCA22" s="211"/>
      <c r="XCB22" s="211"/>
      <c r="XCC22" s="211"/>
      <c r="XCD22" s="211"/>
      <c r="XCE22" s="211"/>
      <c r="XCF22" s="211"/>
      <c r="XCG22" s="211"/>
      <c r="XCH22" s="211"/>
      <c r="XCI22" s="211"/>
      <c r="XCJ22" s="211"/>
      <c r="XCK22" s="211"/>
      <c r="XCL22" s="211"/>
      <c r="XCM22" s="211"/>
      <c r="XCN22" s="211"/>
      <c r="XCO22" s="211"/>
      <c r="XCP22" s="211"/>
      <c r="XCQ22" s="211"/>
      <c r="XCR22" s="211"/>
      <c r="XCS22" s="211"/>
      <c r="XCT22" s="211"/>
      <c r="XCU22" s="211"/>
      <c r="XCV22" s="211"/>
      <c r="XCW22" s="211"/>
      <c r="XCX22" s="211"/>
      <c r="XCY22" s="211"/>
      <c r="XCZ22" s="211"/>
      <c r="XDA22" s="211"/>
      <c r="XDB22" s="211"/>
      <c r="XDC22" s="211"/>
      <c r="XDD22" s="211"/>
      <c r="XDE22" s="211"/>
      <c r="XDF22" s="211"/>
      <c r="XDG22" s="211"/>
      <c r="XDH22" s="211"/>
      <c r="XDI22" s="211"/>
      <c r="XDJ22" s="211"/>
      <c r="XDK22" s="211"/>
      <c r="XDL22" s="211"/>
      <c r="XDM22" s="211"/>
      <c r="XDN22" s="211"/>
      <c r="XDO22" s="211"/>
      <c r="XDP22" s="211"/>
      <c r="XDQ22" s="211"/>
      <c r="XDR22" s="211"/>
      <c r="XDS22" s="211"/>
      <c r="XDT22" s="211"/>
      <c r="XDU22" s="211"/>
      <c r="XDV22" s="211"/>
      <c r="XDW22" s="211"/>
      <c r="XDX22" s="211"/>
      <c r="XDY22" s="211"/>
      <c r="XDZ22" s="211"/>
      <c r="XEA22" s="211"/>
    </row>
    <row r="23" spans="1:16355" s="218" customFormat="1" ht="24.95" customHeight="1">
      <c r="A23" s="217"/>
      <c r="B23" s="227" t="s">
        <v>17</v>
      </c>
      <c r="C23" s="525">
        <v>20314</v>
      </c>
      <c r="D23" s="525">
        <v>16244</v>
      </c>
      <c r="E23" s="542">
        <v>0.25055405072642212</v>
      </c>
    </row>
    <row r="24" spans="1:16355" s="218" customFormat="1" ht="24.95" customHeight="1">
      <c r="A24" s="217"/>
      <c r="B24" s="227" t="s">
        <v>18</v>
      </c>
      <c r="C24" s="525">
        <v>-10187</v>
      </c>
      <c r="D24" s="525">
        <v>-9562</v>
      </c>
      <c r="E24" s="542">
        <v>6.5362894791884507E-2</v>
      </c>
    </row>
    <row r="25" spans="1:16355" s="220" customFormat="1" ht="24.75" customHeight="1">
      <c r="A25" s="219"/>
      <c r="B25" s="356" t="s">
        <v>189</v>
      </c>
      <c r="C25" s="370">
        <v>427638</v>
      </c>
      <c r="D25" s="370">
        <v>371142</v>
      </c>
      <c r="E25" s="371">
        <v>0.15222206055903142</v>
      </c>
    </row>
    <row r="26" spans="1:16355" s="212" customFormat="1" ht="41.25" customHeight="1">
      <c r="A26" s="210"/>
      <c r="B26" s="302" t="s">
        <v>27</v>
      </c>
      <c r="C26" s="183">
        <v>-103852</v>
      </c>
      <c r="D26" s="183">
        <v>-137075</v>
      </c>
      <c r="E26" s="301">
        <v>-0.24237096480029185</v>
      </c>
    </row>
    <row r="27" spans="1:16355" s="216" customFormat="1" ht="24.95" customHeight="1">
      <c r="A27" s="213"/>
      <c r="B27" s="221" t="s">
        <v>28</v>
      </c>
      <c r="C27" s="214">
        <v>-77594</v>
      </c>
      <c r="D27" s="214">
        <v>-114844</v>
      </c>
      <c r="E27" s="215">
        <v>-0.3243530354219637</v>
      </c>
    </row>
    <row r="28" spans="1:16355" s="216" customFormat="1" ht="24.95" customHeight="1">
      <c r="A28" s="213"/>
      <c r="B28" s="221" t="s">
        <v>29</v>
      </c>
      <c r="C28" s="214">
        <v>-26258</v>
      </c>
      <c r="D28" s="214">
        <v>-22231</v>
      </c>
      <c r="E28" s="215">
        <v>0.18114344833790663</v>
      </c>
    </row>
    <row r="29" spans="1:16355" s="220" customFormat="1" ht="43.5" customHeight="1">
      <c r="A29" s="219" t="s">
        <v>43</v>
      </c>
      <c r="B29" s="372" t="s">
        <v>398</v>
      </c>
      <c r="C29" s="370">
        <v>323786</v>
      </c>
      <c r="D29" s="370">
        <v>234067</v>
      </c>
      <c r="E29" s="371">
        <v>0.38330478025522607</v>
      </c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211"/>
      <c r="AX29" s="211"/>
      <c r="AY29" s="211"/>
      <c r="AZ29" s="211"/>
      <c r="BA29" s="211"/>
      <c r="BB29" s="211"/>
      <c r="BC29" s="211"/>
      <c r="BD29" s="211"/>
      <c r="BE29" s="211"/>
      <c r="BF29" s="211"/>
      <c r="BG29" s="211"/>
      <c r="BH29" s="211"/>
      <c r="BI29" s="211"/>
      <c r="BJ29" s="211"/>
      <c r="BK29" s="211"/>
      <c r="BL29" s="211"/>
      <c r="BM29" s="211"/>
      <c r="BN29" s="211"/>
      <c r="BO29" s="211"/>
      <c r="BP29" s="211"/>
      <c r="BQ29" s="211"/>
      <c r="BR29" s="211"/>
      <c r="BS29" s="211"/>
      <c r="BT29" s="211"/>
      <c r="BU29" s="211"/>
      <c r="BV29" s="211"/>
      <c r="BW29" s="211"/>
      <c r="BX29" s="211"/>
      <c r="BY29" s="211"/>
      <c r="BZ29" s="211"/>
      <c r="CA29" s="211"/>
      <c r="CB29" s="211"/>
      <c r="CC29" s="211"/>
      <c r="CD29" s="211"/>
      <c r="CE29" s="211"/>
      <c r="CF29" s="211"/>
      <c r="CG29" s="211"/>
      <c r="CH29" s="211"/>
      <c r="CI29" s="211"/>
      <c r="CJ29" s="211"/>
      <c r="CK29" s="211"/>
      <c r="CL29" s="211"/>
      <c r="CM29" s="211"/>
      <c r="CN29" s="211"/>
      <c r="CO29" s="211"/>
      <c r="CP29" s="211"/>
      <c r="CQ29" s="211"/>
      <c r="CR29" s="211"/>
      <c r="CS29" s="211"/>
      <c r="CT29" s="211"/>
      <c r="CU29" s="211"/>
      <c r="CV29" s="211"/>
      <c r="CW29" s="211"/>
      <c r="CX29" s="211"/>
      <c r="CY29" s="211"/>
      <c r="CZ29" s="211"/>
      <c r="DA29" s="211"/>
      <c r="DB29" s="211"/>
      <c r="DC29" s="211"/>
      <c r="DD29" s="211"/>
      <c r="DE29" s="211"/>
      <c r="DF29" s="211"/>
      <c r="DG29" s="211"/>
      <c r="DH29" s="211"/>
      <c r="DI29" s="211"/>
      <c r="DJ29" s="211"/>
      <c r="DK29" s="211"/>
      <c r="DL29" s="211"/>
      <c r="DM29" s="211"/>
      <c r="DN29" s="211"/>
      <c r="DO29" s="211"/>
      <c r="DP29" s="211"/>
      <c r="DQ29" s="211"/>
      <c r="DR29" s="211"/>
      <c r="DS29" s="211"/>
      <c r="DT29" s="211"/>
      <c r="DU29" s="211"/>
      <c r="DV29" s="211"/>
      <c r="DW29" s="211"/>
      <c r="DX29" s="211"/>
      <c r="DY29" s="211"/>
      <c r="DZ29" s="211"/>
      <c r="EA29" s="211"/>
      <c r="EB29" s="211"/>
      <c r="EC29" s="211"/>
      <c r="ED29" s="211"/>
      <c r="EE29" s="211"/>
      <c r="EF29" s="211"/>
      <c r="EG29" s="211"/>
      <c r="EH29" s="211"/>
      <c r="EI29" s="211"/>
      <c r="EJ29" s="211"/>
      <c r="EK29" s="211"/>
      <c r="EL29" s="211"/>
      <c r="EM29" s="211"/>
      <c r="EN29" s="211"/>
      <c r="EO29" s="211"/>
      <c r="EP29" s="211"/>
      <c r="EQ29" s="211"/>
      <c r="ER29" s="211"/>
      <c r="ES29" s="211"/>
      <c r="ET29" s="211"/>
      <c r="EU29" s="211"/>
      <c r="EV29" s="211"/>
      <c r="EW29" s="211"/>
      <c r="EX29" s="211"/>
      <c r="EY29" s="211"/>
      <c r="EZ29" s="211"/>
      <c r="FA29" s="211"/>
      <c r="FB29" s="211"/>
      <c r="FC29" s="211"/>
      <c r="FD29" s="211"/>
      <c r="FE29" s="211"/>
      <c r="FF29" s="211"/>
      <c r="FG29" s="211"/>
      <c r="FH29" s="211"/>
      <c r="FI29" s="211"/>
      <c r="FJ29" s="211"/>
      <c r="FK29" s="211"/>
      <c r="FL29" s="211"/>
      <c r="FM29" s="211"/>
      <c r="FN29" s="211"/>
      <c r="FO29" s="211"/>
      <c r="FP29" s="211"/>
      <c r="FQ29" s="211"/>
      <c r="FR29" s="211"/>
      <c r="FS29" s="211"/>
      <c r="FT29" s="211"/>
      <c r="FU29" s="211"/>
      <c r="FV29" s="211"/>
      <c r="FW29" s="211"/>
      <c r="FX29" s="211"/>
      <c r="FY29" s="211"/>
      <c r="FZ29" s="211"/>
      <c r="GA29" s="211"/>
      <c r="GB29" s="211"/>
      <c r="GC29" s="211"/>
      <c r="GD29" s="211"/>
      <c r="GE29" s="211"/>
      <c r="GF29" s="211"/>
      <c r="GG29" s="211"/>
      <c r="GH29" s="211"/>
      <c r="GI29" s="211"/>
      <c r="GJ29" s="211"/>
      <c r="GK29" s="211"/>
      <c r="GL29" s="211"/>
      <c r="GM29" s="211"/>
      <c r="GN29" s="211"/>
      <c r="GO29" s="211"/>
      <c r="GP29" s="211"/>
      <c r="GQ29" s="211"/>
      <c r="GR29" s="211"/>
      <c r="GS29" s="211"/>
      <c r="GT29" s="211"/>
      <c r="GU29" s="211"/>
      <c r="GV29" s="211"/>
      <c r="GW29" s="211"/>
      <c r="GX29" s="211"/>
      <c r="GY29" s="211"/>
      <c r="GZ29" s="211"/>
      <c r="HA29" s="211"/>
      <c r="HB29" s="211"/>
      <c r="HC29" s="211"/>
      <c r="HD29" s="211"/>
      <c r="HE29" s="211"/>
      <c r="HF29" s="211"/>
      <c r="HG29" s="211"/>
      <c r="HH29" s="211"/>
      <c r="HI29" s="211"/>
      <c r="HJ29" s="211"/>
      <c r="HK29" s="211"/>
      <c r="HL29" s="211"/>
      <c r="HM29" s="211"/>
      <c r="HN29" s="211"/>
      <c r="HO29" s="211"/>
      <c r="HP29" s="211"/>
      <c r="HQ29" s="211"/>
      <c r="HR29" s="211"/>
      <c r="HS29" s="211"/>
      <c r="HT29" s="211"/>
      <c r="HU29" s="211"/>
      <c r="HV29" s="211"/>
      <c r="HW29" s="211"/>
      <c r="HX29" s="211"/>
      <c r="HY29" s="211"/>
      <c r="HZ29" s="211"/>
      <c r="IA29" s="211"/>
      <c r="IB29" s="211"/>
      <c r="IC29" s="211"/>
      <c r="ID29" s="211"/>
      <c r="IE29" s="211"/>
      <c r="IF29" s="211"/>
      <c r="IG29" s="211"/>
      <c r="IH29" s="211"/>
      <c r="II29" s="211"/>
      <c r="IJ29" s="211"/>
      <c r="IK29" s="211"/>
      <c r="IL29" s="211"/>
      <c r="IM29" s="211"/>
      <c r="IN29" s="211"/>
      <c r="IO29" s="211"/>
      <c r="IP29" s="211"/>
      <c r="IQ29" s="211"/>
      <c r="IR29" s="211"/>
      <c r="IS29" s="211"/>
      <c r="IT29" s="211"/>
      <c r="IU29" s="211"/>
      <c r="IV29" s="211"/>
      <c r="IW29" s="211"/>
      <c r="IX29" s="211"/>
      <c r="IY29" s="211"/>
      <c r="IZ29" s="211"/>
      <c r="JA29" s="211"/>
      <c r="JB29" s="211"/>
      <c r="JC29" s="211"/>
      <c r="JD29" s="211"/>
      <c r="JE29" s="211"/>
      <c r="JF29" s="211"/>
      <c r="JG29" s="211"/>
      <c r="JH29" s="211"/>
      <c r="JI29" s="211"/>
      <c r="JJ29" s="211"/>
      <c r="JK29" s="211"/>
      <c r="JL29" s="211"/>
      <c r="JM29" s="211"/>
      <c r="JN29" s="211"/>
      <c r="JO29" s="211"/>
      <c r="JP29" s="211"/>
      <c r="JQ29" s="211"/>
      <c r="JR29" s="211"/>
      <c r="JS29" s="211"/>
      <c r="JT29" s="211"/>
      <c r="JU29" s="211"/>
      <c r="JV29" s="211"/>
      <c r="JW29" s="211"/>
      <c r="JX29" s="211"/>
      <c r="JY29" s="211"/>
      <c r="JZ29" s="211"/>
      <c r="KA29" s="211"/>
      <c r="KB29" s="211"/>
      <c r="KC29" s="211"/>
      <c r="KD29" s="211"/>
      <c r="KE29" s="211"/>
      <c r="KF29" s="211"/>
      <c r="KG29" s="211"/>
      <c r="KH29" s="211"/>
      <c r="KI29" s="211"/>
      <c r="KJ29" s="211"/>
      <c r="KK29" s="211"/>
      <c r="KL29" s="211"/>
      <c r="KM29" s="211"/>
      <c r="KN29" s="211"/>
      <c r="KO29" s="211"/>
      <c r="KP29" s="211"/>
      <c r="KQ29" s="211"/>
      <c r="KR29" s="211"/>
      <c r="KS29" s="211"/>
      <c r="KT29" s="211"/>
      <c r="KU29" s="211"/>
      <c r="KV29" s="211"/>
      <c r="KW29" s="211"/>
      <c r="KX29" s="211"/>
      <c r="KY29" s="211"/>
      <c r="KZ29" s="211"/>
      <c r="LA29" s="211"/>
      <c r="LB29" s="211"/>
      <c r="LC29" s="211"/>
      <c r="LD29" s="211"/>
      <c r="LE29" s="211"/>
      <c r="LF29" s="211"/>
      <c r="LG29" s="211"/>
      <c r="LH29" s="211"/>
      <c r="LI29" s="211"/>
      <c r="LJ29" s="211"/>
      <c r="LK29" s="211"/>
      <c r="LL29" s="211"/>
      <c r="LM29" s="211"/>
      <c r="LN29" s="211"/>
      <c r="LO29" s="211"/>
      <c r="LP29" s="211"/>
      <c r="LQ29" s="211"/>
      <c r="LR29" s="211"/>
      <c r="LS29" s="211"/>
      <c r="LT29" s="211"/>
      <c r="LU29" s="211"/>
      <c r="LV29" s="211"/>
      <c r="LW29" s="211"/>
      <c r="LX29" s="211"/>
      <c r="LY29" s="211"/>
      <c r="LZ29" s="211"/>
      <c r="MA29" s="211"/>
      <c r="MB29" s="211"/>
      <c r="MC29" s="211"/>
      <c r="MD29" s="211"/>
      <c r="ME29" s="211"/>
      <c r="MF29" s="211"/>
      <c r="MG29" s="211"/>
      <c r="MH29" s="211"/>
      <c r="MI29" s="211"/>
      <c r="MJ29" s="211"/>
      <c r="MK29" s="211"/>
      <c r="ML29" s="211"/>
      <c r="MM29" s="211"/>
      <c r="MN29" s="211"/>
      <c r="MO29" s="211"/>
      <c r="MP29" s="211"/>
      <c r="MQ29" s="211"/>
      <c r="MR29" s="211"/>
      <c r="MS29" s="211"/>
      <c r="MT29" s="211"/>
      <c r="MU29" s="211"/>
      <c r="MV29" s="211"/>
      <c r="MW29" s="211"/>
      <c r="MX29" s="211"/>
      <c r="MY29" s="211"/>
      <c r="MZ29" s="211"/>
      <c r="NA29" s="211"/>
      <c r="NB29" s="211"/>
      <c r="NC29" s="211"/>
      <c r="ND29" s="211"/>
      <c r="NE29" s="211"/>
      <c r="NF29" s="211"/>
      <c r="NG29" s="211"/>
      <c r="NH29" s="211"/>
      <c r="NI29" s="211"/>
      <c r="NJ29" s="211"/>
      <c r="NK29" s="211"/>
      <c r="NL29" s="211"/>
      <c r="NM29" s="211"/>
      <c r="NN29" s="211"/>
      <c r="NO29" s="211"/>
      <c r="NP29" s="211"/>
      <c r="NQ29" s="211"/>
      <c r="NR29" s="211"/>
      <c r="NS29" s="211"/>
      <c r="NT29" s="211"/>
      <c r="NU29" s="211"/>
      <c r="NV29" s="211"/>
      <c r="NW29" s="211"/>
      <c r="NX29" s="211"/>
      <c r="NY29" s="211"/>
      <c r="NZ29" s="211"/>
      <c r="OA29" s="211"/>
      <c r="OB29" s="211"/>
      <c r="OC29" s="211"/>
      <c r="OD29" s="211"/>
      <c r="OE29" s="211"/>
      <c r="OF29" s="211"/>
      <c r="OG29" s="211"/>
      <c r="OH29" s="211"/>
      <c r="OI29" s="211"/>
      <c r="OJ29" s="211"/>
      <c r="OK29" s="211"/>
      <c r="OL29" s="211"/>
      <c r="OM29" s="211"/>
      <c r="ON29" s="211"/>
      <c r="OO29" s="211"/>
      <c r="OP29" s="211"/>
      <c r="OQ29" s="211"/>
      <c r="OR29" s="211"/>
      <c r="OS29" s="211"/>
      <c r="OT29" s="211"/>
      <c r="OU29" s="211"/>
      <c r="OV29" s="211"/>
      <c r="OW29" s="211"/>
      <c r="OX29" s="211"/>
      <c r="OY29" s="211"/>
      <c r="OZ29" s="211"/>
      <c r="PA29" s="211"/>
      <c r="PB29" s="211"/>
      <c r="PC29" s="211"/>
      <c r="PD29" s="211"/>
      <c r="PE29" s="211"/>
      <c r="PF29" s="211"/>
      <c r="PG29" s="211"/>
      <c r="PH29" s="211"/>
      <c r="PI29" s="211"/>
      <c r="PJ29" s="211"/>
      <c r="PK29" s="211"/>
      <c r="PL29" s="211"/>
      <c r="PM29" s="211"/>
      <c r="PN29" s="211"/>
      <c r="PO29" s="211"/>
      <c r="PP29" s="211"/>
      <c r="PQ29" s="211"/>
      <c r="PR29" s="211"/>
      <c r="PS29" s="211"/>
      <c r="PT29" s="211"/>
      <c r="PU29" s="211"/>
      <c r="PV29" s="211"/>
      <c r="PW29" s="211"/>
      <c r="PX29" s="211"/>
      <c r="PY29" s="211"/>
      <c r="PZ29" s="211"/>
      <c r="QA29" s="211"/>
      <c r="QB29" s="211"/>
      <c r="QC29" s="211"/>
      <c r="QD29" s="211"/>
      <c r="QE29" s="211"/>
      <c r="QF29" s="211"/>
      <c r="QG29" s="211"/>
      <c r="QH29" s="211"/>
      <c r="QI29" s="211"/>
      <c r="QJ29" s="211"/>
      <c r="QK29" s="211"/>
      <c r="QL29" s="211"/>
      <c r="QM29" s="211"/>
      <c r="QN29" s="211"/>
      <c r="QO29" s="211"/>
      <c r="QP29" s="211"/>
      <c r="QQ29" s="211"/>
      <c r="QR29" s="211"/>
      <c r="QS29" s="211"/>
      <c r="QT29" s="211"/>
      <c r="QU29" s="211"/>
      <c r="QV29" s="211"/>
      <c r="QW29" s="211"/>
      <c r="QX29" s="211"/>
      <c r="QY29" s="211"/>
      <c r="QZ29" s="211"/>
      <c r="RA29" s="211"/>
      <c r="RB29" s="211"/>
      <c r="RC29" s="211"/>
      <c r="RD29" s="211"/>
      <c r="RE29" s="211"/>
      <c r="RF29" s="211"/>
      <c r="RG29" s="211"/>
      <c r="RH29" s="211"/>
      <c r="RI29" s="211"/>
      <c r="RJ29" s="211"/>
      <c r="RK29" s="211"/>
      <c r="RL29" s="211"/>
      <c r="RM29" s="211"/>
      <c r="RN29" s="211"/>
      <c r="RO29" s="211"/>
      <c r="RP29" s="211"/>
      <c r="RQ29" s="211"/>
      <c r="RR29" s="211"/>
      <c r="RS29" s="211"/>
      <c r="RT29" s="211"/>
      <c r="RU29" s="211"/>
      <c r="RV29" s="211"/>
      <c r="RW29" s="211"/>
      <c r="RX29" s="211"/>
      <c r="RY29" s="211"/>
      <c r="RZ29" s="211"/>
      <c r="SA29" s="211"/>
      <c r="SB29" s="211"/>
      <c r="SC29" s="211"/>
      <c r="SD29" s="211"/>
      <c r="SE29" s="211"/>
      <c r="SF29" s="211"/>
      <c r="SG29" s="211"/>
      <c r="SH29" s="211"/>
      <c r="SI29" s="211"/>
      <c r="SJ29" s="211"/>
      <c r="SK29" s="211"/>
      <c r="SL29" s="211"/>
      <c r="SM29" s="211"/>
      <c r="SN29" s="211"/>
      <c r="SO29" s="211"/>
      <c r="SP29" s="211"/>
      <c r="SQ29" s="211"/>
      <c r="SR29" s="211"/>
      <c r="SS29" s="211"/>
      <c r="ST29" s="211"/>
      <c r="SU29" s="211"/>
      <c r="SV29" s="211"/>
      <c r="SW29" s="211"/>
      <c r="SX29" s="211"/>
      <c r="SY29" s="211"/>
      <c r="SZ29" s="211"/>
      <c r="TA29" s="211"/>
      <c r="TB29" s="211"/>
      <c r="TC29" s="211"/>
      <c r="TD29" s="211"/>
      <c r="TE29" s="211"/>
      <c r="TF29" s="211"/>
      <c r="TG29" s="211"/>
      <c r="TH29" s="211"/>
      <c r="TI29" s="211"/>
      <c r="TJ29" s="211"/>
      <c r="TK29" s="211"/>
      <c r="TL29" s="211"/>
      <c r="TM29" s="211"/>
      <c r="TN29" s="211"/>
      <c r="TO29" s="211"/>
      <c r="TP29" s="211"/>
      <c r="TQ29" s="211"/>
      <c r="TR29" s="211"/>
      <c r="TS29" s="211"/>
      <c r="TT29" s="211"/>
      <c r="TU29" s="211"/>
      <c r="TV29" s="211"/>
      <c r="TW29" s="211"/>
      <c r="TX29" s="211"/>
      <c r="TY29" s="211"/>
      <c r="TZ29" s="211"/>
      <c r="UA29" s="211"/>
      <c r="UB29" s="211"/>
      <c r="UC29" s="211"/>
      <c r="UD29" s="211"/>
      <c r="UE29" s="211"/>
      <c r="UF29" s="211"/>
      <c r="UG29" s="211"/>
      <c r="UH29" s="211"/>
      <c r="UI29" s="211"/>
      <c r="UJ29" s="211"/>
      <c r="UK29" s="211"/>
      <c r="UL29" s="211"/>
      <c r="UM29" s="211"/>
      <c r="UN29" s="211"/>
      <c r="UO29" s="211"/>
      <c r="UP29" s="211"/>
      <c r="UQ29" s="211"/>
      <c r="UR29" s="211"/>
      <c r="US29" s="211"/>
      <c r="UT29" s="211"/>
      <c r="UU29" s="211"/>
      <c r="UV29" s="211"/>
      <c r="UW29" s="211"/>
      <c r="UX29" s="211"/>
      <c r="UY29" s="211"/>
      <c r="UZ29" s="211"/>
      <c r="VA29" s="211"/>
      <c r="VB29" s="211"/>
      <c r="VC29" s="211"/>
      <c r="VD29" s="211"/>
      <c r="VE29" s="211"/>
      <c r="VF29" s="211"/>
      <c r="VG29" s="211"/>
      <c r="VH29" s="211"/>
      <c r="VI29" s="211"/>
      <c r="VJ29" s="211"/>
      <c r="VK29" s="211"/>
      <c r="VL29" s="211"/>
      <c r="VM29" s="211"/>
      <c r="VN29" s="211"/>
      <c r="VO29" s="211"/>
      <c r="VP29" s="211"/>
      <c r="VQ29" s="211"/>
      <c r="VR29" s="211"/>
      <c r="VS29" s="211"/>
      <c r="VT29" s="211"/>
      <c r="VU29" s="211"/>
      <c r="VV29" s="211"/>
      <c r="VW29" s="211"/>
      <c r="VX29" s="211"/>
      <c r="VY29" s="211"/>
      <c r="VZ29" s="211"/>
      <c r="WA29" s="211"/>
      <c r="WB29" s="211"/>
      <c r="WC29" s="211"/>
      <c r="WD29" s="211"/>
      <c r="WE29" s="211"/>
      <c r="WF29" s="211"/>
      <c r="WG29" s="211"/>
      <c r="WH29" s="211"/>
      <c r="WI29" s="211"/>
      <c r="WJ29" s="211"/>
      <c r="WK29" s="211"/>
      <c r="WL29" s="211"/>
      <c r="WM29" s="211"/>
      <c r="WN29" s="211"/>
      <c r="WO29" s="211"/>
      <c r="WP29" s="211"/>
      <c r="WQ29" s="211"/>
      <c r="WR29" s="211"/>
      <c r="WS29" s="211"/>
      <c r="WT29" s="211"/>
      <c r="WU29" s="211"/>
      <c r="WV29" s="211"/>
      <c r="WW29" s="211"/>
      <c r="WX29" s="211"/>
      <c r="WY29" s="211"/>
      <c r="WZ29" s="211"/>
      <c r="XA29" s="211"/>
      <c r="XB29" s="211"/>
      <c r="XC29" s="211"/>
      <c r="XD29" s="211"/>
      <c r="XE29" s="211"/>
      <c r="XF29" s="211"/>
      <c r="XG29" s="211"/>
      <c r="XH29" s="211"/>
      <c r="XI29" s="211"/>
      <c r="XJ29" s="211"/>
      <c r="XK29" s="211"/>
      <c r="XL29" s="211"/>
      <c r="XM29" s="211"/>
      <c r="XN29" s="211"/>
      <c r="XO29" s="211"/>
      <c r="XP29" s="211"/>
      <c r="XQ29" s="211"/>
      <c r="XR29" s="211"/>
      <c r="XS29" s="211"/>
      <c r="XT29" s="211"/>
      <c r="XU29" s="211"/>
      <c r="XV29" s="211"/>
      <c r="XW29" s="211"/>
      <c r="XX29" s="211"/>
      <c r="XY29" s="211"/>
      <c r="XZ29" s="211"/>
      <c r="YA29" s="211"/>
      <c r="YB29" s="211"/>
      <c r="YC29" s="211"/>
      <c r="YD29" s="211"/>
      <c r="YE29" s="211"/>
      <c r="YF29" s="211"/>
      <c r="YG29" s="211"/>
      <c r="YH29" s="211"/>
      <c r="YI29" s="211"/>
      <c r="YJ29" s="211"/>
      <c r="YK29" s="211"/>
      <c r="YL29" s="211"/>
      <c r="YM29" s="211"/>
      <c r="YN29" s="211"/>
      <c r="YO29" s="211"/>
      <c r="YP29" s="211"/>
      <c r="YQ29" s="211"/>
      <c r="YR29" s="211"/>
      <c r="YS29" s="211"/>
      <c r="YT29" s="211"/>
      <c r="YU29" s="211"/>
      <c r="YV29" s="211"/>
      <c r="YW29" s="211"/>
      <c r="YX29" s="211"/>
      <c r="YY29" s="211"/>
      <c r="YZ29" s="211"/>
      <c r="ZA29" s="211"/>
      <c r="ZB29" s="211"/>
      <c r="ZC29" s="211"/>
      <c r="ZD29" s="211"/>
      <c r="ZE29" s="211"/>
      <c r="ZF29" s="211"/>
      <c r="ZG29" s="211"/>
      <c r="ZH29" s="211"/>
      <c r="ZI29" s="211"/>
      <c r="ZJ29" s="211"/>
      <c r="ZK29" s="211"/>
      <c r="ZL29" s="211"/>
      <c r="ZM29" s="211"/>
      <c r="ZN29" s="211"/>
      <c r="ZO29" s="211"/>
      <c r="ZP29" s="211"/>
      <c r="ZQ29" s="211"/>
      <c r="ZR29" s="211"/>
      <c r="ZS29" s="211"/>
      <c r="ZT29" s="211"/>
      <c r="ZU29" s="211"/>
      <c r="ZV29" s="211"/>
      <c r="ZW29" s="211"/>
      <c r="ZX29" s="211"/>
      <c r="ZY29" s="211"/>
      <c r="ZZ29" s="211"/>
      <c r="AAA29" s="211"/>
      <c r="AAB29" s="211"/>
      <c r="AAC29" s="211"/>
      <c r="AAD29" s="211"/>
      <c r="AAE29" s="211"/>
      <c r="AAF29" s="211"/>
      <c r="AAG29" s="211"/>
      <c r="AAH29" s="211"/>
      <c r="AAI29" s="211"/>
      <c r="AAJ29" s="211"/>
      <c r="AAK29" s="211"/>
      <c r="AAL29" s="211"/>
      <c r="AAM29" s="211"/>
      <c r="AAN29" s="211"/>
      <c r="AAO29" s="211"/>
      <c r="AAP29" s="211"/>
      <c r="AAQ29" s="211"/>
      <c r="AAR29" s="211"/>
      <c r="AAS29" s="211"/>
      <c r="AAT29" s="211"/>
      <c r="AAU29" s="211"/>
      <c r="AAV29" s="211"/>
      <c r="AAW29" s="211"/>
      <c r="AAX29" s="211"/>
      <c r="AAY29" s="211"/>
      <c r="AAZ29" s="211"/>
      <c r="ABA29" s="211"/>
      <c r="ABB29" s="211"/>
      <c r="ABC29" s="211"/>
      <c r="ABD29" s="211"/>
      <c r="ABE29" s="211"/>
      <c r="ABF29" s="211"/>
      <c r="ABG29" s="211"/>
      <c r="ABH29" s="211"/>
      <c r="ABI29" s="211"/>
      <c r="ABJ29" s="211"/>
      <c r="ABK29" s="211"/>
      <c r="ABL29" s="211"/>
      <c r="ABM29" s="211"/>
      <c r="ABN29" s="211"/>
      <c r="ABO29" s="211"/>
      <c r="ABP29" s="211"/>
      <c r="ABQ29" s="211"/>
      <c r="ABR29" s="211"/>
      <c r="ABS29" s="211"/>
      <c r="ABT29" s="211"/>
      <c r="ABU29" s="211"/>
      <c r="ABV29" s="211"/>
      <c r="ABW29" s="211"/>
      <c r="ABX29" s="211"/>
      <c r="ABY29" s="211"/>
      <c r="ABZ29" s="211"/>
      <c r="ACA29" s="211"/>
      <c r="ACB29" s="211"/>
      <c r="ACC29" s="211"/>
      <c r="ACD29" s="211"/>
      <c r="ACE29" s="211"/>
      <c r="ACF29" s="211"/>
      <c r="ACG29" s="211"/>
      <c r="ACH29" s="211"/>
      <c r="ACI29" s="211"/>
      <c r="ACJ29" s="211"/>
      <c r="ACK29" s="211"/>
      <c r="ACL29" s="211"/>
      <c r="ACM29" s="211"/>
      <c r="ACN29" s="211"/>
      <c r="ACO29" s="211"/>
      <c r="ACP29" s="211"/>
      <c r="ACQ29" s="211"/>
      <c r="ACR29" s="211"/>
      <c r="ACS29" s="211"/>
      <c r="ACT29" s="211"/>
      <c r="ACU29" s="211"/>
      <c r="ACV29" s="211"/>
      <c r="ACW29" s="211"/>
      <c r="ACX29" s="211"/>
      <c r="ACY29" s="211"/>
      <c r="ACZ29" s="211"/>
      <c r="ADA29" s="211"/>
      <c r="ADB29" s="211"/>
      <c r="ADC29" s="211"/>
      <c r="ADD29" s="211"/>
      <c r="ADE29" s="211"/>
      <c r="ADF29" s="211"/>
      <c r="ADG29" s="211"/>
      <c r="ADH29" s="211"/>
      <c r="ADI29" s="211"/>
      <c r="ADJ29" s="211"/>
      <c r="ADK29" s="211"/>
      <c r="ADL29" s="211"/>
      <c r="ADM29" s="211"/>
      <c r="ADN29" s="211"/>
      <c r="ADO29" s="211"/>
      <c r="ADP29" s="211"/>
      <c r="ADQ29" s="211"/>
      <c r="ADR29" s="211"/>
      <c r="ADS29" s="211"/>
      <c r="ADT29" s="211"/>
      <c r="ADU29" s="211"/>
      <c r="ADV29" s="211"/>
      <c r="ADW29" s="211"/>
      <c r="ADX29" s="211"/>
      <c r="ADY29" s="211"/>
      <c r="ADZ29" s="211"/>
      <c r="AEA29" s="211"/>
      <c r="AEB29" s="211"/>
      <c r="AEC29" s="211"/>
      <c r="AED29" s="211"/>
      <c r="AEE29" s="211"/>
      <c r="AEF29" s="211"/>
      <c r="AEG29" s="211"/>
      <c r="AEH29" s="211"/>
      <c r="AEI29" s="211"/>
      <c r="AEJ29" s="211"/>
      <c r="AEK29" s="211"/>
      <c r="AEL29" s="211"/>
      <c r="AEM29" s="211"/>
      <c r="AEN29" s="211"/>
      <c r="AEO29" s="211"/>
      <c r="AEP29" s="211"/>
      <c r="AEQ29" s="211"/>
      <c r="AER29" s="211"/>
      <c r="AES29" s="211"/>
      <c r="AET29" s="211"/>
      <c r="AEU29" s="211"/>
      <c r="AEV29" s="211"/>
      <c r="AEW29" s="211"/>
      <c r="AEX29" s="211"/>
      <c r="AEY29" s="211"/>
      <c r="AEZ29" s="211"/>
      <c r="AFA29" s="211"/>
      <c r="AFB29" s="211"/>
      <c r="AFC29" s="211"/>
      <c r="AFD29" s="211"/>
      <c r="AFE29" s="211"/>
      <c r="AFF29" s="211"/>
      <c r="AFG29" s="211"/>
      <c r="AFH29" s="211"/>
      <c r="AFI29" s="211"/>
      <c r="AFJ29" s="211"/>
      <c r="AFK29" s="211"/>
      <c r="AFL29" s="211"/>
      <c r="AFM29" s="211"/>
      <c r="AFN29" s="211"/>
      <c r="AFO29" s="211"/>
      <c r="AFP29" s="211"/>
      <c r="AFQ29" s="211"/>
      <c r="AFR29" s="211"/>
      <c r="AFS29" s="211"/>
      <c r="AFT29" s="211"/>
      <c r="AFU29" s="211"/>
      <c r="AFV29" s="211"/>
      <c r="AFW29" s="211"/>
      <c r="AFX29" s="211"/>
      <c r="AFY29" s="211"/>
      <c r="AFZ29" s="211"/>
      <c r="AGA29" s="211"/>
      <c r="AGB29" s="211"/>
      <c r="AGC29" s="211"/>
      <c r="AGD29" s="211"/>
      <c r="AGE29" s="211"/>
      <c r="AGF29" s="211"/>
      <c r="AGG29" s="211"/>
      <c r="AGH29" s="211"/>
      <c r="AGI29" s="211"/>
      <c r="AGJ29" s="211"/>
      <c r="AGK29" s="211"/>
      <c r="AGL29" s="211"/>
      <c r="AGM29" s="211"/>
      <c r="AGN29" s="211"/>
      <c r="AGO29" s="211"/>
      <c r="AGP29" s="211"/>
      <c r="AGQ29" s="211"/>
      <c r="AGR29" s="211"/>
      <c r="AGS29" s="211"/>
      <c r="AGT29" s="211"/>
      <c r="AGU29" s="211"/>
      <c r="AGV29" s="211"/>
      <c r="AGW29" s="211"/>
      <c r="AGX29" s="211"/>
      <c r="AGY29" s="211"/>
      <c r="AGZ29" s="211"/>
      <c r="AHA29" s="211"/>
      <c r="AHB29" s="211"/>
      <c r="AHC29" s="211"/>
      <c r="AHD29" s="211"/>
      <c r="AHE29" s="211"/>
      <c r="AHF29" s="211"/>
      <c r="AHG29" s="211"/>
      <c r="AHH29" s="211"/>
      <c r="AHI29" s="211"/>
      <c r="AHJ29" s="211"/>
      <c r="AHK29" s="211"/>
      <c r="AHL29" s="211"/>
      <c r="AHM29" s="211"/>
      <c r="AHN29" s="211"/>
      <c r="AHO29" s="211"/>
      <c r="AHP29" s="211"/>
      <c r="AHQ29" s="211"/>
      <c r="AHR29" s="211"/>
      <c r="AHS29" s="211"/>
      <c r="AHT29" s="211"/>
      <c r="AHU29" s="211"/>
      <c r="AHV29" s="211"/>
      <c r="AHW29" s="211"/>
      <c r="AHX29" s="211"/>
      <c r="AHY29" s="211"/>
      <c r="AHZ29" s="211"/>
      <c r="AIA29" s="211"/>
      <c r="AIB29" s="211"/>
      <c r="AIC29" s="211"/>
      <c r="AID29" s="211"/>
      <c r="AIE29" s="211"/>
      <c r="AIF29" s="211"/>
      <c r="AIG29" s="211"/>
      <c r="AIH29" s="211"/>
      <c r="AII29" s="211"/>
      <c r="AIJ29" s="211"/>
      <c r="AIK29" s="211"/>
      <c r="AIL29" s="211"/>
      <c r="AIM29" s="211"/>
      <c r="AIN29" s="211"/>
      <c r="AIO29" s="211"/>
      <c r="AIP29" s="211"/>
      <c r="AIQ29" s="211"/>
      <c r="AIR29" s="211"/>
      <c r="AIS29" s="211"/>
      <c r="AIT29" s="211"/>
      <c r="AIU29" s="211"/>
      <c r="AIV29" s="211"/>
      <c r="AIW29" s="211"/>
      <c r="AIX29" s="211"/>
      <c r="AIY29" s="211"/>
      <c r="AIZ29" s="211"/>
      <c r="AJA29" s="211"/>
      <c r="AJB29" s="211"/>
      <c r="AJC29" s="211"/>
      <c r="AJD29" s="211"/>
      <c r="AJE29" s="211"/>
      <c r="AJF29" s="211"/>
      <c r="AJG29" s="211"/>
      <c r="AJH29" s="211"/>
      <c r="AJI29" s="211"/>
      <c r="AJJ29" s="211"/>
      <c r="AJK29" s="211"/>
      <c r="AJL29" s="211"/>
      <c r="AJM29" s="211"/>
      <c r="AJN29" s="211"/>
      <c r="AJO29" s="211"/>
      <c r="AJP29" s="211"/>
      <c r="AJQ29" s="211"/>
      <c r="AJR29" s="211"/>
      <c r="AJS29" s="211"/>
      <c r="AJT29" s="211"/>
      <c r="AJU29" s="211"/>
      <c r="AJV29" s="211"/>
      <c r="AJW29" s="211"/>
      <c r="AJX29" s="211"/>
      <c r="AJY29" s="211"/>
      <c r="AJZ29" s="211"/>
      <c r="AKA29" s="211"/>
      <c r="AKB29" s="211"/>
      <c r="AKC29" s="211"/>
      <c r="AKD29" s="211"/>
      <c r="AKE29" s="211"/>
      <c r="AKF29" s="211"/>
      <c r="AKG29" s="211"/>
      <c r="AKH29" s="211"/>
      <c r="AKI29" s="211"/>
      <c r="AKJ29" s="211"/>
      <c r="AKK29" s="211"/>
      <c r="AKL29" s="211"/>
      <c r="AKM29" s="211"/>
      <c r="AKN29" s="211"/>
      <c r="AKO29" s="211"/>
      <c r="AKP29" s="211"/>
      <c r="AKQ29" s="211"/>
      <c r="AKR29" s="211"/>
      <c r="AKS29" s="211"/>
      <c r="AKT29" s="211"/>
      <c r="AKU29" s="211"/>
      <c r="AKV29" s="211"/>
      <c r="AKW29" s="211"/>
      <c r="AKX29" s="211"/>
      <c r="AKY29" s="211"/>
      <c r="AKZ29" s="211"/>
      <c r="ALA29" s="211"/>
      <c r="ALB29" s="211"/>
      <c r="ALC29" s="211"/>
      <c r="ALD29" s="211"/>
      <c r="ALE29" s="211"/>
      <c r="ALF29" s="211"/>
      <c r="ALG29" s="211"/>
      <c r="ALH29" s="211"/>
      <c r="ALI29" s="211"/>
      <c r="ALJ29" s="211"/>
      <c r="ALK29" s="211"/>
      <c r="ALL29" s="211"/>
      <c r="ALM29" s="211"/>
      <c r="ALN29" s="211"/>
      <c r="ALO29" s="211"/>
      <c r="ALP29" s="211"/>
      <c r="ALQ29" s="211"/>
      <c r="ALR29" s="211"/>
      <c r="ALS29" s="211"/>
      <c r="ALT29" s="211"/>
      <c r="ALU29" s="211"/>
      <c r="ALV29" s="211"/>
      <c r="ALW29" s="211"/>
      <c r="ALX29" s="211"/>
      <c r="ALY29" s="211"/>
      <c r="ALZ29" s="211"/>
      <c r="AMA29" s="211"/>
      <c r="AMB29" s="211"/>
      <c r="AMC29" s="211"/>
      <c r="AMD29" s="211"/>
      <c r="AME29" s="211"/>
      <c r="AMF29" s="211"/>
      <c r="AMG29" s="211"/>
      <c r="AMH29" s="211"/>
      <c r="AMI29" s="211"/>
      <c r="AMJ29" s="211"/>
      <c r="AMK29" s="211"/>
      <c r="AML29" s="211"/>
      <c r="AMM29" s="211"/>
      <c r="AMN29" s="211"/>
      <c r="AMO29" s="211"/>
      <c r="AMP29" s="211"/>
      <c r="AMQ29" s="211"/>
      <c r="AMR29" s="211"/>
      <c r="AMS29" s="211"/>
      <c r="AMT29" s="211"/>
      <c r="AMU29" s="211"/>
      <c r="AMV29" s="211"/>
      <c r="AMW29" s="211"/>
      <c r="AMX29" s="211"/>
      <c r="AMY29" s="211"/>
      <c r="AMZ29" s="211"/>
      <c r="ANA29" s="211"/>
      <c r="ANB29" s="211"/>
      <c r="ANC29" s="211"/>
      <c r="AND29" s="211"/>
      <c r="ANE29" s="211"/>
      <c r="ANF29" s="211"/>
      <c r="ANG29" s="211"/>
      <c r="ANH29" s="211"/>
      <c r="ANI29" s="211"/>
      <c r="ANJ29" s="211"/>
      <c r="ANK29" s="211"/>
      <c r="ANL29" s="211"/>
      <c r="ANM29" s="211"/>
      <c r="ANN29" s="211"/>
      <c r="ANO29" s="211"/>
      <c r="ANP29" s="211"/>
      <c r="ANQ29" s="211"/>
      <c r="ANR29" s="211"/>
      <c r="ANS29" s="211"/>
      <c r="ANT29" s="211"/>
      <c r="ANU29" s="211"/>
      <c r="ANV29" s="211"/>
      <c r="ANW29" s="211"/>
      <c r="ANX29" s="211"/>
      <c r="ANY29" s="211"/>
      <c r="ANZ29" s="211"/>
      <c r="AOA29" s="211"/>
      <c r="AOB29" s="211"/>
      <c r="AOC29" s="211"/>
      <c r="AOD29" s="211"/>
      <c r="AOE29" s="211"/>
      <c r="AOF29" s="211"/>
      <c r="AOG29" s="211"/>
      <c r="AOH29" s="211"/>
      <c r="AOI29" s="211"/>
      <c r="AOJ29" s="211"/>
      <c r="AOK29" s="211"/>
      <c r="AOL29" s="211"/>
      <c r="AOM29" s="211"/>
      <c r="AON29" s="211"/>
      <c r="AOO29" s="211"/>
      <c r="AOP29" s="211"/>
      <c r="AOQ29" s="211"/>
      <c r="AOR29" s="211"/>
      <c r="AOS29" s="211"/>
      <c r="AOT29" s="211"/>
      <c r="AOU29" s="211"/>
      <c r="AOV29" s="211"/>
      <c r="AOW29" s="211"/>
      <c r="AOX29" s="211"/>
      <c r="AOY29" s="211"/>
      <c r="AOZ29" s="211"/>
      <c r="APA29" s="211"/>
      <c r="APB29" s="211"/>
      <c r="APC29" s="211"/>
      <c r="APD29" s="211"/>
      <c r="APE29" s="211"/>
      <c r="APF29" s="211"/>
      <c r="APG29" s="211"/>
      <c r="APH29" s="211"/>
      <c r="API29" s="211"/>
      <c r="APJ29" s="211"/>
      <c r="APK29" s="211"/>
      <c r="APL29" s="211"/>
      <c r="APM29" s="211"/>
      <c r="APN29" s="211"/>
      <c r="APO29" s="211"/>
      <c r="APP29" s="211"/>
      <c r="APQ29" s="211"/>
      <c r="APR29" s="211"/>
      <c r="APS29" s="211"/>
      <c r="APT29" s="211"/>
      <c r="APU29" s="211"/>
      <c r="APV29" s="211"/>
      <c r="APW29" s="211"/>
      <c r="APX29" s="211"/>
      <c r="APY29" s="211"/>
      <c r="APZ29" s="211"/>
      <c r="AQA29" s="211"/>
      <c r="AQB29" s="211"/>
      <c r="AQC29" s="211"/>
      <c r="AQD29" s="211"/>
      <c r="AQE29" s="211"/>
      <c r="AQF29" s="211"/>
      <c r="AQG29" s="211"/>
      <c r="AQH29" s="211"/>
      <c r="AQI29" s="211"/>
      <c r="AQJ29" s="211"/>
      <c r="AQK29" s="211"/>
      <c r="AQL29" s="211"/>
      <c r="AQM29" s="211"/>
      <c r="AQN29" s="211"/>
      <c r="AQO29" s="211"/>
      <c r="AQP29" s="211"/>
      <c r="AQQ29" s="211"/>
      <c r="AQR29" s="211"/>
      <c r="AQS29" s="211"/>
      <c r="AQT29" s="211"/>
      <c r="AQU29" s="211"/>
      <c r="AQV29" s="211"/>
      <c r="AQW29" s="211"/>
      <c r="AQX29" s="211"/>
      <c r="AQY29" s="211"/>
      <c r="AQZ29" s="211"/>
      <c r="ARA29" s="211"/>
      <c r="ARB29" s="211"/>
      <c r="ARC29" s="211"/>
      <c r="ARD29" s="211"/>
      <c r="ARE29" s="211"/>
      <c r="ARF29" s="211"/>
      <c r="ARG29" s="211"/>
      <c r="ARH29" s="211"/>
      <c r="ARI29" s="211"/>
      <c r="ARJ29" s="211"/>
      <c r="ARK29" s="211"/>
      <c r="ARL29" s="211"/>
      <c r="ARM29" s="211"/>
      <c r="ARN29" s="211"/>
      <c r="ARO29" s="211"/>
      <c r="ARP29" s="211"/>
      <c r="ARQ29" s="211"/>
      <c r="ARR29" s="211"/>
      <c r="ARS29" s="211"/>
      <c r="ART29" s="211"/>
      <c r="ARU29" s="211"/>
      <c r="ARV29" s="211"/>
      <c r="ARW29" s="211"/>
      <c r="ARX29" s="211"/>
      <c r="ARY29" s="211"/>
      <c r="ARZ29" s="211"/>
      <c r="ASA29" s="211"/>
      <c r="ASB29" s="211"/>
      <c r="ASC29" s="211"/>
      <c r="ASD29" s="211"/>
      <c r="ASE29" s="211"/>
      <c r="ASF29" s="211"/>
      <c r="ASG29" s="211"/>
      <c r="ASH29" s="211"/>
      <c r="ASI29" s="211"/>
      <c r="ASJ29" s="211"/>
      <c r="ASK29" s="211"/>
      <c r="ASL29" s="211"/>
      <c r="ASM29" s="211"/>
      <c r="ASN29" s="211"/>
      <c r="ASO29" s="211"/>
      <c r="ASP29" s="211"/>
      <c r="ASQ29" s="211"/>
      <c r="ASR29" s="211"/>
      <c r="ASS29" s="211"/>
      <c r="AST29" s="211"/>
      <c r="ASU29" s="211"/>
      <c r="ASV29" s="211"/>
      <c r="ASW29" s="211"/>
      <c r="ASX29" s="211"/>
      <c r="ASY29" s="211"/>
      <c r="ASZ29" s="211"/>
      <c r="ATA29" s="211"/>
      <c r="ATB29" s="211"/>
      <c r="ATC29" s="211"/>
      <c r="ATD29" s="211"/>
      <c r="ATE29" s="211"/>
      <c r="ATF29" s="211"/>
      <c r="ATG29" s="211"/>
      <c r="ATH29" s="211"/>
      <c r="ATI29" s="211"/>
      <c r="ATJ29" s="211"/>
      <c r="ATK29" s="211"/>
      <c r="ATL29" s="211"/>
      <c r="ATM29" s="211"/>
      <c r="ATN29" s="211"/>
      <c r="ATO29" s="211"/>
      <c r="ATP29" s="211"/>
      <c r="ATQ29" s="211"/>
      <c r="ATR29" s="211"/>
      <c r="ATS29" s="211"/>
      <c r="ATT29" s="211"/>
      <c r="ATU29" s="211"/>
      <c r="ATV29" s="211"/>
      <c r="ATW29" s="211"/>
      <c r="ATX29" s="211"/>
      <c r="ATY29" s="211"/>
      <c r="ATZ29" s="211"/>
      <c r="AUA29" s="211"/>
      <c r="AUB29" s="211"/>
      <c r="AUC29" s="211"/>
      <c r="AUD29" s="211"/>
      <c r="AUE29" s="211"/>
      <c r="AUF29" s="211"/>
      <c r="AUG29" s="211"/>
      <c r="AUH29" s="211"/>
      <c r="AUI29" s="211"/>
      <c r="AUJ29" s="211"/>
      <c r="AUK29" s="211"/>
      <c r="AUL29" s="211"/>
      <c r="AUM29" s="211"/>
      <c r="AUN29" s="211"/>
      <c r="AUO29" s="211"/>
      <c r="AUP29" s="211"/>
      <c r="AUQ29" s="211"/>
      <c r="AUR29" s="211"/>
      <c r="AUS29" s="211"/>
      <c r="AUT29" s="211"/>
      <c r="AUU29" s="211"/>
      <c r="AUV29" s="211"/>
      <c r="AUW29" s="211"/>
      <c r="AUX29" s="211"/>
      <c r="AUY29" s="211"/>
      <c r="AUZ29" s="211"/>
      <c r="AVA29" s="211"/>
      <c r="AVB29" s="211"/>
      <c r="AVC29" s="211"/>
      <c r="AVD29" s="211"/>
      <c r="AVE29" s="211"/>
      <c r="AVF29" s="211"/>
      <c r="AVG29" s="211"/>
      <c r="AVH29" s="211"/>
      <c r="AVI29" s="211"/>
      <c r="AVJ29" s="211"/>
      <c r="AVK29" s="211"/>
      <c r="AVL29" s="211"/>
      <c r="AVM29" s="211"/>
      <c r="AVN29" s="211"/>
      <c r="AVO29" s="211"/>
      <c r="AVP29" s="211"/>
      <c r="AVQ29" s="211"/>
      <c r="AVR29" s="211"/>
      <c r="AVS29" s="211"/>
      <c r="AVT29" s="211"/>
      <c r="AVU29" s="211"/>
      <c r="AVV29" s="211"/>
      <c r="AVW29" s="211"/>
      <c r="AVX29" s="211"/>
      <c r="AVY29" s="211"/>
      <c r="AVZ29" s="211"/>
      <c r="AWA29" s="211"/>
      <c r="AWB29" s="211"/>
      <c r="AWC29" s="211"/>
      <c r="AWD29" s="211"/>
      <c r="AWE29" s="211"/>
      <c r="AWF29" s="211"/>
      <c r="AWG29" s="211"/>
      <c r="AWH29" s="211"/>
      <c r="AWI29" s="211"/>
      <c r="AWJ29" s="211"/>
      <c r="AWK29" s="211"/>
      <c r="AWL29" s="211"/>
      <c r="AWM29" s="211"/>
      <c r="AWN29" s="211"/>
      <c r="AWO29" s="211"/>
      <c r="AWP29" s="211"/>
      <c r="AWQ29" s="211"/>
      <c r="AWR29" s="211"/>
      <c r="AWS29" s="211"/>
      <c r="AWT29" s="211"/>
      <c r="AWU29" s="211"/>
      <c r="AWV29" s="211"/>
      <c r="AWW29" s="211"/>
      <c r="AWX29" s="211"/>
      <c r="AWY29" s="211"/>
      <c r="AWZ29" s="211"/>
      <c r="AXA29" s="211"/>
      <c r="AXB29" s="211"/>
      <c r="AXC29" s="211"/>
      <c r="AXD29" s="211"/>
      <c r="AXE29" s="211"/>
      <c r="AXF29" s="211"/>
      <c r="AXG29" s="211"/>
      <c r="AXH29" s="211"/>
      <c r="AXI29" s="211"/>
      <c r="AXJ29" s="211"/>
      <c r="AXK29" s="211"/>
      <c r="AXL29" s="211"/>
      <c r="AXM29" s="211"/>
      <c r="AXN29" s="211"/>
      <c r="AXO29" s="211"/>
      <c r="AXP29" s="211"/>
      <c r="AXQ29" s="211"/>
      <c r="AXR29" s="211"/>
      <c r="AXS29" s="211"/>
      <c r="AXT29" s="211"/>
      <c r="AXU29" s="211"/>
      <c r="AXV29" s="211"/>
      <c r="AXW29" s="211"/>
      <c r="AXX29" s="211"/>
      <c r="AXY29" s="211"/>
      <c r="AXZ29" s="211"/>
      <c r="AYA29" s="211"/>
      <c r="AYB29" s="211"/>
      <c r="AYC29" s="211"/>
      <c r="AYD29" s="211"/>
      <c r="AYE29" s="211"/>
      <c r="AYF29" s="211"/>
      <c r="AYG29" s="211"/>
      <c r="AYH29" s="211"/>
      <c r="AYI29" s="211"/>
      <c r="AYJ29" s="211"/>
      <c r="AYK29" s="211"/>
      <c r="AYL29" s="211"/>
      <c r="AYM29" s="211"/>
      <c r="AYN29" s="211"/>
      <c r="AYO29" s="211"/>
      <c r="AYP29" s="211"/>
      <c r="AYQ29" s="211"/>
      <c r="AYR29" s="211"/>
      <c r="AYS29" s="211"/>
      <c r="AYT29" s="211"/>
      <c r="AYU29" s="211"/>
      <c r="AYV29" s="211"/>
      <c r="AYW29" s="211"/>
      <c r="AYX29" s="211"/>
      <c r="AYY29" s="211"/>
      <c r="AYZ29" s="211"/>
      <c r="AZA29" s="211"/>
      <c r="AZB29" s="211"/>
      <c r="AZC29" s="211"/>
      <c r="AZD29" s="211"/>
      <c r="AZE29" s="211"/>
      <c r="AZF29" s="211"/>
      <c r="AZG29" s="211"/>
      <c r="AZH29" s="211"/>
      <c r="AZI29" s="211"/>
      <c r="AZJ29" s="211"/>
      <c r="AZK29" s="211"/>
      <c r="AZL29" s="211"/>
      <c r="AZM29" s="211"/>
      <c r="AZN29" s="211"/>
      <c r="AZO29" s="211"/>
      <c r="AZP29" s="211"/>
      <c r="AZQ29" s="211"/>
      <c r="AZR29" s="211"/>
      <c r="AZS29" s="211"/>
      <c r="AZT29" s="211"/>
      <c r="AZU29" s="211"/>
      <c r="AZV29" s="211"/>
      <c r="AZW29" s="211"/>
      <c r="AZX29" s="211"/>
      <c r="AZY29" s="211"/>
      <c r="AZZ29" s="211"/>
      <c r="BAA29" s="211"/>
      <c r="BAB29" s="211"/>
      <c r="BAC29" s="211"/>
      <c r="BAD29" s="211"/>
      <c r="BAE29" s="211"/>
      <c r="BAF29" s="211"/>
      <c r="BAG29" s="211"/>
      <c r="BAH29" s="211"/>
      <c r="BAI29" s="211"/>
      <c r="BAJ29" s="211"/>
      <c r="BAK29" s="211"/>
      <c r="BAL29" s="211"/>
      <c r="BAM29" s="211"/>
      <c r="BAN29" s="211"/>
      <c r="BAO29" s="211"/>
      <c r="BAP29" s="211"/>
      <c r="BAQ29" s="211"/>
      <c r="BAR29" s="211"/>
      <c r="BAS29" s="211"/>
      <c r="BAT29" s="211"/>
      <c r="BAU29" s="211"/>
      <c r="BAV29" s="211"/>
      <c r="BAW29" s="211"/>
      <c r="BAX29" s="211"/>
      <c r="BAY29" s="211"/>
      <c r="BAZ29" s="211"/>
      <c r="BBA29" s="211"/>
      <c r="BBB29" s="211"/>
      <c r="BBC29" s="211"/>
      <c r="BBD29" s="211"/>
      <c r="BBE29" s="211"/>
      <c r="BBF29" s="211"/>
      <c r="BBG29" s="211"/>
      <c r="BBH29" s="211"/>
      <c r="BBI29" s="211"/>
      <c r="BBJ29" s="211"/>
      <c r="BBK29" s="211"/>
      <c r="BBL29" s="211"/>
      <c r="BBM29" s="211"/>
      <c r="BBN29" s="211"/>
      <c r="BBO29" s="211"/>
      <c r="BBP29" s="211"/>
      <c r="BBQ29" s="211"/>
      <c r="BBR29" s="211"/>
      <c r="BBS29" s="211"/>
      <c r="BBT29" s="211"/>
      <c r="BBU29" s="211"/>
      <c r="BBV29" s="211"/>
      <c r="BBW29" s="211"/>
      <c r="BBX29" s="211"/>
      <c r="BBY29" s="211"/>
      <c r="BBZ29" s="211"/>
      <c r="BCA29" s="211"/>
      <c r="BCB29" s="211"/>
      <c r="BCC29" s="211"/>
      <c r="BCD29" s="211"/>
      <c r="BCE29" s="211"/>
      <c r="BCF29" s="211"/>
      <c r="BCG29" s="211"/>
      <c r="BCH29" s="211"/>
      <c r="BCI29" s="211"/>
      <c r="BCJ29" s="211"/>
      <c r="BCK29" s="211"/>
      <c r="BCL29" s="211"/>
      <c r="BCM29" s="211"/>
      <c r="BCN29" s="211"/>
      <c r="BCO29" s="211"/>
      <c r="BCP29" s="211"/>
      <c r="BCQ29" s="211"/>
      <c r="BCR29" s="211"/>
      <c r="BCS29" s="211"/>
      <c r="BCT29" s="211"/>
      <c r="BCU29" s="211"/>
      <c r="BCV29" s="211"/>
      <c r="BCW29" s="211"/>
      <c r="BCX29" s="211"/>
      <c r="BCY29" s="211"/>
      <c r="BCZ29" s="211"/>
      <c r="BDA29" s="211"/>
      <c r="BDB29" s="211"/>
      <c r="BDC29" s="211"/>
      <c r="BDD29" s="211"/>
      <c r="BDE29" s="211"/>
      <c r="BDF29" s="211"/>
      <c r="BDG29" s="211"/>
      <c r="BDH29" s="211"/>
      <c r="BDI29" s="211"/>
      <c r="BDJ29" s="211"/>
      <c r="BDK29" s="211"/>
      <c r="BDL29" s="211"/>
      <c r="BDM29" s="211"/>
      <c r="BDN29" s="211"/>
      <c r="BDO29" s="211"/>
      <c r="BDP29" s="211"/>
      <c r="BDQ29" s="211"/>
      <c r="BDR29" s="211"/>
      <c r="BDS29" s="211"/>
      <c r="BDT29" s="211"/>
      <c r="BDU29" s="211"/>
      <c r="BDV29" s="211"/>
      <c r="BDW29" s="211"/>
      <c r="BDX29" s="211"/>
      <c r="BDY29" s="211"/>
      <c r="BDZ29" s="211"/>
      <c r="BEA29" s="211"/>
      <c r="BEB29" s="211"/>
      <c r="BEC29" s="211"/>
      <c r="BED29" s="211"/>
      <c r="BEE29" s="211"/>
      <c r="BEF29" s="211"/>
      <c r="BEG29" s="211"/>
      <c r="BEH29" s="211"/>
      <c r="BEI29" s="211"/>
      <c r="BEJ29" s="211"/>
      <c r="BEK29" s="211"/>
      <c r="BEL29" s="211"/>
      <c r="BEM29" s="211"/>
      <c r="BEN29" s="211"/>
      <c r="BEO29" s="211"/>
      <c r="BEP29" s="211"/>
      <c r="BEQ29" s="211"/>
      <c r="BER29" s="211"/>
      <c r="BES29" s="211"/>
      <c r="BET29" s="211"/>
      <c r="BEU29" s="211"/>
      <c r="BEV29" s="211"/>
      <c r="BEW29" s="211"/>
      <c r="BEX29" s="211"/>
      <c r="BEY29" s="211"/>
      <c r="BEZ29" s="211"/>
      <c r="BFA29" s="211"/>
      <c r="BFB29" s="211"/>
      <c r="BFC29" s="211"/>
      <c r="BFD29" s="211"/>
      <c r="BFE29" s="211"/>
      <c r="BFF29" s="211"/>
      <c r="BFG29" s="211"/>
      <c r="BFH29" s="211"/>
      <c r="BFI29" s="211"/>
      <c r="BFJ29" s="211"/>
      <c r="BFK29" s="211"/>
      <c r="BFL29" s="211"/>
      <c r="BFM29" s="211"/>
      <c r="BFN29" s="211"/>
      <c r="BFO29" s="211"/>
      <c r="BFP29" s="211"/>
      <c r="BFQ29" s="211"/>
      <c r="BFR29" s="211"/>
      <c r="BFS29" s="211"/>
      <c r="BFT29" s="211"/>
      <c r="BFU29" s="211"/>
      <c r="BFV29" s="211"/>
      <c r="BFW29" s="211"/>
      <c r="BFX29" s="211"/>
      <c r="BFY29" s="211"/>
      <c r="BFZ29" s="211"/>
      <c r="BGA29" s="211"/>
      <c r="BGB29" s="211"/>
      <c r="BGC29" s="211"/>
      <c r="BGD29" s="211"/>
      <c r="BGE29" s="211"/>
      <c r="BGF29" s="211"/>
      <c r="BGG29" s="211"/>
      <c r="BGH29" s="211"/>
      <c r="BGI29" s="211"/>
      <c r="BGJ29" s="211"/>
      <c r="BGK29" s="211"/>
      <c r="BGL29" s="211"/>
      <c r="BGM29" s="211"/>
      <c r="BGN29" s="211"/>
      <c r="BGO29" s="211"/>
      <c r="BGP29" s="211"/>
      <c r="BGQ29" s="211"/>
      <c r="BGR29" s="211"/>
      <c r="BGS29" s="211"/>
      <c r="BGT29" s="211"/>
      <c r="BGU29" s="211"/>
      <c r="BGV29" s="211"/>
      <c r="BGW29" s="211"/>
      <c r="BGX29" s="211"/>
      <c r="BGY29" s="211"/>
      <c r="BGZ29" s="211"/>
      <c r="BHA29" s="211"/>
      <c r="BHB29" s="211"/>
      <c r="BHC29" s="211"/>
      <c r="BHD29" s="211"/>
      <c r="BHE29" s="211"/>
      <c r="BHF29" s="211"/>
      <c r="BHG29" s="211"/>
      <c r="BHH29" s="211"/>
      <c r="BHI29" s="211"/>
      <c r="BHJ29" s="211"/>
      <c r="BHK29" s="211"/>
      <c r="BHL29" s="211"/>
      <c r="BHM29" s="211"/>
      <c r="BHN29" s="211"/>
      <c r="BHO29" s="211"/>
      <c r="BHP29" s="211"/>
      <c r="BHQ29" s="211"/>
      <c r="BHR29" s="211"/>
      <c r="BHS29" s="211"/>
      <c r="BHT29" s="211"/>
      <c r="BHU29" s="211"/>
      <c r="BHV29" s="211"/>
      <c r="BHW29" s="211"/>
      <c r="BHX29" s="211"/>
      <c r="BHY29" s="211"/>
      <c r="BHZ29" s="211"/>
      <c r="BIA29" s="211"/>
      <c r="BIB29" s="211"/>
      <c r="BIC29" s="211"/>
      <c r="BID29" s="211"/>
      <c r="BIE29" s="211"/>
      <c r="BIF29" s="211"/>
      <c r="BIG29" s="211"/>
      <c r="BIH29" s="211"/>
      <c r="BII29" s="211"/>
      <c r="BIJ29" s="211"/>
      <c r="BIK29" s="211"/>
      <c r="BIL29" s="211"/>
      <c r="BIM29" s="211"/>
      <c r="BIN29" s="211"/>
      <c r="BIO29" s="211"/>
      <c r="BIP29" s="211"/>
      <c r="BIQ29" s="211"/>
      <c r="BIR29" s="211"/>
      <c r="BIS29" s="211"/>
      <c r="BIT29" s="211"/>
      <c r="BIU29" s="211"/>
      <c r="BIV29" s="211"/>
      <c r="BIW29" s="211"/>
      <c r="BIX29" s="211"/>
      <c r="BIY29" s="211"/>
      <c r="BIZ29" s="211"/>
      <c r="BJA29" s="211"/>
      <c r="BJB29" s="211"/>
      <c r="BJC29" s="211"/>
      <c r="BJD29" s="211"/>
      <c r="BJE29" s="211"/>
      <c r="BJF29" s="211"/>
      <c r="BJG29" s="211"/>
      <c r="BJH29" s="211"/>
      <c r="BJI29" s="211"/>
      <c r="BJJ29" s="211"/>
      <c r="BJK29" s="211"/>
      <c r="BJL29" s="211"/>
      <c r="BJM29" s="211"/>
      <c r="BJN29" s="211"/>
      <c r="BJO29" s="211"/>
      <c r="BJP29" s="211"/>
      <c r="BJQ29" s="211"/>
      <c r="BJR29" s="211"/>
      <c r="BJS29" s="211"/>
      <c r="BJT29" s="211"/>
      <c r="BJU29" s="211"/>
      <c r="BJV29" s="211"/>
      <c r="BJW29" s="211"/>
      <c r="BJX29" s="211"/>
      <c r="BJY29" s="211"/>
      <c r="BJZ29" s="211"/>
      <c r="BKA29" s="211"/>
      <c r="BKB29" s="211"/>
      <c r="BKC29" s="211"/>
      <c r="BKD29" s="211"/>
      <c r="BKE29" s="211"/>
      <c r="BKF29" s="211"/>
      <c r="BKG29" s="211"/>
      <c r="BKH29" s="211"/>
      <c r="BKI29" s="211"/>
      <c r="BKJ29" s="211"/>
      <c r="BKK29" s="211"/>
      <c r="BKL29" s="211"/>
      <c r="BKM29" s="211"/>
      <c r="BKN29" s="211"/>
      <c r="BKO29" s="211"/>
      <c r="BKP29" s="211"/>
      <c r="BKQ29" s="211"/>
      <c r="BKR29" s="211"/>
      <c r="BKS29" s="211"/>
      <c r="BKT29" s="211"/>
      <c r="BKU29" s="211"/>
      <c r="BKV29" s="211"/>
      <c r="BKW29" s="211"/>
      <c r="BKX29" s="211"/>
      <c r="BKY29" s="211"/>
      <c r="BKZ29" s="211"/>
      <c r="BLA29" s="211"/>
      <c r="BLB29" s="211"/>
      <c r="BLC29" s="211"/>
      <c r="BLD29" s="211"/>
      <c r="BLE29" s="211"/>
      <c r="BLF29" s="211"/>
      <c r="BLG29" s="211"/>
      <c r="BLH29" s="211"/>
      <c r="BLI29" s="211"/>
      <c r="BLJ29" s="211"/>
      <c r="BLK29" s="211"/>
      <c r="BLL29" s="211"/>
      <c r="BLM29" s="211"/>
      <c r="BLN29" s="211"/>
      <c r="BLO29" s="211"/>
      <c r="BLP29" s="211"/>
      <c r="BLQ29" s="211"/>
      <c r="BLR29" s="211"/>
      <c r="BLS29" s="211"/>
      <c r="BLT29" s="211"/>
      <c r="BLU29" s="211"/>
      <c r="BLV29" s="211"/>
      <c r="BLW29" s="211"/>
      <c r="BLX29" s="211"/>
      <c r="BLY29" s="211"/>
      <c r="BLZ29" s="211"/>
      <c r="BMA29" s="211"/>
      <c r="BMB29" s="211"/>
      <c r="BMC29" s="211"/>
      <c r="BMD29" s="211"/>
      <c r="BME29" s="211"/>
      <c r="BMF29" s="211"/>
      <c r="BMG29" s="211"/>
      <c r="BMH29" s="211"/>
      <c r="BMI29" s="211"/>
      <c r="BMJ29" s="211"/>
      <c r="BMK29" s="211"/>
      <c r="BML29" s="211"/>
      <c r="BMM29" s="211"/>
      <c r="BMN29" s="211"/>
      <c r="BMO29" s="211"/>
      <c r="BMP29" s="211"/>
      <c r="BMQ29" s="211"/>
      <c r="BMR29" s="211"/>
      <c r="BMS29" s="211"/>
      <c r="BMT29" s="211"/>
      <c r="BMU29" s="211"/>
      <c r="BMV29" s="211"/>
      <c r="BMW29" s="211"/>
      <c r="BMX29" s="211"/>
      <c r="BMY29" s="211"/>
      <c r="BMZ29" s="211"/>
      <c r="BNA29" s="211"/>
      <c r="BNB29" s="211"/>
      <c r="BNC29" s="211"/>
      <c r="BND29" s="211"/>
      <c r="BNE29" s="211"/>
      <c r="BNF29" s="211"/>
      <c r="BNG29" s="211"/>
      <c r="BNH29" s="211"/>
      <c r="BNI29" s="211"/>
      <c r="BNJ29" s="211"/>
      <c r="BNK29" s="211"/>
      <c r="BNL29" s="211"/>
      <c r="BNM29" s="211"/>
      <c r="BNN29" s="211"/>
      <c r="BNO29" s="211"/>
      <c r="BNP29" s="211"/>
      <c r="BNQ29" s="211"/>
      <c r="BNR29" s="211"/>
      <c r="BNS29" s="211"/>
      <c r="BNT29" s="211"/>
      <c r="BNU29" s="211"/>
      <c r="BNV29" s="211"/>
      <c r="BNW29" s="211"/>
      <c r="BNX29" s="211"/>
      <c r="BNY29" s="211"/>
      <c r="BNZ29" s="211"/>
      <c r="BOA29" s="211"/>
      <c r="BOB29" s="211"/>
      <c r="BOC29" s="211"/>
      <c r="BOD29" s="211"/>
      <c r="BOE29" s="211"/>
      <c r="BOF29" s="211"/>
      <c r="BOG29" s="211"/>
      <c r="BOH29" s="211"/>
      <c r="BOI29" s="211"/>
      <c r="BOJ29" s="211"/>
      <c r="BOK29" s="211"/>
      <c r="BOL29" s="211"/>
      <c r="BOM29" s="211"/>
      <c r="BON29" s="211"/>
      <c r="BOO29" s="211"/>
      <c r="BOP29" s="211"/>
      <c r="BOQ29" s="211"/>
      <c r="BOR29" s="211"/>
      <c r="BOS29" s="211"/>
      <c r="BOT29" s="211"/>
      <c r="BOU29" s="211"/>
      <c r="BOV29" s="211"/>
      <c r="BOW29" s="211"/>
      <c r="BOX29" s="211"/>
      <c r="BOY29" s="211"/>
      <c r="BOZ29" s="211"/>
      <c r="BPA29" s="211"/>
      <c r="BPB29" s="211"/>
      <c r="BPC29" s="211"/>
      <c r="BPD29" s="211"/>
      <c r="BPE29" s="211"/>
      <c r="BPF29" s="211"/>
      <c r="BPG29" s="211"/>
      <c r="BPH29" s="211"/>
      <c r="BPI29" s="211"/>
      <c r="BPJ29" s="211"/>
      <c r="BPK29" s="211"/>
      <c r="BPL29" s="211"/>
      <c r="BPM29" s="211"/>
      <c r="BPN29" s="211"/>
      <c r="BPO29" s="211"/>
      <c r="BPP29" s="211"/>
      <c r="BPQ29" s="211"/>
      <c r="BPR29" s="211"/>
      <c r="BPS29" s="211"/>
      <c r="BPT29" s="211"/>
      <c r="BPU29" s="211"/>
      <c r="BPV29" s="211"/>
      <c r="BPW29" s="211"/>
      <c r="BPX29" s="211"/>
      <c r="BPY29" s="211"/>
      <c r="BPZ29" s="211"/>
      <c r="BQA29" s="211"/>
      <c r="BQB29" s="211"/>
      <c r="BQC29" s="211"/>
      <c r="BQD29" s="211"/>
      <c r="BQE29" s="211"/>
      <c r="BQF29" s="211"/>
      <c r="BQG29" s="211"/>
      <c r="BQH29" s="211"/>
      <c r="BQI29" s="211"/>
      <c r="BQJ29" s="211"/>
      <c r="BQK29" s="211"/>
      <c r="BQL29" s="211"/>
      <c r="BQM29" s="211"/>
      <c r="BQN29" s="211"/>
      <c r="BQO29" s="211"/>
      <c r="BQP29" s="211"/>
      <c r="BQQ29" s="211"/>
      <c r="BQR29" s="211"/>
      <c r="BQS29" s="211"/>
      <c r="BQT29" s="211"/>
      <c r="BQU29" s="211"/>
      <c r="BQV29" s="211"/>
      <c r="BQW29" s="211"/>
      <c r="BQX29" s="211"/>
      <c r="BQY29" s="211"/>
      <c r="BQZ29" s="211"/>
      <c r="BRA29" s="211"/>
      <c r="BRB29" s="211"/>
      <c r="BRC29" s="211"/>
      <c r="BRD29" s="211"/>
      <c r="BRE29" s="211"/>
      <c r="BRF29" s="211"/>
      <c r="BRG29" s="211"/>
      <c r="BRH29" s="211"/>
      <c r="BRI29" s="211"/>
      <c r="BRJ29" s="211"/>
      <c r="BRK29" s="211"/>
      <c r="BRL29" s="211"/>
      <c r="BRM29" s="211"/>
      <c r="BRN29" s="211"/>
      <c r="BRO29" s="211"/>
      <c r="BRP29" s="211"/>
      <c r="BRQ29" s="211"/>
      <c r="BRR29" s="211"/>
      <c r="BRS29" s="211"/>
      <c r="BRT29" s="211"/>
      <c r="BRU29" s="211"/>
      <c r="BRV29" s="211"/>
      <c r="BRW29" s="211"/>
      <c r="BRX29" s="211"/>
      <c r="BRY29" s="211"/>
      <c r="BRZ29" s="211"/>
      <c r="BSA29" s="211"/>
      <c r="BSB29" s="211"/>
      <c r="BSC29" s="211"/>
      <c r="BSD29" s="211"/>
      <c r="BSE29" s="211"/>
      <c r="BSF29" s="211"/>
      <c r="BSG29" s="211"/>
      <c r="BSH29" s="211"/>
      <c r="BSI29" s="211"/>
      <c r="BSJ29" s="211"/>
      <c r="BSK29" s="211"/>
      <c r="BSL29" s="211"/>
      <c r="BSM29" s="211"/>
      <c r="BSN29" s="211"/>
      <c r="BSO29" s="211"/>
      <c r="BSP29" s="211"/>
      <c r="BSQ29" s="211"/>
      <c r="BSR29" s="211"/>
      <c r="BSS29" s="211"/>
      <c r="BST29" s="211"/>
      <c r="BSU29" s="211"/>
      <c r="BSV29" s="211"/>
      <c r="BSW29" s="211"/>
      <c r="BSX29" s="211"/>
      <c r="BSY29" s="211"/>
      <c r="BSZ29" s="211"/>
      <c r="BTA29" s="211"/>
      <c r="BTB29" s="211"/>
      <c r="BTC29" s="211"/>
      <c r="BTD29" s="211"/>
      <c r="BTE29" s="211"/>
      <c r="BTF29" s="211"/>
      <c r="BTG29" s="211"/>
      <c r="BTH29" s="211"/>
      <c r="BTI29" s="211"/>
      <c r="BTJ29" s="211"/>
      <c r="BTK29" s="211"/>
      <c r="BTL29" s="211"/>
      <c r="BTM29" s="211"/>
      <c r="BTN29" s="211"/>
      <c r="BTO29" s="211"/>
      <c r="BTP29" s="211"/>
      <c r="BTQ29" s="211"/>
      <c r="BTR29" s="211"/>
      <c r="BTS29" s="211"/>
      <c r="BTT29" s="211"/>
      <c r="BTU29" s="211"/>
      <c r="BTV29" s="211"/>
      <c r="BTW29" s="211"/>
      <c r="BTX29" s="211"/>
      <c r="BTY29" s="211"/>
      <c r="BTZ29" s="211"/>
      <c r="BUA29" s="211"/>
      <c r="BUB29" s="211"/>
      <c r="BUC29" s="211"/>
      <c r="BUD29" s="211"/>
      <c r="BUE29" s="211"/>
      <c r="BUF29" s="211"/>
      <c r="BUG29" s="211"/>
      <c r="BUH29" s="211"/>
      <c r="BUI29" s="211"/>
      <c r="BUJ29" s="211"/>
      <c r="BUK29" s="211"/>
      <c r="BUL29" s="211"/>
      <c r="BUM29" s="211"/>
      <c r="BUN29" s="211"/>
      <c r="BUO29" s="211"/>
      <c r="BUP29" s="211"/>
      <c r="BUQ29" s="211"/>
      <c r="BUR29" s="211"/>
      <c r="BUS29" s="211"/>
      <c r="BUT29" s="211"/>
      <c r="BUU29" s="211"/>
      <c r="BUV29" s="211"/>
      <c r="BUW29" s="211"/>
      <c r="BUX29" s="211"/>
      <c r="BUY29" s="211"/>
      <c r="BUZ29" s="211"/>
      <c r="BVA29" s="211"/>
      <c r="BVB29" s="211"/>
      <c r="BVC29" s="211"/>
      <c r="BVD29" s="211"/>
      <c r="BVE29" s="211"/>
      <c r="BVF29" s="211"/>
      <c r="BVG29" s="211"/>
      <c r="BVH29" s="211"/>
      <c r="BVI29" s="211"/>
      <c r="BVJ29" s="211"/>
      <c r="BVK29" s="211"/>
      <c r="BVL29" s="211"/>
      <c r="BVM29" s="211"/>
      <c r="BVN29" s="211"/>
      <c r="BVO29" s="211"/>
      <c r="BVP29" s="211"/>
      <c r="BVQ29" s="211"/>
      <c r="BVR29" s="211"/>
      <c r="BVS29" s="211"/>
      <c r="BVT29" s="211"/>
      <c r="BVU29" s="211"/>
      <c r="BVV29" s="211"/>
      <c r="BVW29" s="211"/>
      <c r="BVX29" s="211"/>
      <c r="BVY29" s="211"/>
      <c r="BVZ29" s="211"/>
      <c r="BWA29" s="211"/>
      <c r="BWB29" s="211"/>
      <c r="BWC29" s="211"/>
      <c r="BWD29" s="211"/>
      <c r="BWE29" s="211"/>
      <c r="BWF29" s="211"/>
      <c r="BWG29" s="211"/>
      <c r="BWH29" s="211"/>
      <c r="BWI29" s="211"/>
      <c r="BWJ29" s="211"/>
      <c r="BWK29" s="211"/>
      <c r="BWL29" s="211"/>
      <c r="BWM29" s="211"/>
      <c r="BWN29" s="211"/>
      <c r="BWO29" s="211"/>
      <c r="BWP29" s="211"/>
      <c r="BWQ29" s="211"/>
      <c r="BWR29" s="211"/>
      <c r="BWS29" s="211"/>
      <c r="BWT29" s="211"/>
      <c r="BWU29" s="211"/>
      <c r="BWV29" s="211"/>
      <c r="BWW29" s="211"/>
      <c r="BWX29" s="211"/>
      <c r="BWY29" s="211"/>
      <c r="BWZ29" s="211"/>
      <c r="BXA29" s="211"/>
      <c r="BXB29" s="211"/>
      <c r="BXC29" s="211"/>
      <c r="BXD29" s="211"/>
      <c r="BXE29" s="211"/>
      <c r="BXF29" s="211"/>
      <c r="BXG29" s="211"/>
      <c r="BXH29" s="211"/>
      <c r="BXI29" s="211"/>
      <c r="BXJ29" s="211"/>
      <c r="BXK29" s="211"/>
      <c r="BXL29" s="211"/>
      <c r="BXM29" s="211"/>
      <c r="BXN29" s="211"/>
      <c r="BXO29" s="211"/>
      <c r="BXP29" s="211"/>
      <c r="BXQ29" s="211"/>
      <c r="BXR29" s="211"/>
      <c r="BXS29" s="211"/>
      <c r="BXT29" s="211"/>
      <c r="BXU29" s="211"/>
      <c r="BXV29" s="211"/>
      <c r="BXW29" s="211"/>
      <c r="BXX29" s="211"/>
      <c r="BXY29" s="211"/>
      <c r="BXZ29" s="211"/>
      <c r="BYA29" s="211"/>
      <c r="BYB29" s="211"/>
      <c r="BYC29" s="211"/>
      <c r="BYD29" s="211"/>
      <c r="BYE29" s="211"/>
      <c r="BYF29" s="211"/>
      <c r="BYG29" s="211"/>
      <c r="BYH29" s="211"/>
      <c r="BYI29" s="211"/>
      <c r="BYJ29" s="211"/>
      <c r="BYK29" s="211"/>
      <c r="BYL29" s="211"/>
      <c r="BYM29" s="211"/>
      <c r="BYN29" s="211"/>
      <c r="BYO29" s="211"/>
      <c r="BYP29" s="211"/>
      <c r="BYQ29" s="211"/>
      <c r="BYR29" s="211"/>
      <c r="BYS29" s="211"/>
      <c r="BYT29" s="211"/>
      <c r="BYU29" s="211"/>
      <c r="BYV29" s="211"/>
      <c r="BYW29" s="211"/>
      <c r="BYX29" s="211"/>
      <c r="BYY29" s="211"/>
      <c r="BYZ29" s="211"/>
      <c r="BZA29" s="211"/>
      <c r="BZB29" s="211"/>
      <c r="BZC29" s="211"/>
      <c r="BZD29" s="211"/>
      <c r="BZE29" s="211"/>
      <c r="BZF29" s="211"/>
      <c r="BZG29" s="211"/>
      <c r="BZH29" s="211"/>
      <c r="BZI29" s="211"/>
      <c r="BZJ29" s="211"/>
      <c r="BZK29" s="211"/>
      <c r="BZL29" s="211"/>
      <c r="BZM29" s="211"/>
      <c r="BZN29" s="211"/>
      <c r="BZO29" s="211"/>
      <c r="BZP29" s="211"/>
      <c r="BZQ29" s="211"/>
      <c r="BZR29" s="211"/>
      <c r="BZS29" s="211"/>
      <c r="BZT29" s="211"/>
      <c r="BZU29" s="211"/>
      <c r="BZV29" s="211"/>
      <c r="BZW29" s="211"/>
      <c r="BZX29" s="211"/>
      <c r="BZY29" s="211"/>
      <c r="BZZ29" s="211"/>
      <c r="CAA29" s="211"/>
      <c r="CAB29" s="211"/>
      <c r="CAC29" s="211"/>
      <c r="CAD29" s="211"/>
      <c r="CAE29" s="211"/>
      <c r="CAF29" s="211"/>
      <c r="CAG29" s="211"/>
      <c r="CAH29" s="211"/>
      <c r="CAI29" s="211"/>
      <c r="CAJ29" s="211"/>
      <c r="CAK29" s="211"/>
      <c r="CAL29" s="211"/>
      <c r="CAM29" s="211"/>
      <c r="CAN29" s="211"/>
      <c r="CAO29" s="211"/>
      <c r="CAP29" s="211"/>
      <c r="CAQ29" s="211"/>
      <c r="CAR29" s="211"/>
      <c r="CAS29" s="211"/>
      <c r="CAT29" s="211"/>
      <c r="CAU29" s="211"/>
      <c r="CAV29" s="211"/>
      <c r="CAW29" s="211"/>
      <c r="CAX29" s="211"/>
      <c r="CAY29" s="211"/>
      <c r="CAZ29" s="211"/>
      <c r="CBA29" s="211"/>
      <c r="CBB29" s="211"/>
      <c r="CBC29" s="211"/>
      <c r="CBD29" s="211"/>
      <c r="CBE29" s="211"/>
      <c r="CBF29" s="211"/>
      <c r="CBG29" s="211"/>
      <c r="CBH29" s="211"/>
      <c r="CBI29" s="211"/>
      <c r="CBJ29" s="211"/>
      <c r="CBK29" s="211"/>
      <c r="CBL29" s="211"/>
      <c r="CBM29" s="211"/>
      <c r="CBN29" s="211"/>
      <c r="CBO29" s="211"/>
      <c r="CBP29" s="211"/>
      <c r="CBQ29" s="211"/>
      <c r="CBR29" s="211"/>
      <c r="CBS29" s="211"/>
      <c r="CBT29" s="211"/>
      <c r="CBU29" s="211"/>
      <c r="CBV29" s="211"/>
      <c r="CBW29" s="211"/>
      <c r="CBX29" s="211"/>
      <c r="CBY29" s="211"/>
      <c r="CBZ29" s="211"/>
      <c r="CCA29" s="211"/>
      <c r="CCB29" s="211"/>
      <c r="CCC29" s="211"/>
      <c r="CCD29" s="211"/>
      <c r="CCE29" s="211"/>
      <c r="CCF29" s="211"/>
      <c r="CCG29" s="211"/>
      <c r="CCH29" s="211"/>
      <c r="CCI29" s="211"/>
      <c r="CCJ29" s="211"/>
      <c r="CCK29" s="211"/>
      <c r="CCL29" s="211"/>
      <c r="CCM29" s="211"/>
      <c r="CCN29" s="211"/>
      <c r="CCO29" s="211"/>
      <c r="CCP29" s="211"/>
      <c r="CCQ29" s="211"/>
      <c r="CCR29" s="211"/>
      <c r="CCS29" s="211"/>
      <c r="CCT29" s="211"/>
      <c r="CCU29" s="211"/>
      <c r="CCV29" s="211"/>
      <c r="CCW29" s="211"/>
      <c r="CCX29" s="211"/>
      <c r="CCY29" s="211"/>
      <c r="CCZ29" s="211"/>
      <c r="CDA29" s="211"/>
      <c r="CDB29" s="211"/>
      <c r="CDC29" s="211"/>
      <c r="CDD29" s="211"/>
      <c r="CDE29" s="211"/>
      <c r="CDF29" s="211"/>
      <c r="CDG29" s="211"/>
      <c r="CDH29" s="211"/>
      <c r="CDI29" s="211"/>
      <c r="CDJ29" s="211"/>
      <c r="CDK29" s="211"/>
      <c r="CDL29" s="211"/>
      <c r="CDM29" s="211"/>
      <c r="CDN29" s="211"/>
      <c r="CDO29" s="211"/>
      <c r="CDP29" s="211"/>
      <c r="CDQ29" s="211"/>
      <c r="CDR29" s="211"/>
      <c r="CDS29" s="211"/>
      <c r="CDT29" s="211"/>
      <c r="CDU29" s="211"/>
      <c r="CDV29" s="211"/>
      <c r="CDW29" s="211"/>
      <c r="CDX29" s="211"/>
      <c r="CDY29" s="211"/>
      <c r="CDZ29" s="211"/>
      <c r="CEA29" s="211"/>
      <c r="CEB29" s="211"/>
      <c r="CEC29" s="211"/>
      <c r="CED29" s="211"/>
      <c r="CEE29" s="211"/>
      <c r="CEF29" s="211"/>
      <c r="CEG29" s="211"/>
      <c r="CEH29" s="211"/>
      <c r="CEI29" s="211"/>
      <c r="CEJ29" s="211"/>
      <c r="CEK29" s="211"/>
      <c r="CEL29" s="211"/>
      <c r="CEM29" s="211"/>
      <c r="CEN29" s="211"/>
      <c r="CEO29" s="211"/>
      <c r="CEP29" s="211"/>
      <c r="CEQ29" s="211"/>
      <c r="CER29" s="211"/>
      <c r="CES29" s="211"/>
      <c r="CET29" s="211"/>
      <c r="CEU29" s="211"/>
      <c r="CEV29" s="211"/>
      <c r="CEW29" s="211"/>
      <c r="CEX29" s="211"/>
      <c r="CEY29" s="211"/>
      <c r="CEZ29" s="211"/>
      <c r="CFA29" s="211"/>
      <c r="CFB29" s="211"/>
      <c r="CFC29" s="211"/>
      <c r="CFD29" s="211"/>
      <c r="CFE29" s="211"/>
      <c r="CFF29" s="211"/>
      <c r="CFG29" s="211"/>
      <c r="CFH29" s="211"/>
      <c r="CFI29" s="211"/>
      <c r="CFJ29" s="211"/>
      <c r="CFK29" s="211"/>
      <c r="CFL29" s="211"/>
      <c r="CFM29" s="211"/>
      <c r="CFN29" s="211"/>
      <c r="CFO29" s="211"/>
      <c r="CFP29" s="211"/>
      <c r="CFQ29" s="211"/>
      <c r="CFR29" s="211"/>
      <c r="CFS29" s="211"/>
      <c r="CFT29" s="211"/>
      <c r="CFU29" s="211"/>
      <c r="CFV29" s="211"/>
      <c r="CFW29" s="211"/>
      <c r="CFX29" s="211"/>
      <c r="CFY29" s="211"/>
      <c r="CFZ29" s="211"/>
      <c r="CGA29" s="211"/>
      <c r="CGB29" s="211"/>
      <c r="CGC29" s="211"/>
      <c r="CGD29" s="211"/>
      <c r="CGE29" s="211"/>
      <c r="CGF29" s="211"/>
      <c r="CGG29" s="211"/>
      <c r="CGH29" s="211"/>
      <c r="CGI29" s="211"/>
      <c r="CGJ29" s="211"/>
      <c r="CGK29" s="211"/>
      <c r="CGL29" s="211"/>
      <c r="CGM29" s="211"/>
      <c r="CGN29" s="211"/>
      <c r="CGO29" s="211"/>
      <c r="CGP29" s="211"/>
      <c r="CGQ29" s="211"/>
      <c r="CGR29" s="211"/>
      <c r="CGS29" s="211"/>
      <c r="CGT29" s="211"/>
      <c r="CGU29" s="211"/>
      <c r="CGV29" s="211"/>
      <c r="CGW29" s="211"/>
      <c r="CGX29" s="211"/>
      <c r="CGY29" s="211"/>
      <c r="CGZ29" s="211"/>
      <c r="CHA29" s="211"/>
      <c r="CHB29" s="211"/>
      <c r="CHC29" s="211"/>
      <c r="CHD29" s="211"/>
      <c r="CHE29" s="211"/>
      <c r="CHF29" s="211"/>
      <c r="CHG29" s="211"/>
      <c r="CHH29" s="211"/>
      <c r="CHI29" s="211"/>
      <c r="CHJ29" s="211"/>
      <c r="CHK29" s="211"/>
      <c r="CHL29" s="211"/>
      <c r="CHM29" s="211"/>
      <c r="CHN29" s="211"/>
      <c r="CHO29" s="211"/>
      <c r="CHP29" s="211"/>
      <c r="CHQ29" s="211"/>
      <c r="CHR29" s="211"/>
      <c r="CHS29" s="211"/>
      <c r="CHT29" s="211"/>
      <c r="CHU29" s="211"/>
      <c r="CHV29" s="211"/>
      <c r="CHW29" s="211"/>
      <c r="CHX29" s="211"/>
      <c r="CHY29" s="211"/>
      <c r="CHZ29" s="211"/>
      <c r="CIA29" s="211"/>
      <c r="CIB29" s="211"/>
      <c r="CIC29" s="211"/>
      <c r="CID29" s="211"/>
      <c r="CIE29" s="211"/>
      <c r="CIF29" s="211"/>
      <c r="CIG29" s="211"/>
      <c r="CIH29" s="211"/>
      <c r="CII29" s="211"/>
      <c r="CIJ29" s="211"/>
      <c r="CIK29" s="211"/>
      <c r="CIL29" s="211"/>
      <c r="CIM29" s="211"/>
      <c r="CIN29" s="211"/>
      <c r="CIO29" s="211"/>
      <c r="CIP29" s="211"/>
      <c r="CIQ29" s="211"/>
      <c r="CIR29" s="211"/>
      <c r="CIS29" s="211"/>
      <c r="CIT29" s="211"/>
      <c r="CIU29" s="211"/>
      <c r="CIV29" s="211"/>
      <c r="CIW29" s="211"/>
      <c r="CIX29" s="211"/>
      <c r="CIY29" s="211"/>
      <c r="CIZ29" s="211"/>
      <c r="CJA29" s="211"/>
      <c r="CJB29" s="211"/>
      <c r="CJC29" s="211"/>
      <c r="CJD29" s="211"/>
      <c r="CJE29" s="211"/>
      <c r="CJF29" s="211"/>
      <c r="CJG29" s="211"/>
      <c r="CJH29" s="211"/>
      <c r="CJI29" s="211"/>
      <c r="CJJ29" s="211"/>
      <c r="CJK29" s="211"/>
      <c r="CJL29" s="211"/>
      <c r="CJM29" s="211"/>
      <c r="CJN29" s="211"/>
      <c r="CJO29" s="211"/>
      <c r="CJP29" s="211"/>
      <c r="CJQ29" s="211"/>
      <c r="CJR29" s="211"/>
      <c r="CJS29" s="211"/>
      <c r="CJT29" s="211"/>
      <c r="CJU29" s="211"/>
      <c r="CJV29" s="211"/>
      <c r="CJW29" s="211"/>
      <c r="CJX29" s="211"/>
      <c r="CJY29" s="211"/>
      <c r="CJZ29" s="211"/>
      <c r="CKA29" s="211"/>
      <c r="CKB29" s="211"/>
      <c r="CKC29" s="211"/>
      <c r="CKD29" s="211"/>
      <c r="CKE29" s="211"/>
      <c r="CKF29" s="211"/>
      <c r="CKG29" s="211"/>
      <c r="CKH29" s="211"/>
      <c r="CKI29" s="211"/>
      <c r="CKJ29" s="211"/>
      <c r="CKK29" s="211"/>
      <c r="CKL29" s="211"/>
      <c r="CKM29" s="211"/>
      <c r="CKN29" s="211"/>
      <c r="CKO29" s="211"/>
      <c r="CKP29" s="211"/>
      <c r="CKQ29" s="211"/>
      <c r="CKR29" s="211"/>
      <c r="CKS29" s="211"/>
      <c r="CKT29" s="211"/>
      <c r="CKU29" s="211"/>
      <c r="CKV29" s="211"/>
      <c r="CKW29" s="211"/>
      <c r="CKX29" s="211"/>
      <c r="CKY29" s="211"/>
      <c r="CKZ29" s="211"/>
      <c r="CLA29" s="211"/>
      <c r="CLB29" s="211"/>
      <c r="CLC29" s="211"/>
      <c r="CLD29" s="211"/>
      <c r="CLE29" s="211"/>
      <c r="CLF29" s="211"/>
      <c r="CLG29" s="211"/>
      <c r="CLH29" s="211"/>
      <c r="CLI29" s="211"/>
      <c r="CLJ29" s="211"/>
      <c r="CLK29" s="211"/>
      <c r="CLL29" s="211"/>
      <c r="CLM29" s="211"/>
      <c r="CLN29" s="211"/>
      <c r="CLO29" s="211"/>
      <c r="CLP29" s="211"/>
      <c r="CLQ29" s="211"/>
      <c r="CLR29" s="211"/>
      <c r="CLS29" s="211"/>
      <c r="CLT29" s="211"/>
      <c r="CLU29" s="211"/>
      <c r="CLV29" s="211"/>
      <c r="CLW29" s="211"/>
      <c r="CLX29" s="211"/>
      <c r="CLY29" s="211"/>
      <c r="CLZ29" s="211"/>
      <c r="CMA29" s="211"/>
      <c r="CMB29" s="211"/>
      <c r="CMC29" s="211"/>
      <c r="CMD29" s="211"/>
      <c r="CME29" s="211"/>
      <c r="CMF29" s="211"/>
      <c r="CMG29" s="211"/>
      <c r="CMH29" s="211"/>
      <c r="CMI29" s="211"/>
      <c r="CMJ29" s="211"/>
      <c r="CMK29" s="211"/>
      <c r="CML29" s="211"/>
      <c r="CMM29" s="211"/>
      <c r="CMN29" s="211"/>
      <c r="CMO29" s="211"/>
      <c r="CMP29" s="211"/>
      <c r="CMQ29" s="211"/>
      <c r="CMR29" s="211"/>
      <c r="CMS29" s="211"/>
      <c r="CMT29" s="211"/>
      <c r="CMU29" s="211"/>
      <c r="CMV29" s="211"/>
      <c r="CMW29" s="211"/>
      <c r="CMX29" s="211"/>
      <c r="CMY29" s="211"/>
      <c r="CMZ29" s="211"/>
      <c r="CNA29" s="211"/>
      <c r="CNB29" s="211"/>
      <c r="CNC29" s="211"/>
      <c r="CND29" s="211"/>
      <c r="CNE29" s="211"/>
      <c r="CNF29" s="211"/>
      <c r="CNG29" s="211"/>
      <c r="CNH29" s="211"/>
      <c r="CNI29" s="211"/>
      <c r="CNJ29" s="211"/>
      <c r="CNK29" s="211"/>
      <c r="CNL29" s="211"/>
      <c r="CNM29" s="211"/>
      <c r="CNN29" s="211"/>
      <c r="CNO29" s="211"/>
      <c r="CNP29" s="211"/>
      <c r="CNQ29" s="211"/>
      <c r="CNR29" s="211"/>
      <c r="CNS29" s="211"/>
      <c r="CNT29" s="211"/>
      <c r="CNU29" s="211"/>
      <c r="CNV29" s="211"/>
      <c r="CNW29" s="211"/>
      <c r="CNX29" s="211"/>
      <c r="CNY29" s="211"/>
      <c r="CNZ29" s="211"/>
      <c r="COA29" s="211"/>
      <c r="COB29" s="211"/>
      <c r="COC29" s="211"/>
      <c r="COD29" s="211"/>
      <c r="COE29" s="211"/>
      <c r="COF29" s="211"/>
      <c r="COG29" s="211"/>
      <c r="COH29" s="211"/>
      <c r="COI29" s="211"/>
      <c r="COJ29" s="211"/>
      <c r="COK29" s="211"/>
      <c r="COL29" s="211"/>
      <c r="COM29" s="211"/>
      <c r="CON29" s="211"/>
      <c r="COO29" s="211"/>
      <c r="COP29" s="211"/>
      <c r="COQ29" s="211"/>
      <c r="COR29" s="211"/>
      <c r="COS29" s="211"/>
      <c r="COT29" s="211"/>
      <c r="COU29" s="211"/>
      <c r="COV29" s="211"/>
      <c r="COW29" s="211"/>
      <c r="COX29" s="211"/>
      <c r="COY29" s="211"/>
      <c r="COZ29" s="211"/>
      <c r="CPA29" s="211"/>
      <c r="CPB29" s="211"/>
      <c r="CPC29" s="211"/>
      <c r="CPD29" s="211"/>
      <c r="CPE29" s="211"/>
      <c r="CPF29" s="211"/>
      <c r="CPG29" s="211"/>
      <c r="CPH29" s="211"/>
      <c r="CPI29" s="211"/>
      <c r="CPJ29" s="211"/>
      <c r="CPK29" s="211"/>
      <c r="CPL29" s="211"/>
      <c r="CPM29" s="211"/>
      <c r="CPN29" s="211"/>
      <c r="CPO29" s="211"/>
      <c r="CPP29" s="211"/>
      <c r="CPQ29" s="211"/>
      <c r="CPR29" s="211"/>
      <c r="CPS29" s="211"/>
      <c r="CPT29" s="211"/>
      <c r="CPU29" s="211"/>
      <c r="CPV29" s="211"/>
      <c r="CPW29" s="211"/>
      <c r="CPX29" s="211"/>
      <c r="CPY29" s="211"/>
      <c r="CPZ29" s="211"/>
      <c r="CQA29" s="211"/>
      <c r="CQB29" s="211"/>
      <c r="CQC29" s="211"/>
      <c r="CQD29" s="211"/>
      <c r="CQE29" s="211"/>
      <c r="CQF29" s="211"/>
      <c r="CQG29" s="211"/>
      <c r="CQH29" s="211"/>
      <c r="CQI29" s="211"/>
      <c r="CQJ29" s="211"/>
      <c r="CQK29" s="211"/>
      <c r="CQL29" s="211"/>
      <c r="CQM29" s="211"/>
      <c r="CQN29" s="211"/>
      <c r="CQO29" s="211"/>
      <c r="CQP29" s="211"/>
      <c r="CQQ29" s="211"/>
      <c r="CQR29" s="211"/>
      <c r="CQS29" s="211"/>
      <c r="CQT29" s="211"/>
      <c r="CQU29" s="211"/>
      <c r="CQV29" s="211"/>
      <c r="CQW29" s="211"/>
      <c r="CQX29" s="211"/>
      <c r="CQY29" s="211"/>
      <c r="CQZ29" s="211"/>
      <c r="CRA29" s="211"/>
      <c r="CRB29" s="211"/>
      <c r="CRC29" s="211"/>
      <c r="CRD29" s="211"/>
      <c r="CRE29" s="211"/>
      <c r="CRF29" s="211"/>
      <c r="CRG29" s="211"/>
      <c r="CRH29" s="211"/>
      <c r="CRI29" s="211"/>
      <c r="CRJ29" s="211"/>
      <c r="CRK29" s="211"/>
      <c r="CRL29" s="211"/>
      <c r="CRM29" s="211"/>
      <c r="CRN29" s="211"/>
      <c r="CRO29" s="211"/>
      <c r="CRP29" s="211"/>
      <c r="CRQ29" s="211"/>
      <c r="CRR29" s="211"/>
      <c r="CRS29" s="211"/>
      <c r="CRT29" s="211"/>
      <c r="CRU29" s="211"/>
      <c r="CRV29" s="211"/>
      <c r="CRW29" s="211"/>
      <c r="CRX29" s="211"/>
      <c r="CRY29" s="211"/>
      <c r="CRZ29" s="211"/>
      <c r="CSA29" s="211"/>
      <c r="CSB29" s="211"/>
      <c r="CSC29" s="211"/>
      <c r="CSD29" s="211"/>
      <c r="CSE29" s="211"/>
      <c r="CSF29" s="211"/>
      <c r="CSG29" s="211"/>
      <c r="CSH29" s="211"/>
      <c r="CSI29" s="211"/>
      <c r="CSJ29" s="211"/>
      <c r="CSK29" s="211"/>
      <c r="CSL29" s="211"/>
      <c r="CSM29" s="211"/>
      <c r="CSN29" s="211"/>
      <c r="CSO29" s="211"/>
      <c r="CSP29" s="211"/>
      <c r="CSQ29" s="211"/>
      <c r="CSR29" s="211"/>
      <c r="CSS29" s="211"/>
      <c r="CST29" s="211"/>
      <c r="CSU29" s="211"/>
      <c r="CSV29" s="211"/>
      <c r="CSW29" s="211"/>
      <c r="CSX29" s="211"/>
      <c r="CSY29" s="211"/>
      <c r="CSZ29" s="211"/>
      <c r="CTA29" s="211"/>
      <c r="CTB29" s="211"/>
      <c r="CTC29" s="211"/>
      <c r="CTD29" s="211"/>
      <c r="CTE29" s="211"/>
      <c r="CTF29" s="211"/>
      <c r="CTG29" s="211"/>
      <c r="CTH29" s="211"/>
      <c r="CTI29" s="211"/>
      <c r="CTJ29" s="211"/>
      <c r="CTK29" s="211"/>
      <c r="CTL29" s="211"/>
      <c r="CTM29" s="211"/>
      <c r="CTN29" s="211"/>
      <c r="CTO29" s="211"/>
      <c r="CTP29" s="211"/>
      <c r="CTQ29" s="211"/>
      <c r="CTR29" s="211"/>
      <c r="CTS29" s="211"/>
      <c r="CTT29" s="211"/>
      <c r="CTU29" s="211"/>
      <c r="CTV29" s="211"/>
      <c r="CTW29" s="211"/>
      <c r="CTX29" s="211"/>
      <c r="CTY29" s="211"/>
      <c r="CTZ29" s="211"/>
      <c r="CUA29" s="211"/>
      <c r="CUB29" s="211"/>
      <c r="CUC29" s="211"/>
      <c r="CUD29" s="211"/>
      <c r="CUE29" s="211"/>
      <c r="CUF29" s="211"/>
      <c r="CUG29" s="211"/>
      <c r="CUH29" s="211"/>
      <c r="CUI29" s="211"/>
      <c r="CUJ29" s="211"/>
      <c r="CUK29" s="211"/>
      <c r="CUL29" s="211"/>
      <c r="CUM29" s="211"/>
      <c r="CUN29" s="211"/>
      <c r="CUO29" s="211"/>
      <c r="CUP29" s="211"/>
      <c r="CUQ29" s="211"/>
      <c r="CUR29" s="211"/>
      <c r="CUS29" s="211"/>
      <c r="CUT29" s="211"/>
      <c r="CUU29" s="211"/>
      <c r="CUV29" s="211"/>
      <c r="CUW29" s="211"/>
      <c r="CUX29" s="211"/>
      <c r="CUY29" s="211"/>
      <c r="CUZ29" s="211"/>
      <c r="CVA29" s="211"/>
      <c r="CVB29" s="211"/>
      <c r="CVC29" s="211"/>
      <c r="CVD29" s="211"/>
      <c r="CVE29" s="211"/>
      <c r="CVF29" s="211"/>
      <c r="CVG29" s="211"/>
      <c r="CVH29" s="211"/>
      <c r="CVI29" s="211"/>
      <c r="CVJ29" s="211"/>
      <c r="CVK29" s="211"/>
      <c r="CVL29" s="211"/>
      <c r="CVM29" s="211"/>
      <c r="CVN29" s="211"/>
      <c r="CVO29" s="211"/>
      <c r="CVP29" s="211"/>
      <c r="CVQ29" s="211"/>
      <c r="CVR29" s="211"/>
      <c r="CVS29" s="211"/>
      <c r="CVT29" s="211"/>
      <c r="CVU29" s="211"/>
      <c r="CVV29" s="211"/>
      <c r="CVW29" s="211"/>
      <c r="CVX29" s="211"/>
      <c r="CVY29" s="211"/>
      <c r="CVZ29" s="211"/>
      <c r="CWA29" s="211"/>
      <c r="CWB29" s="211"/>
      <c r="CWC29" s="211"/>
      <c r="CWD29" s="211"/>
      <c r="CWE29" s="211"/>
      <c r="CWF29" s="211"/>
      <c r="CWG29" s="211"/>
      <c r="CWH29" s="211"/>
      <c r="CWI29" s="211"/>
      <c r="CWJ29" s="211"/>
      <c r="CWK29" s="211"/>
      <c r="CWL29" s="211"/>
      <c r="CWM29" s="211"/>
      <c r="CWN29" s="211"/>
      <c r="CWO29" s="211"/>
      <c r="CWP29" s="211"/>
      <c r="CWQ29" s="211"/>
      <c r="CWR29" s="211"/>
      <c r="CWS29" s="211"/>
      <c r="CWT29" s="211"/>
      <c r="CWU29" s="211"/>
      <c r="CWV29" s="211"/>
      <c r="CWW29" s="211"/>
      <c r="CWX29" s="211"/>
      <c r="CWY29" s="211"/>
      <c r="CWZ29" s="211"/>
      <c r="CXA29" s="211"/>
      <c r="CXB29" s="211"/>
      <c r="CXC29" s="211"/>
      <c r="CXD29" s="211"/>
      <c r="CXE29" s="211"/>
      <c r="CXF29" s="211"/>
      <c r="CXG29" s="211"/>
      <c r="CXH29" s="211"/>
      <c r="CXI29" s="211"/>
      <c r="CXJ29" s="211"/>
      <c r="CXK29" s="211"/>
      <c r="CXL29" s="211"/>
      <c r="CXM29" s="211"/>
      <c r="CXN29" s="211"/>
      <c r="CXO29" s="211"/>
      <c r="CXP29" s="211"/>
      <c r="CXQ29" s="211"/>
      <c r="CXR29" s="211"/>
      <c r="CXS29" s="211"/>
      <c r="CXT29" s="211"/>
      <c r="CXU29" s="211"/>
      <c r="CXV29" s="211"/>
      <c r="CXW29" s="211"/>
      <c r="CXX29" s="211"/>
      <c r="CXY29" s="211"/>
      <c r="CXZ29" s="211"/>
      <c r="CYA29" s="211"/>
      <c r="CYB29" s="211"/>
      <c r="CYC29" s="211"/>
      <c r="CYD29" s="211"/>
      <c r="CYE29" s="211"/>
      <c r="CYF29" s="211"/>
      <c r="CYG29" s="211"/>
      <c r="CYH29" s="211"/>
      <c r="CYI29" s="211"/>
      <c r="CYJ29" s="211"/>
      <c r="CYK29" s="211"/>
      <c r="CYL29" s="211"/>
      <c r="CYM29" s="211"/>
      <c r="CYN29" s="211"/>
      <c r="CYO29" s="211"/>
      <c r="CYP29" s="211"/>
      <c r="CYQ29" s="211"/>
      <c r="CYR29" s="211"/>
      <c r="CYS29" s="211"/>
      <c r="CYT29" s="211"/>
      <c r="CYU29" s="211"/>
      <c r="CYV29" s="211"/>
      <c r="CYW29" s="211"/>
      <c r="CYX29" s="211"/>
      <c r="CYY29" s="211"/>
      <c r="CYZ29" s="211"/>
      <c r="CZA29" s="211"/>
      <c r="CZB29" s="211"/>
      <c r="CZC29" s="211"/>
      <c r="CZD29" s="211"/>
      <c r="CZE29" s="211"/>
      <c r="CZF29" s="211"/>
      <c r="CZG29" s="211"/>
      <c r="CZH29" s="211"/>
      <c r="CZI29" s="211"/>
      <c r="CZJ29" s="211"/>
      <c r="CZK29" s="211"/>
      <c r="CZL29" s="211"/>
      <c r="CZM29" s="211"/>
      <c r="CZN29" s="211"/>
      <c r="CZO29" s="211"/>
      <c r="CZP29" s="211"/>
      <c r="CZQ29" s="211"/>
      <c r="CZR29" s="211"/>
      <c r="CZS29" s="211"/>
      <c r="CZT29" s="211"/>
      <c r="CZU29" s="211"/>
      <c r="CZV29" s="211"/>
      <c r="CZW29" s="211"/>
      <c r="CZX29" s="211"/>
      <c r="CZY29" s="211"/>
      <c r="CZZ29" s="211"/>
      <c r="DAA29" s="211"/>
      <c r="DAB29" s="211"/>
      <c r="DAC29" s="211"/>
      <c r="DAD29" s="211"/>
      <c r="DAE29" s="211"/>
      <c r="DAF29" s="211"/>
      <c r="DAG29" s="211"/>
      <c r="DAH29" s="211"/>
      <c r="DAI29" s="211"/>
      <c r="DAJ29" s="211"/>
      <c r="DAK29" s="211"/>
      <c r="DAL29" s="211"/>
      <c r="DAM29" s="211"/>
      <c r="DAN29" s="211"/>
      <c r="DAO29" s="211"/>
      <c r="DAP29" s="211"/>
      <c r="DAQ29" s="211"/>
      <c r="DAR29" s="211"/>
      <c r="DAS29" s="211"/>
      <c r="DAT29" s="211"/>
      <c r="DAU29" s="211"/>
      <c r="DAV29" s="211"/>
      <c r="DAW29" s="211"/>
      <c r="DAX29" s="211"/>
      <c r="DAY29" s="211"/>
      <c r="DAZ29" s="211"/>
      <c r="DBA29" s="211"/>
      <c r="DBB29" s="211"/>
      <c r="DBC29" s="211"/>
      <c r="DBD29" s="211"/>
      <c r="DBE29" s="211"/>
      <c r="DBF29" s="211"/>
      <c r="DBG29" s="211"/>
      <c r="DBH29" s="211"/>
      <c r="DBI29" s="211"/>
      <c r="DBJ29" s="211"/>
      <c r="DBK29" s="211"/>
      <c r="DBL29" s="211"/>
      <c r="DBM29" s="211"/>
      <c r="DBN29" s="211"/>
      <c r="DBO29" s="211"/>
      <c r="DBP29" s="211"/>
      <c r="DBQ29" s="211"/>
      <c r="DBR29" s="211"/>
      <c r="DBS29" s="211"/>
      <c r="DBT29" s="211"/>
      <c r="DBU29" s="211"/>
      <c r="DBV29" s="211"/>
      <c r="DBW29" s="211"/>
      <c r="DBX29" s="211"/>
      <c r="DBY29" s="211"/>
      <c r="DBZ29" s="211"/>
      <c r="DCA29" s="211"/>
      <c r="DCB29" s="211"/>
      <c r="DCC29" s="211"/>
      <c r="DCD29" s="211"/>
      <c r="DCE29" s="211"/>
      <c r="DCF29" s="211"/>
      <c r="DCG29" s="211"/>
      <c r="DCH29" s="211"/>
      <c r="DCI29" s="211"/>
      <c r="DCJ29" s="211"/>
      <c r="DCK29" s="211"/>
      <c r="DCL29" s="211"/>
      <c r="DCM29" s="211"/>
      <c r="DCN29" s="211"/>
      <c r="DCO29" s="211"/>
      <c r="DCP29" s="211"/>
      <c r="DCQ29" s="211"/>
      <c r="DCR29" s="211"/>
      <c r="DCS29" s="211"/>
      <c r="DCT29" s="211"/>
      <c r="DCU29" s="211"/>
      <c r="DCV29" s="211"/>
      <c r="DCW29" s="211"/>
      <c r="DCX29" s="211"/>
      <c r="DCY29" s="211"/>
      <c r="DCZ29" s="211"/>
      <c r="DDA29" s="211"/>
      <c r="DDB29" s="211"/>
      <c r="DDC29" s="211"/>
      <c r="DDD29" s="211"/>
      <c r="DDE29" s="211"/>
      <c r="DDF29" s="211"/>
      <c r="DDG29" s="211"/>
      <c r="DDH29" s="211"/>
      <c r="DDI29" s="211"/>
      <c r="DDJ29" s="211"/>
      <c r="DDK29" s="211"/>
      <c r="DDL29" s="211"/>
      <c r="DDM29" s="211"/>
      <c r="DDN29" s="211"/>
      <c r="DDO29" s="211"/>
      <c r="DDP29" s="211"/>
      <c r="DDQ29" s="211"/>
      <c r="DDR29" s="211"/>
      <c r="DDS29" s="211"/>
      <c r="DDT29" s="211"/>
      <c r="DDU29" s="211"/>
      <c r="DDV29" s="211"/>
      <c r="DDW29" s="211"/>
      <c r="DDX29" s="211"/>
      <c r="DDY29" s="211"/>
      <c r="DDZ29" s="211"/>
      <c r="DEA29" s="211"/>
      <c r="DEB29" s="211"/>
      <c r="DEC29" s="211"/>
      <c r="DED29" s="211"/>
      <c r="DEE29" s="211"/>
      <c r="DEF29" s="211"/>
      <c r="DEG29" s="211"/>
      <c r="DEH29" s="211"/>
      <c r="DEI29" s="211"/>
      <c r="DEJ29" s="211"/>
      <c r="DEK29" s="211"/>
      <c r="DEL29" s="211"/>
      <c r="DEM29" s="211"/>
      <c r="DEN29" s="211"/>
      <c r="DEO29" s="211"/>
      <c r="DEP29" s="211"/>
      <c r="DEQ29" s="211"/>
      <c r="DER29" s="211"/>
      <c r="DES29" s="211"/>
      <c r="DET29" s="211"/>
      <c r="DEU29" s="211"/>
      <c r="DEV29" s="211"/>
      <c r="DEW29" s="211"/>
      <c r="DEX29" s="211"/>
      <c r="DEY29" s="211"/>
      <c r="DEZ29" s="211"/>
      <c r="DFA29" s="211"/>
      <c r="DFB29" s="211"/>
      <c r="DFC29" s="211"/>
      <c r="DFD29" s="211"/>
      <c r="DFE29" s="211"/>
      <c r="DFF29" s="211"/>
      <c r="DFG29" s="211"/>
      <c r="DFH29" s="211"/>
      <c r="DFI29" s="211"/>
      <c r="DFJ29" s="211"/>
      <c r="DFK29" s="211"/>
      <c r="DFL29" s="211"/>
      <c r="DFM29" s="211"/>
      <c r="DFN29" s="211"/>
      <c r="DFO29" s="211"/>
      <c r="DFP29" s="211"/>
      <c r="DFQ29" s="211"/>
      <c r="DFR29" s="211"/>
      <c r="DFS29" s="211"/>
      <c r="DFT29" s="211"/>
      <c r="DFU29" s="211"/>
      <c r="DFV29" s="211"/>
      <c r="DFW29" s="211"/>
      <c r="DFX29" s="211"/>
      <c r="DFY29" s="211"/>
      <c r="DFZ29" s="211"/>
      <c r="DGA29" s="211"/>
      <c r="DGB29" s="211"/>
      <c r="DGC29" s="211"/>
      <c r="DGD29" s="211"/>
      <c r="DGE29" s="211"/>
      <c r="DGF29" s="211"/>
      <c r="DGG29" s="211"/>
      <c r="DGH29" s="211"/>
      <c r="DGI29" s="211"/>
      <c r="DGJ29" s="211"/>
      <c r="DGK29" s="211"/>
      <c r="DGL29" s="211"/>
      <c r="DGM29" s="211"/>
      <c r="DGN29" s="211"/>
      <c r="DGO29" s="211"/>
      <c r="DGP29" s="211"/>
      <c r="DGQ29" s="211"/>
      <c r="DGR29" s="211"/>
      <c r="DGS29" s="211"/>
      <c r="DGT29" s="211"/>
      <c r="DGU29" s="211"/>
      <c r="DGV29" s="211"/>
      <c r="DGW29" s="211"/>
      <c r="DGX29" s="211"/>
      <c r="DGY29" s="211"/>
      <c r="DGZ29" s="211"/>
      <c r="DHA29" s="211"/>
      <c r="DHB29" s="211"/>
      <c r="DHC29" s="211"/>
      <c r="DHD29" s="211"/>
      <c r="DHE29" s="211"/>
      <c r="DHF29" s="211"/>
      <c r="DHG29" s="211"/>
      <c r="DHH29" s="211"/>
      <c r="DHI29" s="211"/>
      <c r="DHJ29" s="211"/>
      <c r="DHK29" s="211"/>
      <c r="DHL29" s="211"/>
      <c r="DHM29" s="211"/>
      <c r="DHN29" s="211"/>
      <c r="DHO29" s="211"/>
      <c r="DHP29" s="211"/>
      <c r="DHQ29" s="211"/>
      <c r="DHR29" s="211"/>
      <c r="DHS29" s="211"/>
      <c r="DHT29" s="211"/>
      <c r="DHU29" s="211"/>
      <c r="DHV29" s="211"/>
      <c r="DHW29" s="211"/>
      <c r="DHX29" s="211"/>
      <c r="DHY29" s="211"/>
      <c r="DHZ29" s="211"/>
      <c r="DIA29" s="211"/>
      <c r="DIB29" s="211"/>
      <c r="DIC29" s="211"/>
      <c r="DID29" s="211"/>
      <c r="DIE29" s="211"/>
      <c r="DIF29" s="211"/>
      <c r="DIG29" s="211"/>
      <c r="DIH29" s="211"/>
      <c r="DII29" s="211"/>
      <c r="DIJ29" s="211"/>
      <c r="DIK29" s="211"/>
      <c r="DIL29" s="211"/>
      <c r="DIM29" s="211"/>
      <c r="DIN29" s="211"/>
      <c r="DIO29" s="211"/>
      <c r="DIP29" s="211"/>
      <c r="DIQ29" s="211"/>
      <c r="DIR29" s="211"/>
      <c r="DIS29" s="211"/>
      <c r="DIT29" s="211"/>
      <c r="DIU29" s="211"/>
      <c r="DIV29" s="211"/>
      <c r="DIW29" s="211"/>
      <c r="DIX29" s="211"/>
      <c r="DIY29" s="211"/>
      <c r="DIZ29" s="211"/>
      <c r="DJA29" s="211"/>
      <c r="DJB29" s="211"/>
      <c r="DJC29" s="211"/>
      <c r="DJD29" s="211"/>
      <c r="DJE29" s="211"/>
      <c r="DJF29" s="211"/>
      <c r="DJG29" s="211"/>
      <c r="DJH29" s="211"/>
      <c r="DJI29" s="211"/>
      <c r="DJJ29" s="211"/>
      <c r="DJK29" s="211"/>
      <c r="DJL29" s="211"/>
      <c r="DJM29" s="211"/>
      <c r="DJN29" s="211"/>
      <c r="DJO29" s="211"/>
      <c r="DJP29" s="211"/>
      <c r="DJQ29" s="211"/>
      <c r="DJR29" s="211"/>
      <c r="DJS29" s="211"/>
      <c r="DJT29" s="211"/>
      <c r="DJU29" s="211"/>
      <c r="DJV29" s="211"/>
      <c r="DJW29" s="211"/>
      <c r="DJX29" s="211"/>
      <c r="DJY29" s="211"/>
      <c r="DJZ29" s="211"/>
      <c r="DKA29" s="211"/>
      <c r="DKB29" s="211"/>
      <c r="DKC29" s="211"/>
      <c r="DKD29" s="211"/>
      <c r="DKE29" s="211"/>
      <c r="DKF29" s="211"/>
      <c r="DKG29" s="211"/>
      <c r="DKH29" s="211"/>
      <c r="DKI29" s="211"/>
      <c r="DKJ29" s="211"/>
      <c r="DKK29" s="211"/>
      <c r="DKL29" s="211"/>
      <c r="DKM29" s="211"/>
      <c r="DKN29" s="211"/>
      <c r="DKO29" s="211"/>
      <c r="DKP29" s="211"/>
      <c r="DKQ29" s="211"/>
      <c r="DKR29" s="211"/>
      <c r="DKS29" s="211"/>
      <c r="DKT29" s="211"/>
      <c r="DKU29" s="211"/>
      <c r="DKV29" s="211"/>
      <c r="DKW29" s="211"/>
      <c r="DKX29" s="211"/>
      <c r="DKY29" s="211"/>
      <c r="DKZ29" s="211"/>
      <c r="DLA29" s="211"/>
      <c r="DLB29" s="211"/>
      <c r="DLC29" s="211"/>
      <c r="DLD29" s="211"/>
      <c r="DLE29" s="211"/>
      <c r="DLF29" s="211"/>
      <c r="DLG29" s="211"/>
      <c r="DLH29" s="211"/>
      <c r="DLI29" s="211"/>
      <c r="DLJ29" s="211"/>
      <c r="DLK29" s="211"/>
      <c r="DLL29" s="211"/>
      <c r="DLM29" s="211"/>
      <c r="DLN29" s="211"/>
      <c r="DLO29" s="211"/>
      <c r="DLP29" s="211"/>
      <c r="DLQ29" s="211"/>
      <c r="DLR29" s="211"/>
      <c r="DLS29" s="211"/>
      <c r="DLT29" s="211"/>
      <c r="DLU29" s="211"/>
      <c r="DLV29" s="211"/>
      <c r="DLW29" s="211"/>
      <c r="DLX29" s="211"/>
      <c r="DLY29" s="211"/>
      <c r="DLZ29" s="211"/>
      <c r="DMA29" s="211"/>
      <c r="DMB29" s="211"/>
      <c r="DMC29" s="211"/>
      <c r="DMD29" s="211"/>
      <c r="DME29" s="211"/>
      <c r="DMF29" s="211"/>
      <c r="DMG29" s="211"/>
      <c r="DMH29" s="211"/>
      <c r="DMI29" s="211"/>
      <c r="DMJ29" s="211"/>
      <c r="DMK29" s="211"/>
      <c r="DML29" s="211"/>
      <c r="DMM29" s="211"/>
      <c r="DMN29" s="211"/>
      <c r="DMO29" s="211"/>
      <c r="DMP29" s="211"/>
      <c r="DMQ29" s="211"/>
      <c r="DMR29" s="211"/>
      <c r="DMS29" s="211"/>
      <c r="DMT29" s="211"/>
      <c r="DMU29" s="211"/>
      <c r="DMV29" s="211"/>
      <c r="DMW29" s="211"/>
      <c r="DMX29" s="211"/>
      <c r="DMY29" s="211"/>
      <c r="DMZ29" s="211"/>
      <c r="DNA29" s="211"/>
      <c r="DNB29" s="211"/>
      <c r="DNC29" s="211"/>
      <c r="DND29" s="211"/>
      <c r="DNE29" s="211"/>
      <c r="DNF29" s="211"/>
      <c r="DNG29" s="211"/>
      <c r="DNH29" s="211"/>
      <c r="DNI29" s="211"/>
      <c r="DNJ29" s="211"/>
      <c r="DNK29" s="211"/>
      <c r="DNL29" s="211"/>
      <c r="DNM29" s="211"/>
      <c r="DNN29" s="211"/>
      <c r="DNO29" s="211"/>
      <c r="DNP29" s="211"/>
      <c r="DNQ29" s="211"/>
      <c r="DNR29" s="211"/>
      <c r="DNS29" s="211"/>
      <c r="DNT29" s="211"/>
      <c r="DNU29" s="211"/>
      <c r="DNV29" s="211"/>
      <c r="DNW29" s="211"/>
      <c r="DNX29" s="211"/>
      <c r="DNY29" s="211"/>
      <c r="DNZ29" s="211"/>
      <c r="DOA29" s="211"/>
      <c r="DOB29" s="211"/>
      <c r="DOC29" s="211"/>
      <c r="DOD29" s="211"/>
      <c r="DOE29" s="211"/>
      <c r="DOF29" s="211"/>
      <c r="DOG29" s="211"/>
      <c r="DOH29" s="211"/>
      <c r="DOI29" s="211"/>
      <c r="DOJ29" s="211"/>
      <c r="DOK29" s="211"/>
      <c r="DOL29" s="211"/>
      <c r="DOM29" s="211"/>
      <c r="DON29" s="211"/>
      <c r="DOO29" s="211"/>
      <c r="DOP29" s="211"/>
      <c r="DOQ29" s="211"/>
      <c r="DOR29" s="211"/>
      <c r="DOS29" s="211"/>
      <c r="DOT29" s="211"/>
      <c r="DOU29" s="211"/>
      <c r="DOV29" s="211"/>
      <c r="DOW29" s="211"/>
      <c r="DOX29" s="211"/>
      <c r="DOY29" s="211"/>
      <c r="DOZ29" s="211"/>
      <c r="DPA29" s="211"/>
      <c r="DPB29" s="211"/>
      <c r="DPC29" s="211"/>
      <c r="DPD29" s="211"/>
      <c r="DPE29" s="211"/>
      <c r="DPF29" s="211"/>
      <c r="DPG29" s="211"/>
      <c r="DPH29" s="211"/>
      <c r="DPI29" s="211"/>
      <c r="DPJ29" s="211"/>
      <c r="DPK29" s="211"/>
      <c r="DPL29" s="211"/>
      <c r="DPM29" s="211"/>
      <c r="DPN29" s="211"/>
      <c r="DPO29" s="211"/>
      <c r="DPP29" s="211"/>
      <c r="DPQ29" s="211"/>
      <c r="DPR29" s="211"/>
      <c r="DPS29" s="211"/>
      <c r="DPT29" s="211"/>
      <c r="DPU29" s="211"/>
      <c r="DPV29" s="211"/>
      <c r="DPW29" s="211"/>
      <c r="DPX29" s="211"/>
      <c r="DPY29" s="211"/>
      <c r="DPZ29" s="211"/>
      <c r="DQA29" s="211"/>
      <c r="DQB29" s="211"/>
      <c r="DQC29" s="211"/>
      <c r="DQD29" s="211"/>
      <c r="DQE29" s="211"/>
      <c r="DQF29" s="211"/>
      <c r="DQG29" s="211"/>
      <c r="DQH29" s="211"/>
      <c r="DQI29" s="211"/>
      <c r="DQJ29" s="211"/>
      <c r="DQK29" s="211"/>
      <c r="DQL29" s="211"/>
      <c r="DQM29" s="211"/>
      <c r="DQN29" s="211"/>
      <c r="DQO29" s="211"/>
      <c r="DQP29" s="211"/>
      <c r="DQQ29" s="211"/>
      <c r="DQR29" s="211"/>
      <c r="DQS29" s="211"/>
      <c r="DQT29" s="211"/>
      <c r="DQU29" s="211"/>
      <c r="DQV29" s="211"/>
      <c r="DQW29" s="211"/>
      <c r="DQX29" s="211"/>
      <c r="DQY29" s="211"/>
      <c r="DQZ29" s="211"/>
      <c r="DRA29" s="211"/>
      <c r="DRB29" s="211"/>
      <c r="DRC29" s="211"/>
      <c r="DRD29" s="211"/>
      <c r="DRE29" s="211"/>
      <c r="DRF29" s="211"/>
      <c r="DRG29" s="211"/>
      <c r="DRH29" s="211"/>
      <c r="DRI29" s="211"/>
      <c r="DRJ29" s="211"/>
      <c r="DRK29" s="211"/>
      <c r="DRL29" s="211"/>
      <c r="DRM29" s="211"/>
      <c r="DRN29" s="211"/>
      <c r="DRO29" s="211"/>
      <c r="DRP29" s="211"/>
      <c r="DRQ29" s="211"/>
      <c r="DRR29" s="211"/>
      <c r="DRS29" s="211"/>
      <c r="DRT29" s="211"/>
      <c r="DRU29" s="211"/>
      <c r="DRV29" s="211"/>
      <c r="DRW29" s="211"/>
      <c r="DRX29" s="211"/>
      <c r="DRY29" s="211"/>
      <c r="DRZ29" s="211"/>
      <c r="DSA29" s="211"/>
      <c r="DSB29" s="211"/>
      <c r="DSC29" s="211"/>
      <c r="DSD29" s="211"/>
      <c r="DSE29" s="211"/>
      <c r="DSF29" s="211"/>
      <c r="DSG29" s="211"/>
      <c r="DSH29" s="211"/>
      <c r="DSI29" s="211"/>
      <c r="DSJ29" s="211"/>
      <c r="DSK29" s="211"/>
      <c r="DSL29" s="211"/>
      <c r="DSM29" s="211"/>
      <c r="DSN29" s="211"/>
      <c r="DSO29" s="211"/>
      <c r="DSP29" s="211"/>
      <c r="DSQ29" s="211"/>
      <c r="DSR29" s="211"/>
      <c r="DSS29" s="211"/>
      <c r="DST29" s="211"/>
      <c r="DSU29" s="211"/>
      <c r="DSV29" s="211"/>
      <c r="DSW29" s="211"/>
      <c r="DSX29" s="211"/>
      <c r="DSY29" s="211"/>
      <c r="DSZ29" s="211"/>
      <c r="DTA29" s="211"/>
      <c r="DTB29" s="211"/>
      <c r="DTC29" s="211"/>
      <c r="DTD29" s="211"/>
      <c r="DTE29" s="211"/>
      <c r="DTF29" s="211"/>
      <c r="DTG29" s="211"/>
      <c r="DTH29" s="211"/>
      <c r="DTI29" s="211"/>
      <c r="DTJ29" s="211"/>
      <c r="DTK29" s="211"/>
      <c r="DTL29" s="211"/>
      <c r="DTM29" s="211"/>
      <c r="DTN29" s="211"/>
      <c r="DTO29" s="211"/>
      <c r="DTP29" s="211"/>
      <c r="DTQ29" s="211"/>
      <c r="DTR29" s="211"/>
      <c r="DTS29" s="211"/>
      <c r="DTT29" s="211"/>
      <c r="DTU29" s="211"/>
      <c r="DTV29" s="211"/>
      <c r="DTW29" s="211"/>
      <c r="DTX29" s="211"/>
      <c r="DTY29" s="211"/>
      <c r="DTZ29" s="211"/>
      <c r="DUA29" s="211"/>
      <c r="DUB29" s="211"/>
      <c r="DUC29" s="211"/>
      <c r="DUD29" s="211"/>
      <c r="DUE29" s="211"/>
      <c r="DUF29" s="211"/>
      <c r="DUG29" s="211"/>
      <c r="DUH29" s="211"/>
      <c r="DUI29" s="211"/>
      <c r="DUJ29" s="211"/>
      <c r="DUK29" s="211"/>
      <c r="DUL29" s="211"/>
      <c r="DUM29" s="211"/>
      <c r="DUN29" s="211"/>
      <c r="DUO29" s="211"/>
      <c r="DUP29" s="211"/>
      <c r="DUQ29" s="211"/>
      <c r="DUR29" s="211"/>
      <c r="DUS29" s="211"/>
      <c r="DUT29" s="211"/>
      <c r="DUU29" s="211"/>
      <c r="DUV29" s="211"/>
      <c r="DUW29" s="211"/>
      <c r="DUX29" s="211"/>
      <c r="DUY29" s="211"/>
      <c r="DUZ29" s="211"/>
      <c r="DVA29" s="211"/>
      <c r="DVB29" s="211"/>
      <c r="DVC29" s="211"/>
      <c r="DVD29" s="211"/>
      <c r="DVE29" s="211"/>
      <c r="DVF29" s="211"/>
      <c r="DVG29" s="211"/>
      <c r="DVH29" s="211"/>
      <c r="DVI29" s="211"/>
      <c r="DVJ29" s="211"/>
      <c r="DVK29" s="211"/>
      <c r="DVL29" s="211"/>
      <c r="DVM29" s="211"/>
      <c r="DVN29" s="211"/>
      <c r="DVO29" s="211"/>
      <c r="DVP29" s="211"/>
      <c r="DVQ29" s="211"/>
      <c r="DVR29" s="211"/>
      <c r="DVS29" s="211"/>
      <c r="DVT29" s="211"/>
      <c r="DVU29" s="211"/>
      <c r="DVV29" s="211"/>
      <c r="DVW29" s="211"/>
      <c r="DVX29" s="211"/>
      <c r="DVY29" s="211"/>
      <c r="DVZ29" s="211"/>
      <c r="DWA29" s="211"/>
      <c r="DWB29" s="211"/>
      <c r="DWC29" s="211"/>
      <c r="DWD29" s="211"/>
      <c r="DWE29" s="211"/>
      <c r="DWF29" s="211"/>
      <c r="DWG29" s="211"/>
      <c r="DWH29" s="211"/>
      <c r="DWI29" s="211"/>
      <c r="DWJ29" s="211"/>
      <c r="DWK29" s="211"/>
      <c r="DWL29" s="211"/>
      <c r="DWM29" s="211"/>
      <c r="DWN29" s="211"/>
      <c r="DWO29" s="211"/>
      <c r="DWP29" s="211"/>
      <c r="DWQ29" s="211"/>
      <c r="DWR29" s="211"/>
      <c r="DWS29" s="211"/>
      <c r="DWT29" s="211"/>
      <c r="DWU29" s="211"/>
      <c r="DWV29" s="211"/>
      <c r="DWW29" s="211"/>
      <c r="DWX29" s="211"/>
      <c r="DWY29" s="211"/>
      <c r="DWZ29" s="211"/>
      <c r="DXA29" s="211"/>
      <c r="DXB29" s="211"/>
      <c r="DXC29" s="211"/>
      <c r="DXD29" s="211"/>
      <c r="DXE29" s="211"/>
      <c r="DXF29" s="211"/>
      <c r="DXG29" s="211"/>
      <c r="DXH29" s="211"/>
      <c r="DXI29" s="211"/>
      <c r="DXJ29" s="211"/>
      <c r="DXK29" s="211"/>
      <c r="DXL29" s="211"/>
      <c r="DXM29" s="211"/>
      <c r="DXN29" s="211"/>
      <c r="DXO29" s="211"/>
      <c r="DXP29" s="211"/>
      <c r="DXQ29" s="211"/>
      <c r="DXR29" s="211"/>
      <c r="DXS29" s="211"/>
      <c r="DXT29" s="211"/>
      <c r="DXU29" s="211"/>
      <c r="DXV29" s="211"/>
      <c r="DXW29" s="211"/>
      <c r="DXX29" s="211"/>
      <c r="DXY29" s="211"/>
      <c r="DXZ29" s="211"/>
      <c r="DYA29" s="211"/>
      <c r="DYB29" s="211"/>
      <c r="DYC29" s="211"/>
      <c r="DYD29" s="211"/>
      <c r="DYE29" s="211"/>
      <c r="DYF29" s="211"/>
      <c r="DYG29" s="211"/>
      <c r="DYH29" s="211"/>
      <c r="DYI29" s="211"/>
      <c r="DYJ29" s="211"/>
      <c r="DYK29" s="211"/>
      <c r="DYL29" s="211"/>
      <c r="DYM29" s="211"/>
      <c r="DYN29" s="211"/>
      <c r="DYO29" s="211"/>
      <c r="DYP29" s="211"/>
      <c r="DYQ29" s="211"/>
      <c r="DYR29" s="211"/>
      <c r="DYS29" s="211"/>
      <c r="DYT29" s="211"/>
      <c r="DYU29" s="211"/>
      <c r="DYV29" s="211"/>
      <c r="DYW29" s="211"/>
      <c r="DYX29" s="211"/>
      <c r="DYY29" s="211"/>
      <c r="DYZ29" s="211"/>
      <c r="DZA29" s="211"/>
      <c r="DZB29" s="211"/>
      <c r="DZC29" s="211"/>
      <c r="DZD29" s="211"/>
      <c r="DZE29" s="211"/>
      <c r="DZF29" s="211"/>
      <c r="DZG29" s="211"/>
      <c r="DZH29" s="211"/>
      <c r="DZI29" s="211"/>
      <c r="DZJ29" s="211"/>
      <c r="DZK29" s="211"/>
      <c r="DZL29" s="211"/>
      <c r="DZM29" s="211"/>
      <c r="DZN29" s="211"/>
      <c r="DZO29" s="211"/>
      <c r="DZP29" s="211"/>
      <c r="DZQ29" s="211"/>
      <c r="DZR29" s="211"/>
      <c r="DZS29" s="211"/>
      <c r="DZT29" s="211"/>
      <c r="DZU29" s="211"/>
      <c r="DZV29" s="211"/>
      <c r="DZW29" s="211"/>
      <c r="DZX29" s="211"/>
      <c r="DZY29" s="211"/>
      <c r="DZZ29" s="211"/>
      <c r="EAA29" s="211"/>
      <c r="EAB29" s="211"/>
      <c r="EAC29" s="211"/>
      <c r="EAD29" s="211"/>
      <c r="EAE29" s="211"/>
      <c r="EAF29" s="211"/>
      <c r="EAG29" s="211"/>
      <c r="EAH29" s="211"/>
      <c r="EAI29" s="211"/>
      <c r="EAJ29" s="211"/>
      <c r="EAK29" s="211"/>
      <c r="EAL29" s="211"/>
      <c r="EAM29" s="211"/>
      <c r="EAN29" s="211"/>
      <c r="EAO29" s="211"/>
      <c r="EAP29" s="211"/>
      <c r="EAQ29" s="211"/>
      <c r="EAR29" s="211"/>
      <c r="EAS29" s="211"/>
      <c r="EAT29" s="211"/>
      <c r="EAU29" s="211"/>
      <c r="EAV29" s="211"/>
      <c r="EAW29" s="211"/>
      <c r="EAX29" s="211"/>
      <c r="EAY29" s="211"/>
      <c r="EAZ29" s="211"/>
      <c r="EBA29" s="211"/>
      <c r="EBB29" s="211"/>
      <c r="EBC29" s="211"/>
      <c r="EBD29" s="211"/>
      <c r="EBE29" s="211"/>
      <c r="EBF29" s="211"/>
      <c r="EBG29" s="211"/>
      <c r="EBH29" s="211"/>
      <c r="EBI29" s="211"/>
      <c r="EBJ29" s="211"/>
      <c r="EBK29" s="211"/>
      <c r="EBL29" s="211"/>
      <c r="EBM29" s="211"/>
      <c r="EBN29" s="211"/>
      <c r="EBO29" s="211"/>
      <c r="EBP29" s="211"/>
      <c r="EBQ29" s="211"/>
      <c r="EBR29" s="211"/>
      <c r="EBS29" s="211"/>
      <c r="EBT29" s="211"/>
      <c r="EBU29" s="211"/>
      <c r="EBV29" s="211"/>
      <c r="EBW29" s="211"/>
      <c r="EBX29" s="211"/>
      <c r="EBY29" s="211"/>
      <c r="EBZ29" s="211"/>
      <c r="ECA29" s="211"/>
      <c r="ECB29" s="211"/>
      <c r="ECC29" s="211"/>
      <c r="ECD29" s="211"/>
      <c r="ECE29" s="211"/>
      <c r="ECF29" s="211"/>
      <c r="ECG29" s="211"/>
      <c r="ECH29" s="211"/>
      <c r="ECI29" s="211"/>
      <c r="ECJ29" s="211"/>
      <c r="ECK29" s="211"/>
      <c r="ECL29" s="211"/>
      <c r="ECM29" s="211"/>
      <c r="ECN29" s="211"/>
      <c r="ECO29" s="211"/>
      <c r="ECP29" s="211"/>
      <c r="ECQ29" s="211"/>
      <c r="ECR29" s="211"/>
      <c r="ECS29" s="211"/>
      <c r="ECT29" s="211"/>
      <c r="ECU29" s="211"/>
      <c r="ECV29" s="211"/>
      <c r="ECW29" s="211"/>
      <c r="ECX29" s="211"/>
      <c r="ECY29" s="211"/>
      <c r="ECZ29" s="211"/>
      <c r="EDA29" s="211"/>
      <c r="EDB29" s="211"/>
      <c r="EDC29" s="211"/>
      <c r="EDD29" s="211"/>
      <c r="EDE29" s="211"/>
      <c r="EDF29" s="211"/>
      <c r="EDG29" s="211"/>
      <c r="EDH29" s="211"/>
      <c r="EDI29" s="211"/>
      <c r="EDJ29" s="211"/>
      <c r="EDK29" s="211"/>
      <c r="EDL29" s="211"/>
      <c r="EDM29" s="211"/>
      <c r="EDN29" s="211"/>
      <c r="EDO29" s="211"/>
      <c r="EDP29" s="211"/>
      <c r="EDQ29" s="211"/>
      <c r="EDR29" s="211"/>
      <c r="EDS29" s="211"/>
      <c r="EDT29" s="211"/>
      <c r="EDU29" s="211"/>
      <c r="EDV29" s="211"/>
      <c r="EDW29" s="211"/>
      <c r="EDX29" s="211"/>
      <c r="EDY29" s="211"/>
      <c r="EDZ29" s="211"/>
      <c r="EEA29" s="211"/>
      <c r="EEB29" s="211"/>
      <c r="EEC29" s="211"/>
      <c r="EED29" s="211"/>
      <c r="EEE29" s="211"/>
      <c r="EEF29" s="211"/>
      <c r="EEG29" s="211"/>
      <c r="EEH29" s="211"/>
      <c r="EEI29" s="211"/>
      <c r="EEJ29" s="211"/>
      <c r="EEK29" s="211"/>
      <c r="EEL29" s="211"/>
      <c r="EEM29" s="211"/>
      <c r="EEN29" s="211"/>
      <c r="EEO29" s="211"/>
      <c r="EEP29" s="211"/>
      <c r="EEQ29" s="211"/>
      <c r="EER29" s="211"/>
      <c r="EES29" s="211"/>
      <c r="EET29" s="211"/>
      <c r="EEU29" s="211"/>
      <c r="EEV29" s="211"/>
      <c r="EEW29" s="211"/>
      <c r="EEX29" s="211"/>
      <c r="EEY29" s="211"/>
      <c r="EEZ29" s="211"/>
      <c r="EFA29" s="211"/>
      <c r="EFB29" s="211"/>
      <c r="EFC29" s="211"/>
      <c r="EFD29" s="211"/>
      <c r="EFE29" s="211"/>
      <c r="EFF29" s="211"/>
      <c r="EFG29" s="211"/>
      <c r="EFH29" s="211"/>
      <c r="EFI29" s="211"/>
      <c r="EFJ29" s="211"/>
      <c r="EFK29" s="211"/>
      <c r="EFL29" s="211"/>
      <c r="EFM29" s="211"/>
      <c r="EFN29" s="211"/>
      <c r="EFO29" s="211"/>
      <c r="EFP29" s="211"/>
      <c r="EFQ29" s="211"/>
      <c r="EFR29" s="211"/>
      <c r="EFS29" s="211"/>
      <c r="EFT29" s="211"/>
      <c r="EFU29" s="211"/>
      <c r="EFV29" s="211"/>
      <c r="EFW29" s="211"/>
      <c r="EFX29" s="211"/>
      <c r="EFY29" s="211"/>
      <c r="EFZ29" s="211"/>
      <c r="EGA29" s="211"/>
      <c r="EGB29" s="211"/>
      <c r="EGC29" s="211"/>
      <c r="EGD29" s="211"/>
      <c r="EGE29" s="211"/>
      <c r="EGF29" s="211"/>
      <c r="EGG29" s="211"/>
      <c r="EGH29" s="211"/>
      <c r="EGI29" s="211"/>
      <c r="EGJ29" s="211"/>
      <c r="EGK29" s="211"/>
      <c r="EGL29" s="211"/>
      <c r="EGM29" s="211"/>
      <c r="EGN29" s="211"/>
      <c r="EGO29" s="211"/>
      <c r="EGP29" s="211"/>
      <c r="EGQ29" s="211"/>
      <c r="EGR29" s="211"/>
      <c r="EGS29" s="211"/>
      <c r="EGT29" s="211"/>
      <c r="EGU29" s="211"/>
      <c r="EGV29" s="211"/>
      <c r="EGW29" s="211"/>
      <c r="EGX29" s="211"/>
      <c r="EGY29" s="211"/>
      <c r="EGZ29" s="211"/>
      <c r="EHA29" s="211"/>
      <c r="EHB29" s="211"/>
      <c r="EHC29" s="211"/>
      <c r="EHD29" s="211"/>
      <c r="EHE29" s="211"/>
      <c r="EHF29" s="211"/>
      <c r="EHG29" s="211"/>
      <c r="EHH29" s="211"/>
      <c r="EHI29" s="211"/>
      <c r="EHJ29" s="211"/>
      <c r="EHK29" s="211"/>
      <c r="EHL29" s="211"/>
      <c r="EHM29" s="211"/>
      <c r="EHN29" s="211"/>
      <c r="EHO29" s="211"/>
      <c r="EHP29" s="211"/>
      <c r="EHQ29" s="211"/>
      <c r="EHR29" s="211"/>
      <c r="EHS29" s="211"/>
      <c r="EHT29" s="211"/>
      <c r="EHU29" s="211"/>
      <c r="EHV29" s="211"/>
      <c r="EHW29" s="211"/>
      <c r="EHX29" s="211"/>
      <c r="EHY29" s="211"/>
      <c r="EHZ29" s="211"/>
      <c r="EIA29" s="211"/>
      <c r="EIB29" s="211"/>
      <c r="EIC29" s="211"/>
      <c r="EID29" s="211"/>
      <c r="EIE29" s="211"/>
      <c r="EIF29" s="211"/>
      <c r="EIG29" s="211"/>
      <c r="EIH29" s="211"/>
      <c r="EII29" s="211"/>
      <c r="EIJ29" s="211"/>
      <c r="EIK29" s="211"/>
      <c r="EIL29" s="211"/>
      <c r="EIM29" s="211"/>
      <c r="EIN29" s="211"/>
      <c r="EIO29" s="211"/>
      <c r="EIP29" s="211"/>
      <c r="EIQ29" s="211"/>
      <c r="EIR29" s="211"/>
      <c r="EIS29" s="211"/>
      <c r="EIT29" s="211"/>
      <c r="EIU29" s="211"/>
      <c r="EIV29" s="211"/>
      <c r="EIW29" s="211"/>
      <c r="EIX29" s="211"/>
      <c r="EIY29" s="211"/>
      <c r="EIZ29" s="211"/>
      <c r="EJA29" s="211"/>
      <c r="EJB29" s="211"/>
      <c r="EJC29" s="211"/>
      <c r="EJD29" s="211"/>
      <c r="EJE29" s="211"/>
      <c r="EJF29" s="211"/>
      <c r="EJG29" s="211"/>
      <c r="EJH29" s="211"/>
      <c r="EJI29" s="211"/>
      <c r="EJJ29" s="211"/>
      <c r="EJK29" s="211"/>
      <c r="EJL29" s="211"/>
      <c r="EJM29" s="211"/>
      <c r="EJN29" s="211"/>
      <c r="EJO29" s="211"/>
      <c r="EJP29" s="211"/>
      <c r="EJQ29" s="211"/>
      <c r="EJR29" s="211"/>
      <c r="EJS29" s="211"/>
      <c r="EJT29" s="211"/>
      <c r="EJU29" s="211"/>
      <c r="EJV29" s="211"/>
      <c r="EJW29" s="211"/>
      <c r="EJX29" s="211"/>
      <c r="EJY29" s="211"/>
      <c r="EJZ29" s="211"/>
      <c r="EKA29" s="211"/>
      <c r="EKB29" s="211"/>
      <c r="EKC29" s="211"/>
      <c r="EKD29" s="211"/>
      <c r="EKE29" s="211"/>
      <c r="EKF29" s="211"/>
      <c r="EKG29" s="211"/>
      <c r="EKH29" s="211"/>
      <c r="EKI29" s="211"/>
      <c r="EKJ29" s="211"/>
      <c r="EKK29" s="211"/>
      <c r="EKL29" s="211"/>
      <c r="EKM29" s="211"/>
      <c r="EKN29" s="211"/>
      <c r="EKO29" s="211"/>
      <c r="EKP29" s="211"/>
      <c r="EKQ29" s="211"/>
      <c r="EKR29" s="211"/>
      <c r="EKS29" s="211"/>
      <c r="EKT29" s="211"/>
      <c r="EKU29" s="211"/>
      <c r="EKV29" s="211"/>
      <c r="EKW29" s="211"/>
      <c r="EKX29" s="211"/>
      <c r="EKY29" s="211"/>
      <c r="EKZ29" s="211"/>
      <c r="ELA29" s="211"/>
      <c r="ELB29" s="211"/>
      <c r="ELC29" s="211"/>
      <c r="ELD29" s="211"/>
      <c r="ELE29" s="211"/>
      <c r="ELF29" s="211"/>
      <c r="ELG29" s="211"/>
      <c r="ELH29" s="211"/>
      <c r="ELI29" s="211"/>
      <c r="ELJ29" s="211"/>
      <c r="ELK29" s="211"/>
      <c r="ELL29" s="211"/>
      <c r="ELM29" s="211"/>
      <c r="ELN29" s="211"/>
      <c r="ELO29" s="211"/>
      <c r="ELP29" s="211"/>
      <c r="ELQ29" s="211"/>
      <c r="ELR29" s="211"/>
      <c r="ELS29" s="211"/>
      <c r="ELT29" s="211"/>
      <c r="ELU29" s="211"/>
      <c r="ELV29" s="211"/>
      <c r="ELW29" s="211"/>
      <c r="ELX29" s="211"/>
      <c r="ELY29" s="211"/>
      <c r="ELZ29" s="211"/>
      <c r="EMA29" s="211"/>
      <c r="EMB29" s="211"/>
      <c r="EMC29" s="211"/>
      <c r="EMD29" s="211"/>
      <c r="EME29" s="211"/>
      <c r="EMF29" s="211"/>
      <c r="EMG29" s="211"/>
      <c r="EMH29" s="211"/>
      <c r="EMI29" s="211"/>
      <c r="EMJ29" s="211"/>
      <c r="EMK29" s="211"/>
      <c r="EML29" s="211"/>
      <c r="EMM29" s="211"/>
      <c r="EMN29" s="211"/>
      <c r="EMO29" s="211"/>
      <c r="EMP29" s="211"/>
      <c r="EMQ29" s="211"/>
      <c r="EMR29" s="211"/>
      <c r="EMS29" s="211"/>
      <c r="EMT29" s="211"/>
      <c r="EMU29" s="211"/>
      <c r="EMV29" s="211"/>
      <c r="EMW29" s="211"/>
      <c r="EMX29" s="211"/>
      <c r="EMY29" s="211"/>
      <c r="EMZ29" s="211"/>
      <c r="ENA29" s="211"/>
      <c r="ENB29" s="211"/>
      <c r="ENC29" s="211"/>
      <c r="END29" s="211"/>
      <c r="ENE29" s="211"/>
      <c r="ENF29" s="211"/>
      <c r="ENG29" s="211"/>
      <c r="ENH29" s="211"/>
      <c r="ENI29" s="211"/>
      <c r="ENJ29" s="211"/>
      <c r="ENK29" s="211"/>
      <c r="ENL29" s="211"/>
      <c r="ENM29" s="211"/>
      <c r="ENN29" s="211"/>
      <c r="ENO29" s="211"/>
      <c r="ENP29" s="211"/>
      <c r="ENQ29" s="211"/>
      <c r="ENR29" s="211"/>
      <c r="ENS29" s="211"/>
      <c r="ENT29" s="211"/>
      <c r="ENU29" s="211"/>
      <c r="ENV29" s="211"/>
      <c r="ENW29" s="211"/>
      <c r="ENX29" s="211"/>
      <c r="ENY29" s="211"/>
      <c r="ENZ29" s="211"/>
      <c r="EOA29" s="211"/>
      <c r="EOB29" s="211"/>
      <c r="EOC29" s="211"/>
      <c r="EOD29" s="211"/>
      <c r="EOE29" s="211"/>
      <c r="EOF29" s="211"/>
      <c r="EOG29" s="211"/>
      <c r="EOH29" s="211"/>
      <c r="EOI29" s="211"/>
      <c r="EOJ29" s="211"/>
      <c r="EOK29" s="211"/>
      <c r="EOL29" s="211"/>
      <c r="EOM29" s="211"/>
      <c r="EON29" s="211"/>
      <c r="EOO29" s="211"/>
      <c r="EOP29" s="211"/>
      <c r="EOQ29" s="211"/>
      <c r="EOR29" s="211"/>
      <c r="EOS29" s="211"/>
      <c r="EOT29" s="211"/>
      <c r="EOU29" s="211"/>
      <c r="EOV29" s="211"/>
      <c r="EOW29" s="211"/>
      <c r="EOX29" s="211"/>
      <c r="EOY29" s="211"/>
      <c r="EOZ29" s="211"/>
      <c r="EPA29" s="211"/>
      <c r="EPB29" s="211"/>
      <c r="EPC29" s="211"/>
      <c r="EPD29" s="211"/>
      <c r="EPE29" s="211"/>
      <c r="EPF29" s="211"/>
      <c r="EPG29" s="211"/>
      <c r="EPH29" s="211"/>
      <c r="EPI29" s="211"/>
      <c r="EPJ29" s="211"/>
      <c r="EPK29" s="211"/>
      <c r="EPL29" s="211"/>
      <c r="EPM29" s="211"/>
      <c r="EPN29" s="211"/>
      <c r="EPO29" s="211"/>
      <c r="EPP29" s="211"/>
      <c r="EPQ29" s="211"/>
      <c r="EPR29" s="211"/>
      <c r="EPS29" s="211"/>
      <c r="EPT29" s="211"/>
      <c r="EPU29" s="211"/>
      <c r="EPV29" s="211"/>
      <c r="EPW29" s="211"/>
      <c r="EPX29" s="211"/>
      <c r="EPY29" s="211"/>
      <c r="EPZ29" s="211"/>
      <c r="EQA29" s="211"/>
      <c r="EQB29" s="211"/>
      <c r="EQC29" s="211"/>
      <c r="EQD29" s="211"/>
      <c r="EQE29" s="211"/>
      <c r="EQF29" s="211"/>
      <c r="EQG29" s="211"/>
      <c r="EQH29" s="211"/>
      <c r="EQI29" s="211"/>
      <c r="EQJ29" s="211"/>
      <c r="EQK29" s="211"/>
      <c r="EQL29" s="211"/>
      <c r="EQM29" s="211"/>
      <c r="EQN29" s="211"/>
      <c r="EQO29" s="211"/>
      <c r="EQP29" s="211"/>
      <c r="EQQ29" s="211"/>
      <c r="EQR29" s="211"/>
      <c r="EQS29" s="211"/>
      <c r="EQT29" s="211"/>
      <c r="EQU29" s="211"/>
      <c r="EQV29" s="211"/>
      <c r="EQW29" s="211"/>
      <c r="EQX29" s="211"/>
      <c r="EQY29" s="211"/>
      <c r="EQZ29" s="211"/>
      <c r="ERA29" s="211"/>
      <c r="ERB29" s="211"/>
      <c r="ERC29" s="211"/>
      <c r="ERD29" s="211"/>
      <c r="ERE29" s="211"/>
      <c r="ERF29" s="211"/>
      <c r="ERG29" s="211"/>
      <c r="ERH29" s="211"/>
      <c r="ERI29" s="211"/>
      <c r="ERJ29" s="211"/>
      <c r="ERK29" s="211"/>
      <c r="ERL29" s="211"/>
      <c r="ERM29" s="211"/>
      <c r="ERN29" s="211"/>
      <c r="ERO29" s="211"/>
      <c r="ERP29" s="211"/>
      <c r="ERQ29" s="211"/>
      <c r="ERR29" s="211"/>
      <c r="ERS29" s="211"/>
      <c r="ERT29" s="211"/>
      <c r="ERU29" s="211"/>
      <c r="ERV29" s="211"/>
      <c r="ERW29" s="211"/>
      <c r="ERX29" s="211"/>
      <c r="ERY29" s="211"/>
      <c r="ERZ29" s="211"/>
      <c r="ESA29" s="211"/>
      <c r="ESB29" s="211"/>
      <c r="ESC29" s="211"/>
      <c r="ESD29" s="211"/>
      <c r="ESE29" s="211"/>
      <c r="ESF29" s="211"/>
      <c r="ESG29" s="211"/>
      <c r="ESH29" s="211"/>
      <c r="ESI29" s="211"/>
      <c r="ESJ29" s="211"/>
      <c r="ESK29" s="211"/>
      <c r="ESL29" s="211"/>
      <c r="ESM29" s="211"/>
      <c r="ESN29" s="211"/>
      <c r="ESO29" s="211"/>
      <c r="ESP29" s="211"/>
      <c r="ESQ29" s="211"/>
      <c r="ESR29" s="211"/>
      <c r="ESS29" s="211"/>
      <c r="EST29" s="211"/>
      <c r="ESU29" s="211"/>
      <c r="ESV29" s="211"/>
      <c r="ESW29" s="211"/>
      <c r="ESX29" s="211"/>
      <c r="ESY29" s="211"/>
      <c r="ESZ29" s="211"/>
      <c r="ETA29" s="211"/>
      <c r="ETB29" s="211"/>
      <c r="ETC29" s="211"/>
      <c r="ETD29" s="211"/>
      <c r="ETE29" s="211"/>
      <c r="ETF29" s="211"/>
      <c r="ETG29" s="211"/>
      <c r="ETH29" s="211"/>
      <c r="ETI29" s="211"/>
      <c r="ETJ29" s="211"/>
      <c r="ETK29" s="211"/>
      <c r="ETL29" s="211"/>
      <c r="ETM29" s="211"/>
      <c r="ETN29" s="211"/>
      <c r="ETO29" s="211"/>
      <c r="ETP29" s="211"/>
      <c r="ETQ29" s="211"/>
      <c r="ETR29" s="211"/>
      <c r="ETS29" s="211"/>
      <c r="ETT29" s="211"/>
      <c r="ETU29" s="211"/>
      <c r="ETV29" s="211"/>
      <c r="ETW29" s="211"/>
      <c r="ETX29" s="211"/>
      <c r="ETY29" s="211"/>
      <c r="ETZ29" s="211"/>
      <c r="EUA29" s="211"/>
      <c r="EUB29" s="211"/>
      <c r="EUC29" s="211"/>
      <c r="EUD29" s="211"/>
      <c r="EUE29" s="211"/>
      <c r="EUF29" s="211"/>
      <c r="EUG29" s="211"/>
      <c r="EUH29" s="211"/>
      <c r="EUI29" s="211"/>
      <c r="EUJ29" s="211"/>
      <c r="EUK29" s="211"/>
      <c r="EUL29" s="211"/>
      <c r="EUM29" s="211"/>
      <c r="EUN29" s="211"/>
      <c r="EUO29" s="211"/>
      <c r="EUP29" s="211"/>
      <c r="EUQ29" s="211"/>
      <c r="EUR29" s="211"/>
      <c r="EUS29" s="211"/>
      <c r="EUT29" s="211"/>
      <c r="EUU29" s="211"/>
      <c r="EUV29" s="211"/>
      <c r="EUW29" s="211"/>
      <c r="EUX29" s="211"/>
      <c r="EUY29" s="211"/>
      <c r="EUZ29" s="211"/>
      <c r="EVA29" s="211"/>
      <c r="EVB29" s="211"/>
      <c r="EVC29" s="211"/>
      <c r="EVD29" s="211"/>
      <c r="EVE29" s="211"/>
      <c r="EVF29" s="211"/>
      <c r="EVG29" s="211"/>
      <c r="EVH29" s="211"/>
      <c r="EVI29" s="211"/>
      <c r="EVJ29" s="211"/>
      <c r="EVK29" s="211"/>
      <c r="EVL29" s="211"/>
      <c r="EVM29" s="211"/>
      <c r="EVN29" s="211"/>
      <c r="EVO29" s="211"/>
      <c r="EVP29" s="211"/>
      <c r="EVQ29" s="211"/>
      <c r="EVR29" s="211"/>
      <c r="EVS29" s="211"/>
      <c r="EVT29" s="211"/>
      <c r="EVU29" s="211"/>
      <c r="EVV29" s="211"/>
      <c r="EVW29" s="211"/>
      <c r="EVX29" s="211"/>
      <c r="EVY29" s="211"/>
      <c r="EVZ29" s="211"/>
      <c r="EWA29" s="211"/>
      <c r="EWB29" s="211"/>
      <c r="EWC29" s="211"/>
      <c r="EWD29" s="211"/>
      <c r="EWE29" s="211"/>
      <c r="EWF29" s="211"/>
      <c r="EWG29" s="211"/>
      <c r="EWH29" s="211"/>
      <c r="EWI29" s="211"/>
      <c r="EWJ29" s="211"/>
      <c r="EWK29" s="211"/>
      <c r="EWL29" s="211"/>
      <c r="EWM29" s="211"/>
      <c r="EWN29" s="211"/>
      <c r="EWO29" s="211"/>
      <c r="EWP29" s="211"/>
      <c r="EWQ29" s="211"/>
      <c r="EWR29" s="211"/>
      <c r="EWS29" s="211"/>
      <c r="EWT29" s="211"/>
      <c r="EWU29" s="211"/>
      <c r="EWV29" s="211"/>
      <c r="EWW29" s="211"/>
      <c r="EWX29" s="211"/>
      <c r="EWY29" s="211"/>
      <c r="EWZ29" s="211"/>
      <c r="EXA29" s="211"/>
      <c r="EXB29" s="211"/>
      <c r="EXC29" s="211"/>
      <c r="EXD29" s="211"/>
      <c r="EXE29" s="211"/>
      <c r="EXF29" s="211"/>
      <c r="EXG29" s="211"/>
      <c r="EXH29" s="211"/>
      <c r="EXI29" s="211"/>
      <c r="EXJ29" s="211"/>
      <c r="EXK29" s="211"/>
      <c r="EXL29" s="211"/>
      <c r="EXM29" s="211"/>
      <c r="EXN29" s="211"/>
      <c r="EXO29" s="211"/>
      <c r="EXP29" s="211"/>
      <c r="EXQ29" s="211"/>
      <c r="EXR29" s="211"/>
      <c r="EXS29" s="211"/>
      <c r="EXT29" s="211"/>
      <c r="EXU29" s="211"/>
      <c r="EXV29" s="211"/>
      <c r="EXW29" s="211"/>
      <c r="EXX29" s="211"/>
      <c r="EXY29" s="211"/>
      <c r="EXZ29" s="211"/>
      <c r="EYA29" s="211"/>
      <c r="EYB29" s="211"/>
      <c r="EYC29" s="211"/>
      <c r="EYD29" s="211"/>
      <c r="EYE29" s="211"/>
      <c r="EYF29" s="211"/>
      <c r="EYG29" s="211"/>
      <c r="EYH29" s="211"/>
      <c r="EYI29" s="211"/>
      <c r="EYJ29" s="211"/>
      <c r="EYK29" s="211"/>
      <c r="EYL29" s="211"/>
      <c r="EYM29" s="211"/>
      <c r="EYN29" s="211"/>
      <c r="EYO29" s="211"/>
      <c r="EYP29" s="211"/>
      <c r="EYQ29" s="211"/>
      <c r="EYR29" s="211"/>
      <c r="EYS29" s="211"/>
      <c r="EYT29" s="211"/>
      <c r="EYU29" s="211"/>
      <c r="EYV29" s="211"/>
      <c r="EYW29" s="211"/>
      <c r="EYX29" s="211"/>
      <c r="EYY29" s="211"/>
      <c r="EYZ29" s="211"/>
      <c r="EZA29" s="211"/>
      <c r="EZB29" s="211"/>
      <c r="EZC29" s="211"/>
      <c r="EZD29" s="211"/>
      <c r="EZE29" s="211"/>
      <c r="EZF29" s="211"/>
      <c r="EZG29" s="211"/>
      <c r="EZH29" s="211"/>
      <c r="EZI29" s="211"/>
      <c r="EZJ29" s="211"/>
      <c r="EZK29" s="211"/>
      <c r="EZL29" s="211"/>
      <c r="EZM29" s="211"/>
      <c r="EZN29" s="211"/>
      <c r="EZO29" s="211"/>
      <c r="EZP29" s="211"/>
      <c r="EZQ29" s="211"/>
      <c r="EZR29" s="211"/>
      <c r="EZS29" s="211"/>
      <c r="EZT29" s="211"/>
      <c r="EZU29" s="211"/>
      <c r="EZV29" s="211"/>
      <c r="EZW29" s="211"/>
      <c r="EZX29" s="211"/>
      <c r="EZY29" s="211"/>
      <c r="EZZ29" s="211"/>
      <c r="FAA29" s="211"/>
      <c r="FAB29" s="211"/>
      <c r="FAC29" s="211"/>
      <c r="FAD29" s="211"/>
      <c r="FAE29" s="211"/>
      <c r="FAF29" s="211"/>
      <c r="FAG29" s="211"/>
      <c r="FAH29" s="211"/>
      <c r="FAI29" s="211"/>
      <c r="FAJ29" s="211"/>
      <c r="FAK29" s="211"/>
      <c r="FAL29" s="211"/>
      <c r="FAM29" s="211"/>
      <c r="FAN29" s="211"/>
      <c r="FAO29" s="211"/>
      <c r="FAP29" s="211"/>
      <c r="FAQ29" s="211"/>
      <c r="FAR29" s="211"/>
      <c r="FAS29" s="211"/>
      <c r="FAT29" s="211"/>
      <c r="FAU29" s="211"/>
      <c r="FAV29" s="211"/>
      <c r="FAW29" s="211"/>
      <c r="FAX29" s="211"/>
      <c r="FAY29" s="211"/>
      <c r="FAZ29" s="211"/>
      <c r="FBA29" s="211"/>
      <c r="FBB29" s="211"/>
      <c r="FBC29" s="211"/>
      <c r="FBD29" s="211"/>
      <c r="FBE29" s="211"/>
      <c r="FBF29" s="211"/>
      <c r="FBG29" s="211"/>
      <c r="FBH29" s="211"/>
      <c r="FBI29" s="211"/>
      <c r="FBJ29" s="211"/>
      <c r="FBK29" s="211"/>
      <c r="FBL29" s="211"/>
      <c r="FBM29" s="211"/>
      <c r="FBN29" s="211"/>
      <c r="FBO29" s="211"/>
      <c r="FBP29" s="211"/>
      <c r="FBQ29" s="211"/>
      <c r="FBR29" s="211"/>
      <c r="FBS29" s="211"/>
      <c r="FBT29" s="211"/>
      <c r="FBU29" s="211"/>
      <c r="FBV29" s="211"/>
      <c r="FBW29" s="211"/>
      <c r="FBX29" s="211"/>
      <c r="FBY29" s="211"/>
      <c r="FBZ29" s="211"/>
      <c r="FCA29" s="211"/>
      <c r="FCB29" s="211"/>
      <c r="FCC29" s="211"/>
      <c r="FCD29" s="211"/>
      <c r="FCE29" s="211"/>
      <c r="FCF29" s="211"/>
      <c r="FCG29" s="211"/>
      <c r="FCH29" s="211"/>
      <c r="FCI29" s="211"/>
      <c r="FCJ29" s="211"/>
      <c r="FCK29" s="211"/>
      <c r="FCL29" s="211"/>
      <c r="FCM29" s="211"/>
      <c r="FCN29" s="211"/>
      <c r="FCO29" s="211"/>
      <c r="FCP29" s="211"/>
      <c r="FCQ29" s="211"/>
      <c r="FCR29" s="211"/>
      <c r="FCS29" s="211"/>
      <c r="FCT29" s="211"/>
      <c r="FCU29" s="211"/>
      <c r="FCV29" s="211"/>
      <c r="FCW29" s="211"/>
      <c r="FCX29" s="211"/>
      <c r="FCY29" s="211"/>
      <c r="FCZ29" s="211"/>
      <c r="FDA29" s="211"/>
      <c r="FDB29" s="211"/>
      <c r="FDC29" s="211"/>
      <c r="FDD29" s="211"/>
      <c r="FDE29" s="211"/>
      <c r="FDF29" s="211"/>
      <c r="FDG29" s="211"/>
      <c r="FDH29" s="211"/>
      <c r="FDI29" s="211"/>
      <c r="FDJ29" s="211"/>
      <c r="FDK29" s="211"/>
      <c r="FDL29" s="211"/>
      <c r="FDM29" s="211"/>
      <c r="FDN29" s="211"/>
      <c r="FDO29" s="211"/>
      <c r="FDP29" s="211"/>
      <c r="FDQ29" s="211"/>
      <c r="FDR29" s="211"/>
      <c r="FDS29" s="211"/>
      <c r="FDT29" s="211"/>
      <c r="FDU29" s="211"/>
      <c r="FDV29" s="211"/>
      <c r="FDW29" s="211"/>
      <c r="FDX29" s="211"/>
      <c r="FDY29" s="211"/>
      <c r="FDZ29" s="211"/>
      <c r="FEA29" s="211"/>
      <c r="FEB29" s="211"/>
      <c r="FEC29" s="211"/>
      <c r="FED29" s="211"/>
      <c r="FEE29" s="211"/>
      <c r="FEF29" s="211"/>
      <c r="FEG29" s="211"/>
      <c r="FEH29" s="211"/>
      <c r="FEI29" s="211"/>
      <c r="FEJ29" s="211"/>
      <c r="FEK29" s="211"/>
      <c r="FEL29" s="211"/>
      <c r="FEM29" s="211"/>
      <c r="FEN29" s="211"/>
      <c r="FEO29" s="211"/>
      <c r="FEP29" s="211"/>
      <c r="FEQ29" s="211"/>
      <c r="FER29" s="211"/>
      <c r="FES29" s="211"/>
      <c r="FET29" s="211"/>
      <c r="FEU29" s="211"/>
      <c r="FEV29" s="211"/>
      <c r="FEW29" s="211"/>
      <c r="FEX29" s="211"/>
      <c r="FEY29" s="211"/>
      <c r="FEZ29" s="211"/>
      <c r="FFA29" s="211"/>
      <c r="FFB29" s="211"/>
      <c r="FFC29" s="211"/>
      <c r="FFD29" s="211"/>
      <c r="FFE29" s="211"/>
      <c r="FFF29" s="211"/>
      <c r="FFG29" s="211"/>
      <c r="FFH29" s="211"/>
      <c r="FFI29" s="211"/>
      <c r="FFJ29" s="211"/>
      <c r="FFK29" s="211"/>
      <c r="FFL29" s="211"/>
      <c r="FFM29" s="211"/>
      <c r="FFN29" s="211"/>
      <c r="FFO29" s="211"/>
      <c r="FFP29" s="211"/>
      <c r="FFQ29" s="211"/>
      <c r="FFR29" s="211"/>
      <c r="FFS29" s="211"/>
      <c r="FFT29" s="211"/>
      <c r="FFU29" s="211"/>
      <c r="FFV29" s="211"/>
      <c r="FFW29" s="211"/>
      <c r="FFX29" s="211"/>
      <c r="FFY29" s="211"/>
      <c r="FFZ29" s="211"/>
      <c r="FGA29" s="211"/>
      <c r="FGB29" s="211"/>
      <c r="FGC29" s="211"/>
      <c r="FGD29" s="211"/>
      <c r="FGE29" s="211"/>
      <c r="FGF29" s="211"/>
      <c r="FGG29" s="211"/>
      <c r="FGH29" s="211"/>
      <c r="FGI29" s="211"/>
      <c r="FGJ29" s="211"/>
      <c r="FGK29" s="211"/>
      <c r="FGL29" s="211"/>
      <c r="FGM29" s="211"/>
      <c r="FGN29" s="211"/>
      <c r="FGO29" s="211"/>
      <c r="FGP29" s="211"/>
      <c r="FGQ29" s="211"/>
      <c r="FGR29" s="211"/>
      <c r="FGS29" s="211"/>
      <c r="FGT29" s="211"/>
      <c r="FGU29" s="211"/>
      <c r="FGV29" s="211"/>
      <c r="FGW29" s="211"/>
      <c r="FGX29" s="211"/>
      <c r="FGY29" s="211"/>
      <c r="FGZ29" s="211"/>
      <c r="FHA29" s="211"/>
      <c r="FHB29" s="211"/>
      <c r="FHC29" s="211"/>
      <c r="FHD29" s="211"/>
      <c r="FHE29" s="211"/>
      <c r="FHF29" s="211"/>
      <c r="FHG29" s="211"/>
      <c r="FHH29" s="211"/>
      <c r="FHI29" s="211"/>
      <c r="FHJ29" s="211"/>
      <c r="FHK29" s="211"/>
      <c r="FHL29" s="211"/>
      <c r="FHM29" s="211"/>
      <c r="FHN29" s="211"/>
      <c r="FHO29" s="211"/>
      <c r="FHP29" s="211"/>
      <c r="FHQ29" s="211"/>
      <c r="FHR29" s="211"/>
      <c r="FHS29" s="211"/>
      <c r="FHT29" s="211"/>
      <c r="FHU29" s="211"/>
      <c r="FHV29" s="211"/>
      <c r="FHW29" s="211"/>
      <c r="FHX29" s="211"/>
      <c r="FHY29" s="211"/>
      <c r="FHZ29" s="211"/>
      <c r="FIA29" s="211"/>
      <c r="FIB29" s="211"/>
      <c r="FIC29" s="211"/>
      <c r="FID29" s="211"/>
      <c r="FIE29" s="211"/>
      <c r="FIF29" s="211"/>
      <c r="FIG29" s="211"/>
      <c r="FIH29" s="211"/>
      <c r="FII29" s="211"/>
      <c r="FIJ29" s="211"/>
      <c r="FIK29" s="211"/>
      <c r="FIL29" s="211"/>
      <c r="FIM29" s="211"/>
      <c r="FIN29" s="211"/>
      <c r="FIO29" s="211"/>
      <c r="FIP29" s="211"/>
      <c r="FIQ29" s="211"/>
      <c r="FIR29" s="211"/>
      <c r="FIS29" s="211"/>
      <c r="FIT29" s="211"/>
      <c r="FIU29" s="211"/>
      <c r="FIV29" s="211"/>
      <c r="FIW29" s="211"/>
      <c r="FIX29" s="211"/>
      <c r="FIY29" s="211"/>
      <c r="FIZ29" s="211"/>
      <c r="FJA29" s="211"/>
      <c r="FJB29" s="211"/>
      <c r="FJC29" s="211"/>
      <c r="FJD29" s="211"/>
      <c r="FJE29" s="211"/>
      <c r="FJF29" s="211"/>
      <c r="FJG29" s="211"/>
      <c r="FJH29" s="211"/>
      <c r="FJI29" s="211"/>
      <c r="FJJ29" s="211"/>
      <c r="FJK29" s="211"/>
      <c r="FJL29" s="211"/>
      <c r="FJM29" s="211"/>
      <c r="FJN29" s="211"/>
      <c r="FJO29" s="211"/>
      <c r="FJP29" s="211"/>
      <c r="FJQ29" s="211"/>
      <c r="FJR29" s="211"/>
      <c r="FJS29" s="211"/>
      <c r="FJT29" s="211"/>
      <c r="FJU29" s="211"/>
      <c r="FJV29" s="211"/>
      <c r="FJW29" s="211"/>
      <c r="FJX29" s="211"/>
      <c r="FJY29" s="211"/>
      <c r="FJZ29" s="211"/>
      <c r="FKA29" s="211"/>
      <c r="FKB29" s="211"/>
      <c r="FKC29" s="211"/>
      <c r="FKD29" s="211"/>
      <c r="FKE29" s="211"/>
      <c r="FKF29" s="211"/>
      <c r="FKG29" s="211"/>
      <c r="FKH29" s="211"/>
      <c r="FKI29" s="211"/>
      <c r="FKJ29" s="211"/>
      <c r="FKK29" s="211"/>
      <c r="FKL29" s="211"/>
      <c r="FKM29" s="211"/>
      <c r="FKN29" s="211"/>
      <c r="FKO29" s="211"/>
      <c r="FKP29" s="211"/>
      <c r="FKQ29" s="211"/>
      <c r="FKR29" s="211"/>
      <c r="FKS29" s="211"/>
      <c r="FKT29" s="211"/>
      <c r="FKU29" s="211"/>
      <c r="FKV29" s="211"/>
      <c r="FKW29" s="211"/>
      <c r="FKX29" s="211"/>
      <c r="FKY29" s="211"/>
      <c r="FKZ29" s="211"/>
      <c r="FLA29" s="211"/>
      <c r="FLB29" s="211"/>
      <c r="FLC29" s="211"/>
      <c r="FLD29" s="211"/>
      <c r="FLE29" s="211"/>
      <c r="FLF29" s="211"/>
      <c r="FLG29" s="211"/>
      <c r="FLH29" s="211"/>
      <c r="FLI29" s="211"/>
      <c r="FLJ29" s="211"/>
      <c r="FLK29" s="211"/>
      <c r="FLL29" s="211"/>
      <c r="FLM29" s="211"/>
      <c r="FLN29" s="211"/>
      <c r="FLO29" s="211"/>
      <c r="FLP29" s="211"/>
      <c r="FLQ29" s="211"/>
      <c r="FLR29" s="211"/>
      <c r="FLS29" s="211"/>
      <c r="FLT29" s="211"/>
      <c r="FLU29" s="211"/>
      <c r="FLV29" s="211"/>
      <c r="FLW29" s="211"/>
      <c r="FLX29" s="211"/>
      <c r="FLY29" s="211"/>
      <c r="FLZ29" s="211"/>
      <c r="FMA29" s="211"/>
      <c r="FMB29" s="211"/>
      <c r="FMC29" s="211"/>
      <c r="FMD29" s="211"/>
      <c r="FME29" s="211"/>
      <c r="FMF29" s="211"/>
      <c r="FMG29" s="211"/>
      <c r="FMH29" s="211"/>
      <c r="FMI29" s="211"/>
      <c r="FMJ29" s="211"/>
      <c r="FMK29" s="211"/>
      <c r="FML29" s="211"/>
      <c r="FMM29" s="211"/>
      <c r="FMN29" s="211"/>
      <c r="FMO29" s="211"/>
      <c r="FMP29" s="211"/>
      <c r="FMQ29" s="211"/>
      <c r="FMR29" s="211"/>
      <c r="FMS29" s="211"/>
      <c r="FMT29" s="211"/>
      <c r="FMU29" s="211"/>
      <c r="FMV29" s="211"/>
      <c r="FMW29" s="211"/>
      <c r="FMX29" s="211"/>
      <c r="FMY29" s="211"/>
      <c r="FMZ29" s="211"/>
      <c r="FNA29" s="211"/>
      <c r="FNB29" s="211"/>
      <c r="FNC29" s="211"/>
      <c r="FND29" s="211"/>
      <c r="FNE29" s="211"/>
      <c r="FNF29" s="211"/>
      <c r="FNG29" s="211"/>
      <c r="FNH29" s="211"/>
      <c r="FNI29" s="211"/>
      <c r="FNJ29" s="211"/>
      <c r="FNK29" s="211"/>
      <c r="FNL29" s="211"/>
      <c r="FNM29" s="211"/>
      <c r="FNN29" s="211"/>
      <c r="FNO29" s="211"/>
      <c r="FNP29" s="211"/>
      <c r="FNQ29" s="211"/>
      <c r="FNR29" s="211"/>
      <c r="FNS29" s="211"/>
      <c r="FNT29" s="211"/>
      <c r="FNU29" s="211"/>
      <c r="FNV29" s="211"/>
      <c r="FNW29" s="211"/>
      <c r="FNX29" s="211"/>
      <c r="FNY29" s="211"/>
      <c r="FNZ29" s="211"/>
      <c r="FOA29" s="211"/>
      <c r="FOB29" s="211"/>
      <c r="FOC29" s="211"/>
      <c r="FOD29" s="211"/>
      <c r="FOE29" s="211"/>
      <c r="FOF29" s="211"/>
      <c r="FOG29" s="211"/>
      <c r="FOH29" s="211"/>
      <c r="FOI29" s="211"/>
      <c r="FOJ29" s="211"/>
      <c r="FOK29" s="211"/>
      <c r="FOL29" s="211"/>
      <c r="FOM29" s="211"/>
      <c r="FON29" s="211"/>
      <c r="FOO29" s="211"/>
      <c r="FOP29" s="211"/>
      <c r="FOQ29" s="211"/>
      <c r="FOR29" s="211"/>
      <c r="FOS29" s="211"/>
      <c r="FOT29" s="211"/>
      <c r="FOU29" s="211"/>
      <c r="FOV29" s="211"/>
      <c r="FOW29" s="211"/>
      <c r="FOX29" s="211"/>
      <c r="FOY29" s="211"/>
      <c r="FOZ29" s="211"/>
      <c r="FPA29" s="211"/>
      <c r="FPB29" s="211"/>
      <c r="FPC29" s="211"/>
      <c r="FPD29" s="211"/>
      <c r="FPE29" s="211"/>
      <c r="FPF29" s="211"/>
      <c r="FPG29" s="211"/>
      <c r="FPH29" s="211"/>
      <c r="FPI29" s="211"/>
      <c r="FPJ29" s="211"/>
      <c r="FPK29" s="211"/>
      <c r="FPL29" s="211"/>
      <c r="FPM29" s="211"/>
      <c r="FPN29" s="211"/>
      <c r="FPO29" s="211"/>
      <c r="FPP29" s="211"/>
      <c r="FPQ29" s="211"/>
      <c r="FPR29" s="211"/>
      <c r="FPS29" s="211"/>
      <c r="FPT29" s="211"/>
      <c r="FPU29" s="211"/>
      <c r="FPV29" s="211"/>
      <c r="FPW29" s="211"/>
      <c r="FPX29" s="211"/>
      <c r="FPY29" s="211"/>
      <c r="FPZ29" s="211"/>
      <c r="FQA29" s="211"/>
      <c r="FQB29" s="211"/>
      <c r="FQC29" s="211"/>
      <c r="FQD29" s="211"/>
      <c r="FQE29" s="211"/>
      <c r="FQF29" s="211"/>
      <c r="FQG29" s="211"/>
      <c r="FQH29" s="211"/>
      <c r="FQI29" s="211"/>
      <c r="FQJ29" s="211"/>
      <c r="FQK29" s="211"/>
      <c r="FQL29" s="211"/>
      <c r="FQM29" s="211"/>
      <c r="FQN29" s="211"/>
      <c r="FQO29" s="211"/>
      <c r="FQP29" s="211"/>
      <c r="FQQ29" s="211"/>
      <c r="FQR29" s="211"/>
      <c r="FQS29" s="211"/>
      <c r="FQT29" s="211"/>
      <c r="FQU29" s="211"/>
      <c r="FQV29" s="211"/>
      <c r="FQW29" s="211"/>
      <c r="FQX29" s="211"/>
      <c r="FQY29" s="211"/>
      <c r="FQZ29" s="211"/>
      <c r="FRA29" s="211"/>
      <c r="FRB29" s="211"/>
      <c r="FRC29" s="211"/>
      <c r="FRD29" s="211"/>
      <c r="FRE29" s="211"/>
      <c r="FRF29" s="211"/>
      <c r="FRG29" s="211"/>
      <c r="FRH29" s="211"/>
      <c r="FRI29" s="211"/>
      <c r="FRJ29" s="211"/>
      <c r="FRK29" s="211"/>
      <c r="FRL29" s="211"/>
      <c r="FRM29" s="211"/>
      <c r="FRN29" s="211"/>
      <c r="FRO29" s="211"/>
      <c r="FRP29" s="211"/>
      <c r="FRQ29" s="211"/>
      <c r="FRR29" s="211"/>
      <c r="FRS29" s="211"/>
      <c r="FRT29" s="211"/>
      <c r="FRU29" s="211"/>
      <c r="FRV29" s="211"/>
      <c r="FRW29" s="211"/>
      <c r="FRX29" s="211"/>
      <c r="FRY29" s="211"/>
      <c r="FRZ29" s="211"/>
      <c r="FSA29" s="211"/>
      <c r="FSB29" s="211"/>
      <c r="FSC29" s="211"/>
      <c r="FSD29" s="211"/>
      <c r="FSE29" s="211"/>
      <c r="FSF29" s="211"/>
      <c r="FSG29" s="211"/>
      <c r="FSH29" s="211"/>
      <c r="FSI29" s="211"/>
      <c r="FSJ29" s="211"/>
      <c r="FSK29" s="211"/>
      <c r="FSL29" s="211"/>
      <c r="FSM29" s="211"/>
      <c r="FSN29" s="211"/>
      <c r="FSO29" s="211"/>
      <c r="FSP29" s="211"/>
      <c r="FSQ29" s="211"/>
      <c r="FSR29" s="211"/>
      <c r="FSS29" s="211"/>
      <c r="FST29" s="211"/>
      <c r="FSU29" s="211"/>
      <c r="FSV29" s="211"/>
      <c r="FSW29" s="211"/>
      <c r="FSX29" s="211"/>
      <c r="FSY29" s="211"/>
      <c r="FSZ29" s="211"/>
      <c r="FTA29" s="211"/>
      <c r="FTB29" s="211"/>
      <c r="FTC29" s="211"/>
      <c r="FTD29" s="211"/>
      <c r="FTE29" s="211"/>
      <c r="FTF29" s="211"/>
      <c r="FTG29" s="211"/>
      <c r="FTH29" s="211"/>
      <c r="FTI29" s="211"/>
      <c r="FTJ29" s="211"/>
      <c r="FTK29" s="211"/>
      <c r="FTL29" s="211"/>
      <c r="FTM29" s="211"/>
      <c r="FTN29" s="211"/>
      <c r="FTO29" s="211"/>
      <c r="FTP29" s="211"/>
      <c r="FTQ29" s="211"/>
      <c r="FTR29" s="211"/>
      <c r="FTS29" s="211"/>
      <c r="FTT29" s="211"/>
      <c r="FTU29" s="211"/>
      <c r="FTV29" s="211"/>
      <c r="FTW29" s="211"/>
      <c r="FTX29" s="211"/>
      <c r="FTY29" s="211"/>
      <c r="FTZ29" s="211"/>
      <c r="FUA29" s="211"/>
      <c r="FUB29" s="211"/>
      <c r="FUC29" s="211"/>
      <c r="FUD29" s="211"/>
      <c r="FUE29" s="211"/>
      <c r="FUF29" s="211"/>
      <c r="FUG29" s="211"/>
      <c r="FUH29" s="211"/>
      <c r="FUI29" s="211"/>
      <c r="FUJ29" s="211"/>
      <c r="FUK29" s="211"/>
      <c r="FUL29" s="211"/>
      <c r="FUM29" s="211"/>
      <c r="FUN29" s="211"/>
      <c r="FUO29" s="211"/>
      <c r="FUP29" s="211"/>
      <c r="FUQ29" s="211"/>
      <c r="FUR29" s="211"/>
      <c r="FUS29" s="211"/>
      <c r="FUT29" s="211"/>
      <c r="FUU29" s="211"/>
      <c r="FUV29" s="211"/>
      <c r="FUW29" s="211"/>
      <c r="FUX29" s="211"/>
      <c r="FUY29" s="211"/>
      <c r="FUZ29" s="211"/>
      <c r="FVA29" s="211"/>
      <c r="FVB29" s="211"/>
      <c r="FVC29" s="211"/>
      <c r="FVD29" s="211"/>
      <c r="FVE29" s="211"/>
      <c r="FVF29" s="211"/>
      <c r="FVG29" s="211"/>
      <c r="FVH29" s="211"/>
      <c r="FVI29" s="211"/>
      <c r="FVJ29" s="211"/>
      <c r="FVK29" s="211"/>
      <c r="FVL29" s="211"/>
      <c r="FVM29" s="211"/>
      <c r="FVN29" s="211"/>
      <c r="FVO29" s="211"/>
      <c r="FVP29" s="211"/>
      <c r="FVQ29" s="211"/>
      <c r="FVR29" s="211"/>
      <c r="FVS29" s="211"/>
      <c r="FVT29" s="211"/>
      <c r="FVU29" s="211"/>
      <c r="FVV29" s="211"/>
      <c r="FVW29" s="211"/>
      <c r="FVX29" s="211"/>
      <c r="FVY29" s="211"/>
      <c r="FVZ29" s="211"/>
      <c r="FWA29" s="211"/>
      <c r="FWB29" s="211"/>
      <c r="FWC29" s="211"/>
      <c r="FWD29" s="211"/>
      <c r="FWE29" s="211"/>
      <c r="FWF29" s="211"/>
      <c r="FWG29" s="211"/>
      <c r="FWH29" s="211"/>
      <c r="FWI29" s="211"/>
      <c r="FWJ29" s="211"/>
      <c r="FWK29" s="211"/>
      <c r="FWL29" s="211"/>
      <c r="FWM29" s="211"/>
      <c r="FWN29" s="211"/>
      <c r="FWO29" s="211"/>
      <c r="FWP29" s="211"/>
      <c r="FWQ29" s="211"/>
      <c r="FWR29" s="211"/>
      <c r="FWS29" s="211"/>
      <c r="FWT29" s="211"/>
      <c r="FWU29" s="211"/>
      <c r="FWV29" s="211"/>
      <c r="FWW29" s="211"/>
      <c r="FWX29" s="211"/>
      <c r="FWY29" s="211"/>
      <c r="FWZ29" s="211"/>
      <c r="FXA29" s="211"/>
      <c r="FXB29" s="211"/>
      <c r="FXC29" s="211"/>
      <c r="FXD29" s="211"/>
      <c r="FXE29" s="211"/>
      <c r="FXF29" s="211"/>
      <c r="FXG29" s="211"/>
      <c r="FXH29" s="211"/>
      <c r="FXI29" s="211"/>
      <c r="FXJ29" s="211"/>
      <c r="FXK29" s="211"/>
      <c r="FXL29" s="211"/>
      <c r="FXM29" s="211"/>
      <c r="FXN29" s="211"/>
      <c r="FXO29" s="211"/>
      <c r="FXP29" s="211"/>
      <c r="FXQ29" s="211"/>
      <c r="FXR29" s="211"/>
      <c r="FXS29" s="211"/>
      <c r="FXT29" s="211"/>
      <c r="FXU29" s="211"/>
      <c r="FXV29" s="211"/>
      <c r="FXW29" s="211"/>
      <c r="FXX29" s="211"/>
      <c r="FXY29" s="211"/>
      <c r="FXZ29" s="211"/>
      <c r="FYA29" s="211"/>
      <c r="FYB29" s="211"/>
      <c r="FYC29" s="211"/>
      <c r="FYD29" s="211"/>
      <c r="FYE29" s="211"/>
      <c r="FYF29" s="211"/>
      <c r="FYG29" s="211"/>
      <c r="FYH29" s="211"/>
      <c r="FYI29" s="211"/>
      <c r="FYJ29" s="211"/>
      <c r="FYK29" s="211"/>
      <c r="FYL29" s="211"/>
      <c r="FYM29" s="211"/>
      <c r="FYN29" s="211"/>
      <c r="FYO29" s="211"/>
      <c r="FYP29" s="211"/>
      <c r="FYQ29" s="211"/>
      <c r="FYR29" s="211"/>
      <c r="FYS29" s="211"/>
      <c r="FYT29" s="211"/>
      <c r="FYU29" s="211"/>
      <c r="FYV29" s="211"/>
      <c r="FYW29" s="211"/>
      <c r="FYX29" s="211"/>
      <c r="FYY29" s="211"/>
      <c r="FYZ29" s="211"/>
      <c r="FZA29" s="211"/>
      <c r="FZB29" s="211"/>
      <c r="FZC29" s="211"/>
      <c r="FZD29" s="211"/>
      <c r="FZE29" s="211"/>
      <c r="FZF29" s="211"/>
      <c r="FZG29" s="211"/>
      <c r="FZH29" s="211"/>
      <c r="FZI29" s="211"/>
      <c r="FZJ29" s="211"/>
      <c r="FZK29" s="211"/>
      <c r="FZL29" s="211"/>
      <c r="FZM29" s="211"/>
      <c r="FZN29" s="211"/>
      <c r="FZO29" s="211"/>
      <c r="FZP29" s="211"/>
      <c r="FZQ29" s="211"/>
      <c r="FZR29" s="211"/>
      <c r="FZS29" s="211"/>
      <c r="FZT29" s="211"/>
      <c r="FZU29" s="211"/>
      <c r="FZV29" s="211"/>
      <c r="FZW29" s="211"/>
      <c r="FZX29" s="211"/>
      <c r="FZY29" s="211"/>
      <c r="FZZ29" s="211"/>
      <c r="GAA29" s="211"/>
      <c r="GAB29" s="211"/>
      <c r="GAC29" s="211"/>
      <c r="GAD29" s="211"/>
      <c r="GAE29" s="211"/>
      <c r="GAF29" s="211"/>
      <c r="GAG29" s="211"/>
      <c r="GAH29" s="211"/>
      <c r="GAI29" s="211"/>
      <c r="GAJ29" s="211"/>
      <c r="GAK29" s="211"/>
      <c r="GAL29" s="211"/>
      <c r="GAM29" s="211"/>
      <c r="GAN29" s="211"/>
      <c r="GAO29" s="211"/>
      <c r="GAP29" s="211"/>
      <c r="GAQ29" s="211"/>
      <c r="GAR29" s="211"/>
      <c r="GAS29" s="211"/>
      <c r="GAT29" s="211"/>
      <c r="GAU29" s="211"/>
      <c r="GAV29" s="211"/>
      <c r="GAW29" s="211"/>
      <c r="GAX29" s="211"/>
      <c r="GAY29" s="211"/>
      <c r="GAZ29" s="211"/>
      <c r="GBA29" s="211"/>
      <c r="GBB29" s="211"/>
      <c r="GBC29" s="211"/>
      <c r="GBD29" s="211"/>
      <c r="GBE29" s="211"/>
      <c r="GBF29" s="211"/>
      <c r="GBG29" s="211"/>
      <c r="GBH29" s="211"/>
      <c r="GBI29" s="211"/>
      <c r="GBJ29" s="211"/>
      <c r="GBK29" s="211"/>
      <c r="GBL29" s="211"/>
      <c r="GBM29" s="211"/>
      <c r="GBN29" s="211"/>
      <c r="GBO29" s="211"/>
      <c r="GBP29" s="211"/>
      <c r="GBQ29" s="211"/>
      <c r="GBR29" s="211"/>
      <c r="GBS29" s="211"/>
      <c r="GBT29" s="211"/>
      <c r="GBU29" s="211"/>
      <c r="GBV29" s="211"/>
      <c r="GBW29" s="211"/>
      <c r="GBX29" s="211"/>
      <c r="GBY29" s="211"/>
      <c r="GBZ29" s="211"/>
      <c r="GCA29" s="211"/>
      <c r="GCB29" s="211"/>
      <c r="GCC29" s="211"/>
      <c r="GCD29" s="211"/>
      <c r="GCE29" s="211"/>
      <c r="GCF29" s="211"/>
      <c r="GCG29" s="211"/>
      <c r="GCH29" s="211"/>
      <c r="GCI29" s="211"/>
      <c r="GCJ29" s="211"/>
      <c r="GCK29" s="211"/>
      <c r="GCL29" s="211"/>
      <c r="GCM29" s="211"/>
      <c r="GCN29" s="211"/>
      <c r="GCO29" s="211"/>
      <c r="GCP29" s="211"/>
      <c r="GCQ29" s="211"/>
      <c r="GCR29" s="211"/>
      <c r="GCS29" s="211"/>
      <c r="GCT29" s="211"/>
      <c r="GCU29" s="211"/>
      <c r="GCV29" s="211"/>
      <c r="GCW29" s="211"/>
      <c r="GCX29" s="211"/>
      <c r="GCY29" s="211"/>
      <c r="GCZ29" s="211"/>
      <c r="GDA29" s="211"/>
      <c r="GDB29" s="211"/>
      <c r="GDC29" s="211"/>
      <c r="GDD29" s="211"/>
      <c r="GDE29" s="211"/>
      <c r="GDF29" s="211"/>
      <c r="GDG29" s="211"/>
      <c r="GDH29" s="211"/>
      <c r="GDI29" s="211"/>
      <c r="GDJ29" s="211"/>
      <c r="GDK29" s="211"/>
      <c r="GDL29" s="211"/>
      <c r="GDM29" s="211"/>
      <c r="GDN29" s="211"/>
      <c r="GDO29" s="211"/>
      <c r="GDP29" s="211"/>
      <c r="GDQ29" s="211"/>
      <c r="GDR29" s="211"/>
      <c r="GDS29" s="211"/>
      <c r="GDT29" s="211"/>
      <c r="GDU29" s="211"/>
      <c r="GDV29" s="211"/>
      <c r="GDW29" s="211"/>
      <c r="GDX29" s="211"/>
      <c r="GDY29" s="211"/>
      <c r="GDZ29" s="211"/>
      <c r="GEA29" s="211"/>
      <c r="GEB29" s="211"/>
      <c r="GEC29" s="211"/>
      <c r="GED29" s="211"/>
      <c r="GEE29" s="211"/>
      <c r="GEF29" s="211"/>
      <c r="GEG29" s="211"/>
      <c r="GEH29" s="211"/>
      <c r="GEI29" s="211"/>
      <c r="GEJ29" s="211"/>
      <c r="GEK29" s="211"/>
      <c r="GEL29" s="211"/>
      <c r="GEM29" s="211"/>
      <c r="GEN29" s="211"/>
      <c r="GEO29" s="211"/>
      <c r="GEP29" s="211"/>
      <c r="GEQ29" s="211"/>
      <c r="GER29" s="211"/>
      <c r="GES29" s="211"/>
      <c r="GET29" s="211"/>
      <c r="GEU29" s="211"/>
      <c r="GEV29" s="211"/>
      <c r="GEW29" s="211"/>
      <c r="GEX29" s="211"/>
      <c r="GEY29" s="211"/>
      <c r="GEZ29" s="211"/>
      <c r="GFA29" s="211"/>
      <c r="GFB29" s="211"/>
      <c r="GFC29" s="211"/>
      <c r="GFD29" s="211"/>
      <c r="GFE29" s="211"/>
      <c r="GFF29" s="211"/>
      <c r="GFG29" s="211"/>
      <c r="GFH29" s="211"/>
      <c r="GFI29" s="211"/>
      <c r="GFJ29" s="211"/>
      <c r="GFK29" s="211"/>
      <c r="GFL29" s="211"/>
      <c r="GFM29" s="211"/>
      <c r="GFN29" s="211"/>
      <c r="GFO29" s="211"/>
      <c r="GFP29" s="211"/>
      <c r="GFQ29" s="211"/>
      <c r="GFR29" s="211"/>
      <c r="GFS29" s="211"/>
      <c r="GFT29" s="211"/>
      <c r="GFU29" s="211"/>
      <c r="GFV29" s="211"/>
      <c r="GFW29" s="211"/>
      <c r="GFX29" s="211"/>
      <c r="GFY29" s="211"/>
      <c r="GFZ29" s="211"/>
      <c r="GGA29" s="211"/>
      <c r="GGB29" s="211"/>
      <c r="GGC29" s="211"/>
      <c r="GGD29" s="211"/>
      <c r="GGE29" s="211"/>
      <c r="GGF29" s="211"/>
      <c r="GGG29" s="211"/>
      <c r="GGH29" s="211"/>
      <c r="GGI29" s="211"/>
      <c r="GGJ29" s="211"/>
      <c r="GGK29" s="211"/>
      <c r="GGL29" s="211"/>
      <c r="GGM29" s="211"/>
      <c r="GGN29" s="211"/>
      <c r="GGO29" s="211"/>
      <c r="GGP29" s="211"/>
      <c r="GGQ29" s="211"/>
      <c r="GGR29" s="211"/>
      <c r="GGS29" s="211"/>
      <c r="GGT29" s="211"/>
      <c r="GGU29" s="211"/>
      <c r="GGV29" s="211"/>
      <c r="GGW29" s="211"/>
      <c r="GGX29" s="211"/>
      <c r="GGY29" s="211"/>
      <c r="GGZ29" s="211"/>
      <c r="GHA29" s="211"/>
      <c r="GHB29" s="211"/>
      <c r="GHC29" s="211"/>
      <c r="GHD29" s="211"/>
      <c r="GHE29" s="211"/>
      <c r="GHF29" s="211"/>
      <c r="GHG29" s="211"/>
      <c r="GHH29" s="211"/>
      <c r="GHI29" s="211"/>
      <c r="GHJ29" s="211"/>
      <c r="GHK29" s="211"/>
      <c r="GHL29" s="211"/>
      <c r="GHM29" s="211"/>
      <c r="GHN29" s="211"/>
      <c r="GHO29" s="211"/>
      <c r="GHP29" s="211"/>
      <c r="GHQ29" s="211"/>
      <c r="GHR29" s="211"/>
      <c r="GHS29" s="211"/>
      <c r="GHT29" s="211"/>
      <c r="GHU29" s="211"/>
      <c r="GHV29" s="211"/>
      <c r="GHW29" s="211"/>
      <c r="GHX29" s="211"/>
      <c r="GHY29" s="211"/>
      <c r="GHZ29" s="211"/>
      <c r="GIA29" s="211"/>
      <c r="GIB29" s="211"/>
      <c r="GIC29" s="211"/>
      <c r="GID29" s="211"/>
      <c r="GIE29" s="211"/>
      <c r="GIF29" s="211"/>
      <c r="GIG29" s="211"/>
      <c r="GIH29" s="211"/>
      <c r="GII29" s="211"/>
      <c r="GIJ29" s="211"/>
      <c r="GIK29" s="211"/>
      <c r="GIL29" s="211"/>
      <c r="GIM29" s="211"/>
      <c r="GIN29" s="211"/>
      <c r="GIO29" s="211"/>
      <c r="GIP29" s="211"/>
      <c r="GIQ29" s="211"/>
      <c r="GIR29" s="211"/>
      <c r="GIS29" s="211"/>
      <c r="GIT29" s="211"/>
      <c r="GIU29" s="211"/>
      <c r="GIV29" s="211"/>
      <c r="GIW29" s="211"/>
      <c r="GIX29" s="211"/>
      <c r="GIY29" s="211"/>
      <c r="GIZ29" s="211"/>
      <c r="GJA29" s="211"/>
      <c r="GJB29" s="211"/>
      <c r="GJC29" s="211"/>
      <c r="GJD29" s="211"/>
      <c r="GJE29" s="211"/>
      <c r="GJF29" s="211"/>
      <c r="GJG29" s="211"/>
      <c r="GJH29" s="211"/>
      <c r="GJI29" s="211"/>
      <c r="GJJ29" s="211"/>
      <c r="GJK29" s="211"/>
      <c r="GJL29" s="211"/>
      <c r="GJM29" s="211"/>
      <c r="GJN29" s="211"/>
      <c r="GJO29" s="211"/>
      <c r="GJP29" s="211"/>
      <c r="GJQ29" s="211"/>
      <c r="GJR29" s="211"/>
      <c r="GJS29" s="211"/>
      <c r="GJT29" s="211"/>
      <c r="GJU29" s="211"/>
      <c r="GJV29" s="211"/>
      <c r="GJW29" s="211"/>
      <c r="GJX29" s="211"/>
      <c r="GJY29" s="211"/>
      <c r="GJZ29" s="211"/>
      <c r="GKA29" s="211"/>
      <c r="GKB29" s="211"/>
      <c r="GKC29" s="211"/>
      <c r="GKD29" s="211"/>
      <c r="GKE29" s="211"/>
      <c r="GKF29" s="211"/>
      <c r="GKG29" s="211"/>
      <c r="GKH29" s="211"/>
      <c r="GKI29" s="211"/>
      <c r="GKJ29" s="211"/>
      <c r="GKK29" s="211"/>
      <c r="GKL29" s="211"/>
      <c r="GKM29" s="211"/>
      <c r="GKN29" s="211"/>
      <c r="GKO29" s="211"/>
      <c r="GKP29" s="211"/>
      <c r="GKQ29" s="211"/>
      <c r="GKR29" s="211"/>
      <c r="GKS29" s="211"/>
      <c r="GKT29" s="211"/>
      <c r="GKU29" s="211"/>
      <c r="GKV29" s="211"/>
      <c r="GKW29" s="211"/>
      <c r="GKX29" s="211"/>
      <c r="GKY29" s="211"/>
      <c r="GKZ29" s="211"/>
      <c r="GLA29" s="211"/>
      <c r="GLB29" s="211"/>
      <c r="GLC29" s="211"/>
      <c r="GLD29" s="211"/>
      <c r="GLE29" s="211"/>
      <c r="GLF29" s="211"/>
      <c r="GLG29" s="211"/>
      <c r="GLH29" s="211"/>
      <c r="GLI29" s="211"/>
      <c r="GLJ29" s="211"/>
      <c r="GLK29" s="211"/>
      <c r="GLL29" s="211"/>
      <c r="GLM29" s="211"/>
      <c r="GLN29" s="211"/>
      <c r="GLO29" s="211"/>
      <c r="GLP29" s="211"/>
      <c r="GLQ29" s="211"/>
      <c r="GLR29" s="211"/>
      <c r="GLS29" s="211"/>
      <c r="GLT29" s="211"/>
      <c r="GLU29" s="211"/>
      <c r="GLV29" s="211"/>
      <c r="GLW29" s="211"/>
      <c r="GLX29" s="211"/>
      <c r="GLY29" s="211"/>
      <c r="GLZ29" s="211"/>
      <c r="GMA29" s="211"/>
      <c r="GMB29" s="211"/>
      <c r="GMC29" s="211"/>
      <c r="GMD29" s="211"/>
      <c r="GME29" s="211"/>
      <c r="GMF29" s="211"/>
      <c r="GMG29" s="211"/>
      <c r="GMH29" s="211"/>
      <c r="GMI29" s="211"/>
      <c r="GMJ29" s="211"/>
      <c r="GMK29" s="211"/>
      <c r="GML29" s="211"/>
      <c r="GMM29" s="211"/>
      <c r="GMN29" s="211"/>
      <c r="GMO29" s="211"/>
      <c r="GMP29" s="211"/>
      <c r="GMQ29" s="211"/>
      <c r="GMR29" s="211"/>
      <c r="GMS29" s="211"/>
      <c r="GMT29" s="211"/>
      <c r="GMU29" s="211"/>
      <c r="GMV29" s="211"/>
      <c r="GMW29" s="211"/>
      <c r="GMX29" s="211"/>
      <c r="GMY29" s="211"/>
      <c r="GMZ29" s="211"/>
      <c r="GNA29" s="211"/>
      <c r="GNB29" s="211"/>
      <c r="GNC29" s="211"/>
      <c r="GND29" s="211"/>
      <c r="GNE29" s="211"/>
      <c r="GNF29" s="211"/>
      <c r="GNG29" s="211"/>
      <c r="GNH29" s="211"/>
      <c r="GNI29" s="211"/>
      <c r="GNJ29" s="211"/>
      <c r="GNK29" s="211"/>
      <c r="GNL29" s="211"/>
      <c r="GNM29" s="211"/>
      <c r="GNN29" s="211"/>
      <c r="GNO29" s="211"/>
      <c r="GNP29" s="211"/>
      <c r="GNQ29" s="211"/>
      <c r="GNR29" s="211"/>
      <c r="GNS29" s="211"/>
      <c r="GNT29" s="211"/>
      <c r="GNU29" s="211"/>
      <c r="GNV29" s="211"/>
      <c r="GNW29" s="211"/>
      <c r="GNX29" s="211"/>
      <c r="GNY29" s="211"/>
      <c r="GNZ29" s="211"/>
      <c r="GOA29" s="211"/>
      <c r="GOB29" s="211"/>
      <c r="GOC29" s="211"/>
      <c r="GOD29" s="211"/>
      <c r="GOE29" s="211"/>
      <c r="GOF29" s="211"/>
      <c r="GOG29" s="211"/>
      <c r="GOH29" s="211"/>
      <c r="GOI29" s="211"/>
      <c r="GOJ29" s="211"/>
      <c r="GOK29" s="211"/>
      <c r="GOL29" s="211"/>
      <c r="GOM29" s="211"/>
      <c r="GON29" s="211"/>
      <c r="GOO29" s="211"/>
      <c r="GOP29" s="211"/>
      <c r="GOQ29" s="211"/>
      <c r="GOR29" s="211"/>
      <c r="GOS29" s="211"/>
      <c r="GOT29" s="211"/>
      <c r="GOU29" s="211"/>
      <c r="GOV29" s="211"/>
      <c r="GOW29" s="211"/>
      <c r="GOX29" s="211"/>
      <c r="GOY29" s="211"/>
      <c r="GOZ29" s="211"/>
      <c r="GPA29" s="211"/>
      <c r="GPB29" s="211"/>
      <c r="GPC29" s="211"/>
      <c r="GPD29" s="211"/>
      <c r="GPE29" s="211"/>
      <c r="GPF29" s="211"/>
      <c r="GPG29" s="211"/>
      <c r="GPH29" s="211"/>
      <c r="GPI29" s="211"/>
      <c r="GPJ29" s="211"/>
      <c r="GPK29" s="211"/>
      <c r="GPL29" s="211"/>
      <c r="GPM29" s="211"/>
      <c r="GPN29" s="211"/>
      <c r="GPO29" s="211"/>
      <c r="GPP29" s="211"/>
      <c r="GPQ29" s="211"/>
      <c r="GPR29" s="211"/>
      <c r="GPS29" s="211"/>
      <c r="GPT29" s="211"/>
      <c r="GPU29" s="211"/>
      <c r="GPV29" s="211"/>
      <c r="GPW29" s="211"/>
      <c r="GPX29" s="211"/>
      <c r="GPY29" s="211"/>
      <c r="GPZ29" s="211"/>
      <c r="GQA29" s="211"/>
      <c r="GQB29" s="211"/>
      <c r="GQC29" s="211"/>
      <c r="GQD29" s="211"/>
      <c r="GQE29" s="211"/>
      <c r="GQF29" s="211"/>
      <c r="GQG29" s="211"/>
      <c r="GQH29" s="211"/>
      <c r="GQI29" s="211"/>
      <c r="GQJ29" s="211"/>
      <c r="GQK29" s="211"/>
      <c r="GQL29" s="211"/>
      <c r="GQM29" s="211"/>
      <c r="GQN29" s="211"/>
      <c r="GQO29" s="211"/>
      <c r="GQP29" s="211"/>
      <c r="GQQ29" s="211"/>
      <c r="GQR29" s="211"/>
      <c r="GQS29" s="211"/>
      <c r="GQT29" s="211"/>
      <c r="GQU29" s="211"/>
      <c r="GQV29" s="211"/>
      <c r="GQW29" s="211"/>
      <c r="GQX29" s="211"/>
      <c r="GQY29" s="211"/>
      <c r="GQZ29" s="211"/>
      <c r="GRA29" s="211"/>
      <c r="GRB29" s="211"/>
      <c r="GRC29" s="211"/>
      <c r="GRD29" s="211"/>
      <c r="GRE29" s="211"/>
      <c r="GRF29" s="211"/>
      <c r="GRG29" s="211"/>
      <c r="GRH29" s="211"/>
      <c r="GRI29" s="211"/>
      <c r="GRJ29" s="211"/>
      <c r="GRK29" s="211"/>
      <c r="GRL29" s="211"/>
      <c r="GRM29" s="211"/>
      <c r="GRN29" s="211"/>
      <c r="GRO29" s="211"/>
      <c r="GRP29" s="211"/>
      <c r="GRQ29" s="211"/>
      <c r="GRR29" s="211"/>
      <c r="GRS29" s="211"/>
      <c r="GRT29" s="211"/>
      <c r="GRU29" s="211"/>
      <c r="GRV29" s="211"/>
      <c r="GRW29" s="211"/>
      <c r="GRX29" s="211"/>
      <c r="GRY29" s="211"/>
      <c r="GRZ29" s="211"/>
      <c r="GSA29" s="211"/>
      <c r="GSB29" s="211"/>
      <c r="GSC29" s="211"/>
      <c r="GSD29" s="211"/>
      <c r="GSE29" s="211"/>
      <c r="GSF29" s="211"/>
      <c r="GSG29" s="211"/>
      <c r="GSH29" s="211"/>
      <c r="GSI29" s="211"/>
      <c r="GSJ29" s="211"/>
      <c r="GSK29" s="211"/>
      <c r="GSL29" s="211"/>
      <c r="GSM29" s="211"/>
      <c r="GSN29" s="211"/>
      <c r="GSO29" s="211"/>
      <c r="GSP29" s="211"/>
      <c r="GSQ29" s="211"/>
      <c r="GSR29" s="211"/>
      <c r="GSS29" s="211"/>
      <c r="GST29" s="211"/>
      <c r="GSU29" s="211"/>
      <c r="GSV29" s="211"/>
      <c r="GSW29" s="211"/>
      <c r="GSX29" s="211"/>
      <c r="GSY29" s="211"/>
      <c r="GSZ29" s="211"/>
      <c r="GTA29" s="211"/>
      <c r="GTB29" s="211"/>
      <c r="GTC29" s="211"/>
      <c r="GTD29" s="211"/>
      <c r="GTE29" s="211"/>
      <c r="GTF29" s="211"/>
      <c r="GTG29" s="211"/>
      <c r="GTH29" s="211"/>
      <c r="GTI29" s="211"/>
      <c r="GTJ29" s="211"/>
      <c r="GTK29" s="211"/>
      <c r="GTL29" s="211"/>
      <c r="GTM29" s="211"/>
      <c r="GTN29" s="211"/>
      <c r="GTO29" s="211"/>
      <c r="GTP29" s="211"/>
      <c r="GTQ29" s="211"/>
      <c r="GTR29" s="211"/>
      <c r="GTS29" s="211"/>
      <c r="GTT29" s="211"/>
      <c r="GTU29" s="211"/>
      <c r="GTV29" s="211"/>
      <c r="GTW29" s="211"/>
      <c r="GTX29" s="211"/>
      <c r="GTY29" s="211"/>
      <c r="GTZ29" s="211"/>
      <c r="GUA29" s="211"/>
      <c r="GUB29" s="211"/>
      <c r="GUC29" s="211"/>
      <c r="GUD29" s="211"/>
      <c r="GUE29" s="211"/>
      <c r="GUF29" s="211"/>
      <c r="GUG29" s="211"/>
      <c r="GUH29" s="211"/>
      <c r="GUI29" s="211"/>
      <c r="GUJ29" s="211"/>
      <c r="GUK29" s="211"/>
      <c r="GUL29" s="211"/>
      <c r="GUM29" s="211"/>
      <c r="GUN29" s="211"/>
      <c r="GUO29" s="211"/>
      <c r="GUP29" s="211"/>
      <c r="GUQ29" s="211"/>
      <c r="GUR29" s="211"/>
      <c r="GUS29" s="211"/>
      <c r="GUT29" s="211"/>
      <c r="GUU29" s="211"/>
      <c r="GUV29" s="211"/>
      <c r="GUW29" s="211"/>
      <c r="GUX29" s="211"/>
      <c r="GUY29" s="211"/>
      <c r="GUZ29" s="211"/>
      <c r="GVA29" s="211"/>
      <c r="GVB29" s="211"/>
      <c r="GVC29" s="211"/>
      <c r="GVD29" s="211"/>
      <c r="GVE29" s="211"/>
      <c r="GVF29" s="211"/>
      <c r="GVG29" s="211"/>
      <c r="GVH29" s="211"/>
      <c r="GVI29" s="211"/>
      <c r="GVJ29" s="211"/>
      <c r="GVK29" s="211"/>
      <c r="GVL29" s="211"/>
      <c r="GVM29" s="211"/>
      <c r="GVN29" s="211"/>
      <c r="GVO29" s="211"/>
      <c r="GVP29" s="211"/>
      <c r="GVQ29" s="211"/>
      <c r="GVR29" s="211"/>
      <c r="GVS29" s="211"/>
      <c r="GVT29" s="211"/>
      <c r="GVU29" s="211"/>
      <c r="GVV29" s="211"/>
      <c r="GVW29" s="211"/>
      <c r="GVX29" s="211"/>
      <c r="GVY29" s="211"/>
      <c r="GVZ29" s="211"/>
      <c r="GWA29" s="211"/>
      <c r="GWB29" s="211"/>
      <c r="GWC29" s="211"/>
      <c r="GWD29" s="211"/>
      <c r="GWE29" s="211"/>
      <c r="GWF29" s="211"/>
      <c r="GWG29" s="211"/>
      <c r="GWH29" s="211"/>
      <c r="GWI29" s="211"/>
      <c r="GWJ29" s="211"/>
      <c r="GWK29" s="211"/>
      <c r="GWL29" s="211"/>
      <c r="GWM29" s="211"/>
      <c r="GWN29" s="211"/>
      <c r="GWO29" s="211"/>
      <c r="GWP29" s="211"/>
      <c r="GWQ29" s="211"/>
      <c r="GWR29" s="211"/>
      <c r="GWS29" s="211"/>
      <c r="GWT29" s="211"/>
      <c r="GWU29" s="211"/>
      <c r="GWV29" s="211"/>
      <c r="GWW29" s="211"/>
      <c r="GWX29" s="211"/>
      <c r="GWY29" s="211"/>
      <c r="GWZ29" s="211"/>
      <c r="GXA29" s="211"/>
      <c r="GXB29" s="211"/>
      <c r="GXC29" s="211"/>
      <c r="GXD29" s="211"/>
      <c r="GXE29" s="211"/>
      <c r="GXF29" s="211"/>
      <c r="GXG29" s="211"/>
      <c r="GXH29" s="211"/>
      <c r="GXI29" s="211"/>
      <c r="GXJ29" s="211"/>
      <c r="GXK29" s="211"/>
      <c r="GXL29" s="211"/>
      <c r="GXM29" s="211"/>
      <c r="GXN29" s="211"/>
      <c r="GXO29" s="211"/>
      <c r="GXP29" s="211"/>
      <c r="GXQ29" s="211"/>
      <c r="GXR29" s="211"/>
      <c r="GXS29" s="211"/>
      <c r="GXT29" s="211"/>
      <c r="GXU29" s="211"/>
      <c r="GXV29" s="211"/>
      <c r="GXW29" s="211"/>
      <c r="GXX29" s="211"/>
      <c r="GXY29" s="211"/>
      <c r="GXZ29" s="211"/>
      <c r="GYA29" s="211"/>
      <c r="GYB29" s="211"/>
      <c r="GYC29" s="211"/>
      <c r="GYD29" s="211"/>
      <c r="GYE29" s="211"/>
      <c r="GYF29" s="211"/>
      <c r="GYG29" s="211"/>
      <c r="GYH29" s="211"/>
      <c r="GYI29" s="211"/>
      <c r="GYJ29" s="211"/>
      <c r="GYK29" s="211"/>
      <c r="GYL29" s="211"/>
      <c r="GYM29" s="211"/>
      <c r="GYN29" s="211"/>
      <c r="GYO29" s="211"/>
      <c r="GYP29" s="211"/>
      <c r="GYQ29" s="211"/>
      <c r="GYR29" s="211"/>
      <c r="GYS29" s="211"/>
      <c r="GYT29" s="211"/>
      <c r="GYU29" s="211"/>
      <c r="GYV29" s="211"/>
      <c r="GYW29" s="211"/>
      <c r="GYX29" s="211"/>
      <c r="GYY29" s="211"/>
      <c r="GYZ29" s="211"/>
      <c r="GZA29" s="211"/>
      <c r="GZB29" s="211"/>
      <c r="GZC29" s="211"/>
      <c r="GZD29" s="211"/>
      <c r="GZE29" s="211"/>
      <c r="GZF29" s="211"/>
      <c r="GZG29" s="211"/>
      <c r="GZH29" s="211"/>
      <c r="GZI29" s="211"/>
      <c r="GZJ29" s="211"/>
      <c r="GZK29" s="211"/>
      <c r="GZL29" s="211"/>
      <c r="GZM29" s="211"/>
      <c r="GZN29" s="211"/>
      <c r="GZO29" s="211"/>
      <c r="GZP29" s="211"/>
      <c r="GZQ29" s="211"/>
      <c r="GZR29" s="211"/>
      <c r="GZS29" s="211"/>
      <c r="GZT29" s="211"/>
      <c r="GZU29" s="211"/>
      <c r="GZV29" s="211"/>
      <c r="GZW29" s="211"/>
      <c r="GZX29" s="211"/>
      <c r="GZY29" s="211"/>
      <c r="GZZ29" s="211"/>
      <c r="HAA29" s="211"/>
      <c r="HAB29" s="211"/>
      <c r="HAC29" s="211"/>
      <c r="HAD29" s="211"/>
      <c r="HAE29" s="211"/>
      <c r="HAF29" s="211"/>
      <c r="HAG29" s="211"/>
      <c r="HAH29" s="211"/>
      <c r="HAI29" s="211"/>
      <c r="HAJ29" s="211"/>
      <c r="HAK29" s="211"/>
      <c r="HAL29" s="211"/>
      <c r="HAM29" s="211"/>
      <c r="HAN29" s="211"/>
      <c r="HAO29" s="211"/>
      <c r="HAP29" s="211"/>
      <c r="HAQ29" s="211"/>
      <c r="HAR29" s="211"/>
      <c r="HAS29" s="211"/>
      <c r="HAT29" s="211"/>
      <c r="HAU29" s="211"/>
      <c r="HAV29" s="211"/>
      <c r="HAW29" s="211"/>
      <c r="HAX29" s="211"/>
      <c r="HAY29" s="211"/>
      <c r="HAZ29" s="211"/>
      <c r="HBA29" s="211"/>
      <c r="HBB29" s="211"/>
      <c r="HBC29" s="211"/>
      <c r="HBD29" s="211"/>
      <c r="HBE29" s="211"/>
      <c r="HBF29" s="211"/>
      <c r="HBG29" s="211"/>
      <c r="HBH29" s="211"/>
      <c r="HBI29" s="211"/>
      <c r="HBJ29" s="211"/>
      <c r="HBK29" s="211"/>
      <c r="HBL29" s="211"/>
      <c r="HBM29" s="211"/>
      <c r="HBN29" s="211"/>
      <c r="HBO29" s="211"/>
      <c r="HBP29" s="211"/>
      <c r="HBQ29" s="211"/>
      <c r="HBR29" s="211"/>
      <c r="HBS29" s="211"/>
      <c r="HBT29" s="211"/>
      <c r="HBU29" s="211"/>
      <c r="HBV29" s="211"/>
      <c r="HBW29" s="211"/>
      <c r="HBX29" s="211"/>
      <c r="HBY29" s="211"/>
      <c r="HBZ29" s="211"/>
      <c r="HCA29" s="211"/>
      <c r="HCB29" s="211"/>
      <c r="HCC29" s="211"/>
      <c r="HCD29" s="211"/>
      <c r="HCE29" s="211"/>
      <c r="HCF29" s="211"/>
      <c r="HCG29" s="211"/>
      <c r="HCH29" s="211"/>
      <c r="HCI29" s="211"/>
      <c r="HCJ29" s="211"/>
      <c r="HCK29" s="211"/>
      <c r="HCL29" s="211"/>
      <c r="HCM29" s="211"/>
      <c r="HCN29" s="211"/>
      <c r="HCO29" s="211"/>
      <c r="HCP29" s="211"/>
      <c r="HCQ29" s="211"/>
      <c r="HCR29" s="211"/>
      <c r="HCS29" s="211"/>
      <c r="HCT29" s="211"/>
      <c r="HCU29" s="211"/>
      <c r="HCV29" s="211"/>
      <c r="HCW29" s="211"/>
      <c r="HCX29" s="211"/>
      <c r="HCY29" s="211"/>
      <c r="HCZ29" s="211"/>
      <c r="HDA29" s="211"/>
      <c r="HDB29" s="211"/>
      <c r="HDC29" s="211"/>
      <c r="HDD29" s="211"/>
      <c r="HDE29" s="211"/>
      <c r="HDF29" s="211"/>
      <c r="HDG29" s="211"/>
      <c r="HDH29" s="211"/>
      <c r="HDI29" s="211"/>
      <c r="HDJ29" s="211"/>
      <c r="HDK29" s="211"/>
      <c r="HDL29" s="211"/>
      <c r="HDM29" s="211"/>
      <c r="HDN29" s="211"/>
      <c r="HDO29" s="211"/>
      <c r="HDP29" s="211"/>
      <c r="HDQ29" s="211"/>
      <c r="HDR29" s="211"/>
      <c r="HDS29" s="211"/>
      <c r="HDT29" s="211"/>
      <c r="HDU29" s="211"/>
      <c r="HDV29" s="211"/>
      <c r="HDW29" s="211"/>
      <c r="HDX29" s="211"/>
      <c r="HDY29" s="211"/>
      <c r="HDZ29" s="211"/>
      <c r="HEA29" s="211"/>
      <c r="HEB29" s="211"/>
      <c r="HEC29" s="211"/>
      <c r="HED29" s="211"/>
      <c r="HEE29" s="211"/>
      <c r="HEF29" s="211"/>
      <c r="HEG29" s="211"/>
      <c r="HEH29" s="211"/>
      <c r="HEI29" s="211"/>
      <c r="HEJ29" s="211"/>
      <c r="HEK29" s="211"/>
      <c r="HEL29" s="211"/>
      <c r="HEM29" s="211"/>
      <c r="HEN29" s="211"/>
      <c r="HEO29" s="211"/>
      <c r="HEP29" s="211"/>
      <c r="HEQ29" s="211"/>
      <c r="HER29" s="211"/>
      <c r="HES29" s="211"/>
      <c r="HET29" s="211"/>
      <c r="HEU29" s="211"/>
      <c r="HEV29" s="211"/>
      <c r="HEW29" s="211"/>
      <c r="HEX29" s="211"/>
      <c r="HEY29" s="211"/>
      <c r="HEZ29" s="211"/>
      <c r="HFA29" s="211"/>
      <c r="HFB29" s="211"/>
      <c r="HFC29" s="211"/>
      <c r="HFD29" s="211"/>
      <c r="HFE29" s="211"/>
      <c r="HFF29" s="211"/>
      <c r="HFG29" s="211"/>
      <c r="HFH29" s="211"/>
      <c r="HFI29" s="211"/>
      <c r="HFJ29" s="211"/>
      <c r="HFK29" s="211"/>
      <c r="HFL29" s="211"/>
      <c r="HFM29" s="211"/>
      <c r="HFN29" s="211"/>
      <c r="HFO29" s="211"/>
      <c r="HFP29" s="211"/>
      <c r="HFQ29" s="211"/>
      <c r="HFR29" s="211"/>
      <c r="HFS29" s="211"/>
      <c r="HFT29" s="211"/>
      <c r="HFU29" s="211"/>
      <c r="HFV29" s="211"/>
      <c r="HFW29" s="211"/>
      <c r="HFX29" s="211"/>
      <c r="HFY29" s="211"/>
      <c r="HFZ29" s="211"/>
      <c r="HGA29" s="211"/>
      <c r="HGB29" s="211"/>
      <c r="HGC29" s="211"/>
      <c r="HGD29" s="211"/>
      <c r="HGE29" s="211"/>
      <c r="HGF29" s="211"/>
      <c r="HGG29" s="211"/>
      <c r="HGH29" s="211"/>
      <c r="HGI29" s="211"/>
      <c r="HGJ29" s="211"/>
      <c r="HGK29" s="211"/>
      <c r="HGL29" s="211"/>
      <c r="HGM29" s="211"/>
      <c r="HGN29" s="211"/>
      <c r="HGO29" s="211"/>
      <c r="HGP29" s="211"/>
      <c r="HGQ29" s="211"/>
      <c r="HGR29" s="211"/>
      <c r="HGS29" s="211"/>
      <c r="HGT29" s="211"/>
      <c r="HGU29" s="211"/>
      <c r="HGV29" s="211"/>
      <c r="HGW29" s="211"/>
      <c r="HGX29" s="211"/>
      <c r="HGY29" s="211"/>
      <c r="HGZ29" s="211"/>
      <c r="HHA29" s="211"/>
      <c r="HHB29" s="211"/>
      <c r="HHC29" s="211"/>
      <c r="HHD29" s="211"/>
      <c r="HHE29" s="211"/>
      <c r="HHF29" s="211"/>
      <c r="HHG29" s="211"/>
      <c r="HHH29" s="211"/>
      <c r="HHI29" s="211"/>
      <c r="HHJ29" s="211"/>
      <c r="HHK29" s="211"/>
      <c r="HHL29" s="211"/>
      <c r="HHM29" s="211"/>
      <c r="HHN29" s="211"/>
      <c r="HHO29" s="211"/>
      <c r="HHP29" s="211"/>
      <c r="HHQ29" s="211"/>
      <c r="HHR29" s="211"/>
      <c r="HHS29" s="211"/>
      <c r="HHT29" s="211"/>
      <c r="HHU29" s="211"/>
      <c r="HHV29" s="211"/>
      <c r="HHW29" s="211"/>
      <c r="HHX29" s="211"/>
      <c r="HHY29" s="211"/>
      <c r="HHZ29" s="211"/>
      <c r="HIA29" s="211"/>
      <c r="HIB29" s="211"/>
      <c r="HIC29" s="211"/>
      <c r="HID29" s="211"/>
      <c r="HIE29" s="211"/>
      <c r="HIF29" s="211"/>
      <c r="HIG29" s="211"/>
      <c r="HIH29" s="211"/>
      <c r="HII29" s="211"/>
      <c r="HIJ29" s="211"/>
      <c r="HIK29" s="211"/>
      <c r="HIL29" s="211"/>
      <c r="HIM29" s="211"/>
      <c r="HIN29" s="211"/>
      <c r="HIO29" s="211"/>
      <c r="HIP29" s="211"/>
      <c r="HIQ29" s="211"/>
      <c r="HIR29" s="211"/>
      <c r="HIS29" s="211"/>
      <c r="HIT29" s="211"/>
      <c r="HIU29" s="211"/>
      <c r="HIV29" s="211"/>
      <c r="HIW29" s="211"/>
      <c r="HIX29" s="211"/>
      <c r="HIY29" s="211"/>
      <c r="HIZ29" s="211"/>
      <c r="HJA29" s="211"/>
      <c r="HJB29" s="211"/>
      <c r="HJC29" s="211"/>
      <c r="HJD29" s="211"/>
      <c r="HJE29" s="211"/>
      <c r="HJF29" s="211"/>
      <c r="HJG29" s="211"/>
      <c r="HJH29" s="211"/>
      <c r="HJI29" s="211"/>
      <c r="HJJ29" s="211"/>
      <c r="HJK29" s="211"/>
      <c r="HJL29" s="211"/>
      <c r="HJM29" s="211"/>
      <c r="HJN29" s="211"/>
      <c r="HJO29" s="211"/>
      <c r="HJP29" s="211"/>
      <c r="HJQ29" s="211"/>
      <c r="HJR29" s="211"/>
      <c r="HJS29" s="211"/>
      <c r="HJT29" s="211"/>
      <c r="HJU29" s="211"/>
      <c r="HJV29" s="211"/>
      <c r="HJW29" s="211"/>
      <c r="HJX29" s="211"/>
      <c r="HJY29" s="211"/>
      <c r="HJZ29" s="211"/>
      <c r="HKA29" s="211"/>
      <c r="HKB29" s="211"/>
      <c r="HKC29" s="211"/>
      <c r="HKD29" s="211"/>
      <c r="HKE29" s="211"/>
      <c r="HKF29" s="211"/>
      <c r="HKG29" s="211"/>
      <c r="HKH29" s="211"/>
      <c r="HKI29" s="211"/>
      <c r="HKJ29" s="211"/>
      <c r="HKK29" s="211"/>
      <c r="HKL29" s="211"/>
      <c r="HKM29" s="211"/>
      <c r="HKN29" s="211"/>
      <c r="HKO29" s="211"/>
      <c r="HKP29" s="211"/>
      <c r="HKQ29" s="211"/>
      <c r="HKR29" s="211"/>
      <c r="HKS29" s="211"/>
      <c r="HKT29" s="211"/>
      <c r="HKU29" s="211"/>
      <c r="HKV29" s="211"/>
      <c r="HKW29" s="211"/>
      <c r="HKX29" s="211"/>
      <c r="HKY29" s="211"/>
      <c r="HKZ29" s="211"/>
      <c r="HLA29" s="211"/>
      <c r="HLB29" s="211"/>
      <c r="HLC29" s="211"/>
      <c r="HLD29" s="211"/>
      <c r="HLE29" s="211"/>
      <c r="HLF29" s="211"/>
      <c r="HLG29" s="211"/>
      <c r="HLH29" s="211"/>
      <c r="HLI29" s="211"/>
      <c r="HLJ29" s="211"/>
      <c r="HLK29" s="211"/>
      <c r="HLL29" s="211"/>
      <c r="HLM29" s="211"/>
      <c r="HLN29" s="211"/>
      <c r="HLO29" s="211"/>
      <c r="HLP29" s="211"/>
      <c r="HLQ29" s="211"/>
      <c r="HLR29" s="211"/>
      <c r="HLS29" s="211"/>
      <c r="HLT29" s="211"/>
      <c r="HLU29" s="211"/>
      <c r="HLV29" s="211"/>
      <c r="HLW29" s="211"/>
      <c r="HLX29" s="211"/>
      <c r="HLY29" s="211"/>
      <c r="HLZ29" s="211"/>
      <c r="HMA29" s="211"/>
      <c r="HMB29" s="211"/>
      <c r="HMC29" s="211"/>
      <c r="HMD29" s="211"/>
      <c r="HME29" s="211"/>
      <c r="HMF29" s="211"/>
      <c r="HMG29" s="211"/>
      <c r="HMH29" s="211"/>
      <c r="HMI29" s="211"/>
      <c r="HMJ29" s="211"/>
      <c r="HMK29" s="211"/>
      <c r="HML29" s="211"/>
      <c r="HMM29" s="211"/>
      <c r="HMN29" s="211"/>
      <c r="HMO29" s="211"/>
      <c r="HMP29" s="211"/>
      <c r="HMQ29" s="211"/>
      <c r="HMR29" s="211"/>
      <c r="HMS29" s="211"/>
      <c r="HMT29" s="211"/>
      <c r="HMU29" s="211"/>
      <c r="HMV29" s="211"/>
      <c r="HMW29" s="211"/>
      <c r="HMX29" s="211"/>
      <c r="HMY29" s="211"/>
      <c r="HMZ29" s="211"/>
      <c r="HNA29" s="211"/>
      <c r="HNB29" s="211"/>
      <c r="HNC29" s="211"/>
      <c r="HND29" s="211"/>
      <c r="HNE29" s="211"/>
      <c r="HNF29" s="211"/>
      <c r="HNG29" s="211"/>
      <c r="HNH29" s="211"/>
      <c r="HNI29" s="211"/>
      <c r="HNJ29" s="211"/>
      <c r="HNK29" s="211"/>
      <c r="HNL29" s="211"/>
      <c r="HNM29" s="211"/>
      <c r="HNN29" s="211"/>
      <c r="HNO29" s="211"/>
      <c r="HNP29" s="211"/>
      <c r="HNQ29" s="211"/>
      <c r="HNR29" s="211"/>
      <c r="HNS29" s="211"/>
      <c r="HNT29" s="211"/>
      <c r="HNU29" s="211"/>
      <c r="HNV29" s="211"/>
      <c r="HNW29" s="211"/>
      <c r="HNX29" s="211"/>
      <c r="HNY29" s="211"/>
      <c r="HNZ29" s="211"/>
      <c r="HOA29" s="211"/>
      <c r="HOB29" s="211"/>
      <c r="HOC29" s="211"/>
      <c r="HOD29" s="211"/>
      <c r="HOE29" s="211"/>
      <c r="HOF29" s="211"/>
      <c r="HOG29" s="211"/>
      <c r="HOH29" s="211"/>
      <c r="HOI29" s="211"/>
      <c r="HOJ29" s="211"/>
      <c r="HOK29" s="211"/>
      <c r="HOL29" s="211"/>
      <c r="HOM29" s="211"/>
      <c r="HON29" s="211"/>
      <c r="HOO29" s="211"/>
      <c r="HOP29" s="211"/>
      <c r="HOQ29" s="211"/>
      <c r="HOR29" s="211"/>
      <c r="HOS29" s="211"/>
      <c r="HOT29" s="211"/>
      <c r="HOU29" s="211"/>
      <c r="HOV29" s="211"/>
      <c r="HOW29" s="211"/>
      <c r="HOX29" s="211"/>
      <c r="HOY29" s="211"/>
      <c r="HOZ29" s="211"/>
      <c r="HPA29" s="211"/>
      <c r="HPB29" s="211"/>
      <c r="HPC29" s="211"/>
      <c r="HPD29" s="211"/>
      <c r="HPE29" s="211"/>
      <c r="HPF29" s="211"/>
      <c r="HPG29" s="211"/>
      <c r="HPH29" s="211"/>
      <c r="HPI29" s="211"/>
      <c r="HPJ29" s="211"/>
      <c r="HPK29" s="211"/>
      <c r="HPL29" s="211"/>
      <c r="HPM29" s="211"/>
      <c r="HPN29" s="211"/>
      <c r="HPO29" s="211"/>
      <c r="HPP29" s="211"/>
      <c r="HPQ29" s="211"/>
      <c r="HPR29" s="211"/>
      <c r="HPS29" s="211"/>
      <c r="HPT29" s="211"/>
      <c r="HPU29" s="211"/>
      <c r="HPV29" s="211"/>
      <c r="HPW29" s="211"/>
      <c r="HPX29" s="211"/>
      <c r="HPY29" s="211"/>
      <c r="HPZ29" s="211"/>
      <c r="HQA29" s="211"/>
      <c r="HQB29" s="211"/>
      <c r="HQC29" s="211"/>
      <c r="HQD29" s="211"/>
      <c r="HQE29" s="211"/>
      <c r="HQF29" s="211"/>
      <c r="HQG29" s="211"/>
      <c r="HQH29" s="211"/>
      <c r="HQI29" s="211"/>
      <c r="HQJ29" s="211"/>
      <c r="HQK29" s="211"/>
      <c r="HQL29" s="211"/>
      <c r="HQM29" s="211"/>
      <c r="HQN29" s="211"/>
      <c r="HQO29" s="211"/>
      <c r="HQP29" s="211"/>
      <c r="HQQ29" s="211"/>
      <c r="HQR29" s="211"/>
      <c r="HQS29" s="211"/>
      <c r="HQT29" s="211"/>
      <c r="HQU29" s="211"/>
      <c r="HQV29" s="211"/>
      <c r="HQW29" s="211"/>
      <c r="HQX29" s="211"/>
      <c r="HQY29" s="211"/>
      <c r="HQZ29" s="211"/>
      <c r="HRA29" s="211"/>
      <c r="HRB29" s="211"/>
      <c r="HRC29" s="211"/>
      <c r="HRD29" s="211"/>
      <c r="HRE29" s="211"/>
      <c r="HRF29" s="211"/>
      <c r="HRG29" s="211"/>
      <c r="HRH29" s="211"/>
      <c r="HRI29" s="211"/>
      <c r="HRJ29" s="211"/>
      <c r="HRK29" s="211"/>
      <c r="HRL29" s="211"/>
      <c r="HRM29" s="211"/>
      <c r="HRN29" s="211"/>
      <c r="HRO29" s="211"/>
      <c r="HRP29" s="211"/>
      <c r="HRQ29" s="211"/>
      <c r="HRR29" s="211"/>
      <c r="HRS29" s="211"/>
      <c r="HRT29" s="211"/>
      <c r="HRU29" s="211"/>
      <c r="HRV29" s="211"/>
      <c r="HRW29" s="211"/>
      <c r="HRX29" s="211"/>
      <c r="HRY29" s="211"/>
      <c r="HRZ29" s="211"/>
      <c r="HSA29" s="211"/>
      <c r="HSB29" s="211"/>
      <c r="HSC29" s="211"/>
      <c r="HSD29" s="211"/>
      <c r="HSE29" s="211"/>
      <c r="HSF29" s="211"/>
      <c r="HSG29" s="211"/>
      <c r="HSH29" s="211"/>
      <c r="HSI29" s="211"/>
      <c r="HSJ29" s="211"/>
      <c r="HSK29" s="211"/>
      <c r="HSL29" s="211"/>
      <c r="HSM29" s="211"/>
      <c r="HSN29" s="211"/>
      <c r="HSO29" s="211"/>
      <c r="HSP29" s="211"/>
      <c r="HSQ29" s="211"/>
      <c r="HSR29" s="211"/>
      <c r="HSS29" s="211"/>
      <c r="HST29" s="211"/>
      <c r="HSU29" s="211"/>
      <c r="HSV29" s="211"/>
      <c r="HSW29" s="211"/>
      <c r="HSX29" s="211"/>
      <c r="HSY29" s="211"/>
      <c r="HSZ29" s="211"/>
      <c r="HTA29" s="211"/>
      <c r="HTB29" s="211"/>
      <c r="HTC29" s="211"/>
      <c r="HTD29" s="211"/>
      <c r="HTE29" s="211"/>
      <c r="HTF29" s="211"/>
      <c r="HTG29" s="211"/>
      <c r="HTH29" s="211"/>
      <c r="HTI29" s="211"/>
      <c r="HTJ29" s="211"/>
      <c r="HTK29" s="211"/>
      <c r="HTL29" s="211"/>
      <c r="HTM29" s="211"/>
      <c r="HTN29" s="211"/>
      <c r="HTO29" s="211"/>
      <c r="HTP29" s="211"/>
      <c r="HTQ29" s="211"/>
      <c r="HTR29" s="211"/>
      <c r="HTS29" s="211"/>
      <c r="HTT29" s="211"/>
      <c r="HTU29" s="211"/>
      <c r="HTV29" s="211"/>
      <c r="HTW29" s="211"/>
      <c r="HTX29" s="211"/>
      <c r="HTY29" s="211"/>
      <c r="HTZ29" s="211"/>
      <c r="HUA29" s="211"/>
      <c r="HUB29" s="211"/>
      <c r="HUC29" s="211"/>
      <c r="HUD29" s="211"/>
      <c r="HUE29" s="211"/>
      <c r="HUF29" s="211"/>
      <c r="HUG29" s="211"/>
      <c r="HUH29" s="211"/>
      <c r="HUI29" s="211"/>
      <c r="HUJ29" s="211"/>
      <c r="HUK29" s="211"/>
      <c r="HUL29" s="211"/>
      <c r="HUM29" s="211"/>
      <c r="HUN29" s="211"/>
      <c r="HUO29" s="211"/>
      <c r="HUP29" s="211"/>
      <c r="HUQ29" s="211"/>
      <c r="HUR29" s="211"/>
      <c r="HUS29" s="211"/>
      <c r="HUT29" s="211"/>
      <c r="HUU29" s="211"/>
      <c r="HUV29" s="211"/>
      <c r="HUW29" s="211"/>
      <c r="HUX29" s="211"/>
      <c r="HUY29" s="211"/>
      <c r="HUZ29" s="211"/>
      <c r="HVA29" s="211"/>
      <c r="HVB29" s="211"/>
      <c r="HVC29" s="211"/>
      <c r="HVD29" s="211"/>
      <c r="HVE29" s="211"/>
      <c r="HVF29" s="211"/>
      <c r="HVG29" s="211"/>
      <c r="HVH29" s="211"/>
      <c r="HVI29" s="211"/>
      <c r="HVJ29" s="211"/>
      <c r="HVK29" s="211"/>
      <c r="HVL29" s="211"/>
      <c r="HVM29" s="211"/>
      <c r="HVN29" s="211"/>
      <c r="HVO29" s="211"/>
      <c r="HVP29" s="211"/>
      <c r="HVQ29" s="211"/>
      <c r="HVR29" s="211"/>
      <c r="HVS29" s="211"/>
      <c r="HVT29" s="211"/>
      <c r="HVU29" s="211"/>
      <c r="HVV29" s="211"/>
      <c r="HVW29" s="211"/>
      <c r="HVX29" s="211"/>
      <c r="HVY29" s="211"/>
      <c r="HVZ29" s="211"/>
      <c r="HWA29" s="211"/>
      <c r="HWB29" s="211"/>
      <c r="HWC29" s="211"/>
      <c r="HWD29" s="211"/>
      <c r="HWE29" s="211"/>
      <c r="HWF29" s="211"/>
      <c r="HWG29" s="211"/>
      <c r="HWH29" s="211"/>
      <c r="HWI29" s="211"/>
      <c r="HWJ29" s="211"/>
      <c r="HWK29" s="211"/>
      <c r="HWL29" s="211"/>
      <c r="HWM29" s="211"/>
      <c r="HWN29" s="211"/>
      <c r="HWO29" s="211"/>
      <c r="HWP29" s="211"/>
      <c r="HWQ29" s="211"/>
      <c r="HWR29" s="211"/>
      <c r="HWS29" s="211"/>
      <c r="HWT29" s="211"/>
      <c r="HWU29" s="211"/>
      <c r="HWV29" s="211"/>
      <c r="HWW29" s="211"/>
      <c r="HWX29" s="211"/>
      <c r="HWY29" s="211"/>
      <c r="HWZ29" s="211"/>
      <c r="HXA29" s="211"/>
      <c r="HXB29" s="211"/>
      <c r="HXC29" s="211"/>
      <c r="HXD29" s="211"/>
      <c r="HXE29" s="211"/>
      <c r="HXF29" s="211"/>
      <c r="HXG29" s="211"/>
      <c r="HXH29" s="211"/>
      <c r="HXI29" s="211"/>
      <c r="HXJ29" s="211"/>
      <c r="HXK29" s="211"/>
      <c r="HXL29" s="211"/>
      <c r="HXM29" s="211"/>
      <c r="HXN29" s="211"/>
      <c r="HXO29" s="211"/>
      <c r="HXP29" s="211"/>
      <c r="HXQ29" s="211"/>
      <c r="HXR29" s="211"/>
      <c r="HXS29" s="211"/>
      <c r="HXT29" s="211"/>
      <c r="HXU29" s="211"/>
      <c r="HXV29" s="211"/>
      <c r="HXW29" s="211"/>
      <c r="HXX29" s="211"/>
      <c r="HXY29" s="211"/>
      <c r="HXZ29" s="211"/>
      <c r="HYA29" s="211"/>
      <c r="HYB29" s="211"/>
      <c r="HYC29" s="211"/>
      <c r="HYD29" s="211"/>
      <c r="HYE29" s="211"/>
      <c r="HYF29" s="211"/>
      <c r="HYG29" s="211"/>
      <c r="HYH29" s="211"/>
      <c r="HYI29" s="211"/>
      <c r="HYJ29" s="211"/>
      <c r="HYK29" s="211"/>
      <c r="HYL29" s="211"/>
      <c r="HYM29" s="211"/>
      <c r="HYN29" s="211"/>
      <c r="HYO29" s="211"/>
      <c r="HYP29" s="211"/>
      <c r="HYQ29" s="211"/>
      <c r="HYR29" s="211"/>
      <c r="HYS29" s="211"/>
      <c r="HYT29" s="211"/>
      <c r="HYU29" s="211"/>
      <c r="HYV29" s="211"/>
      <c r="HYW29" s="211"/>
      <c r="HYX29" s="211"/>
      <c r="HYY29" s="211"/>
      <c r="HYZ29" s="211"/>
      <c r="HZA29" s="211"/>
      <c r="HZB29" s="211"/>
      <c r="HZC29" s="211"/>
      <c r="HZD29" s="211"/>
      <c r="HZE29" s="211"/>
      <c r="HZF29" s="211"/>
      <c r="HZG29" s="211"/>
      <c r="HZH29" s="211"/>
      <c r="HZI29" s="211"/>
      <c r="HZJ29" s="211"/>
      <c r="HZK29" s="211"/>
      <c r="HZL29" s="211"/>
      <c r="HZM29" s="211"/>
      <c r="HZN29" s="211"/>
      <c r="HZO29" s="211"/>
      <c r="HZP29" s="211"/>
      <c r="HZQ29" s="211"/>
      <c r="HZR29" s="211"/>
      <c r="HZS29" s="211"/>
      <c r="HZT29" s="211"/>
      <c r="HZU29" s="211"/>
      <c r="HZV29" s="211"/>
      <c r="HZW29" s="211"/>
      <c r="HZX29" s="211"/>
      <c r="HZY29" s="211"/>
      <c r="HZZ29" s="211"/>
      <c r="IAA29" s="211"/>
      <c r="IAB29" s="211"/>
      <c r="IAC29" s="211"/>
      <c r="IAD29" s="211"/>
      <c r="IAE29" s="211"/>
      <c r="IAF29" s="211"/>
      <c r="IAG29" s="211"/>
      <c r="IAH29" s="211"/>
      <c r="IAI29" s="211"/>
      <c r="IAJ29" s="211"/>
      <c r="IAK29" s="211"/>
      <c r="IAL29" s="211"/>
      <c r="IAM29" s="211"/>
      <c r="IAN29" s="211"/>
      <c r="IAO29" s="211"/>
      <c r="IAP29" s="211"/>
      <c r="IAQ29" s="211"/>
      <c r="IAR29" s="211"/>
      <c r="IAS29" s="211"/>
      <c r="IAT29" s="211"/>
      <c r="IAU29" s="211"/>
      <c r="IAV29" s="211"/>
      <c r="IAW29" s="211"/>
      <c r="IAX29" s="211"/>
      <c r="IAY29" s="211"/>
      <c r="IAZ29" s="211"/>
      <c r="IBA29" s="211"/>
      <c r="IBB29" s="211"/>
      <c r="IBC29" s="211"/>
      <c r="IBD29" s="211"/>
      <c r="IBE29" s="211"/>
      <c r="IBF29" s="211"/>
      <c r="IBG29" s="211"/>
      <c r="IBH29" s="211"/>
      <c r="IBI29" s="211"/>
      <c r="IBJ29" s="211"/>
      <c r="IBK29" s="211"/>
      <c r="IBL29" s="211"/>
      <c r="IBM29" s="211"/>
      <c r="IBN29" s="211"/>
      <c r="IBO29" s="211"/>
      <c r="IBP29" s="211"/>
      <c r="IBQ29" s="211"/>
      <c r="IBR29" s="211"/>
      <c r="IBS29" s="211"/>
      <c r="IBT29" s="211"/>
      <c r="IBU29" s="211"/>
      <c r="IBV29" s="211"/>
      <c r="IBW29" s="211"/>
      <c r="IBX29" s="211"/>
      <c r="IBY29" s="211"/>
      <c r="IBZ29" s="211"/>
      <c r="ICA29" s="211"/>
      <c r="ICB29" s="211"/>
      <c r="ICC29" s="211"/>
      <c r="ICD29" s="211"/>
      <c r="ICE29" s="211"/>
      <c r="ICF29" s="211"/>
      <c r="ICG29" s="211"/>
      <c r="ICH29" s="211"/>
      <c r="ICI29" s="211"/>
      <c r="ICJ29" s="211"/>
      <c r="ICK29" s="211"/>
      <c r="ICL29" s="211"/>
      <c r="ICM29" s="211"/>
      <c r="ICN29" s="211"/>
      <c r="ICO29" s="211"/>
      <c r="ICP29" s="211"/>
      <c r="ICQ29" s="211"/>
      <c r="ICR29" s="211"/>
      <c r="ICS29" s="211"/>
      <c r="ICT29" s="211"/>
      <c r="ICU29" s="211"/>
      <c r="ICV29" s="211"/>
      <c r="ICW29" s="211"/>
      <c r="ICX29" s="211"/>
      <c r="ICY29" s="211"/>
      <c r="ICZ29" s="211"/>
      <c r="IDA29" s="211"/>
      <c r="IDB29" s="211"/>
      <c r="IDC29" s="211"/>
      <c r="IDD29" s="211"/>
      <c r="IDE29" s="211"/>
      <c r="IDF29" s="211"/>
      <c r="IDG29" s="211"/>
      <c r="IDH29" s="211"/>
      <c r="IDI29" s="211"/>
      <c r="IDJ29" s="211"/>
      <c r="IDK29" s="211"/>
      <c r="IDL29" s="211"/>
      <c r="IDM29" s="211"/>
      <c r="IDN29" s="211"/>
      <c r="IDO29" s="211"/>
      <c r="IDP29" s="211"/>
      <c r="IDQ29" s="211"/>
      <c r="IDR29" s="211"/>
      <c r="IDS29" s="211"/>
      <c r="IDT29" s="211"/>
      <c r="IDU29" s="211"/>
      <c r="IDV29" s="211"/>
      <c r="IDW29" s="211"/>
      <c r="IDX29" s="211"/>
      <c r="IDY29" s="211"/>
      <c r="IDZ29" s="211"/>
      <c r="IEA29" s="211"/>
      <c r="IEB29" s="211"/>
      <c r="IEC29" s="211"/>
      <c r="IED29" s="211"/>
      <c r="IEE29" s="211"/>
      <c r="IEF29" s="211"/>
      <c r="IEG29" s="211"/>
      <c r="IEH29" s="211"/>
      <c r="IEI29" s="211"/>
      <c r="IEJ29" s="211"/>
      <c r="IEK29" s="211"/>
      <c r="IEL29" s="211"/>
      <c r="IEM29" s="211"/>
      <c r="IEN29" s="211"/>
      <c r="IEO29" s="211"/>
      <c r="IEP29" s="211"/>
      <c r="IEQ29" s="211"/>
      <c r="IER29" s="211"/>
      <c r="IES29" s="211"/>
      <c r="IET29" s="211"/>
      <c r="IEU29" s="211"/>
      <c r="IEV29" s="211"/>
      <c r="IEW29" s="211"/>
      <c r="IEX29" s="211"/>
      <c r="IEY29" s="211"/>
      <c r="IEZ29" s="211"/>
      <c r="IFA29" s="211"/>
      <c r="IFB29" s="211"/>
      <c r="IFC29" s="211"/>
      <c r="IFD29" s="211"/>
      <c r="IFE29" s="211"/>
      <c r="IFF29" s="211"/>
      <c r="IFG29" s="211"/>
      <c r="IFH29" s="211"/>
      <c r="IFI29" s="211"/>
      <c r="IFJ29" s="211"/>
      <c r="IFK29" s="211"/>
      <c r="IFL29" s="211"/>
      <c r="IFM29" s="211"/>
      <c r="IFN29" s="211"/>
      <c r="IFO29" s="211"/>
      <c r="IFP29" s="211"/>
      <c r="IFQ29" s="211"/>
      <c r="IFR29" s="211"/>
      <c r="IFS29" s="211"/>
      <c r="IFT29" s="211"/>
      <c r="IFU29" s="211"/>
      <c r="IFV29" s="211"/>
      <c r="IFW29" s="211"/>
      <c r="IFX29" s="211"/>
      <c r="IFY29" s="211"/>
      <c r="IFZ29" s="211"/>
      <c r="IGA29" s="211"/>
      <c r="IGB29" s="211"/>
      <c r="IGC29" s="211"/>
      <c r="IGD29" s="211"/>
      <c r="IGE29" s="211"/>
      <c r="IGF29" s="211"/>
      <c r="IGG29" s="211"/>
      <c r="IGH29" s="211"/>
      <c r="IGI29" s="211"/>
      <c r="IGJ29" s="211"/>
      <c r="IGK29" s="211"/>
      <c r="IGL29" s="211"/>
      <c r="IGM29" s="211"/>
      <c r="IGN29" s="211"/>
      <c r="IGO29" s="211"/>
      <c r="IGP29" s="211"/>
      <c r="IGQ29" s="211"/>
      <c r="IGR29" s="211"/>
      <c r="IGS29" s="211"/>
      <c r="IGT29" s="211"/>
      <c r="IGU29" s="211"/>
      <c r="IGV29" s="211"/>
      <c r="IGW29" s="211"/>
      <c r="IGX29" s="211"/>
      <c r="IGY29" s="211"/>
      <c r="IGZ29" s="211"/>
      <c r="IHA29" s="211"/>
      <c r="IHB29" s="211"/>
      <c r="IHC29" s="211"/>
      <c r="IHD29" s="211"/>
      <c r="IHE29" s="211"/>
      <c r="IHF29" s="211"/>
      <c r="IHG29" s="211"/>
      <c r="IHH29" s="211"/>
      <c r="IHI29" s="211"/>
      <c r="IHJ29" s="211"/>
      <c r="IHK29" s="211"/>
      <c r="IHL29" s="211"/>
      <c r="IHM29" s="211"/>
      <c r="IHN29" s="211"/>
      <c r="IHO29" s="211"/>
      <c r="IHP29" s="211"/>
      <c r="IHQ29" s="211"/>
      <c r="IHR29" s="211"/>
      <c r="IHS29" s="211"/>
      <c r="IHT29" s="211"/>
      <c r="IHU29" s="211"/>
      <c r="IHV29" s="211"/>
      <c r="IHW29" s="211"/>
      <c r="IHX29" s="211"/>
      <c r="IHY29" s="211"/>
      <c r="IHZ29" s="211"/>
      <c r="IIA29" s="211"/>
      <c r="IIB29" s="211"/>
      <c r="IIC29" s="211"/>
      <c r="IID29" s="211"/>
      <c r="IIE29" s="211"/>
      <c r="IIF29" s="211"/>
      <c r="IIG29" s="211"/>
      <c r="IIH29" s="211"/>
      <c r="III29" s="211"/>
      <c r="IIJ29" s="211"/>
      <c r="IIK29" s="211"/>
      <c r="IIL29" s="211"/>
      <c r="IIM29" s="211"/>
      <c r="IIN29" s="211"/>
      <c r="IIO29" s="211"/>
      <c r="IIP29" s="211"/>
      <c r="IIQ29" s="211"/>
      <c r="IIR29" s="211"/>
      <c r="IIS29" s="211"/>
      <c r="IIT29" s="211"/>
      <c r="IIU29" s="211"/>
      <c r="IIV29" s="211"/>
      <c r="IIW29" s="211"/>
      <c r="IIX29" s="211"/>
      <c r="IIY29" s="211"/>
      <c r="IIZ29" s="211"/>
      <c r="IJA29" s="211"/>
      <c r="IJB29" s="211"/>
      <c r="IJC29" s="211"/>
      <c r="IJD29" s="211"/>
      <c r="IJE29" s="211"/>
      <c r="IJF29" s="211"/>
      <c r="IJG29" s="211"/>
      <c r="IJH29" s="211"/>
      <c r="IJI29" s="211"/>
      <c r="IJJ29" s="211"/>
      <c r="IJK29" s="211"/>
      <c r="IJL29" s="211"/>
      <c r="IJM29" s="211"/>
      <c r="IJN29" s="211"/>
      <c r="IJO29" s="211"/>
      <c r="IJP29" s="211"/>
      <c r="IJQ29" s="211"/>
      <c r="IJR29" s="211"/>
      <c r="IJS29" s="211"/>
      <c r="IJT29" s="211"/>
      <c r="IJU29" s="211"/>
      <c r="IJV29" s="211"/>
      <c r="IJW29" s="211"/>
      <c r="IJX29" s="211"/>
      <c r="IJY29" s="211"/>
      <c r="IJZ29" s="211"/>
      <c r="IKA29" s="211"/>
      <c r="IKB29" s="211"/>
      <c r="IKC29" s="211"/>
      <c r="IKD29" s="211"/>
      <c r="IKE29" s="211"/>
      <c r="IKF29" s="211"/>
      <c r="IKG29" s="211"/>
      <c r="IKH29" s="211"/>
      <c r="IKI29" s="211"/>
      <c r="IKJ29" s="211"/>
      <c r="IKK29" s="211"/>
      <c r="IKL29" s="211"/>
      <c r="IKM29" s="211"/>
      <c r="IKN29" s="211"/>
      <c r="IKO29" s="211"/>
      <c r="IKP29" s="211"/>
      <c r="IKQ29" s="211"/>
      <c r="IKR29" s="211"/>
      <c r="IKS29" s="211"/>
      <c r="IKT29" s="211"/>
      <c r="IKU29" s="211"/>
      <c r="IKV29" s="211"/>
      <c r="IKW29" s="211"/>
      <c r="IKX29" s="211"/>
      <c r="IKY29" s="211"/>
      <c r="IKZ29" s="211"/>
      <c r="ILA29" s="211"/>
      <c r="ILB29" s="211"/>
      <c r="ILC29" s="211"/>
      <c r="ILD29" s="211"/>
      <c r="ILE29" s="211"/>
      <c r="ILF29" s="211"/>
      <c r="ILG29" s="211"/>
      <c r="ILH29" s="211"/>
      <c r="ILI29" s="211"/>
      <c r="ILJ29" s="211"/>
      <c r="ILK29" s="211"/>
      <c r="ILL29" s="211"/>
      <c r="ILM29" s="211"/>
      <c r="ILN29" s="211"/>
      <c r="ILO29" s="211"/>
      <c r="ILP29" s="211"/>
      <c r="ILQ29" s="211"/>
      <c r="ILR29" s="211"/>
      <c r="ILS29" s="211"/>
      <c r="ILT29" s="211"/>
      <c r="ILU29" s="211"/>
      <c r="ILV29" s="211"/>
      <c r="ILW29" s="211"/>
      <c r="ILX29" s="211"/>
      <c r="ILY29" s="211"/>
      <c r="ILZ29" s="211"/>
      <c r="IMA29" s="211"/>
      <c r="IMB29" s="211"/>
      <c r="IMC29" s="211"/>
      <c r="IMD29" s="211"/>
      <c r="IME29" s="211"/>
      <c r="IMF29" s="211"/>
      <c r="IMG29" s="211"/>
      <c r="IMH29" s="211"/>
      <c r="IMI29" s="211"/>
      <c r="IMJ29" s="211"/>
      <c r="IMK29" s="211"/>
      <c r="IML29" s="211"/>
      <c r="IMM29" s="211"/>
      <c r="IMN29" s="211"/>
      <c r="IMO29" s="211"/>
      <c r="IMP29" s="211"/>
      <c r="IMQ29" s="211"/>
      <c r="IMR29" s="211"/>
      <c r="IMS29" s="211"/>
      <c r="IMT29" s="211"/>
      <c r="IMU29" s="211"/>
      <c r="IMV29" s="211"/>
      <c r="IMW29" s="211"/>
      <c r="IMX29" s="211"/>
      <c r="IMY29" s="211"/>
      <c r="IMZ29" s="211"/>
      <c r="INA29" s="211"/>
      <c r="INB29" s="211"/>
      <c r="INC29" s="211"/>
      <c r="IND29" s="211"/>
      <c r="INE29" s="211"/>
      <c r="INF29" s="211"/>
      <c r="ING29" s="211"/>
      <c r="INH29" s="211"/>
      <c r="INI29" s="211"/>
      <c r="INJ29" s="211"/>
      <c r="INK29" s="211"/>
      <c r="INL29" s="211"/>
      <c r="INM29" s="211"/>
      <c r="INN29" s="211"/>
      <c r="INO29" s="211"/>
      <c r="INP29" s="211"/>
      <c r="INQ29" s="211"/>
      <c r="INR29" s="211"/>
      <c r="INS29" s="211"/>
      <c r="INT29" s="211"/>
      <c r="INU29" s="211"/>
      <c r="INV29" s="211"/>
      <c r="INW29" s="211"/>
      <c r="INX29" s="211"/>
      <c r="INY29" s="211"/>
      <c r="INZ29" s="211"/>
      <c r="IOA29" s="211"/>
      <c r="IOB29" s="211"/>
      <c r="IOC29" s="211"/>
      <c r="IOD29" s="211"/>
      <c r="IOE29" s="211"/>
      <c r="IOF29" s="211"/>
      <c r="IOG29" s="211"/>
      <c r="IOH29" s="211"/>
      <c r="IOI29" s="211"/>
      <c r="IOJ29" s="211"/>
      <c r="IOK29" s="211"/>
      <c r="IOL29" s="211"/>
      <c r="IOM29" s="211"/>
      <c r="ION29" s="211"/>
      <c r="IOO29" s="211"/>
      <c r="IOP29" s="211"/>
      <c r="IOQ29" s="211"/>
      <c r="IOR29" s="211"/>
      <c r="IOS29" s="211"/>
      <c r="IOT29" s="211"/>
      <c r="IOU29" s="211"/>
      <c r="IOV29" s="211"/>
      <c r="IOW29" s="211"/>
      <c r="IOX29" s="211"/>
      <c r="IOY29" s="211"/>
      <c r="IOZ29" s="211"/>
      <c r="IPA29" s="211"/>
      <c r="IPB29" s="211"/>
      <c r="IPC29" s="211"/>
      <c r="IPD29" s="211"/>
      <c r="IPE29" s="211"/>
      <c r="IPF29" s="211"/>
      <c r="IPG29" s="211"/>
      <c r="IPH29" s="211"/>
      <c r="IPI29" s="211"/>
      <c r="IPJ29" s="211"/>
      <c r="IPK29" s="211"/>
      <c r="IPL29" s="211"/>
      <c r="IPM29" s="211"/>
      <c r="IPN29" s="211"/>
      <c r="IPO29" s="211"/>
      <c r="IPP29" s="211"/>
      <c r="IPQ29" s="211"/>
      <c r="IPR29" s="211"/>
      <c r="IPS29" s="211"/>
      <c r="IPT29" s="211"/>
      <c r="IPU29" s="211"/>
      <c r="IPV29" s="211"/>
      <c r="IPW29" s="211"/>
      <c r="IPX29" s="211"/>
      <c r="IPY29" s="211"/>
      <c r="IPZ29" s="211"/>
      <c r="IQA29" s="211"/>
      <c r="IQB29" s="211"/>
      <c r="IQC29" s="211"/>
      <c r="IQD29" s="211"/>
      <c r="IQE29" s="211"/>
      <c r="IQF29" s="211"/>
      <c r="IQG29" s="211"/>
      <c r="IQH29" s="211"/>
      <c r="IQI29" s="211"/>
      <c r="IQJ29" s="211"/>
      <c r="IQK29" s="211"/>
      <c r="IQL29" s="211"/>
      <c r="IQM29" s="211"/>
      <c r="IQN29" s="211"/>
      <c r="IQO29" s="211"/>
      <c r="IQP29" s="211"/>
      <c r="IQQ29" s="211"/>
      <c r="IQR29" s="211"/>
      <c r="IQS29" s="211"/>
      <c r="IQT29" s="211"/>
      <c r="IQU29" s="211"/>
      <c r="IQV29" s="211"/>
      <c r="IQW29" s="211"/>
      <c r="IQX29" s="211"/>
      <c r="IQY29" s="211"/>
      <c r="IQZ29" s="211"/>
      <c r="IRA29" s="211"/>
      <c r="IRB29" s="211"/>
      <c r="IRC29" s="211"/>
      <c r="IRD29" s="211"/>
      <c r="IRE29" s="211"/>
      <c r="IRF29" s="211"/>
      <c r="IRG29" s="211"/>
      <c r="IRH29" s="211"/>
      <c r="IRI29" s="211"/>
      <c r="IRJ29" s="211"/>
      <c r="IRK29" s="211"/>
      <c r="IRL29" s="211"/>
      <c r="IRM29" s="211"/>
      <c r="IRN29" s="211"/>
      <c r="IRO29" s="211"/>
      <c r="IRP29" s="211"/>
      <c r="IRQ29" s="211"/>
      <c r="IRR29" s="211"/>
      <c r="IRS29" s="211"/>
      <c r="IRT29" s="211"/>
      <c r="IRU29" s="211"/>
      <c r="IRV29" s="211"/>
      <c r="IRW29" s="211"/>
      <c r="IRX29" s="211"/>
      <c r="IRY29" s="211"/>
      <c r="IRZ29" s="211"/>
      <c r="ISA29" s="211"/>
      <c r="ISB29" s="211"/>
      <c r="ISC29" s="211"/>
      <c r="ISD29" s="211"/>
      <c r="ISE29" s="211"/>
      <c r="ISF29" s="211"/>
      <c r="ISG29" s="211"/>
      <c r="ISH29" s="211"/>
      <c r="ISI29" s="211"/>
      <c r="ISJ29" s="211"/>
      <c r="ISK29" s="211"/>
      <c r="ISL29" s="211"/>
      <c r="ISM29" s="211"/>
      <c r="ISN29" s="211"/>
      <c r="ISO29" s="211"/>
      <c r="ISP29" s="211"/>
      <c r="ISQ29" s="211"/>
      <c r="ISR29" s="211"/>
      <c r="ISS29" s="211"/>
      <c r="IST29" s="211"/>
      <c r="ISU29" s="211"/>
      <c r="ISV29" s="211"/>
      <c r="ISW29" s="211"/>
      <c r="ISX29" s="211"/>
      <c r="ISY29" s="211"/>
      <c r="ISZ29" s="211"/>
      <c r="ITA29" s="211"/>
      <c r="ITB29" s="211"/>
      <c r="ITC29" s="211"/>
      <c r="ITD29" s="211"/>
      <c r="ITE29" s="211"/>
      <c r="ITF29" s="211"/>
      <c r="ITG29" s="211"/>
      <c r="ITH29" s="211"/>
      <c r="ITI29" s="211"/>
      <c r="ITJ29" s="211"/>
      <c r="ITK29" s="211"/>
      <c r="ITL29" s="211"/>
      <c r="ITM29" s="211"/>
      <c r="ITN29" s="211"/>
      <c r="ITO29" s="211"/>
      <c r="ITP29" s="211"/>
      <c r="ITQ29" s="211"/>
      <c r="ITR29" s="211"/>
      <c r="ITS29" s="211"/>
      <c r="ITT29" s="211"/>
      <c r="ITU29" s="211"/>
      <c r="ITV29" s="211"/>
      <c r="ITW29" s="211"/>
      <c r="ITX29" s="211"/>
      <c r="ITY29" s="211"/>
      <c r="ITZ29" s="211"/>
      <c r="IUA29" s="211"/>
      <c r="IUB29" s="211"/>
      <c r="IUC29" s="211"/>
      <c r="IUD29" s="211"/>
      <c r="IUE29" s="211"/>
      <c r="IUF29" s="211"/>
      <c r="IUG29" s="211"/>
      <c r="IUH29" s="211"/>
      <c r="IUI29" s="211"/>
      <c r="IUJ29" s="211"/>
      <c r="IUK29" s="211"/>
      <c r="IUL29" s="211"/>
      <c r="IUM29" s="211"/>
      <c r="IUN29" s="211"/>
      <c r="IUO29" s="211"/>
      <c r="IUP29" s="211"/>
      <c r="IUQ29" s="211"/>
      <c r="IUR29" s="211"/>
      <c r="IUS29" s="211"/>
      <c r="IUT29" s="211"/>
      <c r="IUU29" s="211"/>
      <c r="IUV29" s="211"/>
      <c r="IUW29" s="211"/>
      <c r="IUX29" s="211"/>
      <c r="IUY29" s="211"/>
      <c r="IUZ29" s="211"/>
      <c r="IVA29" s="211"/>
      <c r="IVB29" s="211"/>
      <c r="IVC29" s="211"/>
      <c r="IVD29" s="211"/>
      <c r="IVE29" s="211"/>
      <c r="IVF29" s="211"/>
      <c r="IVG29" s="211"/>
      <c r="IVH29" s="211"/>
      <c r="IVI29" s="211"/>
      <c r="IVJ29" s="211"/>
      <c r="IVK29" s="211"/>
      <c r="IVL29" s="211"/>
      <c r="IVM29" s="211"/>
      <c r="IVN29" s="211"/>
      <c r="IVO29" s="211"/>
      <c r="IVP29" s="211"/>
      <c r="IVQ29" s="211"/>
      <c r="IVR29" s="211"/>
      <c r="IVS29" s="211"/>
      <c r="IVT29" s="211"/>
      <c r="IVU29" s="211"/>
      <c r="IVV29" s="211"/>
      <c r="IVW29" s="211"/>
      <c r="IVX29" s="211"/>
      <c r="IVY29" s="211"/>
      <c r="IVZ29" s="211"/>
      <c r="IWA29" s="211"/>
      <c r="IWB29" s="211"/>
      <c r="IWC29" s="211"/>
      <c r="IWD29" s="211"/>
      <c r="IWE29" s="211"/>
      <c r="IWF29" s="211"/>
      <c r="IWG29" s="211"/>
      <c r="IWH29" s="211"/>
      <c r="IWI29" s="211"/>
      <c r="IWJ29" s="211"/>
      <c r="IWK29" s="211"/>
      <c r="IWL29" s="211"/>
      <c r="IWM29" s="211"/>
      <c r="IWN29" s="211"/>
      <c r="IWO29" s="211"/>
      <c r="IWP29" s="211"/>
      <c r="IWQ29" s="211"/>
      <c r="IWR29" s="211"/>
      <c r="IWS29" s="211"/>
      <c r="IWT29" s="211"/>
      <c r="IWU29" s="211"/>
      <c r="IWV29" s="211"/>
      <c r="IWW29" s="211"/>
      <c r="IWX29" s="211"/>
      <c r="IWY29" s="211"/>
      <c r="IWZ29" s="211"/>
      <c r="IXA29" s="211"/>
      <c r="IXB29" s="211"/>
      <c r="IXC29" s="211"/>
      <c r="IXD29" s="211"/>
      <c r="IXE29" s="211"/>
      <c r="IXF29" s="211"/>
      <c r="IXG29" s="211"/>
      <c r="IXH29" s="211"/>
      <c r="IXI29" s="211"/>
      <c r="IXJ29" s="211"/>
      <c r="IXK29" s="211"/>
      <c r="IXL29" s="211"/>
      <c r="IXM29" s="211"/>
      <c r="IXN29" s="211"/>
      <c r="IXO29" s="211"/>
      <c r="IXP29" s="211"/>
      <c r="IXQ29" s="211"/>
      <c r="IXR29" s="211"/>
      <c r="IXS29" s="211"/>
      <c r="IXT29" s="211"/>
      <c r="IXU29" s="211"/>
      <c r="IXV29" s="211"/>
      <c r="IXW29" s="211"/>
      <c r="IXX29" s="211"/>
      <c r="IXY29" s="211"/>
      <c r="IXZ29" s="211"/>
      <c r="IYA29" s="211"/>
      <c r="IYB29" s="211"/>
      <c r="IYC29" s="211"/>
      <c r="IYD29" s="211"/>
      <c r="IYE29" s="211"/>
      <c r="IYF29" s="211"/>
      <c r="IYG29" s="211"/>
      <c r="IYH29" s="211"/>
      <c r="IYI29" s="211"/>
      <c r="IYJ29" s="211"/>
      <c r="IYK29" s="211"/>
      <c r="IYL29" s="211"/>
      <c r="IYM29" s="211"/>
      <c r="IYN29" s="211"/>
      <c r="IYO29" s="211"/>
      <c r="IYP29" s="211"/>
      <c r="IYQ29" s="211"/>
      <c r="IYR29" s="211"/>
      <c r="IYS29" s="211"/>
      <c r="IYT29" s="211"/>
      <c r="IYU29" s="211"/>
      <c r="IYV29" s="211"/>
      <c r="IYW29" s="211"/>
      <c r="IYX29" s="211"/>
      <c r="IYY29" s="211"/>
      <c r="IYZ29" s="211"/>
      <c r="IZA29" s="211"/>
      <c r="IZB29" s="211"/>
      <c r="IZC29" s="211"/>
      <c r="IZD29" s="211"/>
      <c r="IZE29" s="211"/>
      <c r="IZF29" s="211"/>
      <c r="IZG29" s="211"/>
      <c r="IZH29" s="211"/>
      <c r="IZI29" s="211"/>
      <c r="IZJ29" s="211"/>
      <c r="IZK29" s="211"/>
      <c r="IZL29" s="211"/>
      <c r="IZM29" s="211"/>
      <c r="IZN29" s="211"/>
      <c r="IZO29" s="211"/>
      <c r="IZP29" s="211"/>
      <c r="IZQ29" s="211"/>
      <c r="IZR29" s="211"/>
      <c r="IZS29" s="211"/>
      <c r="IZT29" s="211"/>
      <c r="IZU29" s="211"/>
      <c r="IZV29" s="211"/>
      <c r="IZW29" s="211"/>
      <c r="IZX29" s="211"/>
      <c r="IZY29" s="211"/>
      <c r="IZZ29" s="211"/>
      <c r="JAA29" s="211"/>
      <c r="JAB29" s="211"/>
      <c r="JAC29" s="211"/>
      <c r="JAD29" s="211"/>
      <c r="JAE29" s="211"/>
      <c r="JAF29" s="211"/>
      <c r="JAG29" s="211"/>
      <c r="JAH29" s="211"/>
      <c r="JAI29" s="211"/>
      <c r="JAJ29" s="211"/>
      <c r="JAK29" s="211"/>
      <c r="JAL29" s="211"/>
      <c r="JAM29" s="211"/>
      <c r="JAN29" s="211"/>
      <c r="JAO29" s="211"/>
      <c r="JAP29" s="211"/>
      <c r="JAQ29" s="211"/>
      <c r="JAR29" s="211"/>
      <c r="JAS29" s="211"/>
      <c r="JAT29" s="211"/>
      <c r="JAU29" s="211"/>
      <c r="JAV29" s="211"/>
      <c r="JAW29" s="211"/>
      <c r="JAX29" s="211"/>
      <c r="JAY29" s="211"/>
      <c r="JAZ29" s="211"/>
      <c r="JBA29" s="211"/>
      <c r="JBB29" s="211"/>
      <c r="JBC29" s="211"/>
      <c r="JBD29" s="211"/>
      <c r="JBE29" s="211"/>
      <c r="JBF29" s="211"/>
      <c r="JBG29" s="211"/>
      <c r="JBH29" s="211"/>
      <c r="JBI29" s="211"/>
      <c r="JBJ29" s="211"/>
      <c r="JBK29" s="211"/>
      <c r="JBL29" s="211"/>
      <c r="JBM29" s="211"/>
      <c r="JBN29" s="211"/>
      <c r="JBO29" s="211"/>
      <c r="JBP29" s="211"/>
      <c r="JBQ29" s="211"/>
      <c r="JBR29" s="211"/>
      <c r="JBS29" s="211"/>
      <c r="JBT29" s="211"/>
      <c r="JBU29" s="211"/>
      <c r="JBV29" s="211"/>
      <c r="JBW29" s="211"/>
      <c r="JBX29" s="211"/>
      <c r="JBY29" s="211"/>
      <c r="JBZ29" s="211"/>
      <c r="JCA29" s="211"/>
      <c r="JCB29" s="211"/>
      <c r="JCC29" s="211"/>
      <c r="JCD29" s="211"/>
      <c r="JCE29" s="211"/>
      <c r="JCF29" s="211"/>
      <c r="JCG29" s="211"/>
      <c r="JCH29" s="211"/>
      <c r="JCI29" s="211"/>
      <c r="JCJ29" s="211"/>
      <c r="JCK29" s="211"/>
      <c r="JCL29" s="211"/>
      <c r="JCM29" s="211"/>
      <c r="JCN29" s="211"/>
      <c r="JCO29" s="211"/>
      <c r="JCP29" s="211"/>
      <c r="JCQ29" s="211"/>
      <c r="JCR29" s="211"/>
      <c r="JCS29" s="211"/>
      <c r="JCT29" s="211"/>
      <c r="JCU29" s="211"/>
      <c r="JCV29" s="211"/>
      <c r="JCW29" s="211"/>
      <c r="JCX29" s="211"/>
      <c r="JCY29" s="211"/>
      <c r="JCZ29" s="211"/>
      <c r="JDA29" s="211"/>
      <c r="JDB29" s="211"/>
      <c r="JDC29" s="211"/>
      <c r="JDD29" s="211"/>
      <c r="JDE29" s="211"/>
      <c r="JDF29" s="211"/>
      <c r="JDG29" s="211"/>
      <c r="JDH29" s="211"/>
      <c r="JDI29" s="211"/>
      <c r="JDJ29" s="211"/>
      <c r="JDK29" s="211"/>
      <c r="JDL29" s="211"/>
      <c r="JDM29" s="211"/>
      <c r="JDN29" s="211"/>
      <c r="JDO29" s="211"/>
      <c r="JDP29" s="211"/>
      <c r="JDQ29" s="211"/>
      <c r="JDR29" s="211"/>
      <c r="JDS29" s="211"/>
      <c r="JDT29" s="211"/>
      <c r="JDU29" s="211"/>
      <c r="JDV29" s="211"/>
      <c r="JDW29" s="211"/>
      <c r="JDX29" s="211"/>
      <c r="JDY29" s="211"/>
      <c r="JDZ29" s="211"/>
      <c r="JEA29" s="211"/>
      <c r="JEB29" s="211"/>
      <c r="JEC29" s="211"/>
      <c r="JED29" s="211"/>
      <c r="JEE29" s="211"/>
      <c r="JEF29" s="211"/>
      <c r="JEG29" s="211"/>
      <c r="JEH29" s="211"/>
      <c r="JEI29" s="211"/>
      <c r="JEJ29" s="211"/>
      <c r="JEK29" s="211"/>
      <c r="JEL29" s="211"/>
      <c r="JEM29" s="211"/>
      <c r="JEN29" s="211"/>
      <c r="JEO29" s="211"/>
      <c r="JEP29" s="211"/>
      <c r="JEQ29" s="211"/>
      <c r="JER29" s="211"/>
      <c r="JES29" s="211"/>
      <c r="JET29" s="211"/>
      <c r="JEU29" s="211"/>
      <c r="JEV29" s="211"/>
      <c r="JEW29" s="211"/>
      <c r="JEX29" s="211"/>
      <c r="JEY29" s="211"/>
      <c r="JEZ29" s="211"/>
      <c r="JFA29" s="211"/>
      <c r="JFB29" s="211"/>
      <c r="JFC29" s="211"/>
      <c r="JFD29" s="211"/>
      <c r="JFE29" s="211"/>
      <c r="JFF29" s="211"/>
      <c r="JFG29" s="211"/>
      <c r="JFH29" s="211"/>
      <c r="JFI29" s="211"/>
      <c r="JFJ29" s="211"/>
      <c r="JFK29" s="211"/>
      <c r="JFL29" s="211"/>
      <c r="JFM29" s="211"/>
      <c r="JFN29" s="211"/>
      <c r="JFO29" s="211"/>
      <c r="JFP29" s="211"/>
      <c r="JFQ29" s="211"/>
      <c r="JFR29" s="211"/>
      <c r="JFS29" s="211"/>
      <c r="JFT29" s="211"/>
      <c r="JFU29" s="211"/>
      <c r="JFV29" s="211"/>
      <c r="JFW29" s="211"/>
      <c r="JFX29" s="211"/>
      <c r="JFY29" s="211"/>
      <c r="JFZ29" s="211"/>
      <c r="JGA29" s="211"/>
      <c r="JGB29" s="211"/>
      <c r="JGC29" s="211"/>
      <c r="JGD29" s="211"/>
      <c r="JGE29" s="211"/>
      <c r="JGF29" s="211"/>
      <c r="JGG29" s="211"/>
      <c r="JGH29" s="211"/>
      <c r="JGI29" s="211"/>
      <c r="JGJ29" s="211"/>
      <c r="JGK29" s="211"/>
      <c r="JGL29" s="211"/>
      <c r="JGM29" s="211"/>
      <c r="JGN29" s="211"/>
      <c r="JGO29" s="211"/>
      <c r="JGP29" s="211"/>
      <c r="JGQ29" s="211"/>
      <c r="JGR29" s="211"/>
      <c r="JGS29" s="211"/>
      <c r="JGT29" s="211"/>
      <c r="JGU29" s="211"/>
      <c r="JGV29" s="211"/>
      <c r="JGW29" s="211"/>
      <c r="JGX29" s="211"/>
      <c r="JGY29" s="211"/>
      <c r="JGZ29" s="211"/>
      <c r="JHA29" s="211"/>
      <c r="JHB29" s="211"/>
      <c r="JHC29" s="211"/>
      <c r="JHD29" s="211"/>
      <c r="JHE29" s="211"/>
      <c r="JHF29" s="211"/>
      <c r="JHG29" s="211"/>
      <c r="JHH29" s="211"/>
      <c r="JHI29" s="211"/>
      <c r="JHJ29" s="211"/>
      <c r="JHK29" s="211"/>
      <c r="JHL29" s="211"/>
      <c r="JHM29" s="211"/>
      <c r="JHN29" s="211"/>
      <c r="JHO29" s="211"/>
      <c r="JHP29" s="211"/>
      <c r="JHQ29" s="211"/>
      <c r="JHR29" s="211"/>
      <c r="JHS29" s="211"/>
      <c r="JHT29" s="211"/>
      <c r="JHU29" s="211"/>
      <c r="JHV29" s="211"/>
      <c r="JHW29" s="211"/>
      <c r="JHX29" s="211"/>
      <c r="JHY29" s="211"/>
      <c r="JHZ29" s="211"/>
      <c r="JIA29" s="211"/>
      <c r="JIB29" s="211"/>
      <c r="JIC29" s="211"/>
      <c r="JID29" s="211"/>
      <c r="JIE29" s="211"/>
      <c r="JIF29" s="211"/>
      <c r="JIG29" s="211"/>
      <c r="JIH29" s="211"/>
      <c r="JII29" s="211"/>
      <c r="JIJ29" s="211"/>
      <c r="JIK29" s="211"/>
      <c r="JIL29" s="211"/>
      <c r="JIM29" s="211"/>
      <c r="JIN29" s="211"/>
      <c r="JIO29" s="211"/>
      <c r="JIP29" s="211"/>
      <c r="JIQ29" s="211"/>
      <c r="JIR29" s="211"/>
      <c r="JIS29" s="211"/>
      <c r="JIT29" s="211"/>
      <c r="JIU29" s="211"/>
      <c r="JIV29" s="211"/>
      <c r="JIW29" s="211"/>
      <c r="JIX29" s="211"/>
      <c r="JIY29" s="211"/>
      <c r="JIZ29" s="211"/>
      <c r="JJA29" s="211"/>
      <c r="JJB29" s="211"/>
      <c r="JJC29" s="211"/>
      <c r="JJD29" s="211"/>
      <c r="JJE29" s="211"/>
      <c r="JJF29" s="211"/>
      <c r="JJG29" s="211"/>
      <c r="JJH29" s="211"/>
      <c r="JJI29" s="211"/>
      <c r="JJJ29" s="211"/>
      <c r="JJK29" s="211"/>
      <c r="JJL29" s="211"/>
      <c r="JJM29" s="211"/>
      <c r="JJN29" s="211"/>
      <c r="JJO29" s="211"/>
      <c r="JJP29" s="211"/>
      <c r="JJQ29" s="211"/>
      <c r="JJR29" s="211"/>
      <c r="JJS29" s="211"/>
      <c r="JJT29" s="211"/>
      <c r="JJU29" s="211"/>
      <c r="JJV29" s="211"/>
      <c r="JJW29" s="211"/>
      <c r="JJX29" s="211"/>
      <c r="JJY29" s="211"/>
      <c r="JJZ29" s="211"/>
      <c r="JKA29" s="211"/>
      <c r="JKB29" s="211"/>
      <c r="JKC29" s="211"/>
      <c r="JKD29" s="211"/>
      <c r="JKE29" s="211"/>
      <c r="JKF29" s="211"/>
      <c r="JKG29" s="211"/>
      <c r="JKH29" s="211"/>
      <c r="JKI29" s="211"/>
      <c r="JKJ29" s="211"/>
      <c r="JKK29" s="211"/>
      <c r="JKL29" s="211"/>
      <c r="JKM29" s="211"/>
      <c r="JKN29" s="211"/>
      <c r="JKO29" s="211"/>
      <c r="JKP29" s="211"/>
      <c r="JKQ29" s="211"/>
      <c r="JKR29" s="211"/>
      <c r="JKS29" s="211"/>
      <c r="JKT29" s="211"/>
      <c r="JKU29" s="211"/>
      <c r="JKV29" s="211"/>
      <c r="JKW29" s="211"/>
      <c r="JKX29" s="211"/>
      <c r="JKY29" s="211"/>
      <c r="JKZ29" s="211"/>
      <c r="JLA29" s="211"/>
      <c r="JLB29" s="211"/>
      <c r="JLC29" s="211"/>
      <c r="JLD29" s="211"/>
      <c r="JLE29" s="211"/>
      <c r="JLF29" s="211"/>
      <c r="JLG29" s="211"/>
      <c r="JLH29" s="211"/>
      <c r="JLI29" s="211"/>
      <c r="JLJ29" s="211"/>
      <c r="JLK29" s="211"/>
      <c r="JLL29" s="211"/>
      <c r="JLM29" s="211"/>
      <c r="JLN29" s="211"/>
      <c r="JLO29" s="211"/>
      <c r="JLP29" s="211"/>
      <c r="JLQ29" s="211"/>
      <c r="JLR29" s="211"/>
      <c r="JLS29" s="211"/>
      <c r="JLT29" s="211"/>
      <c r="JLU29" s="211"/>
      <c r="JLV29" s="211"/>
      <c r="JLW29" s="211"/>
      <c r="JLX29" s="211"/>
      <c r="JLY29" s="211"/>
      <c r="JLZ29" s="211"/>
      <c r="JMA29" s="211"/>
      <c r="JMB29" s="211"/>
      <c r="JMC29" s="211"/>
      <c r="JMD29" s="211"/>
      <c r="JME29" s="211"/>
      <c r="JMF29" s="211"/>
      <c r="JMG29" s="211"/>
      <c r="JMH29" s="211"/>
      <c r="JMI29" s="211"/>
      <c r="JMJ29" s="211"/>
      <c r="JMK29" s="211"/>
      <c r="JML29" s="211"/>
      <c r="JMM29" s="211"/>
      <c r="JMN29" s="211"/>
      <c r="JMO29" s="211"/>
      <c r="JMP29" s="211"/>
      <c r="JMQ29" s="211"/>
      <c r="JMR29" s="211"/>
      <c r="JMS29" s="211"/>
      <c r="JMT29" s="211"/>
      <c r="JMU29" s="211"/>
      <c r="JMV29" s="211"/>
      <c r="JMW29" s="211"/>
      <c r="JMX29" s="211"/>
      <c r="JMY29" s="211"/>
      <c r="JMZ29" s="211"/>
      <c r="JNA29" s="211"/>
      <c r="JNB29" s="211"/>
      <c r="JNC29" s="211"/>
      <c r="JND29" s="211"/>
      <c r="JNE29" s="211"/>
      <c r="JNF29" s="211"/>
      <c r="JNG29" s="211"/>
      <c r="JNH29" s="211"/>
      <c r="JNI29" s="211"/>
      <c r="JNJ29" s="211"/>
      <c r="JNK29" s="211"/>
      <c r="JNL29" s="211"/>
      <c r="JNM29" s="211"/>
      <c r="JNN29" s="211"/>
      <c r="JNO29" s="211"/>
      <c r="JNP29" s="211"/>
      <c r="JNQ29" s="211"/>
      <c r="JNR29" s="211"/>
      <c r="JNS29" s="211"/>
      <c r="JNT29" s="211"/>
      <c r="JNU29" s="211"/>
      <c r="JNV29" s="211"/>
      <c r="JNW29" s="211"/>
      <c r="JNX29" s="211"/>
      <c r="JNY29" s="211"/>
      <c r="JNZ29" s="211"/>
      <c r="JOA29" s="211"/>
      <c r="JOB29" s="211"/>
      <c r="JOC29" s="211"/>
      <c r="JOD29" s="211"/>
      <c r="JOE29" s="211"/>
      <c r="JOF29" s="211"/>
      <c r="JOG29" s="211"/>
      <c r="JOH29" s="211"/>
      <c r="JOI29" s="211"/>
      <c r="JOJ29" s="211"/>
      <c r="JOK29" s="211"/>
      <c r="JOL29" s="211"/>
      <c r="JOM29" s="211"/>
      <c r="JON29" s="211"/>
      <c r="JOO29" s="211"/>
      <c r="JOP29" s="211"/>
      <c r="JOQ29" s="211"/>
      <c r="JOR29" s="211"/>
      <c r="JOS29" s="211"/>
      <c r="JOT29" s="211"/>
      <c r="JOU29" s="211"/>
      <c r="JOV29" s="211"/>
      <c r="JOW29" s="211"/>
      <c r="JOX29" s="211"/>
      <c r="JOY29" s="211"/>
      <c r="JOZ29" s="211"/>
      <c r="JPA29" s="211"/>
      <c r="JPB29" s="211"/>
      <c r="JPC29" s="211"/>
      <c r="JPD29" s="211"/>
      <c r="JPE29" s="211"/>
      <c r="JPF29" s="211"/>
      <c r="JPG29" s="211"/>
      <c r="JPH29" s="211"/>
      <c r="JPI29" s="211"/>
      <c r="JPJ29" s="211"/>
      <c r="JPK29" s="211"/>
      <c r="JPL29" s="211"/>
      <c r="JPM29" s="211"/>
      <c r="JPN29" s="211"/>
      <c r="JPO29" s="211"/>
      <c r="JPP29" s="211"/>
      <c r="JPQ29" s="211"/>
      <c r="JPR29" s="211"/>
      <c r="JPS29" s="211"/>
      <c r="JPT29" s="211"/>
      <c r="JPU29" s="211"/>
      <c r="JPV29" s="211"/>
      <c r="JPW29" s="211"/>
      <c r="JPX29" s="211"/>
      <c r="JPY29" s="211"/>
      <c r="JPZ29" s="211"/>
      <c r="JQA29" s="211"/>
      <c r="JQB29" s="211"/>
      <c r="JQC29" s="211"/>
      <c r="JQD29" s="211"/>
      <c r="JQE29" s="211"/>
      <c r="JQF29" s="211"/>
      <c r="JQG29" s="211"/>
      <c r="JQH29" s="211"/>
      <c r="JQI29" s="211"/>
      <c r="JQJ29" s="211"/>
      <c r="JQK29" s="211"/>
      <c r="JQL29" s="211"/>
      <c r="JQM29" s="211"/>
      <c r="JQN29" s="211"/>
      <c r="JQO29" s="211"/>
      <c r="JQP29" s="211"/>
      <c r="JQQ29" s="211"/>
      <c r="JQR29" s="211"/>
      <c r="JQS29" s="211"/>
      <c r="JQT29" s="211"/>
      <c r="JQU29" s="211"/>
      <c r="JQV29" s="211"/>
      <c r="JQW29" s="211"/>
      <c r="JQX29" s="211"/>
      <c r="JQY29" s="211"/>
      <c r="JQZ29" s="211"/>
      <c r="JRA29" s="211"/>
      <c r="JRB29" s="211"/>
      <c r="JRC29" s="211"/>
      <c r="JRD29" s="211"/>
      <c r="JRE29" s="211"/>
      <c r="JRF29" s="211"/>
      <c r="JRG29" s="211"/>
      <c r="JRH29" s="211"/>
      <c r="JRI29" s="211"/>
      <c r="JRJ29" s="211"/>
      <c r="JRK29" s="211"/>
      <c r="JRL29" s="211"/>
      <c r="JRM29" s="211"/>
      <c r="JRN29" s="211"/>
      <c r="JRO29" s="211"/>
      <c r="JRP29" s="211"/>
      <c r="JRQ29" s="211"/>
      <c r="JRR29" s="211"/>
      <c r="JRS29" s="211"/>
      <c r="JRT29" s="211"/>
      <c r="JRU29" s="211"/>
      <c r="JRV29" s="211"/>
      <c r="JRW29" s="211"/>
      <c r="JRX29" s="211"/>
      <c r="JRY29" s="211"/>
      <c r="JRZ29" s="211"/>
      <c r="JSA29" s="211"/>
      <c r="JSB29" s="211"/>
      <c r="JSC29" s="211"/>
      <c r="JSD29" s="211"/>
      <c r="JSE29" s="211"/>
      <c r="JSF29" s="211"/>
      <c r="JSG29" s="211"/>
      <c r="JSH29" s="211"/>
      <c r="JSI29" s="211"/>
      <c r="JSJ29" s="211"/>
      <c r="JSK29" s="211"/>
      <c r="JSL29" s="211"/>
      <c r="JSM29" s="211"/>
      <c r="JSN29" s="211"/>
      <c r="JSO29" s="211"/>
      <c r="JSP29" s="211"/>
      <c r="JSQ29" s="211"/>
      <c r="JSR29" s="211"/>
      <c r="JSS29" s="211"/>
      <c r="JST29" s="211"/>
      <c r="JSU29" s="211"/>
      <c r="JSV29" s="211"/>
      <c r="JSW29" s="211"/>
      <c r="JSX29" s="211"/>
      <c r="JSY29" s="211"/>
      <c r="JSZ29" s="211"/>
      <c r="JTA29" s="211"/>
      <c r="JTB29" s="211"/>
      <c r="JTC29" s="211"/>
      <c r="JTD29" s="211"/>
      <c r="JTE29" s="211"/>
      <c r="JTF29" s="211"/>
      <c r="JTG29" s="211"/>
      <c r="JTH29" s="211"/>
      <c r="JTI29" s="211"/>
      <c r="JTJ29" s="211"/>
      <c r="JTK29" s="211"/>
      <c r="JTL29" s="211"/>
      <c r="JTM29" s="211"/>
      <c r="JTN29" s="211"/>
      <c r="JTO29" s="211"/>
      <c r="JTP29" s="211"/>
      <c r="JTQ29" s="211"/>
      <c r="JTR29" s="211"/>
      <c r="JTS29" s="211"/>
      <c r="JTT29" s="211"/>
      <c r="JTU29" s="211"/>
      <c r="JTV29" s="211"/>
      <c r="JTW29" s="211"/>
      <c r="JTX29" s="211"/>
      <c r="JTY29" s="211"/>
      <c r="JTZ29" s="211"/>
      <c r="JUA29" s="211"/>
      <c r="JUB29" s="211"/>
      <c r="JUC29" s="211"/>
      <c r="JUD29" s="211"/>
      <c r="JUE29" s="211"/>
      <c r="JUF29" s="211"/>
      <c r="JUG29" s="211"/>
      <c r="JUH29" s="211"/>
      <c r="JUI29" s="211"/>
      <c r="JUJ29" s="211"/>
      <c r="JUK29" s="211"/>
      <c r="JUL29" s="211"/>
      <c r="JUM29" s="211"/>
      <c r="JUN29" s="211"/>
      <c r="JUO29" s="211"/>
      <c r="JUP29" s="211"/>
      <c r="JUQ29" s="211"/>
      <c r="JUR29" s="211"/>
      <c r="JUS29" s="211"/>
      <c r="JUT29" s="211"/>
      <c r="JUU29" s="211"/>
      <c r="JUV29" s="211"/>
      <c r="JUW29" s="211"/>
      <c r="JUX29" s="211"/>
      <c r="JUY29" s="211"/>
      <c r="JUZ29" s="211"/>
      <c r="JVA29" s="211"/>
      <c r="JVB29" s="211"/>
      <c r="JVC29" s="211"/>
      <c r="JVD29" s="211"/>
      <c r="JVE29" s="211"/>
      <c r="JVF29" s="211"/>
      <c r="JVG29" s="211"/>
      <c r="JVH29" s="211"/>
      <c r="JVI29" s="211"/>
      <c r="JVJ29" s="211"/>
      <c r="JVK29" s="211"/>
      <c r="JVL29" s="211"/>
      <c r="JVM29" s="211"/>
      <c r="JVN29" s="211"/>
      <c r="JVO29" s="211"/>
      <c r="JVP29" s="211"/>
      <c r="JVQ29" s="211"/>
      <c r="JVR29" s="211"/>
      <c r="JVS29" s="211"/>
      <c r="JVT29" s="211"/>
      <c r="JVU29" s="211"/>
      <c r="JVV29" s="211"/>
      <c r="JVW29" s="211"/>
      <c r="JVX29" s="211"/>
      <c r="JVY29" s="211"/>
      <c r="JVZ29" s="211"/>
      <c r="JWA29" s="211"/>
      <c r="JWB29" s="211"/>
      <c r="JWC29" s="211"/>
      <c r="JWD29" s="211"/>
      <c r="JWE29" s="211"/>
      <c r="JWF29" s="211"/>
      <c r="JWG29" s="211"/>
      <c r="JWH29" s="211"/>
      <c r="JWI29" s="211"/>
      <c r="JWJ29" s="211"/>
      <c r="JWK29" s="211"/>
      <c r="JWL29" s="211"/>
      <c r="JWM29" s="211"/>
      <c r="JWN29" s="211"/>
      <c r="JWO29" s="211"/>
      <c r="JWP29" s="211"/>
      <c r="JWQ29" s="211"/>
      <c r="JWR29" s="211"/>
      <c r="JWS29" s="211"/>
      <c r="JWT29" s="211"/>
      <c r="JWU29" s="211"/>
      <c r="JWV29" s="211"/>
      <c r="JWW29" s="211"/>
      <c r="JWX29" s="211"/>
      <c r="JWY29" s="211"/>
      <c r="JWZ29" s="211"/>
      <c r="JXA29" s="211"/>
      <c r="JXB29" s="211"/>
      <c r="JXC29" s="211"/>
      <c r="JXD29" s="211"/>
      <c r="JXE29" s="211"/>
      <c r="JXF29" s="211"/>
      <c r="JXG29" s="211"/>
      <c r="JXH29" s="211"/>
      <c r="JXI29" s="211"/>
      <c r="JXJ29" s="211"/>
      <c r="JXK29" s="211"/>
      <c r="JXL29" s="211"/>
      <c r="JXM29" s="211"/>
      <c r="JXN29" s="211"/>
      <c r="JXO29" s="211"/>
      <c r="JXP29" s="211"/>
      <c r="JXQ29" s="211"/>
      <c r="JXR29" s="211"/>
      <c r="JXS29" s="211"/>
      <c r="JXT29" s="211"/>
      <c r="JXU29" s="211"/>
      <c r="JXV29" s="211"/>
      <c r="JXW29" s="211"/>
      <c r="JXX29" s="211"/>
      <c r="JXY29" s="211"/>
      <c r="JXZ29" s="211"/>
      <c r="JYA29" s="211"/>
      <c r="JYB29" s="211"/>
      <c r="JYC29" s="211"/>
      <c r="JYD29" s="211"/>
      <c r="JYE29" s="211"/>
      <c r="JYF29" s="211"/>
      <c r="JYG29" s="211"/>
      <c r="JYH29" s="211"/>
      <c r="JYI29" s="211"/>
      <c r="JYJ29" s="211"/>
      <c r="JYK29" s="211"/>
      <c r="JYL29" s="211"/>
      <c r="JYM29" s="211"/>
      <c r="JYN29" s="211"/>
      <c r="JYO29" s="211"/>
      <c r="JYP29" s="211"/>
      <c r="JYQ29" s="211"/>
      <c r="JYR29" s="211"/>
      <c r="JYS29" s="211"/>
      <c r="JYT29" s="211"/>
      <c r="JYU29" s="211"/>
      <c r="JYV29" s="211"/>
      <c r="JYW29" s="211"/>
      <c r="JYX29" s="211"/>
      <c r="JYY29" s="211"/>
      <c r="JYZ29" s="211"/>
      <c r="JZA29" s="211"/>
      <c r="JZB29" s="211"/>
      <c r="JZC29" s="211"/>
      <c r="JZD29" s="211"/>
      <c r="JZE29" s="211"/>
      <c r="JZF29" s="211"/>
      <c r="JZG29" s="211"/>
      <c r="JZH29" s="211"/>
      <c r="JZI29" s="211"/>
      <c r="JZJ29" s="211"/>
      <c r="JZK29" s="211"/>
      <c r="JZL29" s="211"/>
      <c r="JZM29" s="211"/>
      <c r="JZN29" s="211"/>
      <c r="JZO29" s="211"/>
      <c r="JZP29" s="211"/>
      <c r="JZQ29" s="211"/>
      <c r="JZR29" s="211"/>
      <c r="JZS29" s="211"/>
      <c r="JZT29" s="211"/>
      <c r="JZU29" s="211"/>
      <c r="JZV29" s="211"/>
      <c r="JZW29" s="211"/>
      <c r="JZX29" s="211"/>
      <c r="JZY29" s="211"/>
      <c r="JZZ29" s="211"/>
      <c r="KAA29" s="211"/>
      <c r="KAB29" s="211"/>
      <c r="KAC29" s="211"/>
      <c r="KAD29" s="211"/>
      <c r="KAE29" s="211"/>
      <c r="KAF29" s="211"/>
      <c r="KAG29" s="211"/>
      <c r="KAH29" s="211"/>
      <c r="KAI29" s="211"/>
      <c r="KAJ29" s="211"/>
      <c r="KAK29" s="211"/>
      <c r="KAL29" s="211"/>
      <c r="KAM29" s="211"/>
      <c r="KAN29" s="211"/>
      <c r="KAO29" s="211"/>
      <c r="KAP29" s="211"/>
      <c r="KAQ29" s="211"/>
      <c r="KAR29" s="211"/>
      <c r="KAS29" s="211"/>
      <c r="KAT29" s="211"/>
      <c r="KAU29" s="211"/>
      <c r="KAV29" s="211"/>
      <c r="KAW29" s="211"/>
      <c r="KAX29" s="211"/>
      <c r="KAY29" s="211"/>
      <c r="KAZ29" s="211"/>
      <c r="KBA29" s="211"/>
      <c r="KBB29" s="211"/>
      <c r="KBC29" s="211"/>
      <c r="KBD29" s="211"/>
      <c r="KBE29" s="211"/>
      <c r="KBF29" s="211"/>
      <c r="KBG29" s="211"/>
      <c r="KBH29" s="211"/>
      <c r="KBI29" s="211"/>
      <c r="KBJ29" s="211"/>
      <c r="KBK29" s="211"/>
      <c r="KBL29" s="211"/>
      <c r="KBM29" s="211"/>
      <c r="KBN29" s="211"/>
      <c r="KBO29" s="211"/>
      <c r="KBP29" s="211"/>
      <c r="KBQ29" s="211"/>
      <c r="KBR29" s="211"/>
      <c r="KBS29" s="211"/>
      <c r="KBT29" s="211"/>
      <c r="KBU29" s="211"/>
      <c r="KBV29" s="211"/>
      <c r="KBW29" s="211"/>
      <c r="KBX29" s="211"/>
      <c r="KBY29" s="211"/>
      <c r="KBZ29" s="211"/>
      <c r="KCA29" s="211"/>
      <c r="KCB29" s="211"/>
      <c r="KCC29" s="211"/>
      <c r="KCD29" s="211"/>
      <c r="KCE29" s="211"/>
      <c r="KCF29" s="211"/>
      <c r="KCG29" s="211"/>
      <c r="KCH29" s="211"/>
      <c r="KCI29" s="211"/>
      <c r="KCJ29" s="211"/>
      <c r="KCK29" s="211"/>
      <c r="KCL29" s="211"/>
      <c r="KCM29" s="211"/>
      <c r="KCN29" s="211"/>
      <c r="KCO29" s="211"/>
      <c r="KCP29" s="211"/>
      <c r="KCQ29" s="211"/>
      <c r="KCR29" s="211"/>
      <c r="KCS29" s="211"/>
      <c r="KCT29" s="211"/>
      <c r="KCU29" s="211"/>
      <c r="KCV29" s="211"/>
      <c r="KCW29" s="211"/>
      <c r="KCX29" s="211"/>
      <c r="KCY29" s="211"/>
      <c r="KCZ29" s="211"/>
      <c r="KDA29" s="211"/>
      <c r="KDB29" s="211"/>
      <c r="KDC29" s="211"/>
      <c r="KDD29" s="211"/>
      <c r="KDE29" s="211"/>
      <c r="KDF29" s="211"/>
      <c r="KDG29" s="211"/>
      <c r="KDH29" s="211"/>
      <c r="KDI29" s="211"/>
      <c r="KDJ29" s="211"/>
      <c r="KDK29" s="211"/>
      <c r="KDL29" s="211"/>
      <c r="KDM29" s="211"/>
      <c r="KDN29" s="211"/>
      <c r="KDO29" s="211"/>
      <c r="KDP29" s="211"/>
      <c r="KDQ29" s="211"/>
      <c r="KDR29" s="211"/>
      <c r="KDS29" s="211"/>
      <c r="KDT29" s="211"/>
      <c r="KDU29" s="211"/>
      <c r="KDV29" s="211"/>
      <c r="KDW29" s="211"/>
      <c r="KDX29" s="211"/>
      <c r="KDY29" s="211"/>
      <c r="KDZ29" s="211"/>
      <c r="KEA29" s="211"/>
      <c r="KEB29" s="211"/>
      <c r="KEC29" s="211"/>
      <c r="KED29" s="211"/>
      <c r="KEE29" s="211"/>
      <c r="KEF29" s="211"/>
      <c r="KEG29" s="211"/>
      <c r="KEH29" s="211"/>
      <c r="KEI29" s="211"/>
      <c r="KEJ29" s="211"/>
      <c r="KEK29" s="211"/>
      <c r="KEL29" s="211"/>
      <c r="KEM29" s="211"/>
      <c r="KEN29" s="211"/>
      <c r="KEO29" s="211"/>
      <c r="KEP29" s="211"/>
      <c r="KEQ29" s="211"/>
      <c r="KER29" s="211"/>
      <c r="KES29" s="211"/>
      <c r="KET29" s="211"/>
      <c r="KEU29" s="211"/>
      <c r="KEV29" s="211"/>
      <c r="KEW29" s="211"/>
      <c r="KEX29" s="211"/>
      <c r="KEY29" s="211"/>
      <c r="KEZ29" s="211"/>
      <c r="KFA29" s="211"/>
      <c r="KFB29" s="211"/>
      <c r="KFC29" s="211"/>
      <c r="KFD29" s="211"/>
      <c r="KFE29" s="211"/>
      <c r="KFF29" s="211"/>
      <c r="KFG29" s="211"/>
      <c r="KFH29" s="211"/>
      <c r="KFI29" s="211"/>
      <c r="KFJ29" s="211"/>
      <c r="KFK29" s="211"/>
      <c r="KFL29" s="211"/>
      <c r="KFM29" s="211"/>
      <c r="KFN29" s="211"/>
      <c r="KFO29" s="211"/>
      <c r="KFP29" s="211"/>
      <c r="KFQ29" s="211"/>
      <c r="KFR29" s="211"/>
      <c r="KFS29" s="211"/>
      <c r="KFT29" s="211"/>
      <c r="KFU29" s="211"/>
      <c r="KFV29" s="211"/>
      <c r="KFW29" s="211"/>
      <c r="KFX29" s="211"/>
      <c r="KFY29" s="211"/>
      <c r="KFZ29" s="211"/>
      <c r="KGA29" s="211"/>
      <c r="KGB29" s="211"/>
      <c r="KGC29" s="211"/>
      <c r="KGD29" s="211"/>
      <c r="KGE29" s="211"/>
      <c r="KGF29" s="211"/>
      <c r="KGG29" s="211"/>
      <c r="KGH29" s="211"/>
      <c r="KGI29" s="211"/>
      <c r="KGJ29" s="211"/>
      <c r="KGK29" s="211"/>
      <c r="KGL29" s="211"/>
      <c r="KGM29" s="211"/>
      <c r="KGN29" s="211"/>
      <c r="KGO29" s="211"/>
      <c r="KGP29" s="211"/>
      <c r="KGQ29" s="211"/>
      <c r="KGR29" s="211"/>
      <c r="KGS29" s="211"/>
      <c r="KGT29" s="211"/>
      <c r="KGU29" s="211"/>
      <c r="KGV29" s="211"/>
      <c r="KGW29" s="211"/>
      <c r="KGX29" s="211"/>
      <c r="KGY29" s="211"/>
      <c r="KGZ29" s="211"/>
      <c r="KHA29" s="211"/>
      <c r="KHB29" s="211"/>
      <c r="KHC29" s="211"/>
      <c r="KHD29" s="211"/>
      <c r="KHE29" s="211"/>
      <c r="KHF29" s="211"/>
      <c r="KHG29" s="211"/>
      <c r="KHH29" s="211"/>
      <c r="KHI29" s="211"/>
      <c r="KHJ29" s="211"/>
      <c r="KHK29" s="211"/>
      <c r="KHL29" s="211"/>
      <c r="KHM29" s="211"/>
      <c r="KHN29" s="211"/>
      <c r="KHO29" s="211"/>
      <c r="KHP29" s="211"/>
      <c r="KHQ29" s="211"/>
      <c r="KHR29" s="211"/>
      <c r="KHS29" s="211"/>
      <c r="KHT29" s="211"/>
      <c r="KHU29" s="211"/>
      <c r="KHV29" s="211"/>
      <c r="KHW29" s="211"/>
      <c r="KHX29" s="211"/>
      <c r="KHY29" s="211"/>
      <c r="KHZ29" s="211"/>
      <c r="KIA29" s="211"/>
      <c r="KIB29" s="211"/>
      <c r="KIC29" s="211"/>
      <c r="KID29" s="211"/>
      <c r="KIE29" s="211"/>
      <c r="KIF29" s="211"/>
      <c r="KIG29" s="211"/>
      <c r="KIH29" s="211"/>
      <c r="KII29" s="211"/>
      <c r="KIJ29" s="211"/>
      <c r="KIK29" s="211"/>
      <c r="KIL29" s="211"/>
      <c r="KIM29" s="211"/>
      <c r="KIN29" s="211"/>
      <c r="KIO29" s="211"/>
      <c r="KIP29" s="211"/>
      <c r="KIQ29" s="211"/>
      <c r="KIR29" s="211"/>
      <c r="KIS29" s="211"/>
      <c r="KIT29" s="211"/>
      <c r="KIU29" s="211"/>
      <c r="KIV29" s="211"/>
      <c r="KIW29" s="211"/>
      <c r="KIX29" s="211"/>
      <c r="KIY29" s="211"/>
      <c r="KIZ29" s="211"/>
      <c r="KJA29" s="211"/>
      <c r="KJB29" s="211"/>
      <c r="KJC29" s="211"/>
      <c r="KJD29" s="211"/>
      <c r="KJE29" s="211"/>
      <c r="KJF29" s="211"/>
      <c r="KJG29" s="211"/>
      <c r="KJH29" s="211"/>
      <c r="KJI29" s="211"/>
      <c r="KJJ29" s="211"/>
      <c r="KJK29" s="211"/>
      <c r="KJL29" s="211"/>
      <c r="KJM29" s="211"/>
      <c r="KJN29" s="211"/>
      <c r="KJO29" s="211"/>
      <c r="KJP29" s="211"/>
      <c r="KJQ29" s="211"/>
      <c r="KJR29" s="211"/>
      <c r="KJS29" s="211"/>
      <c r="KJT29" s="211"/>
      <c r="KJU29" s="211"/>
      <c r="KJV29" s="211"/>
      <c r="KJW29" s="211"/>
      <c r="KJX29" s="211"/>
      <c r="KJY29" s="211"/>
      <c r="KJZ29" s="211"/>
      <c r="KKA29" s="211"/>
      <c r="KKB29" s="211"/>
      <c r="KKC29" s="211"/>
      <c r="KKD29" s="211"/>
      <c r="KKE29" s="211"/>
      <c r="KKF29" s="211"/>
      <c r="KKG29" s="211"/>
      <c r="KKH29" s="211"/>
      <c r="KKI29" s="211"/>
      <c r="KKJ29" s="211"/>
      <c r="KKK29" s="211"/>
      <c r="KKL29" s="211"/>
      <c r="KKM29" s="211"/>
      <c r="KKN29" s="211"/>
      <c r="KKO29" s="211"/>
      <c r="KKP29" s="211"/>
      <c r="KKQ29" s="211"/>
      <c r="KKR29" s="211"/>
      <c r="KKS29" s="211"/>
      <c r="KKT29" s="211"/>
      <c r="KKU29" s="211"/>
      <c r="KKV29" s="211"/>
      <c r="KKW29" s="211"/>
      <c r="KKX29" s="211"/>
      <c r="KKY29" s="211"/>
      <c r="KKZ29" s="211"/>
      <c r="KLA29" s="211"/>
      <c r="KLB29" s="211"/>
      <c r="KLC29" s="211"/>
      <c r="KLD29" s="211"/>
      <c r="KLE29" s="211"/>
      <c r="KLF29" s="211"/>
      <c r="KLG29" s="211"/>
      <c r="KLH29" s="211"/>
      <c r="KLI29" s="211"/>
      <c r="KLJ29" s="211"/>
      <c r="KLK29" s="211"/>
      <c r="KLL29" s="211"/>
      <c r="KLM29" s="211"/>
      <c r="KLN29" s="211"/>
      <c r="KLO29" s="211"/>
      <c r="KLP29" s="211"/>
      <c r="KLQ29" s="211"/>
      <c r="KLR29" s="211"/>
      <c r="KLS29" s="211"/>
      <c r="KLT29" s="211"/>
      <c r="KLU29" s="211"/>
      <c r="KLV29" s="211"/>
      <c r="KLW29" s="211"/>
      <c r="KLX29" s="211"/>
      <c r="KLY29" s="211"/>
      <c r="KLZ29" s="211"/>
      <c r="KMA29" s="211"/>
      <c r="KMB29" s="211"/>
      <c r="KMC29" s="211"/>
      <c r="KMD29" s="211"/>
      <c r="KME29" s="211"/>
      <c r="KMF29" s="211"/>
      <c r="KMG29" s="211"/>
      <c r="KMH29" s="211"/>
      <c r="KMI29" s="211"/>
      <c r="KMJ29" s="211"/>
      <c r="KMK29" s="211"/>
      <c r="KML29" s="211"/>
      <c r="KMM29" s="211"/>
      <c r="KMN29" s="211"/>
      <c r="KMO29" s="211"/>
      <c r="KMP29" s="211"/>
      <c r="KMQ29" s="211"/>
      <c r="KMR29" s="211"/>
      <c r="KMS29" s="211"/>
      <c r="KMT29" s="211"/>
      <c r="KMU29" s="211"/>
      <c r="KMV29" s="211"/>
      <c r="KMW29" s="211"/>
      <c r="KMX29" s="211"/>
      <c r="KMY29" s="211"/>
      <c r="KMZ29" s="211"/>
      <c r="KNA29" s="211"/>
      <c r="KNB29" s="211"/>
      <c r="KNC29" s="211"/>
      <c r="KND29" s="211"/>
      <c r="KNE29" s="211"/>
      <c r="KNF29" s="211"/>
      <c r="KNG29" s="211"/>
      <c r="KNH29" s="211"/>
      <c r="KNI29" s="211"/>
      <c r="KNJ29" s="211"/>
      <c r="KNK29" s="211"/>
      <c r="KNL29" s="211"/>
      <c r="KNM29" s="211"/>
      <c r="KNN29" s="211"/>
      <c r="KNO29" s="211"/>
      <c r="KNP29" s="211"/>
      <c r="KNQ29" s="211"/>
      <c r="KNR29" s="211"/>
      <c r="KNS29" s="211"/>
      <c r="KNT29" s="211"/>
      <c r="KNU29" s="211"/>
      <c r="KNV29" s="211"/>
      <c r="KNW29" s="211"/>
      <c r="KNX29" s="211"/>
      <c r="KNY29" s="211"/>
      <c r="KNZ29" s="211"/>
      <c r="KOA29" s="211"/>
      <c r="KOB29" s="211"/>
      <c r="KOC29" s="211"/>
      <c r="KOD29" s="211"/>
      <c r="KOE29" s="211"/>
      <c r="KOF29" s="211"/>
      <c r="KOG29" s="211"/>
      <c r="KOH29" s="211"/>
      <c r="KOI29" s="211"/>
      <c r="KOJ29" s="211"/>
      <c r="KOK29" s="211"/>
      <c r="KOL29" s="211"/>
      <c r="KOM29" s="211"/>
      <c r="KON29" s="211"/>
      <c r="KOO29" s="211"/>
      <c r="KOP29" s="211"/>
      <c r="KOQ29" s="211"/>
      <c r="KOR29" s="211"/>
      <c r="KOS29" s="211"/>
      <c r="KOT29" s="211"/>
      <c r="KOU29" s="211"/>
      <c r="KOV29" s="211"/>
      <c r="KOW29" s="211"/>
      <c r="KOX29" s="211"/>
      <c r="KOY29" s="211"/>
      <c r="KOZ29" s="211"/>
      <c r="KPA29" s="211"/>
      <c r="KPB29" s="211"/>
      <c r="KPC29" s="211"/>
      <c r="KPD29" s="211"/>
      <c r="KPE29" s="211"/>
      <c r="KPF29" s="211"/>
      <c r="KPG29" s="211"/>
      <c r="KPH29" s="211"/>
      <c r="KPI29" s="211"/>
      <c r="KPJ29" s="211"/>
      <c r="KPK29" s="211"/>
      <c r="KPL29" s="211"/>
      <c r="KPM29" s="211"/>
      <c r="KPN29" s="211"/>
      <c r="KPO29" s="211"/>
      <c r="KPP29" s="211"/>
      <c r="KPQ29" s="211"/>
      <c r="KPR29" s="211"/>
      <c r="KPS29" s="211"/>
      <c r="KPT29" s="211"/>
      <c r="KPU29" s="211"/>
      <c r="KPV29" s="211"/>
      <c r="KPW29" s="211"/>
      <c r="KPX29" s="211"/>
      <c r="KPY29" s="211"/>
      <c r="KPZ29" s="211"/>
      <c r="KQA29" s="211"/>
      <c r="KQB29" s="211"/>
      <c r="KQC29" s="211"/>
      <c r="KQD29" s="211"/>
      <c r="KQE29" s="211"/>
      <c r="KQF29" s="211"/>
      <c r="KQG29" s="211"/>
      <c r="KQH29" s="211"/>
      <c r="KQI29" s="211"/>
      <c r="KQJ29" s="211"/>
      <c r="KQK29" s="211"/>
      <c r="KQL29" s="211"/>
      <c r="KQM29" s="211"/>
      <c r="KQN29" s="211"/>
      <c r="KQO29" s="211"/>
      <c r="KQP29" s="211"/>
      <c r="KQQ29" s="211"/>
      <c r="KQR29" s="211"/>
      <c r="KQS29" s="211"/>
      <c r="KQT29" s="211"/>
      <c r="KQU29" s="211"/>
      <c r="KQV29" s="211"/>
      <c r="KQW29" s="211"/>
      <c r="KQX29" s="211"/>
      <c r="KQY29" s="211"/>
      <c r="KQZ29" s="211"/>
      <c r="KRA29" s="211"/>
      <c r="KRB29" s="211"/>
      <c r="KRC29" s="211"/>
      <c r="KRD29" s="211"/>
      <c r="KRE29" s="211"/>
      <c r="KRF29" s="211"/>
      <c r="KRG29" s="211"/>
      <c r="KRH29" s="211"/>
      <c r="KRI29" s="211"/>
      <c r="KRJ29" s="211"/>
      <c r="KRK29" s="211"/>
      <c r="KRL29" s="211"/>
      <c r="KRM29" s="211"/>
      <c r="KRN29" s="211"/>
      <c r="KRO29" s="211"/>
      <c r="KRP29" s="211"/>
      <c r="KRQ29" s="211"/>
      <c r="KRR29" s="211"/>
      <c r="KRS29" s="211"/>
      <c r="KRT29" s="211"/>
      <c r="KRU29" s="211"/>
      <c r="KRV29" s="211"/>
      <c r="KRW29" s="211"/>
      <c r="KRX29" s="211"/>
      <c r="KRY29" s="211"/>
      <c r="KRZ29" s="211"/>
      <c r="KSA29" s="211"/>
      <c r="KSB29" s="211"/>
      <c r="KSC29" s="211"/>
      <c r="KSD29" s="211"/>
      <c r="KSE29" s="211"/>
      <c r="KSF29" s="211"/>
      <c r="KSG29" s="211"/>
      <c r="KSH29" s="211"/>
      <c r="KSI29" s="211"/>
      <c r="KSJ29" s="211"/>
      <c r="KSK29" s="211"/>
      <c r="KSL29" s="211"/>
      <c r="KSM29" s="211"/>
      <c r="KSN29" s="211"/>
      <c r="KSO29" s="211"/>
      <c r="KSP29" s="211"/>
      <c r="KSQ29" s="211"/>
      <c r="KSR29" s="211"/>
      <c r="KSS29" s="211"/>
      <c r="KST29" s="211"/>
      <c r="KSU29" s="211"/>
      <c r="KSV29" s="211"/>
      <c r="KSW29" s="211"/>
      <c r="KSX29" s="211"/>
      <c r="KSY29" s="211"/>
      <c r="KSZ29" s="211"/>
      <c r="KTA29" s="211"/>
      <c r="KTB29" s="211"/>
      <c r="KTC29" s="211"/>
      <c r="KTD29" s="211"/>
      <c r="KTE29" s="211"/>
      <c r="KTF29" s="211"/>
      <c r="KTG29" s="211"/>
      <c r="KTH29" s="211"/>
      <c r="KTI29" s="211"/>
      <c r="KTJ29" s="211"/>
      <c r="KTK29" s="211"/>
      <c r="KTL29" s="211"/>
      <c r="KTM29" s="211"/>
      <c r="KTN29" s="211"/>
      <c r="KTO29" s="211"/>
      <c r="KTP29" s="211"/>
      <c r="KTQ29" s="211"/>
      <c r="KTR29" s="211"/>
      <c r="KTS29" s="211"/>
      <c r="KTT29" s="211"/>
      <c r="KTU29" s="211"/>
      <c r="KTV29" s="211"/>
      <c r="KTW29" s="211"/>
      <c r="KTX29" s="211"/>
      <c r="KTY29" s="211"/>
      <c r="KTZ29" s="211"/>
      <c r="KUA29" s="211"/>
      <c r="KUB29" s="211"/>
      <c r="KUC29" s="211"/>
      <c r="KUD29" s="211"/>
      <c r="KUE29" s="211"/>
      <c r="KUF29" s="211"/>
      <c r="KUG29" s="211"/>
      <c r="KUH29" s="211"/>
      <c r="KUI29" s="211"/>
      <c r="KUJ29" s="211"/>
      <c r="KUK29" s="211"/>
      <c r="KUL29" s="211"/>
      <c r="KUM29" s="211"/>
      <c r="KUN29" s="211"/>
      <c r="KUO29" s="211"/>
      <c r="KUP29" s="211"/>
      <c r="KUQ29" s="211"/>
      <c r="KUR29" s="211"/>
      <c r="KUS29" s="211"/>
      <c r="KUT29" s="211"/>
      <c r="KUU29" s="211"/>
      <c r="KUV29" s="211"/>
      <c r="KUW29" s="211"/>
      <c r="KUX29" s="211"/>
      <c r="KUY29" s="211"/>
      <c r="KUZ29" s="211"/>
      <c r="KVA29" s="211"/>
      <c r="KVB29" s="211"/>
      <c r="KVC29" s="211"/>
      <c r="KVD29" s="211"/>
      <c r="KVE29" s="211"/>
      <c r="KVF29" s="211"/>
      <c r="KVG29" s="211"/>
      <c r="KVH29" s="211"/>
      <c r="KVI29" s="211"/>
      <c r="KVJ29" s="211"/>
      <c r="KVK29" s="211"/>
      <c r="KVL29" s="211"/>
      <c r="KVM29" s="211"/>
      <c r="KVN29" s="211"/>
      <c r="KVO29" s="211"/>
      <c r="KVP29" s="211"/>
      <c r="KVQ29" s="211"/>
      <c r="KVR29" s="211"/>
      <c r="KVS29" s="211"/>
      <c r="KVT29" s="211"/>
      <c r="KVU29" s="211"/>
      <c r="KVV29" s="211"/>
      <c r="KVW29" s="211"/>
      <c r="KVX29" s="211"/>
      <c r="KVY29" s="211"/>
      <c r="KVZ29" s="211"/>
      <c r="KWA29" s="211"/>
      <c r="KWB29" s="211"/>
      <c r="KWC29" s="211"/>
      <c r="KWD29" s="211"/>
      <c r="KWE29" s="211"/>
      <c r="KWF29" s="211"/>
      <c r="KWG29" s="211"/>
      <c r="KWH29" s="211"/>
      <c r="KWI29" s="211"/>
      <c r="KWJ29" s="211"/>
      <c r="KWK29" s="211"/>
      <c r="KWL29" s="211"/>
      <c r="KWM29" s="211"/>
      <c r="KWN29" s="211"/>
      <c r="KWO29" s="211"/>
      <c r="KWP29" s="211"/>
      <c r="KWQ29" s="211"/>
      <c r="KWR29" s="211"/>
      <c r="KWS29" s="211"/>
      <c r="KWT29" s="211"/>
      <c r="KWU29" s="211"/>
      <c r="KWV29" s="211"/>
      <c r="KWW29" s="211"/>
      <c r="KWX29" s="211"/>
      <c r="KWY29" s="211"/>
      <c r="KWZ29" s="211"/>
      <c r="KXA29" s="211"/>
      <c r="KXB29" s="211"/>
      <c r="KXC29" s="211"/>
      <c r="KXD29" s="211"/>
      <c r="KXE29" s="211"/>
      <c r="KXF29" s="211"/>
      <c r="KXG29" s="211"/>
      <c r="KXH29" s="211"/>
      <c r="KXI29" s="211"/>
      <c r="KXJ29" s="211"/>
      <c r="KXK29" s="211"/>
      <c r="KXL29" s="211"/>
      <c r="KXM29" s="211"/>
      <c r="KXN29" s="211"/>
      <c r="KXO29" s="211"/>
      <c r="KXP29" s="211"/>
      <c r="KXQ29" s="211"/>
      <c r="KXR29" s="211"/>
      <c r="KXS29" s="211"/>
      <c r="KXT29" s="211"/>
      <c r="KXU29" s="211"/>
      <c r="KXV29" s="211"/>
      <c r="KXW29" s="211"/>
      <c r="KXX29" s="211"/>
      <c r="KXY29" s="211"/>
      <c r="KXZ29" s="211"/>
      <c r="KYA29" s="211"/>
      <c r="KYB29" s="211"/>
      <c r="KYC29" s="211"/>
      <c r="KYD29" s="211"/>
      <c r="KYE29" s="211"/>
      <c r="KYF29" s="211"/>
      <c r="KYG29" s="211"/>
      <c r="KYH29" s="211"/>
      <c r="KYI29" s="211"/>
      <c r="KYJ29" s="211"/>
      <c r="KYK29" s="211"/>
      <c r="KYL29" s="211"/>
      <c r="KYM29" s="211"/>
      <c r="KYN29" s="211"/>
      <c r="KYO29" s="211"/>
      <c r="KYP29" s="211"/>
      <c r="KYQ29" s="211"/>
      <c r="KYR29" s="211"/>
      <c r="KYS29" s="211"/>
      <c r="KYT29" s="211"/>
      <c r="KYU29" s="211"/>
      <c r="KYV29" s="211"/>
      <c r="KYW29" s="211"/>
      <c r="KYX29" s="211"/>
      <c r="KYY29" s="211"/>
      <c r="KYZ29" s="211"/>
      <c r="KZA29" s="211"/>
      <c r="KZB29" s="211"/>
      <c r="KZC29" s="211"/>
      <c r="KZD29" s="211"/>
      <c r="KZE29" s="211"/>
      <c r="KZF29" s="211"/>
      <c r="KZG29" s="211"/>
      <c r="KZH29" s="211"/>
      <c r="KZI29" s="211"/>
      <c r="KZJ29" s="211"/>
      <c r="KZK29" s="211"/>
      <c r="KZL29" s="211"/>
      <c r="KZM29" s="211"/>
      <c r="KZN29" s="211"/>
      <c r="KZO29" s="211"/>
      <c r="KZP29" s="211"/>
      <c r="KZQ29" s="211"/>
      <c r="KZR29" s="211"/>
      <c r="KZS29" s="211"/>
      <c r="KZT29" s="211"/>
      <c r="KZU29" s="211"/>
      <c r="KZV29" s="211"/>
      <c r="KZW29" s="211"/>
      <c r="KZX29" s="211"/>
      <c r="KZY29" s="211"/>
      <c r="KZZ29" s="211"/>
      <c r="LAA29" s="211"/>
      <c r="LAB29" s="211"/>
      <c r="LAC29" s="211"/>
      <c r="LAD29" s="211"/>
      <c r="LAE29" s="211"/>
      <c r="LAF29" s="211"/>
      <c r="LAG29" s="211"/>
      <c r="LAH29" s="211"/>
      <c r="LAI29" s="211"/>
      <c r="LAJ29" s="211"/>
      <c r="LAK29" s="211"/>
      <c r="LAL29" s="211"/>
      <c r="LAM29" s="211"/>
      <c r="LAN29" s="211"/>
      <c r="LAO29" s="211"/>
      <c r="LAP29" s="211"/>
      <c r="LAQ29" s="211"/>
      <c r="LAR29" s="211"/>
      <c r="LAS29" s="211"/>
      <c r="LAT29" s="211"/>
      <c r="LAU29" s="211"/>
      <c r="LAV29" s="211"/>
      <c r="LAW29" s="211"/>
      <c r="LAX29" s="211"/>
      <c r="LAY29" s="211"/>
      <c r="LAZ29" s="211"/>
      <c r="LBA29" s="211"/>
      <c r="LBB29" s="211"/>
      <c r="LBC29" s="211"/>
      <c r="LBD29" s="211"/>
      <c r="LBE29" s="211"/>
      <c r="LBF29" s="211"/>
      <c r="LBG29" s="211"/>
      <c r="LBH29" s="211"/>
      <c r="LBI29" s="211"/>
      <c r="LBJ29" s="211"/>
      <c r="LBK29" s="211"/>
      <c r="LBL29" s="211"/>
      <c r="LBM29" s="211"/>
      <c r="LBN29" s="211"/>
      <c r="LBO29" s="211"/>
      <c r="LBP29" s="211"/>
      <c r="LBQ29" s="211"/>
      <c r="LBR29" s="211"/>
      <c r="LBS29" s="211"/>
      <c r="LBT29" s="211"/>
      <c r="LBU29" s="211"/>
      <c r="LBV29" s="211"/>
      <c r="LBW29" s="211"/>
      <c r="LBX29" s="211"/>
      <c r="LBY29" s="211"/>
      <c r="LBZ29" s="211"/>
      <c r="LCA29" s="211"/>
      <c r="LCB29" s="211"/>
      <c r="LCC29" s="211"/>
      <c r="LCD29" s="211"/>
      <c r="LCE29" s="211"/>
      <c r="LCF29" s="211"/>
      <c r="LCG29" s="211"/>
      <c r="LCH29" s="211"/>
      <c r="LCI29" s="211"/>
      <c r="LCJ29" s="211"/>
      <c r="LCK29" s="211"/>
      <c r="LCL29" s="211"/>
      <c r="LCM29" s="211"/>
      <c r="LCN29" s="211"/>
      <c r="LCO29" s="211"/>
      <c r="LCP29" s="211"/>
      <c r="LCQ29" s="211"/>
      <c r="LCR29" s="211"/>
      <c r="LCS29" s="211"/>
      <c r="LCT29" s="211"/>
      <c r="LCU29" s="211"/>
      <c r="LCV29" s="211"/>
      <c r="LCW29" s="211"/>
      <c r="LCX29" s="211"/>
      <c r="LCY29" s="211"/>
      <c r="LCZ29" s="211"/>
      <c r="LDA29" s="211"/>
      <c r="LDB29" s="211"/>
      <c r="LDC29" s="211"/>
      <c r="LDD29" s="211"/>
      <c r="LDE29" s="211"/>
      <c r="LDF29" s="211"/>
      <c r="LDG29" s="211"/>
      <c r="LDH29" s="211"/>
      <c r="LDI29" s="211"/>
      <c r="LDJ29" s="211"/>
      <c r="LDK29" s="211"/>
      <c r="LDL29" s="211"/>
      <c r="LDM29" s="211"/>
      <c r="LDN29" s="211"/>
      <c r="LDO29" s="211"/>
      <c r="LDP29" s="211"/>
      <c r="LDQ29" s="211"/>
      <c r="LDR29" s="211"/>
      <c r="LDS29" s="211"/>
      <c r="LDT29" s="211"/>
      <c r="LDU29" s="211"/>
      <c r="LDV29" s="211"/>
      <c r="LDW29" s="211"/>
      <c r="LDX29" s="211"/>
      <c r="LDY29" s="211"/>
      <c r="LDZ29" s="211"/>
      <c r="LEA29" s="211"/>
      <c r="LEB29" s="211"/>
      <c r="LEC29" s="211"/>
      <c r="LED29" s="211"/>
      <c r="LEE29" s="211"/>
      <c r="LEF29" s="211"/>
      <c r="LEG29" s="211"/>
      <c r="LEH29" s="211"/>
      <c r="LEI29" s="211"/>
      <c r="LEJ29" s="211"/>
      <c r="LEK29" s="211"/>
      <c r="LEL29" s="211"/>
      <c r="LEM29" s="211"/>
      <c r="LEN29" s="211"/>
      <c r="LEO29" s="211"/>
      <c r="LEP29" s="211"/>
      <c r="LEQ29" s="211"/>
      <c r="LER29" s="211"/>
      <c r="LES29" s="211"/>
      <c r="LET29" s="211"/>
      <c r="LEU29" s="211"/>
      <c r="LEV29" s="211"/>
      <c r="LEW29" s="211"/>
      <c r="LEX29" s="211"/>
      <c r="LEY29" s="211"/>
      <c r="LEZ29" s="211"/>
      <c r="LFA29" s="211"/>
      <c r="LFB29" s="211"/>
      <c r="LFC29" s="211"/>
      <c r="LFD29" s="211"/>
      <c r="LFE29" s="211"/>
      <c r="LFF29" s="211"/>
      <c r="LFG29" s="211"/>
      <c r="LFH29" s="211"/>
      <c r="LFI29" s="211"/>
      <c r="LFJ29" s="211"/>
      <c r="LFK29" s="211"/>
      <c r="LFL29" s="211"/>
      <c r="LFM29" s="211"/>
      <c r="LFN29" s="211"/>
      <c r="LFO29" s="211"/>
      <c r="LFP29" s="211"/>
      <c r="LFQ29" s="211"/>
      <c r="LFR29" s="211"/>
      <c r="LFS29" s="211"/>
      <c r="LFT29" s="211"/>
      <c r="LFU29" s="211"/>
      <c r="LFV29" s="211"/>
      <c r="LFW29" s="211"/>
      <c r="LFX29" s="211"/>
      <c r="LFY29" s="211"/>
      <c r="LFZ29" s="211"/>
      <c r="LGA29" s="211"/>
      <c r="LGB29" s="211"/>
      <c r="LGC29" s="211"/>
      <c r="LGD29" s="211"/>
      <c r="LGE29" s="211"/>
      <c r="LGF29" s="211"/>
      <c r="LGG29" s="211"/>
      <c r="LGH29" s="211"/>
      <c r="LGI29" s="211"/>
      <c r="LGJ29" s="211"/>
      <c r="LGK29" s="211"/>
      <c r="LGL29" s="211"/>
      <c r="LGM29" s="211"/>
      <c r="LGN29" s="211"/>
      <c r="LGO29" s="211"/>
      <c r="LGP29" s="211"/>
      <c r="LGQ29" s="211"/>
      <c r="LGR29" s="211"/>
      <c r="LGS29" s="211"/>
      <c r="LGT29" s="211"/>
      <c r="LGU29" s="211"/>
      <c r="LGV29" s="211"/>
      <c r="LGW29" s="211"/>
      <c r="LGX29" s="211"/>
      <c r="LGY29" s="211"/>
      <c r="LGZ29" s="211"/>
      <c r="LHA29" s="211"/>
      <c r="LHB29" s="211"/>
      <c r="LHC29" s="211"/>
      <c r="LHD29" s="211"/>
      <c r="LHE29" s="211"/>
      <c r="LHF29" s="211"/>
      <c r="LHG29" s="211"/>
      <c r="LHH29" s="211"/>
      <c r="LHI29" s="211"/>
      <c r="LHJ29" s="211"/>
      <c r="LHK29" s="211"/>
      <c r="LHL29" s="211"/>
      <c r="LHM29" s="211"/>
      <c r="LHN29" s="211"/>
      <c r="LHO29" s="211"/>
      <c r="LHP29" s="211"/>
      <c r="LHQ29" s="211"/>
      <c r="LHR29" s="211"/>
      <c r="LHS29" s="211"/>
      <c r="LHT29" s="211"/>
      <c r="LHU29" s="211"/>
      <c r="LHV29" s="211"/>
      <c r="LHW29" s="211"/>
      <c r="LHX29" s="211"/>
      <c r="LHY29" s="211"/>
      <c r="LHZ29" s="211"/>
      <c r="LIA29" s="211"/>
      <c r="LIB29" s="211"/>
      <c r="LIC29" s="211"/>
      <c r="LID29" s="211"/>
      <c r="LIE29" s="211"/>
      <c r="LIF29" s="211"/>
      <c r="LIG29" s="211"/>
      <c r="LIH29" s="211"/>
      <c r="LII29" s="211"/>
      <c r="LIJ29" s="211"/>
      <c r="LIK29" s="211"/>
      <c r="LIL29" s="211"/>
      <c r="LIM29" s="211"/>
      <c r="LIN29" s="211"/>
      <c r="LIO29" s="211"/>
      <c r="LIP29" s="211"/>
      <c r="LIQ29" s="211"/>
      <c r="LIR29" s="211"/>
      <c r="LIS29" s="211"/>
      <c r="LIT29" s="211"/>
      <c r="LIU29" s="211"/>
      <c r="LIV29" s="211"/>
      <c r="LIW29" s="211"/>
      <c r="LIX29" s="211"/>
      <c r="LIY29" s="211"/>
      <c r="LIZ29" s="211"/>
      <c r="LJA29" s="211"/>
      <c r="LJB29" s="211"/>
      <c r="LJC29" s="211"/>
      <c r="LJD29" s="211"/>
      <c r="LJE29" s="211"/>
      <c r="LJF29" s="211"/>
      <c r="LJG29" s="211"/>
      <c r="LJH29" s="211"/>
      <c r="LJI29" s="211"/>
      <c r="LJJ29" s="211"/>
      <c r="LJK29" s="211"/>
      <c r="LJL29" s="211"/>
      <c r="LJM29" s="211"/>
      <c r="LJN29" s="211"/>
      <c r="LJO29" s="211"/>
      <c r="LJP29" s="211"/>
      <c r="LJQ29" s="211"/>
      <c r="LJR29" s="211"/>
      <c r="LJS29" s="211"/>
      <c r="LJT29" s="211"/>
      <c r="LJU29" s="211"/>
      <c r="LJV29" s="211"/>
      <c r="LJW29" s="211"/>
      <c r="LJX29" s="211"/>
      <c r="LJY29" s="211"/>
      <c r="LJZ29" s="211"/>
      <c r="LKA29" s="211"/>
      <c r="LKB29" s="211"/>
      <c r="LKC29" s="211"/>
      <c r="LKD29" s="211"/>
      <c r="LKE29" s="211"/>
      <c r="LKF29" s="211"/>
      <c r="LKG29" s="211"/>
      <c r="LKH29" s="211"/>
      <c r="LKI29" s="211"/>
      <c r="LKJ29" s="211"/>
      <c r="LKK29" s="211"/>
      <c r="LKL29" s="211"/>
      <c r="LKM29" s="211"/>
      <c r="LKN29" s="211"/>
      <c r="LKO29" s="211"/>
      <c r="LKP29" s="211"/>
      <c r="LKQ29" s="211"/>
      <c r="LKR29" s="211"/>
      <c r="LKS29" s="211"/>
      <c r="LKT29" s="211"/>
      <c r="LKU29" s="211"/>
      <c r="LKV29" s="211"/>
      <c r="LKW29" s="211"/>
      <c r="LKX29" s="211"/>
      <c r="LKY29" s="211"/>
      <c r="LKZ29" s="211"/>
      <c r="LLA29" s="211"/>
      <c r="LLB29" s="211"/>
      <c r="LLC29" s="211"/>
      <c r="LLD29" s="211"/>
      <c r="LLE29" s="211"/>
      <c r="LLF29" s="211"/>
      <c r="LLG29" s="211"/>
      <c r="LLH29" s="211"/>
      <c r="LLI29" s="211"/>
      <c r="LLJ29" s="211"/>
      <c r="LLK29" s="211"/>
      <c r="LLL29" s="211"/>
      <c r="LLM29" s="211"/>
      <c r="LLN29" s="211"/>
      <c r="LLO29" s="211"/>
      <c r="LLP29" s="211"/>
      <c r="LLQ29" s="211"/>
      <c r="LLR29" s="211"/>
      <c r="LLS29" s="211"/>
      <c r="LLT29" s="211"/>
      <c r="LLU29" s="211"/>
      <c r="LLV29" s="211"/>
      <c r="LLW29" s="211"/>
      <c r="LLX29" s="211"/>
      <c r="LLY29" s="211"/>
      <c r="LLZ29" s="211"/>
      <c r="LMA29" s="211"/>
      <c r="LMB29" s="211"/>
      <c r="LMC29" s="211"/>
      <c r="LMD29" s="211"/>
      <c r="LME29" s="211"/>
      <c r="LMF29" s="211"/>
      <c r="LMG29" s="211"/>
      <c r="LMH29" s="211"/>
      <c r="LMI29" s="211"/>
      <c r="LMJ29" s="211"/>
      <c r="LMK29" s="211"/>
      <c r="LML29" s="211"/>
      <c r="LMM29" s="211"/>
      <c r="LMN29" s="211"/>
      <c r="LMO29" s="211"/>
      <c r="LMP29" s="211"/>
      <c r="LMQ29" s="211"/>
      <c r="LMR29" s="211"/>
      <c r="LMS29" s="211"/>
      <c r="LMT29" s="211"/>
      <c r="LMU29" s="211"/>
      <c r="LMV29" s="211"/>
      <c r="LMW29" s="211"/>
      <c r="LMX29" s="211"/>
      <c r="LMY29" s="211"/>
      <c r="LMZ29" s="211"/>
      <c r="LNA29" s="211"/>
      <c r="LNB29" s="211"/>
      <c r="LNC29" s="211"/>
      <c r="LND29" s="211"/>
      <c r="LNE29" s="211"/>
      <c r="LNF29" s="211"/>
      <c r="LNG29" s="211"/>
      <c r="LNH29" s="211"/>
      <c r="LNI29" s="211"/>
      <c r="LNJ29" s="211"/>
      <c r="LNK29" s="211"/>
      <c r="LNL29" s="211"/>
      <c r="LNM29" s="211"/>
      <c r="LNN29" s="211"/>
      <c r="LNO29" s="211"/>
      <c r="LNP29" s="211"/>
      <c r="LNQ29" s="211"/>
      <c r="LNR29" s="211"/>
      <c r="LNS29" s="211"/>
      <c r="LNT29" s="211"/>
      <c r="LNU29" s="211"/>
      <c r="LNV29" s="211"/>
      <c r="LNW29" s="211"/>
      <c r="LNX29" s="211"/>
      <c r="LNY29" s="211"/>
      <c r="LNZ29" s="211"/>
      <c r="LOA29" s="211"/>
      <c r="LOB29" s="211"/>
      <c r="LOC29" s="211"/>
      <c r="LOD29" s="211"/>
      <c r="LOE29" s="211"/>
      <c r="LOF29" s="211"/>
      <c r="LOG29" s="211"/>
      <c r="LOH29" s="211"/>
      <c r="LOI29" s="211"/>
      <c r="LOJ29" s="211"/>
      <c r="LOK29" s="211"/>
      <c r="LOL29" s="211"/>
      <c r="LOM29" s="211"/>
      <c r="LON29" s="211"/>
      <c r="LOO29" s="211"/>
      <c r="LOP29" s="211"/>
      <c r="LOQ29" s="211"/>
      <c r="LOR29" s="211"/>
      <c r="LOS29" s="211"/>
      <c r="LOT29" s="211"/>
      <c r="LOU29" s="211"/>
      <c r="LOV29" s="211"/>
      <c r="LOW29" s="211"/>
      <c r="LOX29" s="211"/>
      <c r="LOY29" s="211"/>
      <c r="LOZ29" s="211"/>
      <c r="LPA29" s="211"/>
      <c r="LPB29" s="211"/>
      <c r="LPC29" s="211"/>
      <c r="LPD29" s="211"/>
      <c r="LPE29" s="211"/>
      <c r="LPF29" s="211"/>
      <c r="LPG29" s="211"/>
      <c r="LPH29" s="211"/>
      <c r="LPI29" s="211"/>
      <c r="LPJ29" s="211"/>
      <c r="LPK29" s="211"/>
      <c r="LPL29" s="211"/>
      <c r="LPM29" s="211"/>
      <c r="LPN29" s="211"/>
      <c r="LPO29" s="211"/>
      <c r="LPP29" s="211"/>
      <c r="LPQ29" s="211"/>
      <c r="LPR29" s="211"/>
      <c r="LPS29" s="211"/>
      <c r="LPT29" s="211"/>
      <c r="LPU29" s="211"/>
      <c r="LPV29" s="211"/>
      <c r="LPW29" s="211"/>
      <c r="LPX29" s="211"/>
      <c r="LPY29" s="211"/>
      <c r="LPZ29" s="211"/>
      <c r="LQA29" s="211"/>
      <c r="LQB29" s="211"/>
      <c r="LQC29" s="211"/>
      <c r="LQD29" s="211"/>
      <c r="LQE29" s="211"/>
      <c r="LQF29" s="211"/>
      <c r="LQG29" s="211"/>
      <c r="LQH29" s="211"/>
      <c r="LQI29" s="211"/>
      <c r="LQJ29" s="211"/>
      <c r="LQK29" s="211"/>
      <c r="LQL29" s="211"/>
      <c r="LQM29" s="211"/>
      <c r="LQN29" s="211"/>
      <c r="LQO29" s="211"/>
      <c r="LQP29" s="211"/>
      <c r="LQQ29" s="211"/>
      <c r="LQR29" s="211"/>
      <c r="LQS29" s="211"/>
      <c r="LQT29" s="211"/>
      <c r="LQU29" s="211"/>
      <c r="LQV29" s="211"/>
      <c r="LQW29" s="211"/>
      <c r="LQX29" s="211"/>
      <c r="LQY29" s="211"/>
      <c r="LQZ29" s="211"/>
      <c r="LRA29" s="211"/>
      <c r="LRB29" s="211"/>
      <c r="LRC29" s="211"/>
      <c r="LRD29" s="211"/>
      <c r="LRE29" s="211"/>
      <c r="LRF29" s="211"/>
      <c r="LRG29" s="211"/>
      <c r="LRH29" s="211"/>
      <c r="LRI29" s="211"/>
      <c r="LRJ29" s="211"/>
      <c r="LRK29" s="211"/>
      <c r="LRL29" s="211"/>
      <c r="LRM29" s="211"/>
      <c r="LRN29" s="211"/>
      <c r="LRO29" s="211"/>
      <c r="LRP29" s="211"/>
      <c r="LRQ29" s="211"/>
      <c r="LRR29" s="211"/>
      <c r="LRS29" s="211"/>
      <c r="LRT29" s="211"/>
      <c r="LRU29" s="211"/>
      <c r="LRV29" s="211"/>
      <c r="LRW29" s="211"/>
      <c r="LRX29" s="211"/>
      <c r="LRY29" s="211"/>
      <c r="LRZ29" s="211"/>
      <c r="LSA29" s="211"/>
      <c r="LSB29" s="211"/>
      <c r="LSC29" s="211"/>
      <c r="LSD29" s="211"/>
      <c r="LSE29" s="211"/>
      <c r="LSF29" s="211"/>
      <c r="LSG29" s="211"/>
      <c r="LSH29" s="211"/>
      <c r="LSI29" s="211"/>
      <c r="LSJ29" s="211"/>
      <c r="LSK29" s="211"/>
      <c r="LSL29" s="211"/>
      <c r="LSM29" s="211"/>
      <c r="LSN29" s="211"/>
      <c r="LSO29" s="211"/>
      <c r="LSP29" s="211"/>
      <c r="LSQ29" s="211"/>
      <c r="LSR29" s="211"/>
      <c r="LSS29" s="211"/>
      <c r="LST29" s="211"/>
      <c r="LSU29" s="211"/>
      <c r="LSV29" s="211"/>
      <c r="LSW29" s="211"/>
      <c r="LSX29" s="211"/>
      <c r="LSY29" s="211"/>
      <c r="LSZ29" s="211"/>
      <c r="LTA29" s="211"/>
      <c r="LTB29" s="211"/>
      <c r="LTC29" s="211"/>
      <c r="LTD29" s="211"/>
      <c r="LTE29" s="211"/>
      <c r="LTF29" s="211"/>
      <c r="LTG29" s="211"/>
      <c r="LTH29" s="211"/>
      <c r="LTI29" s="211"/>
      <c r="LTJ29" s="211"/>
      <c r="LTK29" s="211"/>
      <c r="LTL29" s="211"/>
      <c r="LTM29" s="211"/>
      <c r="LTN29" s="211"/>
      <c r="LTO29" s="211"/>
      <c r="LTP29" s="211"/>
      <c r="LTQ29" s="211"/>
      <c r="LTR29" s="211"/>
      <c r="LTS29" s="211"/>
      <c r="LTT29" s="211"/>
      <c r="LTU29" s="211"/>
      <c r="LTV29" s="211"/>
      <c r="LTW29" s="211"/>
      <c r="LTX29" s="211"/>
      <c r="LTY29" s="211"/>
      <c r="LTZ29" s="211"/>
      <c r="LUA29" s="211"/>
      <c r="LUB29" s="211"/>
      <c r="LUC29" s="211"/>
      <c r="LUD29" s="211"/>
      <c r="LUE29" s="211"/>
      <c r="LUF29" s="211"/>
      <c r="LUG29" s="211"/>
      <c r="LUH29" s="211"/>
      <c r="LUI29" s="211"/>
      <c r="LUJ29" s="211"/>
      <c r="LUK29" s="211"/>
      <c r="LUL29" s="211"/>
      <c r="LUM29" s="211"/>
      <c r="LUN29" s="211"/>
      <c r="LUO29" s="211"/>
      <c r="LUP29" s="211"/>
      <c r="LUQ29" s="211"/>
      <c r="LUR29" s="211"/>
      <c r="LUS29" s="211"/>
      <c r="LUT29" s="211"/>
      <c r="LUU29" s="211"/>
      <c r="LUV29" s="211"/>
      <c r="LUW29" s="211"/>
      <c r="LUX29" s="211"/>
      <c r="LUY29" s="211"/>
      <c r="LUZ29" s="211"/>
      <c r="LVA29" s="211"/>
      <c r="LVB29" s="211"/>
      <c r="LVC29" s="211"/>
      <c r="LVD29" s="211"/>
      <c r="LVE29" s="211"/>
      <c r="LVF29" s="211"/>
      <c r="LVG29" s="211"/>
      <c r="LVH29" s="211"/>
      <c r="LVI29" s="211"/>
      <c r="LVJ29" s="211"/>
      <c r="LVK29" s="211"/>
      <c r="LVL29" s="211"/>
      <c r="LVM29" s="211"/>
      <c r="LVN29" s="211"/>
      <c r="LVO29" s="211"/>
      <c r="LVP29" s="211"/>
      <c r="LVQ29" s="211"/>
      <c r="LVR29" s="211"/>
      <c r="LVS29" s="211"/>
      <c r="LVT29" s="211"/>
      <c r="LVU29" s="211"/>
      <c r="LVV29" s="211"/>
      <c r="LVW29" s="211"/>
      <c r="LVX29" s="211"/>
      <c r="LVY29" s="211"/>
      <c r="LVZ29" s="211"/>
      <c r="LWA29" s="211"/>
      <c r="LWB29" s="211"/>
      <c r="LWC29" s="211"/>
      <c r="LWD29" s="211"/>
      <c r="LWE29" s="211"/>
      <c r="LWF29" s="211"/>
      <c r="LWG29" s="211"/>
      <c r="LWH29" s="211"/>
      <c r="LWI29" s="211"/>
      <c r="LWJ29" s="211"/>
      <c r="LWK29" s="211"/>
      <c r="LWL29" s="211"/>
      <c r="LWM29" s="211"/>
      <c r="LWN29" s="211"/>
      <c r="LWO29" s="211"/>
      <c r="LWP29" s="211"/>
      <c r="LWQ29" s="211"/>
      <c r="LWR29" s="211"/>
      <c r="LWS29" s="211"/>
      <c r="LWT29" s="211"/>
      <c r="LWU29" s="211"/>
      <c r="LWV29" s="211"/>
      <c r="LWW29" s="211"/>
      <c r="LWX29" s="211"/>
      <c r="LWY29" s="211"/>
      <c r="LWZ29" s="211"/>
      <c r="LXA29" s="211"/>
      <c r="LXB29" s="211"/>
      <c r="LXC29" s="211"/>
      <c r="LXD29" s="211"/>
      <c r="LXE29" s="211"/>
      <c r="LXF29" s="211"/>
      <c r="LXG29" s="211"/>
      <c r="LXH29" s="211"/>
      <c r="LXI29" s="211"/>
      <c r="LXJ29" s="211"/>
      <c r="LXK29" s="211"/>
      <c r="LXL29" s="211"/>
      <c r="LXM29" s="211"/>
      <c r="LXN29" s="211"/>
      <c r="LXO29" s="211"/>
      <c r="LXP29" s="211"/>
      <c r="LXQ29" s="211"/>
      <c r="LXR29" s="211"/>
      <c r="LXS29" s="211"/>
      <c r="LXT29" s="211"/>
      <c r="LXU29" s="211"/>
      <c r="LXV29" s="211"/>
      <c r="LXW29" s="211"/>
      <c r="LXX29" s="211"/>
      <c r="LXY29" s="211"/>
      <c r="LXZ29" s="211"/>
      <c r="LYA29" s="211"/>
      <c r="LYB29" s="211"/>
      <c r="LYC29" s="211"/>
      <c r="LYD29" s="211"/>
      <c r="LYE29" s="211"/>
      <c r="LYF29" s="211"/>
      <c r="LYG29" s="211"/>
      <c r="LYH29" s="211"/>
      <c r="LYI29" s="211"/>
      <c r="LYJ29" s="211"/>
      <c r="LYK29" s="211"/>
      <c r="LYL29" s="211"/>
      <c r="LYM29" s="211"/>
      <c r="LYN29" s="211"/>
      <c r="LYO29" s="211"/>
      <c r="LYP29" s="211"/>
      <c r="LYQ29" s="211"/>
      <c r="LYR29" s="211"/>
      <c r="LYS29" s="211"/>
      <c r="LYT29" s="211"/>
      <c r="LYU29" s="211"/>
      <c r="LYV29" s="211"/>
      <c r="LYW29" s="211"/>
      <c r="LYX29" s="211"/>
      <c r="LYY29" s="211"/>
      <c r="LYZ29" s="211"/>
      <c r="LZA29" s="211"/>
      <c r="LZB29" s="211"/>
      <c r="LZC29" s="211"/>
      <c r="LZD29" s="211"/>
      <c r="LZE29" s="211"/>
      <c r="LZF29" s="211"/>
      <c r="LZG29" s="211"/>
      <c r="LZH29" s="211"/>
      <c r="LZI29" s="211"/>
      <c r="LZJ29" s="211"/>
      <c r="LZK29" s="211"/>
      <c r="LZL29" s="211"/>
      <c r="LZM29" s="211"/>
      <c r="LZN29" s="211"/>
      <c r="LZO29" s="211"/>
      <c r="LZP29" s="211"/>
      <c r="LZQ29" s="211"/>
      <c r="LZR29" s="211"/>
      <c r="LZS29" s="211"/>
      <c r="LZT29" s="211"/>
      <c r="LZU29" s="211"/>
      <c r="LZV29" s="211"/>
      <c r="LZW29" s="211"/>
      <c r="LZX29" s="211"/>
      <c r="LZY29" s="211"/>
      <c r="LZZ29" s="211"/>
      <c r="MAA29" s="211"/>
      <c r="MAB29" s="211"/>
      <c r="MAC29" s="211"/>
      <c r="MAD29" s="211"/>
      <c r="MAE29" s="211"/>
      <c r="MAF29" s="211"/>
      <c r="MAG29" s="211"/>
      <c r="MAH29" s="211"/>
      <c r="MAI29" s="211"/>
      <c r="MAJ29" s="211"/>
      <c r="MAK29" s="211"/>
      <c r="MAL29" s="211"/>
      <c r="MAM29" s="211"/>
      <c r="MAN29" s="211"/>
      <c r="MAO29" s="211"/>
      <c r="MAP29" s="211"/>
      <c r="MAQ29" s="211"/>
      <c r="MAR29" s="211"/>
      <c r="MAS29" s="211"/>
      <c r="MAT29" s="211"/>
      <c r="MAU29" s="211"/>
      <c r="MAV29" s="211"/>
      <c r="MAW29" s="211"/>
      <c r="MAX29" s="211"/>
      <c r="MAY29" s="211"/>
      <c r="MAZ29" s="211"/>
      <c r="MBA29" s="211"/>
      <c r="MBB29" s="211"/>
      <c r="MBC29" s="211"/>
      <c r="MBD29" s="211"/>
      <c r="MBE29" s="211"/>
      <c r="MBF29" s="211"/>
      <c r="MBG29" s="211"/>
      <c r="MBH29" s="211"/>
      <c r="MBI29" s="211"/>
      <c r="MBJ29" s="211"/>
      <c r="MBK29" s="211"/>
      <c r="MBL29" s="211"/>
      <c r="MBM29" s="211"/>
      <c r="MBN29" s="211"/>
      <c r="MBO29" s="211"/>
      <c r="MBP29" s="211"/>
      <c r="MBQ29" s="211"/>
      <c r="MBR29" s="211"/>
      <c r="MBS29" s="211"/>
      <c r="MBT29" s="211"/>
      <c r="MBU29" s="211"/>
      <c r="MBV29" s="211"/>
      <c r="MBW29" s="211"/>
      <c r="MBX29" s="211"/>
      <c r="MBY29" s="211"/>
      <c r="MBZ29" s="211"/>
      <c r="MCA29" s="211"/>
      <c r="MCB29" s="211"/>
      <c r="MCC29" s="211"/>
      <c r="MCD29" s="211"/>
      <c r="MCE29" s="211"/>
      <c r="MCF29" s="211"/>
      <c r="MCG29" s="211"/>
      <c r="MCH29" s="211"/>
      <c r="MCI29" s="211"/>
      <c r="MCJ29" s="211"/>
      <c r="MCK29" s="211"/>
      <c r="MCL29" s="211"/>
      <c r="MCM29" s="211"/>
      <c r="MCN29" s="211"/>
      <c r="MCO29" s="211"/>
      <c r="MCP29" s="211"/>
      <c r="MCQ29" s="211"/>
      <c r="MCR29" s="211"/>
      <c r="MCS29" s="211"/>
      <c r="MCT29" s="211"/>
      <c r="MCU29" s="211"/>
      <c r="MCV29" s="211"/>
      <c r="MCW29" s="211"/>
      <c r="MCX29" s="211"/>
      <c r="MCY29" s="211"/>
      <c r="MCZ29" s="211"/>
      <c r="MDA29" s="211"/>
      <c r="MDB29" s="211"/>
      <c r="MDC29" s="211"/>
      <c r="MDD29" s="211"/>
      <c r="MDE29" s="211"/>
      <c r="MDF29" s="211"/>
      <c r="MDG29" s="211"/>
      <c r="MDH29" s="211"/>
      <c r="MDI29" s="211"/>
      <c r="MDJ29" s="211"/>
      <c r="MDK29" s="211"/>
      <c r="MDL29" s="211"/>
      <c r="MDM29" s="211"/>
      <c r="MDN29" s="211"/>
      <c r="MDO29" s="211"/>
      <c r="MDP29" s="211"/>
      <c r="MDQ29" s="211"/>
      <c r="MDR29" s="211"/>
      <c r="MDS29" s="211"/>
      <c r="MDT29" s="211"/>
      <c r="MDU29" s="211"/>
      <c r="MDV29" s="211"/>
      <c r="MDW29" s="211"/>
      <c r="MDX29" s="211"/>
      <c r="MDY29" s="211"/>
      <c r="MDZ29" s="211"/>
      <c r="MEA29" s="211"/>
      <c r="MEB29" s="211"/>
      <c r="MEC29" s="211"/>
      <c r="MED29" s="211"/>
      <c r="MEE29" s="211"/>
      <c r="MEF29" s="211"/>
      <c r="MEG29" s="211"/>
      <c r="MEH29" s="211"/>
      <c r="MEI29" s="211"/>
      <c r="MEJ29" s="211"/>
      <c r="MEK29" s="211"/>
      <c r="MEL29" s="211"/>
      <c r="MEM29" s="211"/>
      <c r="MEN29" s="211"/>
      <c r="MEO29" s="211"/>
      <c r="MEP29" s="211"/>
      <c r="MEQ29" s="211"/>
      <c r="MER29" s="211"/>
      <c r="MES29" s="211"/>
      <c r="MET29" s="211"/>
      <c r="MEU29" s="211"/>
      <c r="MEV29" s="211"/>
      <c r="MEW29" s="211"/>
      <c r="MEX29" s="211"/>
      <c r="MEY29" s="211"/>
      <c r="MEZ29" s="211"/>
      <c r="MFA29" s="211"/>
      <c r="MFB29" s="211"/>
      <c r="MFC29" s="211"/>
      <c r="MFD29" s="211"/>
      <c r="MFE29" s="211"/>
      <c r="MFF29" s="211"/>
      <c r="MFG29" s="211"/>
      <c r="MFH29" s="211"/>
      <c r="MFI29" s="211"/>
      <c r="MFJ29" s="211"/>
      <c r="MFK29" s="211"/>
      <c r="MFL29" s="211"/>
      <c r="MFM29" s="211"/>
      <c r="MFN29" s="211"/>
      <c r="MFO29" s="211"/>
      <c r="MFP29" s="211"/>
      <c r="MFQ29" s="211"/>
      <c r="MFR29" s="211"/>
      <c r="MFS29" s="211"/>
      <c r="MFT29" s="211"/>
      <c r="MFU29" s="211"/>
      <c r="MFV29" s="211"/>
      <c r="MFW29" s="211"/>
      <c r="MFX29" s="211"/>
      <c r="MFY29" s="211"/>
      <c r="MFZ29" s="211"/>
      <c r="MGA29" s="211"/>
      <c r="MGB29" s="211"/>
      <c r="MGC29" s="211"/>
      <c r="MGD29" s="211"/>
      <c r="MGE29" s="211"/>
      <c r="MGF29" s="211"/>
      <c r="MGG29" s="211"/>
      <c r="MGH29" s="211"/>
      <c r="MGI29" s="211"/>
      <c r="MGJ29" s="211"/>
      <c r="MGK29" s="211"/>
      <c r="MGL29" s="211"/>
      <c r="MGM29" s="211"/>
      <c r="MGN29" s="211"/>
      <c r="MGO29" s="211"/>
      <c r="MGP29" s="211"/>
      <c r="MGQ29" s="211"/>
      <c r="MGR29" s="211"/>
      <c r="MGS29" s="211"/>
      <c r="MGT29" s="211"/>
      <c r="MGU29" s="211"/>
      <c r="MGV29" s="211"/>
      <c r="MGW29" s="211"/>
      <c r="MGX29" s="211"/>
      <c r="MGY29" s="211"/>
      <c r="MGZ29" s="211"/>
      <c r="MHA29" s="211"/>
      <c r="MHB29" s="211"/>
      <c r="MHC29" s="211"/>
      <c r="MHD29" s="211"/>
      <c r="MHE29" s="211"/>
      <c r="MHF29" s="211"/>
      <c r="MHG29" s="211"/>
      <c r="MHH29" s="211"/>
      <c r="MHI29" s="211"/>
      <c r="MHJ29" s="211"/>
      <c r="MHK29" s="211"/>
      <c r="MHL29" s="211"/>
      <c r="MHM29" s="211"/>
      <c r="MHN29" s="211"/>
      <c r="MHO29" s="211"/>
      <c r="MHP29" s="211"/>
      <c r="MHQ29" s="211"/>
      <c r="MHR29" s="211"/>
      <c r="MHS29" s="211"/>
      <c r="MHT29" s="211"/>
      <c r="MHU29" s="211"/>
      <c r="MHV29" s="211"/>
      <c r="MHW29" s="211"/>
      <c r="MHX29" s="211"/>
      <c r="MHY29" s="211"/>
      <c r="MHZ29" s="211"/>
      <c r="MIA29" s="211"/>
      <c r="MIB29" s="211"/>
      <c r="MIC29" s="211"/>
      <c r="MID29" s="211"/>
      <c r="MIE29" s="211"/>
      <c r="MIF29" s="211"/>
      <c r="MIG29" s="211"/>
      <c r="MIH29" s="211"/>
      <c r="MII29" s="211"/>
      <c r="MIJ29" s="211"/>
      <c r="MIK29" s="211"/>
      <c r="MIL29" s="211"/>
      <c r="MIM29" s="211"/>
      <c r="MIN29" s="211"/>
      <c r="MIO29" s="211"/>
      <c r="MIP29" s="211"/>
      <c r="MIQ29" s="211"/>
      <c r="MIR29" s="211"/>
      <c r="MIS29" s="211"/>
      <c r="MIT29" s="211"/>
      <c r="MIU29" s="211"/>
      <c r="MIV29" s="211"/>
      <c r="MIW29" s="211"/>
      <c r="MIX29" s="211"/>
      <c r="MIY29" s="211"/>
      <c r="MIZ29" s="211"/>
      <c r="MJA29" s="211"/>
      <c r="MJB29" s="211"/>
      <c r="MJC29" s="211"/>
      <c r="MJD29" s="211"/>
      <c r="MJE29" s="211"/>
      <c r="MJF29" s="211"/>
      <c r="MJG29" s="211"/>
      <c r="MJH29" s="211"/>
      <c r="MJI29" s="211"/>
      <c r="MJJ29" s="211"/>
      <c r="MJK29" s="211"/>
      <c r="MJL29" s="211"/>
      <c r="MJM29" s="211"/>
      <c r="MJN29" s="211"/>
      <c r="MJO29" s="211"/>
      <c r="MJP29" s="211"/>
      <c r="MJQ29" s="211"/>
      <c r="MJR29" s="211"/>
      <c r="MJS29" s="211"/>
      <c r="MJT29" s="211"/>
      <c r="MJU29" s="211"/>
      <c r="MJV29" s="211"/>
      <c r="MJW29" s="211"/>
      <c r="MJX29" s="211"/>
      <c r="MJY29" s="211"/>
      <c r="MJZ29" s="211"/>
      <c r="MKA29" s="211"/>
      <c r="MKB29" s="211"/>
      <c r="MKC29" s="211"/>
      <c r="MKD29" s="211"/>
      <c r="MKE29" s="211"/>
      <c r="MKF29" s="211"/>
      <c r="MKG29" s="211"/>
      <c r="MKH29" s="211"/>
      <c r="MKI29" s="211"/>
      <c r="MKJ29" s="211"/>
      <c r="MKK29" s="211"/>
      <c r="MKL29" s="211"/>
      <c r="MKM29" s="211"/>
      <c r="MKN29" s="211"/>
      <c r="MKO29" s="211"/>
      <c r="MKP29" s="211"/>
      <c r="MKQ29" s="211"/>
      <c r="MKR29" s="211"/>
      <c r="MKS29" s="211"/>
      <c r="MKT29" s="211"/>
      <c r="MKU29" s="211"/>
      <c r="MKV29" s="211"/>
      <c r="MKW29" s="211"/>
      <c r="MKX29" s="211"/>
      <c r="MKY29" s="211"/>
      <c r="MKZ29" s="211"/>
      <c r="MLA29" s="211"/>
      <c r="MLB29" s="211"/>
      <c r="MLC29" s="211"/>
      <c r="MLD29" s="211"/>
      <c r="MLE29" s="211"/>
      <c r="MLF29" s="211"/>
      <c r="MLG29" s="211"/>
      <c r="MLH29" s="211"/>
      <c r="MLI29" s="211"/>
      <c r="MLJ29" s="211"/>
      <c r="MLK29" s="211"/>
      <c r="MLL29" s="211"/>
      <c r="MLM29" s="211"/>
      <c r="MLN29" s="211"/>
      <c r="MLO29" s="211"/>
      <c r="MLP29" s="211"/>
      <c r="MLQ29" s="211"/>
      <c r="MLR29" s="211"/>
      <c r="MLS29" s="211"/>
      <c r="MLT29" s="211"/>
      <c r="MLU29" s="211"/>
      <c r="MLV29" s="211"/>
      <c r="MLW29" s="211"/>
      <c r="MLX29" s="211"/>
      <c r="MLY29" s="211"/>
      <c r="MLZ29" s="211"/>
      <c r="MMA29" s="211"/>
      <c r="MMB29" s="211"/>
      <c r="MMC29" s="211"/>
      <c r="MMD29" s="211"/>
      <c r="MME29" s="211"/>
      <c r="MMF29" s="211"/>
      <c r="MMG29" s="211"/>
      <c r="MMH29" s="211"/>
      <c r="MMI29" s="211"/>
      <c r="MMJ29" s="211"/>
      <c r="MMK29" s="211"/>
      <c r="MML29" s="211"/>
      <c r="MMM29" s="211"/>
      <c r="MMN29" s="211"/>
      <c r="MMO29" s="211"/>
      <c r="MMP29" s="211"/>
      <c r="MMQ29" s="211"/>
      <c r="MMR29" s="211"/>
      <c r="MMS29" s="211"/>
      <c r="MMT29" s="211"/>
      <c r="MMU29" s="211"/>
      <c r="MMV29" s="211"/>
      <c r="MMW29" s="211"/>
      <c r="MMX29" s="211"/>
      <c r="MMY29" s="211"/>
      <c r="MMZ29" s="211"/>
      <c r="MNA29" s="211"/>
      <c r="MNB29" s="211"/>
      <c r="MNC29" s="211"/>
      <c r="MND29" s="211"/>
      <c r="MNE29" s="211"/>
      <c r="MNF29" s="211"/>
      <c r="MNG29" s="211"/>
      <c r="MNH29" s="211"/>
      <c r="MNI29" s="211"/>
      <c r="MNJ29" s="211"/>
      <c r="MNK29" s="211"/>
      <c r="MNL29" s="211"/>
      <c r="MNM29" s="211"/>
      <c r="MNN29" s="211"/>
      <c r="MNO29" s="211"/>
      <c r="MNP29" s="211"/>
      <c r="MNQ29" s="211"/>
      <c r="MNR29" s="211"/>
      <c r="MNS29" s="211"/>
      <c r="MNT29" s="211"/>
      <c r="MNU29" s="211"/>
      <c r="MNV29" s="211"/>
      <c r="MNW29" s="211"/>
      <c r="MNX29" s="211"/>
      <c r="MNY29" s="211"/>
      <c r="MNZ29" s="211"/>
      <c r="MOA29" s="211"/>
      <c r="MOB29" s="211"/>
      <c r="MOC29" s="211"/>
      <c r="MOD29" s="211"/>
      <c r="MOE29" s="211"/>
      <c r="MOF29" s="211"/>
      <c r="MOG29" s="211"/>
      <c r="MOH29" s="211"/>
      <c r="MOI29" s="211"/>
      <c r="MOJ29" s="211"/>
      <c r="MOK29" s="211"/>
      <c r="MOL29" s="211"/>
      <c r="MOM29" s="211"/>
      <c r="MON29" s="211"/>
      <c r="MOO29" s="211"/>
      <c r="MOP29" s="211"/>
      <c r="MOQ29" s="211"/>
      <c r="MOR29" s="211"/>
      <c r="MOS29" s="211"/>
      <c r="MOT29" s="211"/>
      <c r="MOU29" s="211"/>
      <c r="MOV29" s="211"/>
      <c r="MOW29" s="211"/>
      <c r="MOX29" s="211"/>
      <c r="MOY29" s="211"/>
      <c r="MOZ29" s="211"/>
      <c r="MPA29" s="211"/>
      <c r="MPB29" s="211"/>
      <c r="MPC29" s="211"/>
      <c r="MPD29" s="211"/>
      <c r="MPE29" s="211"/>
      <c r="MPF29" s="211"/>
      <c r="MPG29" s="211"/>
      <c r="MPH29" s="211"/>
      <c r="MPI29" s="211"/>
      <c r="MPJ29" s="211"/>
      <c r="MPK29" s="211"/>
      <c r="MPL29" s="211"/>
      <c r="MPM29" s="211"/>
      <c r="MPN29" s="211"/>
      <c r="MPO29" s="211"/>
      <c r="MPP29" s="211"/>
      <c r="MPQ29" s="211"/>
      <c r="MPR29" s="211"/>
      <c r="MPS29" s="211"/>
      <c r="MPT29" s="211"/>
      <c r="MPU29" s="211"/>
      <c r="MPV29" s="211"/>
      <c r="MPW29" s="211"/>
      <c r="MPX29" s="211"/>
      <c r="MPY29" s="211"/>
      <c r="MPZ29" s="211"/>
      <c r="MQA29" s="211"/>
      <c r="MQB29" s="211"/>
      <c r="MQC29" s="211"/>
      <c r="MQD29" s="211"/>
      <c r="MQE29" s="211"/>
      <c r="MQF29" s="211"/>
      <c r="MQG29" s="211"/>
      <c r="MQH29" s="211"/>
      <c r="MQI29" s="211"/>
      <c r="MQJ29" s="211"/>
      <c r="MQK29" s="211"/>
      <c r="MQL29" s="211"/>
      <c r="MQM29" s="211"/>
      <c r="MQN29" s="211"/>
      <c r="MQO29" s="211"/>
      <c r="MQP29" s="211"/>
      <c r="MQQ29" s="211"/>
      <c r="MQR29" s="211"/>
      <c r="MQS29" s="211"/>
      <c r="MQT29" s="211"/>
      <c r="MQU29" s="211"/>
      <c r="MQV29" s="211"/>
      <c r="MQW29" s="211"/>
      <c r="MQX29" s="211"/>
      <c r="MQY29" s="211"/>
      <c r="MQZ29" s="211"/>
      <c r="MRA29" s="211"/>
      <c r="MRB29" s="211"/>
      <c r="MRC29" s="211"/>
      <c r="MRD29" s="211"/>
      <c r="MRE29" s="211"/>
      <c r="MRF29" s="211"/>
      <c r="MRG29" s="211"/>
      <c r="MRH29" s="211"/>
      <c r="MRI29" s="211"/>
      <c r="MRJ29" s="211"/>
      <c r="MRK29" s="211"/>
      <c r="MRL29" s="211"/>
      <c r="MRM29" s="211"/>
      <c r="MRN29" s="211"/>
      <c r="MRO29" s="211"/>
      <c r="MRP29" s="211"/>
      <c r="MRQ29" s="211"/>
      <c r="MRR29" s="211"/>
      <c r="MRS29" s="211"/>
      <c r="MRT29" s="211"/>
      <c r="MRU29" s="211"/>
      <c r="MRV29" s="211"/>
      <c r="MRW29" s="211"/>
      <c r="MRX29" s="211"/>
      <c r="MRY29" s="211"/>
      <c r="MRZ29" s="211"/>
      <c r="MSA29" s="211"/>
      <c r="MSB29" s="211"/>
      <c r="MSC29" s="211"/>
      <c r="MSD29" s="211"/>
      <c r="MSE29" s="211"/>
      <c r="MSF29" s="211"/>
      <c r="MSG29" s="211"/>
      <c r="MSH29" s="211"/>
      <c r="MSI29" s="211"/>
      <c r="MSJ29" s="211"/>
      <c r="MSK29" s="211"/>
      <c r="MSL29" s="211"/>
      <c r="MSM29" s="211"/>
      <c r="MSN29" s="211"/>
      <c r="MSO29" s="211"/>
      <c r="MSP29" s="211"/>
      <c r="MSQ29" s="211"/>
      <c r="MSR29" s="211"/>
      <c r="MSS29" s="211"/>
      <c r="MST29" s="211"/>
      <c r="MSU29" s="211"/>
      <c r="MSV29" s="211"/>
      <c r="MSW29" s="211"/>
      <c r="MSX29" s="211"/>
      <c r="MSY29" s="211"/>
      <c r="MSZ29" s="211"/>
      <c r="MTA29" s="211"/>
      <c r="MTB29" s="211"/>
      <c r="MTC29" s="211"/>
      <c r="MTD29" s="211"/>
      <c r="MTE29" s="211"/>
      <c r="MTF29" s="211"/>
      <c r="MTG29" s="211"/>
      <c r="MTH29" s="211"/>
      <c r="MTI29" s="211"/>
      <c r="MTJ29" s="211"/>
      <c r="MTK29" s="211"/>
      <c r="MTL29" s="211"/>
      <c r="MTM29" s="211"/>
      <c r="MTN29" s="211"/>
      <c r="MTO29" s="211"/>
      <c r="MTP29" s="211"/>
      <c r="MTQ29" s="211"/>
      <c r="MTR29" s="211"/>
      <c r="MTS29" s="211"/>
      <c r="MTT29" s="211"/>
      <c r="MTU29" s="211"/>
      <c r="MTV29" s="211"/>
      <c r="MTW29" s="211"/>
      <c r="MTX29" s="211"/>
      <c r="MTY29" s="211"/>
      <c r="MTZ29" s="211"/>
      <c r="MUA29" s="211"/>
      <c r="MUB29" s="211"/>
      <c r="MUC29" s="211"/>
      <c r="MUD29" s="211"/>
      <c r="MUE29" s="211"/>
      <c r="MUF29" s="211"/>
      <c r="MUG29" s="211"/>
      <c r="MUH29" s="211"/>
      <c r="MUI29" s="211"/>
      <c r="MUJ29" s="211"/>
      <c r="MUK29" s="211"/>
      <c r="MUL29" s="211"/>
      <c r="MUM29" s="211"/>
      <c r="MUN29" s="211"/>
      <c r="MUO29" s="211"/>
      <c r="MUP29" s="211"/>
      <c r="MUQ29" s="211"/>
      <c r="MUR29" s="211"/>
      <c r="MUS29" s="211"/>
      <c r="MUT29" s="211"/>
      <c r="MUU29" s="211"/>
      <c r="MUV29" s="211"/>
      <c r="MUW29" s="211"/>
      <c r="MUX29" s="211"/>
      <c r="MUY29" s="211"/>
      <c r="MUZ29" s="211"/>
      <c r="MVA29" s="211"/>
      <c r="MVB29" s="211"/>
      <c r="MVC29" s="211"/>
      <c r="MVD29" s="211"/>
      <c r="MVE29" s="211"/>
      <c r="MVF29" s="211"/>
      <c r="MVG29" s="211"/>
      <c r="MVH29" s="211"/>
      <c r="MVI29" s="211"/>
      <c r="MVJ29" s="211"/>
      <c r="MVK29" s="211"/>
      <c r="MVL29" s="211"/>
      <c r="MVM29" s="211"/>
      <c r="MVN29" s="211"/>
      <c r="MVO29" s="211"/>
      <c r="MVP29" s="211"/>
      <c r="MVQ29" s="211"/>
      <c r="MVR29" s="211"/>
      <c r="MVS29" s="211"/>
      <c r="MVT29" s="211"/>
      <c r="MVU29" s="211"/>
      <c r="MVV29" s="211"/>
      <c r="MVW29" s="211"/>
      <c r="MVX29" s="211"/>
      <c r="MVY29" s="211"/>
      <c r="MVZ29" s="211"/>
      <c r="MWA29" s="211"/>
      <c r="MWB29" s="211"/>
      <c r="MWC29" s="211"/>
      <c r="MWD29" s="211"/>
      <c r="MWE29" s="211"/>
      <c r="MWF29" s="211"/>
      <c r="MWG29" s="211"/>
      <c r="MWH29" s="211"/>
      <c r="MWI29" s="211"/>
      <c r="MWJ29" s="211"/>
      <c r="MWK29" s="211"/>
      <c r="MWL29" s="211"/>
      <c r="MWM29" s="211"/>
      <c r="MWN29" s="211"/>
      <c r="MWO29" s="211"/>
      <c r="MWP29" s="211"/>
      <c r="MWQ29" s="211"/>
      <c r="MWR29" s="211"/>
      <c r="MWS29" s="211"/>
      <c r="MWT29" s="211"/>
      <c r="MWU29" s="211"/>
      <c r="MWV29" s="211"/>
      <c r="MWW29" s="211"/>
      <c r="MWX29" s="211"/>
      <c r="MWY29" s="211"/>
      <c r="MWZ29" s="211"/>
      <c r="MXA29" s="211"/>
      <c r="MXB29" s="211"/>
      <c r="MXC29" s="211"/>
      <c r="MXD29" s="211"/>
      <c r="MXE29" s="211"/>
      <c r="MXF29" s="211"/>
      <c r="MXG29" s="211"/>
      <c r="MXH29" s="211"/>
      <c r="MXI29" s="211"/>
      <c r="MXJ29" s="211"/>
      <c r="MXK29" s="211"/>
      <c r="MXL29" s="211"/>
      <c r="MXM29" s="211"/>
      <c r="MXN29" s="211"/>
      <c r="MXO29" s="211"/>
      <c r="MXP29" s="211"/>
      <c r="MXQ29" s="211"/>
      <c r="MXR29" s="211"/>
      <c r="MXS29" s="211"/>
      <c r="MXT29" s="211"/>
      <c r="MXU29" s="211"/>
      <c r="MXV29" s="211"/>
      <c r="MXW29" s="211"/>
      <c r="MXX29" s="211"/>
      <c r="MXY29" s="211"/>
      <c r="MXZ29" s="211"/>
      <c r="MYA29" s="211"/>
      <c r="MYB29" s="211"/>
      <c r="MYC29" s="211"/>
      <c r="MYD29" s="211"/>
      <c r="MYE29" s="211"/>
      <c r="MYF29" s="211"/>
      <c r="MYG29" s="211"/>
      <c r="MYH29" s="211"/>
      <c r="MYI29" s="211"/>
      <c r="MYJ29" s="211"/>
      <c r="MYK29" s="211"/>
      <c r="MYL29" s="211"/>
      <c r="MYM29" s="211"/>
      <c r="MYN29" s="211"/>
      <c r="MYO29" s="211"/>
      <c r="MYP29" s="211"/>
      <c r="MYQ29" s="211"/>
      <c r="MYR29" s="211"/>
      <c r="MYS29" s="211"/>
      <c r="MYT29" s="211"/>
      <c r="MYU29" s="211"/>
      <c r="MYV29" s="211"/>
      <c r="MYW29" s="211"/>
      <c r="MYX29" s="211"/>
      <c r="MYY29" s="211"/>
      <c r="MYZ29" s="211"/>
      <c r="MZA29" s="211"/>
      <c r="MZB29" s="211"/>
      <c r="MZC29" s="211"/>
      <c r="MZD29" s="211"/>
      <c r="MZE29" s="211"/>
      <c r="MZF29" s="211"/>
      <c r="MZG29" s="211"/>
      <c r="MZH29" s="211"/>
      <c r="MZI29" s="211"/>
      <c r="MZJ29" s="211"/>
      <c r="MZK29" s="211"/>
      <c r="MZL29" s="211"/>
      <c r="MZM29" s="211"/>
      <c r="MZN29" s="211"/>
      <c r="MZO29" s="211"/>
      <c r="MZP29" s="211"/>
      <c r="MZQ29" s="211"/>
      <c r="MZR29" s="211"/>
      <c r="MZS29" s="211"/>
      <c r="MZT29" s="211"/>
      <c r="MZU29" s="211"/>
      <c r="MZV29" s="211"/>
      <c r="MZW29" s="211"/>
      <c r="MZX29" s="211"/>
      <c r="MZY29" s="211"/>
      <c r="MZZ29" s="211"/>
      <c r="NAA29" s="211"/>
      <c r="NAB29" s="211"/>
      <c r="NAC29" s="211"/>
      <c r="NAD29" s="211"/>
      <c r="NAE29" s="211"/>
      <c r="NAF29" s="211"/>
      <c r="NAG29" s="211"/>
      <c r="NAH29" s="211"/>
      <c r="NAI29" s="211"/>
      <c r="NAJ29" s="211"/>
      <c r="NAK29" s="211"/>
      <c r="NAL29" s="211"/>
      <c r="NAM29" s="211"/>
      <c r="NAN29" s="211"/>
      <c r="NAO29" s="211"/>
      <c r="NAP29" s="211"/>
      <c r="NAQ29" s="211"/>
      <c r="NAR29" s="211"/>
      <c r="NAS29" s="211"/>
      <c r="NAT29" s="211"/>
      <c r="NAU29" s="211"/>
      <c r="NAV29" s="211"/>
      <c r="NAW29" s="211"/>
      <c r="NAX29" s="211"/>
      <c r="NAY29" s="211"/>
      <c r="NAZ29" s="211"/>
      <c r="NBA29" s="211"/>
      <c r="NBB29" s="211"/>
      <c r="NBC29" s="211"/>
      <c r="NBD29" s="211"/>
      <c r="NBE29" s="211"/>
      <c r="NBF29" s="211"/>
      <c r="NBG29" s="211"/>
      <c r="NBH29" s="211"/>
      <c r="NBI29" s="211"/>
      <c r="NBJ29" s="211"/>
      <c r="NBK29" s="211"/>
      <c r="NBL29" s="211"/>
      <c r="NBM29" s="211"/>
      <c r="NBN29" s="211"/>
      <c r="NBO29" s="211"/>
      <c r="NBP29" s="211"/>
      <c r="NBQ29" s="211"/>
      <c r="NBR29" s="211"/>
      <c r="NBS29" s="211"/>
      <c r="NBT29" s="211"/>
      <c r="NBU29" s="211"/>
      <c r="NBV29" s="211"/>
      <c r="NBW29" s="211"/>
      <c r="NBX29" s="211"/>
      <c r="NBY29" s="211"/>
      <c r="NBZ29" s="211"/>
      <c r="NCA29" s="211"/>
      <c r="NCB29" s="211"/>
      <c r="NCC29" s="211"/>
      <c r="NCD29" s="211"/>
      <c r="NCE29" s="211"/>
      <c r="NCF29" s="211"/>
      <c r="NCG29" s="211"/>
      <c r="NCH29" s="211"/>
      <c r="NCI29" s="211"/>
      <c r="NCJ29" s="211"/>
      <c r="NCK29" s="211"/>
      <c r="NCL29" s="211"/>
      <c r="NCM29" s="211"/>
      <c r="NCN29" s="211"/>
      <c r="NCO29" s="211"/>
      <c r="NCP29" s="211"/>
      <c r="NCQ29" s="211"/>
      <c r="NCR29" s="211"/>
      <c r="NCS29" s="211"/>
      <c r="NCT29" s="211"/>
      <c r="NCU29" s="211"/>
      <c r="NCV29" s="211"/>
      <c r="NCW29" s="211"/>
      <c r="NCX29" s="211"/>
      <c r="NCY29" s="211"/>
      <c r="NCZ29" s="211"/>
      <c r="NDA29" s="211"/>
      <c r="NDB29" s="211"/>
      <c r="NDC29" s="211"/>
      <c r="NDD29" s="211"/>
      <c r="NDE29" s="211"/>
      <c r="NDF29" s="211"/>
      <c r="NDG29" s="211"/>
      <c r="NDH29" s="211"/>
      <c r="NDI29" s="211"/>
      <c r="NDJ29" s="211"/>
      <c r="NDK29" s="211"/>
      <c r="NDL29" s="211"/>
      <c r="NDM29" s="211"/>
      <c r="NDN29" s="211"/>
      <c r="NDO29" s="211"/>
      <c r="NDP29" s="211"/>
      <c r="NDQ29" s="211"/>
      <c r="NDR29" s="211"/>
      <c r="NDS29" s="211"/>
      <c r="NDT29" s="211"/>
      <c r="NDU29" s="211"/>
      <c r="NDV29" s="211"/>
      <c r="NDW29" s="211"/>
      <c r="NDX29" s="211"/>
      <c r="NDY29" s="211"/>
      <c r="NDZ29" s="211"/>
      <c r="NEA29" s="211"/>
      <c r="NEB29" s="211"/>
      <c r="NEC29" s="211"/>
      <c r="NED29" s="211"/>
      <c r="NEE29" s="211"/>
      <c r="NEF29" s="211"/>
      <c r="NEG29" s="211"/>
      <c r="NEH29" s="211"/>
      <c r="NEI29" s="211"/>
      <c r="NEJ29" s="211"/>
      <c r="NEK29" s="211"/>
      <c r="NEL29" s="211"/>
      <c r="NEM29" s="211"/>
      <c r="NEN29" s="211"/>
      <c r="NEO29" s="211"/>
      <c r="NEP29" s="211"/>
      <c r="NEQ29" s="211"/>
      <c r="NER29" s="211"/>
      <c r="NES29" s="211"/>
      <c r="NET29" s="211"/>
      <c r="NEU29" s="211"/>
      <c r="NEV29" s="211"/>
      <c r="NEW29" s="211"/>
      <c r="NEX29" s="211"/>
      <c r="NEY29" s="211"/>
      <c r="NEZ29" s="211"/>
      <c r="NFA29" s="211"/>
      <c r="NFB29" s="211"/>
      <c r="NFC29" s="211"/>
      <c r="NFD29" s="211"/>
      <c r="NFE29" s="211"/>
      <c r="NFF29" s="211"/>
      <c r="NFG29" s="211"/>
      <c r="NFH29" s="211"/>
      <c r="NFI29" s="211"/>
      <c r="NFJ29" s="211"/>
      <c r="NFK29" s="211"/>
      <c r="NFL29" s="211"/>
      <c r="NFM29" s="211"/>
      <c r="NFN29" s="211"/>
      <c r="NFO29" s="211"/>
      <c r="NFP29" s="211"/>
      <c r="NFQ29" s="211"/>
      <c r="NFR29" s="211"/>
      <c r="NFS29" s="211"/>
      <c r="NFT29" s="211"/>
      <c r="NFU29" s="211"/>
      <c r="NFV29" s="211"/>
      <c r="NFW29" s="211"/>
      <c r="NFX29" s="211"/>
      <c r="NFY29" s="211"/>
      <c r="NFZ29" s="211"/>
      <c r="NGA29" s="211"/>
      <c r="NGB29" s="211"/>
      <c r="NGC29" s="211"/>
      <c r="NGD29" s="211"/>
      <c r="NGE29" s="211"/>
      <c r="NGF29" s="211"/>
      <c r="NGG29" s="211"/>
      <c r="NGH29" s="211"/>
      <c r="NGI29" s="211"/>
      <c r="NGJ29" s="211"/>
      <c r="NGK29" s="211"/>
      <c r="NGL29" s="211"/>
      <c r="NGM29" s="211"/>
      <c r="NGN29" s="211"/>
      <c r="NGO29" s="211"/>
      <c r="NGP29" s="211"/>
      <c r="NGQ29" s="211"/>
      <c r="NGR29" s="211"/>
      <c r="NGS29" s="211"/>
      <c r="NGT29" s="211"/>
      <c r="NGU29" s="211"/>
      <c r="NGV29" s="211"/>
      <c r="NGW29" s="211"/>
      <c r="NGX29" s="211"/>
      <c r="NGY29" s="211"/>
      <c r="NGZ29" s="211"/>
      <c r="NHA29" s="211"/>
      <c r="NHB29" s="211"/>
      <c r="NHC29" s="211"/>
      <c r="NHD29" s="211"/>
      <c r="NHE29" s="211"/>
      <c r="NHF29" s="211"/>
      <c r="NHG29" s="211"/>
      <c r="NHH29" s="211"/>
      <c r="NHI29" s="211"/>
      <c r="NHJ29" s="211"/>
      <c r="NHK29" s="211"/>
      <c r="NHL29" s="211"/>
      <c r="NHM29" s="211"/>
      <c r="NHN29" s="211"/>
      <c r="NHO29" s="211"/>
      <c r="NHP29" s="211"/>
      <c r="NHQ29" s="211"/>
      <c r="NHR29" s="211"/>
      <c r="NHS29" s="211"/>
      <c r="NHT29" s="211"/>
      <c r="NHU29" s="211"/>
      <c r="NHV29" s="211"/>
      <c r="NHW29" s="211"/>
      <c r="NHX29" s="211"/>
      <c r="NHY29" s="211"/>
      <c r="NHZ29" s="211"/>
      <c r="NIA29" s="211"/>
      <c r="NIB29" s="211"/>
      <c r="NIC29" s="211"/>
      <c r="NID29" s="211"/>
      <c r="NIE29" s="211"/>
      <c r="NIF29" s="211"/>
      <c r="NIG29" s="211"/>
      <c r="NIH29" s="211"/>
      <c r="NII29" s="211"/>
      <c r="NIJ29" s="211"/>
      <c r="NIK29" s="211"/>
      <c r="NIL29" s="211"/>
      <c r="NIM29" s="211"/>
      <c r="NIN29" s="211"/>
      <c r="NIO29" s="211"/>
      <c r="NIP29" s="211"/>
      <c r="NIQ29" s="211"/>
      <c r="NIR29" s="211"/>
      <c r="NIS29" s="211"/>
      <c r="NIT29" s="211"/>
      <c r="NIU29" s="211"/>
      <c r="NIV29" s="211"/>
      <c r="NIW29" s="211"/>
      <c r="NIX29" s="211"/>
      <c r="NIY29" s="211"/>
      <c r="NIZ29" s="211"/>
      <c r="NJA29" s="211"/>
      <c r="NJB29" s="211"/>
      <c r="NJC29" s="211"/>
      <c r="NJD29" s="211"/>
      <c r="NJE29" s="211"/>
      <c r="NJF29" s="211"/>
      <c r="NJG29" s="211"/>
      <c r="NJH29" s="211"/>
      <c r="NJI29" s="211"/>
      <c r="NJJ29" s="211"/>
      <c r="NJK29" s="211"/>
      <c r="NJL29" s="211"/>
      <c r="NJM29" s="211"/>
      <c r="NJN29" s="211"/>
      <c r="NJO29" s="211"/>
      <c r="NJP29" s="211"/>
      <c r="NJQ29" s="211"/>
      <c r="NJR29" s="211"/>
      <c r="NJS29" s="211"/>
      <c r="NJT29" s="211"/>
      <c r="NJU29" s="211"/>
      <c r="NJV29" s="211"/>
      <c r="NJW29" s="211"/>
      <c r="NJX29" s="211"/>
      <c r="NJY29" s="211"/>
      <c r="NJZ29" s="211"/>
      <c r="NKA29" s="211"/>
      <c r="NKB29" s="211"/>
      <c r="NKC29" s="211"/>
      <c r="NKD29" s="211"/>
      <c r="NKE29" s="211"/>
      <c r="NKF29" s="211"/>
      <c r="NKG29" s="211"/>
      <c r="NKH29" s="211"/>
      <c r="NKI29" s="211"/>
      <c r="NKJ29" s="211"/>
      <c r="NKK29" s="211"/>
      <c r="NKL29" s="211"/>
      <c r="NKM29" s="211"/>
      <c r="NKN29" s="211"/>
      <c r="NKO29" s="211"/>
      <c r="NKP29" s="211"/>
      <c r="NKQ29" s="211"/>
      <c r="NKR29" s="211"/>
      <c r="NKS29" s="211"/>
      <c r="NKT29" s="211"/>
      <c r="NKU29" s="211"/>
      <c r="NKV29" s="211"/>
      <c r="NKW29" s="211"/>
      <c r="NKX29" s="211"/>
      <c r="NKY29" s="211"/>
      <c r="NKZ29" s="211"/>
      <c r="NLA29" s="211"/>
      <c r="NLB29" s="211"/>
      <c r="NLC29" s="211"/>
      <c r="NLD29" s="211"/>
      <c r="NLE29" s="211"/>
      <c r="NLF29" s="211"/>
      <c r="NLG29" s="211"/>
      <c r="NLH29" s="211"/>
      <c r="NLI29" s="211"/>
      <c r="NLJ29" s="211"/>
      <c r="NLK29" s="211"/>
      <c r="NLL29" s="211"/>
      <c r="NLM29" s="211"/>
      <c r="NLN29" s="211"/>
      <c r="NLO29" s="211"/>
      <c r="NLP29" s="211"/>
      <c r="NLQ29" s="211"/>
      <c r="NLR29" s="211"/>
      <c r="NLS29" s="211"/>
      <c r="NLT29" s="211"/>
      <c r="NLU29" s="211"/>
      <c r="NLV29" s="211"/>
      <c r="NLW29" s="211"/>
      <c r="NLX29" s="211"/>
      <c r="NLY29" s="211"/>
      <c r="NLZ29" s="211"/>
      <c r="NMA29" s="211"/>
      <c r="NMB29" s="211"/>
      <c r="NMC29" s="211"/>
      <c r="NMD29" s="211"/>
      <c r="NME29" s="211"/>
      <c r="NMF29" s="211"/>
      <c r="NMG29" s="211"/>
      <c r="NMH29" s="211"/>
      <c r="NMI29" s="211"/>
      <c r="NMJ29" s="211"/>
      <c r="NMK29" s="211"/>
      <c r="NML29" s="211"/>
      <c r="NMM29" s="211"/>
      <c r="NMN29" s="211"/>
      <c r="NMO29" s="211"/>
      <c r="NMP29" s="211"/>
      <c r="NMQ29" s="211"/>
      <c r="NMR29" s="211"/>
      <c r="NMS29" s="211"/>
      <c r="NMT29" s="211"/>
      <c r="NMU29" s="211"/>
      <c r="NMV29" s="211"/>
      <c r="NMW29" s="211"/>
      <c r="NMX29" s="211"/>
      <c r="NMY29" s="211"/>
      <c r="NMZ29" s="211"/>
      <c r="NNA29" s="211"/>
      <c r="NNB29" s="211"/>
      <c r="NNC29" s="211"/>
      <c r="NND29" s="211"/>
      <c r="NNE29" s="211"/>
      <c r="NNF29" s="211"/>
      <c r="NNG29" s="211"/>
      <c r="NNH29" s="211"/>
      <c r="NNI29" s="211"/>
      <c r="NNJ29" s="211"/>
      <c r="NNK29" s="211"/>
      <c r="NNL29" s="211"/>
      <c r="NNM29" s="211"/>
      <c r="NNN29" s="211"/>
      <c r="NNO29" s="211"/>
      <c r="NNP29" s="211"/>
      <c r="NNQ29" s="211"/>
      <c r="NNR29" s="211"/>
      <c r="NNS29" s="211"/>
      <c r="NNT29" s="211"/>
      <c r="NNU29" s="211"/>
      <c r="NNV29" s="211"/>
      <c r="NNW29" s="211"/>
      <c r="NNX29" s="211"/>
      <c r="NNY29" s="211"/>
      <c r="NNZ29" s="211"/>
      <c r="NOA29" s="211"/>
      <c r="NOB29" s="211"/>
      <c r="NOC29" s="211"/>
      <c r="NOD29" s="211"/>
      <c r="NOE29" s="211"/>
      <c r="NOF29" s="211"/>
      <c r="NOG29" s="211"/>
      <c r="NOH29" s="211"/>
      <c r="NOI29" s="211"/>
      <c r="NOJ29" s="211"/>
      <c r="NOK29" s="211"/>
      <c r="NOL29" s="211"/>
      <c r="NOM29" s="211"/>
      <c r="NON29" s="211"/>
      <c r="NOO29" s="211"/>
      <c r="NOP29" s="211"/>
      <c r="NOQ29" s="211"/>
      <c r="NOR29" s="211"/>
      <c r="NOS29" s="211"/>
      <c r="NOT29" s="211"/>
      <c r="NOU29" s="211"/>
      <c r="NOV29" s="211"/>
      <c r="NOW29" s="211"/>
      <c r="NOX29" s="211"/>
      <c r="NOY29" s="211"/>
      <c r="NOZ29" s="211"/>
      <c r="NPA29" s="211"/>
      <c r="NPB29" s="211"/>
      <c r="NPC29" s="211"/>
      <c r="NPD29" s="211"/>
      <c r="NPE29" s="211"/>
      <c r="NPF29" s="211"/>
      <c r="NPG29" s="211"/>
      <c r="NPH29" s="211"/>
      <c r="NPI29" s="211"/>
      <c r="NPJ29" s="211"/>
      <c r="NPK29" s="211"/>
      <c r="NPL29" s="211"/>
      <c r="NPM29" s="211"/>
      <c r="NPN29" s="211"/>
      <c r="NPO29" s="211"/>
      <c r="NPP29" s="211"/>
      <c r="NPQ29" s="211"/>
      <c r="NPR29" s="211"/>
      <c r="NPS29" s="211"/>
      <c r="NPT29" s="211"/>
      <c r="NPU29" s="211"/>
      <c r="NPV29" s="211"/>
      <c r="NPW29" s="211"/>
      <c r="NPX29" s="211"/>
      <c r="NPY29" s="211"/>
      <c r="NPZ29" s="211"/>
      <c r="NQA29" s="211"/>
      <c r="NQB29" s="211"/>
      <c r="NQC29" s="211"/>
      <c r="NQD29" s="211"/>
      <c r="NQE29" s="211"/>
      <c r="NQF29" s="211"/>
      <c r="NQG29" s="211"/>
      <c r="NQH29" s="211"/>
      <c r="NQI29" s="211"/>
      <c r="NQJ29" s="211"/>
      <c r="NQK29" s="211"/>
      <c r="NQL29" s="211"/>
      <c r="NQM29" s="211"/>
      <c r="NQN29" s="211"/>
      <c r="NQO29" s="211"/>
      <c r="NQP29" s="211"/>
      <c r="NQQ29" s="211"/>
      <c r="NQR29" s="211"/>
      <c r="NQS29" s="211"/>
      <c r="NQT29" s="211"/>
      <c r="NQU29" s="211"/>
      <c r="NQV29" s="211"/>
      <c r="NQW29" s="211"/>
      <c r="NQX29" s="211"/>
      <c r="NQY29" s="211"/>
      <c r="NQZ29" s="211"/>
      <c r="NRA29" s="211"/>
      <c r="NRB29" s="211"/>
      <c r="NRC29" s="211"/>
      <c r="NRD29" s="211"/>
      <c r="NRE29" s="211"/>
      <c r="NRF29" s="211"/>
      <c r="NRG29" s="211"/>
      <c r="NRH29" s="211"/>
      <c r="NRI29" s="211"/>
      <c r="NRJ29" s="211"/>
      <c r="NRK29" s="211"/>
      <c r="NRL29" s="211"/>
      <c r="NRM29" s="211"/>
      <c r="NRN29" s="211"/>
      <c r="NRO29" s="211"/>
      <c r="NRP29" s="211"/>
      <c r="NRQ29" s="211"/>
      <c r="NRR29" s="211"/>
      <c r="NRS29" s="211"/>
      <c r="NRT29" s="211"/>
      <c r="NRU29" s="211"/>
      <c r="NRV29" s="211"/>
      <c r="NRW29" s="211"/>
      <c r="NRX29" s="211"/>
      <c r="NRY29" s="211"/>
      <c r="NRZ29" s="211"/>
      <c r="NSA29" s="211"/>
      <c r="NSB29" s="211"/>
      <c r="NSC29" s="211"/>
      <c r="NSD29" s="211"/>
      <c r="NSE29" s="211"/>
      <c r="NSF29" s="211"/>
      <c r="NSG29" s="211"/>
      <c r="NSH29" s="211"/>
      <c r="NSI29" s="211"/>
      <c r="NSJ29" s="211"/>
      <c r="NSK29" s="211"/>
      <c r="NSL29" s="211"/>
      <c r="NSM29" s="211"/>
      <c r="NSN29" s="211"/>
      <c r="NSO29" s="211"/>
      <c r="NSP29" s="211"/>
      <c r="NSQ29" s="211"/>
      <c r="NSR29" s="211"/>
      <c r="NSS29" s="211"/>
      <c r="NST29" s="211"/>
      <c r="NSU29" s="211"/>
      <c r="NSV29" s="211"/>
      <c r="NSW29" s="211"/>
      <c r="NSX29" s="211"/>
      <c r="NSY29" s="211"/>
      <c r="NSZ29" s="211"/>
      <c r="NTA29" s="211"/>
      <c r="NTB29" s="211"/>
      <c r="NTC29" s="211"/>
      <c r="NTD29" s="211"/>
      <c r="NTE29" s="211"/>
      <c r="NTF29" s="211"/>
      <c r="NTG29" s="211"/>
      <c r="NTH29" s="211"/>
      <c r="NTI29" s="211"/>
      <c r="NTJ29" s="211"/>
      <c r="NTK29" s="211"/>
      <c r="NTL29" s="211"/>
      <c r="NTM29" s="211"/>
      <c r="NTN29" s="211"/>
      <c r="NTO29" s="211"/>
      <c r="NTP29" s="211"/>
      <c r="NTQ29" s="211"/>
      <c r="NTR29" s="211"/>
      <c r="NTS29" s="211"/>
      <c r="NTT29" s="211"/>
      <c r="NTU29" s="211"/>
      <c r="NTV29" s="211"/>
      <c r="NTW29" s="211"/>
      <c r="NTX29" s="211"/>
      <c r="NTY29" s="211"/>
      <c r="NTZ29" s="211"/>
      <c r="NUA29" s="211"/>
      <c r="NUB29" s="211"/>
      <c r="NUC29" s="211"/>
      <c r="NUD29" s="211"/>
      <c r="NUE29" s="211"/>
      <c r="NUF29" s="211"/>
      <c r="NUG29" s="211"/>
      <c r="NUH29" s="211"/>
      <c r="NUI29" s="211"/>
      <c r="NUJ29" s="211"/>
      <c r="NUK29" s="211"/>
      <c r="NUL29" s="211"/>
      <c r="NUM29" s="211"/>
      <c r="NUN29" s="211"/>
      <c r="NUO29" s="211"/>
      <c r="NUP29" s="211"/>
      <c r="NUQ29" s="211"/>
      <c r="NUR29" s="211"/>
      <c r="NUS29" s="211"/>
      <c r="NUT29" s="211"/>
      <c r="NUU29" s="211"/>
      <c r="NUV29" s="211"/>
      <c r="NUW29" s="211"/>
      <c r="NUX29" s="211"/>
      <c r="NUY29" s="211"/>
      <c r="NUZ29" s="211"/>
      <c r="NVA29" s="211"/>
      <c r="NVB29" s="211"/>
      <c r="NVC29" s="211"/>
      <c r="NVD29" s="211"/>
      <c r="NVE29" s="211"/>
      <c r="NVF29" s="211"/>
      <c r="NVG29" s="211"/>
      <c r="NVH29" s="211"/>
      <c r="NVI29" s="211"/>
      <c r="NVJ29" s="211"/>
      <c r="NVK29" s="211"/>
      <c r="NVL29" s="211"/>
      <c r="NVM29" s="211"/>
      <c r="NVN29" s="211"/>
      <c r="NVO29" s="211"/>
      <c r="NVP29" s="211"/>
      <c r="NVQ29" s="211"/>
      <c r="NVR29" s="211"/>
      <c r="NVS29" s="211"/>
      <c r="NVT29" s="211"/>
      <c r="NVU29" s="211"/>
      <c r="NVV29" s="211"/>
      <c r="NVW29" s="211"/>
      <c r="NVX29" s="211"/>
      <c r="NVY29" s="211"/>
      <c r="NVZ29" s="211"/>
      <c r="NWA29" s="211"/>
      <c r="NWB29" s="211"/>
      <c r="NWC29" s="211"/>
      <c r="NWD29" s="211"/>
      <c r="NWE29" s="211"/>
      <c r="NWF29" s="211"/>
      <c r="NWG29" s="211"/>
      <c r="NWH29" s="211"/>
      <c r="NWI29" s="211"/>
      <c r="NWJ29" s="211"/>
      <c r="NWK29" s="211"/>
      <c r="NWL29" s="211"/>
      <c r="NWM29" s="211"/>
      <c r="NWN29" s="211"/>
      <c r="NWO29" s="211"/>
      <c r="NWP29" s="211"/>
      <c r="NWQ29" s="211"/>
      <c r="NWR29" s="211"/>
      <c r="NWS29" s="211"/>
      <c r="NWT29" s="211"/>
      <c r="NWU29" s="211"/>
      <c r="NWV29" s="211"/>
      <c r="NWW29" s="211"/>
      <c r="NWX29" s="211"/>
      <c r="NWY29" s="211"/>
      <c r="NWZ29" s="211"/>
      <c r="NXA29" s="211"/>
      <c r="NXB29" s="211"/>
      <c r="NXC29" s="211"/>
      <c r="NXD29" s="211"/>
      <c r="NXE29" s="211"/>
      <c r="NXF29" s="211"/>
      <c r="NXG29" s="211"/>
      <c r="NXH29" s="211"/>
      <c r="NXI29" s="211"/>
      <c r="NXJ29" s="211"/>
      <c r="NXK29" s="211"/>
      <c r="NXL29" s="211"/>
      <c r="NXM29" s="211"/>
      <c r="NXN29" s="211"/>
      <c r="NXO29" s="211"/>
      <c r="NXP29" s="211"/>
      <c r="NXQ29" s="211"/>
      <c r="NXR29" s="211"/>
      <c r="NXS29" s="211"/>
      <c r="NXT29" s="211"/>
      <c r="NXU29" s="211"/>
      <c r="NXV29" s="211"/>
      <c r="NXW29" s="211"/>
      <c r="NXX29" s="211"/>
      <c r="NXY29" s="211"/>
      <c r="NXZ29" s="211"/>
      <c r="NYA29" s="211"/>
      <c r="NYB29" s="211"/>
      <c r="NYC29" s="211"/>
      <c r="NYD29" s="211"/>
      <c r="NYE29" s="211"/>
      <c r="NYF29" s="211"/>
      <c r="NYG29" s="211"/>
      <c r="NYH29" s="211"/>
      <c r="NYI29" s="211"/>
      <c r="NYJ29" s="211"/>
      <c r="NYK29" s="211"/>
      <c r="NYL29" s="211"/>
      <c r="NYM29" s="211"/>
      <c r="NYN29" s="211"/>
      <c r="NYO29" s="211"/>
      <c r="NYP29" s="211"/>
      <c r="NYQ29" s="211"/>
      <c r="NYR29" s="211"/>
      <c r="NYS29" s="211"/>
      <c r="NYT29" s="211"/>
      <c r="NYU29" s="211"/>
      <c r="NYV29" s="211"/>
      <c r="NYW29" s="211"/>
      <c r="NYX29" s="211"/>
      <c r="NYY29" s="211"/>
      <c r="NYZ29" s="211"/>
      <c r="NZA29" s="211"/>
      <c r="NZB29" s="211"/>
      <c r="NZC29" s="211"/>
      <c r="NZD29" s="211"/>
      <c r="NZE29" s="211"/>
      <c r="NZF29" s="211"/>
      <c r="NZG29" s="211"/>
      <c r="NZH29" s="211"/>
      <c r="NZI29" s="211"/>
      <c r="NZJ29" s="211"/>
      <c r="NZK29" s="211"/>
      <c r="NZL29" s="211"/>
      <c r="NZM29" s="211"/>
      <c r="NZN29" s="211"/>
      <c r="NZO29" s="211"/>
      <c r="NZP29" s="211"/>
      <c r="NZQ29" s="211"/>
      <c r="NZR29" s="211"/>
      <c r="NZS29" s="211"/>
      <c r="NZT29" s="211"/>
      <c r="NZU29" s="211"/>
      <c r="NZV29" s="211"/>
      <c r="NZW29" s="211"/>
      <c r="NZX29" s="211"/>
      <c r="NZY29" s="211"/>
      <c r="NZZ29" s="211"/>
      <c r="OAA29" s="211"/>
      <c r="OAB29" s="211"/>
      <c r="OAC29" s="211"/>
      <c r="OAD29" s="211"/>
      <c r="OAE29" s="211"/>
      <c r="OAF29" s="211"/>
      <c r="OAG29" s="211"/>
      <c r="OAH29" s="211"/>
      <c r="OAI29" s="211"/>
      <c r="OAJ29" s="211"/>
      <c r="OAK29" s="211"/>
      <c r="OAL29" s="211"/>
      <c r="OAM29" s="211"/>
      <c r="OAN29" s="211"/>
      <c r="OAO29" s="211"/>
      <c r="OAP29" s="211"/>
      <c r="OAQ29" s="211"/>
      <c r="OAR29" s="211"/>
      <c r="OAS29" s="211"/>
      <c r="OAT29" s="211"/>
      <c r="OAU29" s="211"/>
      <c r="OAV29" s="211"/>
      <c r="OAW29" s="211"/>
      <c r="OAX29" s="211"/>
      <c r="OAY29" s="211"/>
      <c r="OAZ29" s="211"/>
      <c r="OBA29" s="211"/>
      <c r="OBB29" s="211"/>
      <c r="OBC29" s="211"/>
      <c r="OBD29" s="211"/>
      <c r="OBE29" s="211"/>
      <c r="OBF29" s="211"/>
      <c r="OBG29" s="211"/>
      <c r="OBH29" s="211"/>
      <c r="OBI29" s="211"/>
      <c r="OBJ29" s="211"/>
      <c r="OBK29" s="211"/>
      <c r="OBL29" s="211"/>
      <c r="OBM29" s="211"/>
      <c r="OBN29" s="211"/>
      <c r="OBO29" s="211"/>
      <c r="OBP29" s="211"/>
      <c r="OBQ29" s="211"/>
      <c r="OBR29" s="211"/>
      <c r="OBS29" s="211"/>
      <c r="OBT29" s="211"/>
      <c r="OBU29" s="211"/>
      <c r="OBV29" s="211"/>
      <c r="OBW29" s="211"/>
      <c r="OBX29" s="211"/>
      <c r="OBY29" s="211"/>
      <c r="OBZ29" s="211"/>
      <c r="OCA29" s="211"/>
      <c r="OCB29" s="211"/>
      <c r="OCC29" s="211"/>
      <c r="OCD29" s="211"/>
      <c r="OCE29" s="211"/>
      <c r="OCF29" s="211"/>
      <c r="OCG29" s="211"/>
      <c r="OCH29" s="211"/>
      <c r="OCI29" s="211"/>
      <c r="OCJ29" s="211"/>
      <c r="OCK29" s="211"/>
      <c r="OCL29" s="211"/>
      <c r="OCM29" s="211"/>
      <c r="OCN29" s="211"/>
      <c r="OCO29" s="211"/>
      <c r="OCP29" s="211"/>
      <c r="OCQ29" s="211"/>
      <c r="OCR29" s="211"/>
      <c r="OCS29" s="211"/>
      <c r="OCT29" s="211"/>
      <c r="OCU29" s="211"/>
      <c r="OCV29" s="211"/>
      <c r="OCW29" s="211"/>
      <c r="OCX29" s="211"/>
      <c r="OCY29" s="211"/>
      <c r="OCZ29" s="211"/>
      <c r="ODA29" s="211"/>
      <c r="ODB29" s="211"/>
      <c r="ODC29" s="211"/>
      <c r="ODD29" s="211"/>
      <c r="ODE29" s="211"/>
      <c r="ODF29" s="211"/>
      <c r="ODG29" s="211"/>
      <c r="ODH29" s="211"/>
      <c r="ODI29" s="211"/>
      <c r="ODJ29" s="211"/>
      <c r="ODK29" s="211"/>
      <c r="ODL29" s="211"/>
      <c r="ODM29" s="211"/>
      <c r="ODN29" s="211"/>
      <c r="ODO29" s="211"/>
      <c r="ODP29" s="211"/>
      <c r="ODQ29" s="211"/>
      <c r="ODR29" s="211"/>
      <c r="ODS29" s="211"/>
      <c r="ODT29" s="211"/>
      <c r="ODU29" s="211"/>
      <c r="ODV29" s="211"/>
      <c r="ODW29" s="211"/>
      <c r="ODX29" s="211"/>
      <c r="ODY29" s="211"/>
      <c r="ODZ29" s="211"/>
      <c r="OEA29" s="211"/>
      <c r="OEB29" s="211"/>
      <c r="OEC29" s="211"/>
      <c r="OED29" s="211"/>
      <c r="OEE29" s="211"/>
      <c r="OEF29" s="211"/>
      <c r="OEG29" s="211"/>
      <c r="OEH29" s="211"/>
      <c r="OEI29" s="211"/>
      <c r="OEJ29" s="211"/>
      <c r="OEK29" s="211"/>
      <c r="OEL29" s="211"/>
      <c r="OEM29" s="211"/>
      <c r="OEN29" s="211"/>
      <c r="OEO29" s="211"/>
      <c r="OEP29" s="211"/>
      <c r="OEQ29" s="211"/>
      <c r="OER29" s="211"/>
      <c r="OES29" s="211"/>
      <c r="OET29" s="211"/>
      <c r="OEU29" s="211"/>
      <c r="OEV29" s="211"/>
      <c r="OEW29" s="211"/>
      <c r="OEX29" s="211"/>
      <c r="OEY29" s="211"/>
      <c r="OEZ29" s="211"/>
      <c r="OFA29" s="211"/>
      <c r="OFB29" s="211"/>
      <c r="OFC29" s="211"/>
      <c r="OFD29" s="211"/>
      <c r="OFE29" s="211"/>
      <c r="OFF29" s="211"/>
      <c r="OFG29" s="211"/>
      <c r="OFH29" s="211"/>
      <c r="OFI29" s="211"/>
      <c r="OFJ29" s="211"/>
      <c r="OFK29" s="211"/>
      <c r="OFL29" s="211"/>
      <c r="OFM29" s="211"/>
      <c r="OFN29" s="211"/>
      <c r="OFO29" s="211"/>
      <c r="OFP29" s="211"/>
      <c r="OFQ29" s="211"/>
      <c r="OFR29" s="211"/>
      <c r="OFS29" s="211"/>
      <c r="OFT29" s="211"/>
      <c r="OFU29" s="211"/>
      <c r="OFV29" s="211"/>
      <c r="OFW29" s="211"/>
      <c r="OFX29" s="211"/>
      <c r="OFY29" s="211"/>
      <c r="OFZ29" s="211"/>
      <c r="OGA29" s="211"/>
      <c r="OGB29" s="211"/>
      <c r="OGC29" s="211"/>
      <c r="OGD29" s="211"/>
      <c r="OGE29" s="211"/>
      <c r="OGF29" s="211"/>
      <c r="OGG29" s="211"/>
      <c r="OGH29" s="211"/>
      <c r="OGI29" s="211"/>
      <c r="OGJ29" s="211"/>
      <c r="OGK29" s="211"/>
      <c r="OGL29" s="211"/>
      <c r="OGM29" s="211"/>
      <c r="OGN29" s="211"/>
      <c r="OGO29" s="211"/>
      <c r="OGP29" s="211"/>
      <c r="OGQ29" s="211"/>
      <c r="OGR29" s="211"/>
      <c r="OGS29" s="211"/>
      <c r="OGT29" s="211"/>
      <c r="OGU29" s="211"/>
      <c r="OGV29" s="211"/>
      <c r="OGW29" s="211"/>
      <c r="OGX29" s="211"/>
      <c r="OGY29" s="211"/>
      <c r="OGZ29" s="211"/>
      <c r="OHA29" s="211"/>
      <c r="OHB29" s="211"/>
      <c r="OHC29" s="211"/>
      <c r="OHD29" s="211"/>
      <c r="OHE29" s="211"/>
      <c r="OHF29" s="211"/>
      <c r="OHG29" s="211"/>
      <c r="OHH29" s="211"/>
      <c r="OHI29" s="211"/>
      <c r="OHJ29" s="211"/>
      <c r="OHK29" s="211"/>
      <c r="OHL29" s="211"/>
      <c r="OHM29" s="211"/>
      <c r="OHN29" s="211"/>
      <c r="OHO29" s="211"/>
      <c r="OHP29" s="211"/>
      <c r="OHQ29" s="211"/>
      <c r="OHR29" s="211"/>
      <c r="OHS29" s="211"/>
      <c r="OHT29" s="211"/>
      <c r="OHU29" s="211"/>
      <c r="OHV29" s="211"/>
      <c r="OHW29" s="211"/>
      <c r="OHX29" s="211"/>
      <c r="OHY29" s="211"/>
      <c r="OHZ29" s="211"/>
      <c r="OIA29" s="211"/>
      <c r="OIB29" s="211"/>
      <c r="OIC29" s="211"/>
      <c r="OID29" s="211"/>
      <c r="OIE29" s="211"/>
      <c r="OIF29" s="211"/>
      <c r="OIG29" s="211"/>
      <c r="OIH29" s="211"/>
      <c r="OII29" s="211"/>
      <c r="OIJ29" s="211"/>
      <c r="OIK29" s="211"/>
      <c r="OIL29" s="211"/>
      <c r="OIM29" s="211"/>
      <c r="OIN29" s="211"/>
      <c r="OIO29" s="211"/>
      <c r="OIP29" s="211"/>
      <c r="OIQ29" s="211"/>
      <c r="OIR29" s="211"/>
      <c r="OIS29" s="211"/>
      <c r="OIT29" s="211"/>
      <c r="OIU29" s="211"/>
      <c r="OIV29" s="211"/>
      <c r="OIW29" s="211"/>
      <c r="OIX29" s="211"/>
      <c r="OIY29" s="211"/>
      <c r="OIZ29" s="211"/>
      <c r="OJA29" s="211"/>
      <c r="OJB29" s="211"/>
      <c r="OJC29" s="211"/>
      <c r="OJD29" s="211"/>
      <c r="OJE29" s="211"/>
      <c r="OJF29" s="211"/>
      <c r="OJG29" s="211"/>
      <c r="OJH29" s="211"/>
      <c r="OJI29" s="211"/>
      <c r="OJJ29" s="211"/>
      <c r="OJK29" s="211"/>
      <c r="OJL29" s="211"/>
      <c r="OJM29" s="211"/>
      <c r="OJN29" s="211"/>
      <c r="OJO29" s="211"/>
      <c r="OJP29" s="211"/>
      <c r="OJQ29" s="211"/>
      <c r="OJR29" s="211"/>
      <c r="OJS29" s="211"/>
      <c r="OJT29" s="211"/>
      <c r="OJU29" s="211"/>
      <c r="OJV29" s="211"/>
      <c r="OJW29" s="211"/>
      <c r="OJX29" s="211"/>
      <c r="OJY29" s="211"/>
      <c r="OJZ29" s="211"/>
      <c r="OKA29" s="211"/>
      <c r="OKB29" s="211"/>
      <c r="OKC29" s="211"/>
      <c r="OKD29" s="211"/>
      <c r="OKE29" s="211"/>
      <c r="OKF29" s="211"/>
      <c r="OKG29" s="211"/>
      <c r="OKH29" s="211"/>
      <c r="OKI29" s="211"/>
      <c r="OKJ29" s="211"/>
      <c r="OKK29" s="211"/>
      <c r="OKL29" s="211"/>
      <c r="OKM29" s="211"/>
      <c r="OKN29" s="211"/>
      <c r="OKO29" s="211"/>
      <c r="OKP29" s="211"/>
      <c r="OKQ29" s="211"/>
      <c r="OKR29" s="211"/>
      <c r="OKS29" s="211"/>
      <c r="OKT29" s="211"/>
      <c r="OKU29" s="211"/>
      <c r="OKV29" s="211"/>
      <c r="OKW29" s="211"/>
      <c r="OKX29" s="211"/>
      <c r="OKY29" s="211"/>
      <c r="OKZ29" s="211"/>
      <c r="OLA29" s="211"/>
      <c r="OLB29" s="211"/>
      <c r="OLC29" s="211"/>
      <c r="OLD29" s="211"/>
      <c r="OLE29" s="211"/>
      <c r="OLF29" s="211"/>
      <c r="OLG29" s="211"/>
      <c r="OLH29" s="211"/>
      <c r="OLI29" s="211"/>
      <c r="OLJ29" s="211"/>
      <c r="OLK29" s="211"/>
      <c r="OLL29" s="211"/>
      <c r="OLM29" s="211"/>
      <c r="OLN29" s="211"/>
      <c r="OLO29" s="211"/>
      <c r="OLP29" s="211"/>
      <c r="OLQ29" s="211"/>
      <c r="OLR29" s="211"/>
      <c r="OLS29" s="211"/>
      <c r="OLT29" s="211"/>
      <c r="OLU29" s="211"/>
      <c r="OLV29" s="211"/>
      <c r="OLW29" s="211"/>
      <c r="OLX29" s="211"/>
      <c r="OLY29" s="211"/>
      <c r="OLZ29" s="211"/>
      <c r="OMA29" s="211"/>
      <c r="OMB29" s="211"/>
      <c r="OMC29" s="211"/>
      <c r="OMD29" s="211"/>
      <c r="OME29" s="211"/>
      <c r="OMF29" s="211"/>
      <c r="OMG29" s="211"/>
      <c r="OMH29" s="211"/>
      <c r="OMI29" s="211"/>
      <c r="OMJ29" s="211"/>
      <c r="OMK29" s="211"/>
      <c r="OML29" s="211"/>
      <c r="OMM29" s="211"/>
      <c r="OMN29" s="211"/>
      <c r="OMO29" s="211"/>
      <c r="OMP29" s="211"/>
      <c r="OMQ29" s="211"/>
      <c r="OMR29" s="211"/>
      <c r="OMS29" s="211"/>
      <c r="OMT29" s="211"/>
      <c r="OMU29" s="211"/>
      <c r="OMV29" s="211"/>
      <c r="OMW29" s="211"/>
      <c r="OMX29" s="211"/>
      <c r="OMY29" s="211"/>
      <c r="OMZ29" s="211"/>
      <c r="ONA29" s="211"/>
      <c r="ONB29" s="211"/>
      <c r="ONC29" s="211"/>
      <c r="OND29" s="211"/>
      <c r="ONE29" s="211"/>
      <c r="ONF29" s="211"/>
      <c r="ONG29" s="211"/>
      <c r="ONH29" s="211"/>
      <c r="ONI29" s="211"/>
      <c r="ONJ29" s="211"/>
      <c r="ONK29" s="211"/>
      <c r="ONL29" s="211"/>
      <c r="ONM29" s="211"/>
      <c r="ONN29" s="211"/>
      <c r="ONO29" s="211"/>
      <c r="ONP29" s="211"/>
      <c r="ONQ29" s="211"/>
      <c r="ONR29" s="211"/>
      <c r="ONS29" s="211"/>
      <c r="ONT29" s="211"/>
      <c r="ONU29" s="211"/>
      <c r="ONV29" s="211"/>
      <c r="ONW29" s="211"/>
      <c r="ONX29" s="211"/>
      <c r="ONY29" s="211"/>
      <c r="ONZ29" s="211"/>
      <c r="OOA29" s="211"/>
      <c r="OOB29" s="211"/>
      <c r="OOC29" s="211"/>
      <c r="OOD29" s="211"/>
      <c r="OOE29" s="211"/>
      <c r="OOF29" s="211"/>
      <c r="OOG29" s="211"/>
      <c r="OOH29" s="211"/>
      <c r="OOI29" s="211"/>
      <c r="OOJ29" s="211"/>
      <c r="OOK29" s="211"/>
      <c r="OOL29" s="211"/>
      <c r="OOM29" s="211"/>
      <c r="OON29" s="211"/>
      <c r="OOO29" s="211"/>
      <c r="OOP29" s="211"/>
      <c r="OOQ29" s="211"/>
      <c r="OOR29" s="211"/>
      <c r="OOS29" s="211"/>
      <c r="OOT29" s="211"/>
      <c r="OOU29" s="211"/>
      <c r="OOV29" s="211"/>
      <c r="OOW29" s="211"/>
      <c r="OOX29" s="211"/>
      <c r="OOY29" s="211"/>
      <c r="OOZ29" s="211"/>
      <c r="OPA29" s="211"/>
      <c r="OPB29" s="211"/>
      <c r="OPC29" s="211"/>
      <c r="OPD29" s="211"/>
      <c r="OPE29" s="211"/>
      <c r="OPF29" s="211"/>
      <c r="OPG29" s="211"/>
      <c r="OPH29" s="211"/>
      <c r="OPI29" s="211"/>
      <c r="OPJ29" s="211"/>
      <c r="OPK29" s="211"/>
      <c r="OPL29" s="211"/>
      <c r="OPM29" s="211"/>
      <c r="OPN29" s="211"/>
      <c r="OPO29" s="211"/>
      <c r="OPP29" s="211"/>
      <c r="OPQ29" s="211"/>
      <c r="OPR29" s="211"/>
      <c r="OPS29" s="211"/>
      <c r="OPT29" s="211"/>
      <c r="OPU29" s="211"/>
      <c r="OPV29" s="211"/>
      <c r="OPW29" s="211"/>
      <c r="OPX29" s="211"/>
      <c r="OPY29" s="211"/>
      <c r="OPZ29" s="211"/>
      <c r="OQA29" s="211"/>
      <c r="OQB29" s="211"/>
      <c r="OQC29" s="211"/>
      <c r="OQD29" s="211"/>
      <c r="OQE29" s="211"/>
      <c r="OQF29" s="211"/>
      <c r="OQG29" s="211"/>
      <c r="OQH29" s="211"/>
      <c r="OQI29" s="211"/>
      <c r="OQJ29" s="211"/>
      <c r="OQK29" s="211"/>
      <c r="OQL29" s="211"/>
      <c r="OQM29" s="211"/>
      <c r="OQN29" s="211"/>
      <c r="OQO29" s="211"/>
      <c r="OQP29" s="211"/>
      <c r="OQQ29" s="211"/>
      <c r="OQR29" s="211"/>
      <c r="OQS29" s="211"/>
      <c r="OQT29" s="211"/>
      <c r="OQU29" s="211"/>
      <c r="OQV29" s="211"/>
      <c r="OQW29" s="211"/>
      <c r="OQX29" s="211"/>
      <c r="OQY29" s="211"/>
      <c r="OQZ29" s="211"/>
      <c r="ORA29" s="211"/>
      <c r="ORB29" s="211"/>
      <c r="ORC29" s="211"/>
      <c r="ORD29" s="211"/>
      <c r="ORE29" s="211"/>
      <c r="ORF29" s="211"/>
      <c r="ORG29" s="211"/>
      <c r="ORH29" s="211"/>
      <c r="ORI29" s="211"/>
      <c r="ORJ29" s="211"/>
      <c r="ORK29" s="211"/>
      <c r="ORL29" s="211"/>
      <c r="ORM29" s="211"/>
      <c r="ORN29" s="211"/>
      <c r="ORO29" s="211"/>
      <c r="ORP29" s="211"/>
      <c r="ORQ29" s="211"/>
      <c r="ORR29" s="211"/>
      <c r="ORS29" s="211"/>
      <c r="ORT29" s="211"/>
      <c r="ORU29" s="211"/>
      <c r="ORV29" s="211"/>
      <c r="ORW29" s="211"/>
      <c r="ORX29" s="211"/>
      <c r="ORY29" s="211"/>
      <c r="ORZ29" s="211"/>
      <c r="OSA29" s="211"/>
      <c r="OSB29" s="211"/>
      <c r="OSC29" s="211"/>
      <c r="OSD29" s="211"/>
      <c r="OSE29" s="211"/>
      <c r="OSF29" s="211"/>
      <c r="OSG29" s="211"/>
      <c r="OSH29" s="211"/>
      <c r="OSI29" s="211"/>
      <c r="OSJ29" s="211"/>
      <c r="OSK29" s="211"/>
      <c r="OSL29" s="211"/>
      <c r="OSM29" s="211"/>
      <c r="OSN29" s="211"/>
      <c r="OSO29" s="211"/>
      <c r="OSP29" s="211"/>
      <c r="OSQ29" s="211"/>
      <c r="OSR29" s="211"/>
      <c r="OSS29" s="211"/>
      <c r="OST29" s="211"/>
      <c r="OSU29" s="211"/>
      <c r="OSV29" s="211"/>
      <c r="OSW29" s="211"/>
      <c r="OSX29" s="211"/>
      <c r="OSY29" s="211"/>
      <c r="OSZ29" s="211"/>
      <c r="OTA29" s="211"/>
      <c r="OTB29" s="211"/>
      <c r="OTC29" s="211"/>
      <c r="OTD29" s="211"/>
      <c r="OTE29" s="211"/>
      <c r="OTF29" s="211"/>
      <c r="OTG29" s="211"/>
      <c r="OTH29" s="211"/>
      <c r="OTI29" s="211"/>
      <c r="OTJ29" s="211"/>
      <c r="OTK29" s="211"/>
      <c r="OTL29" s="211"/>
      <c r="OTM29" s="211"/>
      <c r="OTN29" s="211"/>
      <c r="OTO29" s="211"/>
      <c r="OTP29" s="211"/>
      <c r="OTQ29" s="211"/>
      <c r="OTR29" s="211"/>
      <c r="OTS29" s="211"/>
      <c r="OTT29" s="211"/>
      <c r="OTU29" s="211"/>
      <c r="OTV29" s="211"/>
      <c r="OTW29" s="211"/>
      <c r="OTX29" s="211"/>
      <c r="OTY29" s="211"/>
      <c r="OTZ29" s="211"/>
      <c r="OUA29" s="211"/>
      <c r="OUB29" s="211"/>
      <c r="OUC29" s="211"/>
      <c r="OUD29" s="211"/>
      <c r="OUE29" s="211"/>
      <c r="OUF29" s="211"/>
      <c r="OUG29" s="211"/>
      <c r="OUH29" s="211"/>
      <c r="OUI29" s="211"/>
      <c r="OUJ29" s="211"/>
      <c r="OUK29" s="211"/>
      <c r="OUL29" s="211"/>
      <c r="OUM29" s="211"/>
      <c r="OUN29" s="211"/>
      <c r="OUO29" s="211"/>
      <c r="OUP29" s="211"/>
      <c r="OUQ29" s="211"/>
      <c r="OUR29" s="211"/>
      <c r="OUS29" s="211"/>
      <c r="OUT29" s="211"/>
      <c r="OUU29" s="211"/>
      <c r="OUV29" s="211"/>
      <c r="OUW29" s="211"/>
      <c r="OUX29" s="211"/>
      <c r="OUY29" s="211"/>
      <c r="OUZ29" s="211"/>
      <c r="OVA29" s="211"/>
      <c r="OVB29" s="211"/>
      <c r="OVC29" s="211"/>
      <c r="OVD29" s="211"/>
      <c r="OVE29" s="211"/>
      <c r="OVF29" s="211"/>
      <c r="OVG29" s="211"/>
      <c r="OVH29" s="211"/>
      <c r="OVI29" s="211"/>
      <c r="OVJ29" s="211"/>
      <c r="OVK29" s="211"/>
      <c r="OVL29" s="211"/>
      <c r="OVM29" s="211"/>
      <c r="OVN29" s="211"/>
      <c r="OVO29" s="211"/>
      <c r="OVP29" s="211"/>
      <c r="OVQ29" s="211"/>
      <c r="OVR29" s="211"/>
      <c r="OVS29" s="211"/>
      <c r="OVT29" s="211"/>
      <c r="OVU29" s="211"/>
      <c r="OVV29" s="211"/>
      <c r="OVW29" s="211"/>
      <c r="OVX29" s="211"/>
      <c r="OVY29" s="211"/>
      <c r="OVZ29" s="211"/>
      <c r="OWA29" s="211"/>
      <c r="OWB29" s="211"/>
      <c r="OWC29" s="211"/>
      <c r="OWD29" s="211"/>
      <c r="OWE29" s="211"/>
      <c r="OWF29" s="211"/>
      <c r="OWG29" s="211"/>
      <c r="OWH29" s="211"/>
      <c r="OWI29" s="211"/>
      <c r="OWJ29" s="211"/>
      <c r="OWK29" s="211"/>
      <c r="OWL29" s="211"/>
      <c r="OWM29" s="211"/>
      <c r="OWN29" s="211"/>
      <c r="OWO29" s="211"/>
      <c r="OWP29" s="211"/>
      <c r="OWQ29" s="211"/>
      <c r="OWR29" s="211"/>
      <c r="OWS29" s="211"/>
      <c r="OWT29" s="211"/>
      <c r="OWU29" s="211"/>
      <c r="OWV29" s="211"/>
      <c r="OWW29" s="211"/>
      <c r="OWX29" s="211"/>
      <c r="OWY29" s="211"/>
      <c r="OWZ29" s="211"/>
      <c r="OXA29" s="211"/>
      <c r="OXB29" s="211"/>
      <c r="OXC29" s="211"/>
      <c r="OXD29" s="211"/>
      <c r="OXE29" s="211"/>
      <c r="OXF29" s="211"/>
      <c r="OXG29" s="211"/>
      <c r="OXH29" s="211"/>
      <c r="OXI29" s="211"/>
      <c r="OXJ29" s="211"/>
      <c r="OXK29" s="211"/>
      <c r="OXL29" s="211"/>
      <c r="OXM29" s="211"/>
      <c r="OXN29" s="211"/>
      <c r="OXO29" s="211"/>
      <c r="OXP29" s="211"/>
      <c r="OXQ29" s="211"/>
      <c r="OXR29" s="211"/>
      <c r="OXS29" s="211"/>
      <c r="OXT29" s="211"/>
      <c r="OXU29" s="211"/>
      <c r="OXV29" s="211"/>
      <c r="OXW29" s="211"/>
      <c r="OXX29" s="211"/>
      <c r="OXY29" s="211"/>
      <c r="OXZ29" s="211"/>
      <c r="OYA29" s="211"/>
      <c r="OYB29" s="211"/>
      <c r="OYC29" s="211"/>
      <c r="OYD29" s="211"/>
      <c r="OYE29" s="211"/>
      <c r="OYF29" s="211"/>
      <c r="OYG29" s="211"/>
      <c r="OYH29" s="211"/>
      <c r="OYI29" s="211"/>
      <c r="OYJ29" s="211"/>
      <c r="OYK29" s="211"/>
      <c r="OYL29" s="211"/>
      <c r="OYM29" s="211"/>
      <c r="OYN29" s="211"/>
      <c r="OYO29" s="211"/>
      <c r="OYP29" s="211"/>
      <c r="OYQ29" s="211"/>
      <c r="OYR29" s="211"/>
      <c r="OYS29" s="211"/>
      <c r="OYT29" s="211"/>
      <c r="OYU29" s="211"/>
      <c r="OYV29" s="211"/>
      <c r="OYW29" s="211"/>
      <c r="OYX29" s="211"/>
      <c r="OYY29" s="211"/>
      <c r="OYZ29" s="211"/>
      <c r="OZA29" s="211"/>
      <c r="OZB29" s="211"/>
      <c r="OZC29" s="211"/>
      <c r="OZD29" s="211"/>
      <c r="OZE29" s="211"/>
      <c r="OZF29" s="211"/>
      <c r="OZG29" s="211"/>
      <c r="OZH29" s="211"/>
      <c r="OZI29" s="211"/>
      <c r="OZJ29" s="211"/>
      <c r="OZK29" s="211"/>
      <c r="OZL29" s="211"/>
      <c r="OZM29" s="211"/>
      <c r="OZN29" s="211"/>
      <c r="OZO29" s="211"/>
      <c r="OZP29" s="211"/>
      <c r="OZQ29" s="211"/>
      <c r="OZR29" s="211"/>
      <c r="OZS29" s="211"/>
      <c r="OZT29" s="211"/>
      <c r="OZU29" s="211"/>
      <c r="OZV29" s="211"/>
      <c r="OZW29" s="211"/>
      <c r="OZX29" s="211"/>
      <c r="OZY29" s="211"/>
      <c r="OZZ29" s="211"/>
      <c r="PAA29" s="211"/>
      <c r="PAB29" s="211"/>
      <c r="PAC29" s="211"/>
      <c r="PAD29" s="211"/>
      <c r="PAE29" s="211"/>
      <c r="PAF29" s="211"/>
      <c r="PAG29" s="211"/>
      <c r="PAH29" s="211"/>
      <c r="PAI29" s="211"/>
      <c r="PAJ29" s="211"/>
      <c r="PAK29" s="211"/>
      <c r="PAL29" s="211"/>
      <c r="PAM29" s="211"/>
      <c r="PAN29" s="211"/>
      <c r="PAO29" s="211"/>
      <c r="PAP29" s="211"/>
      <c r="PAQ29" s="211"/>
      <c r="PAR29" s="211"/>
      <c r="PAS29" s="211"/>
      <c r="PAT29" s="211"/>
      <c r="PAU29" s="211"/>
      <c r="PAV29" s="211"/>
      <c r="PAW29" s="211"/>
      <c r="PAX29" s="211"/>
      <c r="PAY29" s="211"/>
      <c r="PAZ29" s="211"/>
      <c r="PBA29" s="211"/>
      <c r="PBB29" s="211"/>
      <c r="PBC29" s="211"/>
      <c r="PBD29" s="211"/>
      <c r="PBE29" s="211"/>
      <c r="PBF29" s="211"/>
      <c r="PBG29" s="211"/>
      <c r="PBH29" s="211"/>
      <c r="PBI29" s="211"/>
      <c r="PBJ29" s="211"/>
      <c r="PBK29" s="211"/>
      <c r="PBL29" s="211"/>
      <c r="PBM29" s="211"/>
      <c r="PBN29" s="211"/>
      <c r="PBO29" s="211"/>
      <c r="PBP29" s="211"/>
      <c r="PBQ29" s="211"/>
      <c r="PBR29" s="211"/>
      <c r="PBS29" s="211"/>
      <c r="PBT29" s="211"/>
      <c r="PBU29" s="211"/>
      <c r="PBV29" s="211"/>
      <c r="PBW29" s="211"/>
      <c r="PBX29" s="211"/>
      <c r="PBY29" s="211"/>
      <c r="PBZ29" s="211"/>
      <c r="PCA29" s="211"/>
      <c r="PCB29" s="211"/>
      <c r="PCC29" s="211"/>
      <c r="PCD29" s="211"/>
      <c r="PCE29" s="211"/>
      <c r="PCF29" s="211"/>
      <c r="PCG29" s="211"/>
      <c r="PCH29" s="211"/>
      <c r="PCI29" s="211"/>
      <c r="PCJ29" s="211"/>
      <c r="PCK29" s="211"/>
      <c r="PCL29" s="211"/>
      <c r="PCM29" s="211"/>
      <c r="PCN29" s="211"/>
      <c r="PCO29" s="211"/>
      <c r="PCP29" s="211"/>
      <c r="PCQ29" s="211"/>
      <c r="PCR29" s="211"/>
      <c r="PCS29" s="211"/>
      <c r="PCT29" s="211"/>
      <c r="PCU29" s="211"/>
      <c r="PCV29" s="211"/>
      <c r="PCW29" s="211"/>
      <c r="PCX29" s="211"/>
      <c r="PCY29" s="211"/>
      <c r="PCZ29" s="211"/>
      <c r="PDA29" s="211"/>
      <c r="PDB29" s="211"/>
      <c r="PDC29" s="211"/>
      <c r="PDD29" s="211"/>
      <c r="PDE29" s="211"/>
      <c r="PDF29" s="211"/>
      <c r="PDG29" s="211"/>
      <c r="PDH29" s="211"/>
      <c r="PDI29" s="211"/>
      <c r="PDJ29" s="211"/>
      <c r="PDK29" s="211"/>
      <c r="PDL29" s="211"/>
      <c r="PDM29" s="211"/>
      <c r="PDN29" s="211"/>
      <c r="PDO29" s="211"/>
      <c r="PDP29" s="211"/>
      <c r="PDQ29" s="211"/>
      <c r="PDR29" s="211"/>
      <c r="PDS29" s="211"/>
      <c r="PDT29" s="211"/>
      <c r="PDU29" s="211"/>
      <c r="PDV29" s="211"/>
      <c r="PDW29" s="211"/>
      <c r="PDX29" s="211"/>
      <c r="PDY29" s="211"/>
      <c r="PDZ29" s="211"/>
      <c r="PEA29" s="211"/>
      <c r="PEB29" s="211"/>
      <c r="PEC29" s="211"/>
      <c r="PED29" s="211"/>
      <c r="PEE29" s="211"/>
      <c r="PEF29" s="211"/>
      <c r="PEG29" s="211"/>
      <c r="PEH29" s="211"/>
      <c r="PEI29" s="211"/>
      <c r="PEJ29" s="211"/>
      <c r="PEK29" s="211"/>
      <c r="PEL29" s="211"/>
      <c r="PEM29" s="211"/>
      <c r="PEN29" s="211"/>
      <c r="PEO29" s="211"/>
      <c r="PEP29" s="211"/>
      <c r="PEQ29" s="211"/>
      <c r="PER29" s="211"/>
      <c r="PES29" s="211"/>
      <c r="PET29" s="211"/>
      <c r="PEU29" s="211"/>
      <c r="PEV29" s="211"/>
      <c r="PEW29" s="211"/>
      <c r="PEX29" s="211"/>
      <c r="PEY29" s="211"/>
      <c r="PEZ29" s="211"/>
      <c r="PFA29" s="211"/>
      <c r="PFB29" s="211"/>
      <c r="PFC29" s="211"/>
      <c r="PFD29" s="211"/>
      <c r="PFE29" s="211"/>
      <c r="PFF29" s="211"/>
      <c r="PFG29" s="211"/>
      <c r="PFH29" s="211"/>
      <c r="PFI29" s="211"/>
      <c r="PFJ29" s="211"/>
      <c r="PFK29" s="211"/>
      <c r="PFL29" s="211"/>
      <c r="PFM29" s="211"/>
      <c r="PFN29" s="211"/>
      <c r="PFO29" s="211"/>
      <c r="PFP29" s="211"/>
      <c r="PFQ29" s="211"/>
      <c r="PFR29" s="211"/>
      <c r="PFS29" s="211"/>
      <c r="PFT29" s="211"/>
      <c r="PFU29" s="211"/>
      <c r="PFV29" s="211"/>
      <c r="PFW29" s="211"/>
      <c r="PFX29" s="211"/>
      <c r="PFY29" s="211"/>
      <c r="PFZ29" s="211"/>
      <c r="PGA29" s="211"/>
      <c r="PGB29" s="211"/>
      <c r="PGC29" s="211"/>
      <c r="PGD29" s="211"/>
      <c r="PGE29" s="211"/>
      <c r="PGF29" s="211"/>
      <c r="PGG29" s="211"/>
      <c r="PGH29" s="211"/>
      <c r="PGI29" s="211"/>
      <c r="PGJ29" s="211"/>
      <c r="PGK29" s="211"/>
      <c r="PGL29" s="211"/>
      <c r="PGM29" s="211"/>
      <c r="PGN29" s="211"/>
      <c r="PGO29" s="211"/>
      <c r="PGP29" s="211"/>
      <c r="PGQ29" s="211"/>
      <c r="PGR29" s="211"/>
      <c r="PGS29" s="211"/>
      <c r="PGT29" s="211"/>
      <c r="PGU29" s="211"/>
      <c r="PGV29" s="211"/>
      <c r="PGW29" s="211"/>
      <c r="PGX29" s="211"/>
      <c r="PGY29" s="211"/>
      <c r="PGZ29" s="211"/>
      <c r="PHA29" s="211"/>
      <c r="PHB29" s="211"/>
      <c r="PHC29" s="211"/>
      <c r="PHD29" s="211"/>
      <c r="PHE29" s="211"/>
      <c r="PHF29" s="211"/>
      <c r="PHG29" s="211"/>
      <c r="PHH29" s="211"/>
      <c r="PHI29" s="211"/>
      <c r="PHJ29" s="211"/>
      <c r="PHK29" s="211"/>
      <c r="PHL29" s="211"/>
      <c r="PHM29" s="211"/>
      <c r="PHN29" s="211"/>
      <c r="PHO29" s="211"/>
      <c r="PHP29" s="211"/>
      <c r="PHQ29" s="211"/>
      <c r="PHR29" s="211"/>
      <c r="PHS29" s="211"/>
      <c r="PHT29" s="211"/>
      <c r="PHU29" s="211"/>
      <c r="PHV29" s="211"/>
      <c r="PHW29" s="211"/>
      <c r="PHX29" s="211"/>
      <c r="PHY29" s="211"/>
      <c r="PHZ29" s="211"/>
      <c r="PIA29" s="211"/>
      <c r="PIB29" s="211"/>
      <c r="PIC29" s="211"/>
      <c r="PID29" s="211"/>
      <c r="PIE29" s="211"/>
      <c r="PIF29" s="211"/>
      <c r="PIG29" s="211"/>
      <c r="PIH29" s="211"/>
      <c r="PII29" s="211"/>
      <c r="PIJ29" s="211"/>
      <c r="PIK29" s="211"/>
      <c r="PIL29" s="211"/>
      <c r="PIM29" s="211"/>
      <c r="PIN29" s="211"/>
      <c r="PIO29" s="211"/>
      <c r="PIP29" s="211"/>
      <c r="PIQ29" s="211"/>
      <c r="PIR29" s="211"/>
      <c r="PIS29" s="211"/>
      <c r="PIT29" s="211"/>
      <c r="PIU29" s="211"/>
      <c r="PIV29" s="211"/>
      <c r="PIW29" s="211"/>
      <c r="PIX29" s="211"/>
      <c r="PIY29" s="211"/>
      <c r="PIZ29" s="211"/>
      <c r="PJA29" s="211"/>
      <c r="PJB29" s="211"/>
      <c r="PJC29" s="211"/>
      <c r="PJD29" s="211"/>
      <c r="PJE29" s="211"/>
      <c r="PJF29" s="211"/>
      <c r="PJG29" s="211"/>
      <c r="PJH29" s="211"/>
      <c r="PJI29" s="211"/>
      <c r="PJJ29" s="211"/>
      <c r="PJK29" s="211"/>
      <c r="PJL29" s="211"/>
      <c r="PJM29" s="211"/>
      <c r="PJN29" s="211"/>
      <c r="PJO29" s="211"/>
      <c r="PJP29" s="211"/>
      <c r="PJQ29" s="211"/>
      <c r="PJR29" s="211"/>
      <c r="PJS29" s="211"/>
      <c r="PJT29" s="211"/>
      <c r="PJU29" s="211"/>
      <c r="PJV29" s="211"/>
      <c r="PJW29" s="211"/>
      <c r="PJX29" s="211"/>
      <c r="PJY29" s="211"/>
      <c r="PJZ29" s="211"/>
      <c r="PKA29" s="211"/>
      <c r="PKB29" s="211"/>
      <c r="PKC29" s="211"/>
      <c r="PKD29" s="211"/>
      <c r="PKE29" s="211"/>
      <c r="PKF29" s="211"/>
      <c r="PKG29" s="211"/>
      <c r="PKH29" s="211"/>
      <c r="PKI29" s="211"/>
      <c r="PKJ29" s="211"/>
      <c r="PKK29" s="211"/>
      <c r="PKL29" s="211"/>
      <c r="PKM29" s="211"/>
      <c r="PKN29" s="211"/>
      <c r="PKO29" s="211"/>
      <c r="PKP29" s="211"/>
      <c r="PKQ29" s="211"/>
      <c r="PKR29" s="211"/>
      <c r="PKS29" s="211"/>
      <c r="PKT29" s="211"/>
      <c r="PKU29" s="211"/>
      <c r="PKV29" s="211"/>
      <c r="PKW29" s="211"/>
      <c r="PKX29" s="211"/>
      <c r="PKY29" s="211"/>
      <c r="PKZ29" s="211"/>
      <c r="PLA29" s="211"/>
      <c r="PLB29" s="211"/>
      <c r="PLC29" s="211"/>
      <c r="PLD29" s="211"/>
      <c r="PLE29" s="211"/>
      <c r="PLF29" s="211"/>
      <c r="PLG29" s="211"/>
      <c r="PLH29" s="211"/>
      <c r="PLI29" s="211"/>
      <c r="PLJ29" s="211"/>
      <c r="PLK29" s="211"/>
      <c r="PLL29" s="211"/>
      <c r="PLM29" s="211"/>
      <c r="PLN29" s="211"/>
      <c r="PLO29" s="211"/>
      <c r="PLP29" s="211"/>
      <c r="PLQ29" s="211"/>
      <c r="PLR29" s="211"/>
      <c r="PLS29" s="211"/>
      <c r="PLT29" s="211"/>
      <c r="PLU29" s="211"/>
      <c r="PLV29" s="211"/>
      <c r="PLW29" s="211"/>
      <c r="PLX29" s="211"/>
      <c r="PLY29" s="211"/>
      <c r="PLZ29" s="211"/>
      <c r="PMA29" s="211"/>
      <c r="PMB29" s="211"/>
      <c r="PMC29" s="211"/>
      <c r="PMD29" s="211"/>
      <c r="PME29" s="211"/>
      <c r="PMF29" s="211"/>
      <c r="PMG29" s="211"/>
      <c r="PMH29" s="211"/>
      <c r="PMI29" s="211"/>
      <c r="PMJ29" s="211"/>
      <c r="PMK29" s="211"/>
      <c r="PML29" s="211"/>
      <c r="PMM29" s="211"/>
      <c r="PMN29" s="211"/>
      <c r="PMO29" s="211"/>
      <c r="PMP29" s="211"/>
      <c r="PMQ29" s="211"/>
      <c r="PMR29" s="211"/>
      <c r="PMS29" s="211"/>
      <c r="PMT29" s="211"/>
      <c r="PMU29" s="211"/>
      <c r="PMV29" s="211"/>
      <c r="PMW29" s="211"/>
      <c r="PMX29" s="211"/>
      <c r="PMY29" s="211"/>
      <c r="PMZ29" s="211"/>
      <c r="PNA29" s="211"/>
      <c r="PNB29" s="211"/>
      <c r="PNC29" s="211"/>
      <c r="PND29" s="211"/>
      <c r="PNE29" s="211"/>
      <c r="PNF29" s="211"/>
      <c r="PNG29" s="211"/>
      <c r="PNH29" s="211"/>
      <c r="PNI29" s="211"/>
      <c r="PNJ29" s="211"/>
      <c r="PNK29" s="211"/>
      <c r="PNL29" s="211"/>
      <c r="PNM29" s="211"/>
      <c r="PNN29" s="211"/>
      <c r="PNO29" s="211"/>
      <c r="PNP29" s="211"/>
      <c r="PNQ29" s="211"/>
      <c r="PNR29" s="211"/>
      <c r="PNS29" s="211"/>
      <c r="PNT29" s="211"/>
      <c r="PNU29" s="211"/>
      <c r="PNV29" s="211"/>
      <c r="PNW29" s="211"/>
      <c r="PNX29" s="211"/>
      <c r="PNY29" s="211"/>
      <c r="PNZ29" s="211"/>
      <c r="POA29" s="211"/>
      <c r="POB29" s="211"/>
      <c r="POC29" s="211"/>
      <c r="POD29" s="211"/>
      <c r="POE29" s="211"/>
      <c r="POF29" s="211"/>
      <c r="POG29" s="211"/>
      <c r="POH29" s="211"/>
      <c r="POI29" s="211"/>
      <c r="POJ29" s="211"/>
      <c r="POK29" s="211"/>
      <c r="POL29" s="211"/>
      <c r="POM29" s="211"/>
      <c r="PON29" s="211"/>
      <c r="POO29" s="211"/>
      <c r="POP29" s="211"/>
      <c r="POQ29" s="211"/>
      <c r="POR29" s="211"/>
      <c r="POS29" s="211"/>
      <c r="POT29" s="211"/>
      <c r="POU29" s="211"/>
      <c r="POV29" s="211"/>
      <c r="POW29" s="211"/>
      <c r="POX29" s="211"/>
      <c r="POY29" s="211"/>
      <c r="POZ29" s="211"/>
      <c r="PPA29" s="211"/>
      <c r="PPB29" s="211"/>
      <c r="PPC29" s="211"/>
      <c r="PPD29" s="211"/>
      <c r="PPE29" s="211"/>
      <c r="PPF29" s="211"/>
      <c r="PPG29" s="211"/>
      <c r="PPH29" s="211"/>
      <c r="PPI29" s="211"/>
      <c r="PPJ29" s="211"/>
      <c r="PPK29" s="211"/>
      <c r="PPL29" s="211"/>
      <c r="PPM29" s="211"/>
      <c r="PPN29" s="211"/>
      <c r="PPO29" s="211"/>
      <c r="PPP29" s="211"/>
      <c r="PPQ29" s="211"/>
      <c r="PPR29" s="211"/>
      <c r="PPS29" s="211"/>
      <c r="PPT29" s="211"/>
      <c r="PPU29" s="211"/>
      <c r="PPV29" s="211"/>
      <c r="PPW29" s="211"/>
      <c r="PPX29" s="211"/>
      <c r="PPY29" s="211"/>
      <c r="PPZ29" s="211"/>
      <c r="PQA29" s="211"/>
      <c r="PQB29" s="211"/>
      <c r="PQC29" s="211"/>
      <c r="PQD29" s="211"/>
      <c r="PQE29" s="211"/>
      <c r="PQF29" s="211"/>
      <c r="PQG29" s="211"/>
      <c r="PQH29" s="211"/>
      <c r="PQI29" s="211"/>
      <c r="PQJ29" s="211"/>
      <c r="PQK29" s="211"/>
      <c r="PQL29" s="211"/>
      <c r="PQM29" s="211"/>
      <c r="PQN29" s="211"/>
      <c r="PQO29" s="211"/>
      <c r="PQP29" s="211"/>
      <c r="PQQ29" s="211"/>
      <c r="PQR29" s="211"/>
      <c r="PQS29" s="211"/>
      <c r="PQT29" s="211"/>
      <c r="PQU29" s="211"/>
      <c r="PQV29" s="211"/>
      <c r="PQW29" s="211"/>
      <c r="PQX29" s="211"/>
      <c r="PQY29" s="211"/>
      <c r="PQZ29" s="211"/>
      <c r="PRA29" s="211"/>
      <c r="PRB29" s="211"/>
      <c r="PRC29" s="211"/>
      <c r="PRD29" s="211"/>
      <c r="PRE29" s="211"/>
      <c r="PRF29" s="211"/>
      <c r="PRG29" s="211"/>
      <c r="PRH29" s="211"/>
      <c r="PRI29" s="211"/>
      <c r="PRJ29" s="211"/>
      <c r="PRK29" s="211"/>
      <c r="PRL29" s="211"/>
      <c r="PRM29" s="211"/>
      <c r="PRN29" s="211"/>
      <c r="PRO29" s="211"/>
      <c r="PRP29" s="211"/>
      <c r="PRQ29" s="211"/>
      <c r="PRR29" s="211"/>
      <c r="PRS29" s="211"/>
      <c r="PRT29" s="211"/>
      <c r="PRU29" s="211"/>
      <c r="PRV29" s="211"/>
      <c r="PRW29" s="211"/>
      <c r="PRX29" s="211"/>
      <c r="PRY29" s="211"/>
      <c r="PRZ29" s="211"/>
      <c r="PSA29" s="211"/>
      <c r="PSB29" s="211"/>
      <c r="PSC29" s="211"/>
      <c r="PSD29" s="211"/>
      <c r="PSE29" s="211"/>
      <c r="PSF29" s="211"/>
      <c r="PSG29" s="211"/>
      <c r="PSH29" s="211"/>
      <c r="PSI29" s="211"/>
      <c r="PSJ29" s="211"/>
      <c r="PSK29" s="211"/>
      <c r="PSL29" s="211"/>
      <c r="PSM29" s="211"/>
      <c r="PSN29" s="211"/>
      <c r="PSO29" s="211"/>
      <c r="PSP29" s="211"/>
      <c r="PSQ29" s="211"/>
      <c r="PSR29" s="211"/>
      <c r="PSS29" s="211"/>
      <c r="PST29" s="211"/>
      <c r="PSU29" s="211"/>
      <c r="PSV29" s="211"/>
      <c r="PSW29" s="211"/>
      <c r="PSX29" s="211"/>
      <c r="PSY29" s="211"/>
      <c r="PSZ29" s="211"/>
      <c r="PTA29" s="211"/>
      <c r="PTB29" s="211"/>
      <c r="PTC29" s="211"/>
      <c r="PTD29" s="211"/>
      <c r="PTE29" s="211"/>
      <c r="PTF29" s="211"/>
      <c r="PTG29" s="211"/>
      <c r="PTH29" s="211"/>
      <c r="PTI29" s="211"/>
      <c r="PTJ29" s="211"/>
      <c r="PTK29" s="211"/>
      <c r="PTL29" s="211"/>
      <c r="PTM29" s="211"/>
      <c r="PTN29" s="211"/>
      <c r="PTO29" s="211"/>
      <c r="PTP29" s="211"/>
      <c r="PTQ29" s="211"/>
      <c r="PTR29" s="211"/>
      <c r="PTS29" s="211"/>
      <c r="PTT29" s="211"/>
      <c r="PTU29" s="211"/>
      <c r="PTV29" s="211"/>
      <c r="PTW29" s="211"/>
      <c r="PTX29" s="211"/>
      <c r="PTY29" s="211"/>
      <c r="PTZ29" s="211"/>
      <c r="PUA29" s="211"/>
      <c r="PUB29" s="211"/>
      <c r="PUC29" s="211"/>
      <c r="PUD29" s="211"/>
      <c r="PUE29" s="211"/>
      <c r="PUF29" s="211"/>
      <c r="PUG29" s="211"/>
      <c r="PUH29" s="211"/>
      <c r="PUI29" s="211"/>
      <c r="PUJ29" s="211"/>
      <c r="PUK29" s="211"/>
      <c r="PUL29" s="211"/>
      <c r="PUM29" s="211"/>
      <c r="PUN29" s="211"/>
      <c r="PUO29" s="211"/>
      <c r="PUP29" s="211"/>
      <c r="PUQ29" s="211"/>
      <c r="PUR29" s="211"/>
      <c r="PUS29" s="211"/>
      <c r="PUT29" s="211"/>
      <c r="PUU29" s="211"/>
      <c r="PUV29" s="211"/>
      <c r="PUW29" s="211"/>
      <c r="PUX29" s="211"/>
      <c r="PUY29" s="211"/>
      <c r="PUZ29" s="211"/>
      <c r="PVA29" s="211"/>
      <c r="PVB29" s="211"/>
      <c r="PVC29" s="211"/>
      <c r="PVD29" s="211"/>
      <c r="PVE29" s="211"/>
      <c r="PVF29" s="211"/>
      <c r="PVG29" s="211"/>
      <c r="PVH29" s="211"/>
      <c r="PVI29" s="211"/>
      <c r="PVJ29" s="211"/>
      <c r="PVK29" s="211"/>
      <c r="PVL29" s="211"/>
      <c r="PVM29" s="211"/>
      <c r="PVN29" s="211"/>
      <c r="PVO29" s="211"/>
      <c r="PVP29" s="211"/>
      <c r="PVQ29" s="211"/>
      <c r="PVR29" s="211"/>
      <c r="PVS29" s="211"/>
      <c r="PVT29" s="211"/>
      <c r="PVU29" s="211"/>
      <c r="PVV29" s="211"/>
      <c r="PVW29" s="211"/>
      <c r="PVX29" s="211"/>
      <c r="PVY29" s="211"/>
      <c r="PVZ29" s="211"/>
      <c r="PWA29" s="211"/>
      <c r="PWB29" s="211"/>
      <c r="PWC29" s="211"/>
      <c r="PWD29" s="211"/>
      <c r="PWE29" s="211"/>
      <c r="PWF29" s="211"/>
      <c r="PWG29" s="211"/>
      <c r="PWH29" s="211"/>
      <c r="PWI29" s="211"/>
      <c r="PWJ29" s="211"/>
      <c r="PWK29" s="211"/>
      <c r="PWL29" s="211"/>
      <c r="PWM29" s="211"/>
      <c r="PWN29" s="211"/>
      <c r="PWO29" s="211"/>
      <c r="PWP29" s="211"/>
      <c r="PWQ29" s="211"/>
      <c r="PWR29" s="211"/>
      <c r="PWS29" s="211"/>
      <c r="PWT29" s="211"/>
      <c r="PWU29" s="211"/>
      <c r="PWV29" s="211"/>
      <c r="PWW29" s="211"/>
      <c r="PWX29" s="211"/>
      <c r="PWY29" s="211"/>
      <c r="PWZ29" s="211"/>
      <c r="PXA29" s="211"/>
      <c r="PXB29" s="211"/>
      <c r="PXC29" s="211"/>
      <c r="PXD29" s="211"/>
      <c r="PXE29" s="211"/>
      <c r="PXF29" s="211"/>
      <c r="PXG29" s="211"/>
      <c r="PXH29" s="211"/>
      <c r="PXI29" s="211"/>
      <c r="PXJ29" s="211"/>
      <c r="PXK29" s="211"/>
      <c r="PXL29" s="211"/>
      <c r="PXM29" s="211"/>
      <c r="PXN29" s="211"/>
      <c r="PXO29" s="211"/>
      <c r="PXP29" s="211"/>
      <c r="PXQ29" s="211"/>
      <c r="PXR29" s="211"/>
      <c r="PXS29" s="211"/>
      <c r="PXT29" s="211"/>
      <c r="PXU29" s="211"/>
      <c r="PXV29" s="211"/>
      <c r="PXW29" s="211"/>
      <c r="PXX29" s="211"/>
      <c r="PXY29" s="211"/>
      <c r="PXZ29" s="211"/>
      <c r="PYA29" s="211"/>
      <c r="PYB29" s="211"/>
      <c r="PYC29" s="211"/>
      <c r="PYD29" s="211"/>
      <c r="PYE29" s="211"/>
      <c r="PYF29" s="211"/>
      <c r="PYG29" s="211"/>
      <c r="PYH29" s="211"/>
      <c r="PYI29" s="211"/>
      <c r="PYJ29" s="211"/>
      <c r="PYK29" s="211"/>
      <c r="PYL29" s="211"/>
      <c r="PYM29" s="211"/>
      <c r="PYN29" s="211"/>
      <c r="PYO29" s="211"/>
      <c r="PYP29" s="211"/>
      <c r="PYQ29" s="211"/>
      <c r="PYR29" s="211"/>
      <c r="PYS29" s="211"/>
      <c r="PYT29" s="211"/>
      <c r="PYU29" s="211"/>
      <c r="PYV29" s="211"/>
      <c r="PYW29" s="211"/>
      <c r="PYX29" s="211"/>
      <c r="PYY29" s="211"/>
      <c r="PYZ29" s="211"/>
      <c r="PZA29" s="211"/>
      <c r="PZB29" s="211"/>
      <c r="PZC29" s="211"/>
      <c r="PZD29" s="211"/>
      <c r="PZE29" s="211"/>
      <c r="PZF29" s="211"/>
      <c r="PZG29" s="211"/>
      <c r="PZH29" s="211"/>
      <c r="PZI29" s="211"/>
      <c r="PZJ29" s="211"/>
      <c r="PZK29" s="211"/>
      <c r="PZL29" s="211"/>
      <c r="PZM29" s="211"/>
      <c r="PZN29" s="211"/>
      <c r="PZO29" s="211"/>
      <c r="PZP29" s="211"/>
      <c r="PZQ29" s="211"/>
      <c r="PZR29" s="211"/>
      <c r="PZS29" s="211"/>
      <c r="PZT29" s="211"/>
      <c r="PZU29" s="211"/>
      <c r="PZV29" s="211"/>
      <c r="PZW29" s="211"/>
      <c r="PZX29" s="211"/>
      <c r="PZY29" s="211"/>
      <c r="PZZ29" s="211"/>
      <c r="QAA29" s="211"/>
      <c r="QAB29" s="211"/>
      <c r="QAC29" s="211"/>
      <c r="QAD29" s="211"/>
      <c r="QAE29" s="211"/>
      <c r="QAF29" s="211"/>
      <c r="QAG29" s="211"/>
      <c r="QAH29" s="211"/>
      <c r="QAI29" s="211"/>
      <c r="QAJ29" s="211"/>
      <c r="QAK29" s="211"/>
      <c r="QAL29" s="211"/>
      <c r="QAM29" s="211"/>
      <c r="QAN29" s="211"/>
      <c r="QAO29" s="211"/>
      <c r="QAP29" s="211"/>
      <c r="QAQ29" s="211"/>
      <c r="QAR29" s="211"/>
      <c r="QAS29" s="211"/>
      <c r="QAT29" s="211"/>
      <c r="QAU29" s="211"/>
      <c r="QAV29" s="211"/>
      <c r="QAW29" s="211"/>
      <c r="QAX29" s="211"/>
      <c r="QAY29" s="211"/>
      <c r="QAZ29" s="211"/>
      <c r="QBA29" s="211"/>
      <c r="QBB29" s="211"/>
      <c r="QBC29" s="211"/>
      <c r="QBD29" s="211"/>
      <c r="QBE29" s="211"/>
      <c r="QBF29" s="211"/>
      <c r="QBG29" s="211"/>
      <c r="QBH29" s="211"/>
      <c r="QBI29" s="211"/>
      <c r="QBJ29" s="211"/>
      <c r="QBK29" s="211"/>
      <c r="QBL29" s="211"/>
      <c r="QBM29" s="211"/>
      <c r="QBN29" s="211"/>
      <c r="QBO29" s="211"/>
      <c r="QBP29" s="211"/>
      <c r="QBQ29" s="211"/>
      <c r="QBR29" s="211"/>
      <c r="QBS29" s="211"/>
      <c r="QBT29" s="211"/>
      <c r="QBU29" s="211"/>
      <c r="QBV29" s="211"/>
      <c r="QBW29" s="211"/>
      <c r="QBX29" s="211"/>
      <c r="QBY29" s="211"/>
      <c r="QBZ29" s="211"/>
      <c r="QCA29" s="211"/>
      <c r="QCB29" s="211"/>
      <c r="QCC29" s="211"/>
      <c r="QCD29" s="211"/>
      <c r="QCE29" s="211"/>
      <c r="QCF29" s="211"/>
      <c r="QCG29" s="211"/>
      <c r="QCH29" s="211"/>
      <c r="QCI29" s="211"/>
      <c r="QCJ29" s="211"/>
      <c r="QCK29" s="211"/>
      <c r="QCL29" s="211"/>
      <c r="QCM29" s="211"/>
      <c r="QCN29" s="211"/>
      <c r="QCO29" s="211"/>
      <c r="QCP29" s="211"/>
      <c r="QCQ29" s="211"/>
      <c r="QCR29" s="211"/>
      <c r="QCS29" s="211"/>
      <c r="QCT29" s="211"/>
      <c r="QCU29" s="211"/>
      <c r="QCV29" s="211"/>
      <c r="QCW29" s="211"/>
      <c r="QCX29" s="211"/>
      <c r="QCY29" s="211"/>
      <c r="QCZ29" s="211"/>
      <c r="QDA29" s="211"/>
      <c r="QDB29" s="211"/>
      <c r="QDC29" s="211"/>
      <c r="QDD29" s="211"/>
      <c r="QDE29" s="211"/>
      <c r="QDF29" s="211"/>
      <c r="QDG29" s="211"/>
      <c r="QDH29" s="211"/>
      <c r="QDI29" s="211"/>
      <c r="QDJ29" s="211"/>
      <c r="QDK29" s="211"/>
      <c r="QDL29" s="211"/>
      <c r="QDM29" s="211"/>
      <c r="QDN29" s="211"/>
      <c r="QDO29" s="211"/>
      <c r="QDP29" s="211"/>
      <c r="QDQ29" s="211"/>
      <c r="QDR29" s="211"/>
      <c r="QDS29" s="211"/>
      <c r="QDT29" s="211"/>
      <c r="QDU29" s="211"/>
      <c r="QDV29" s="211"/>
      <c r="QDW29" s="211"/>
      <c r="QDX29" s="211"/>
      <c r="QDY29" s="211"/>
      <c r="QDZ29" s="211"/>
      <c r="QEA29" s="211"/>
      <c r="QEB29" s="211"/>
      <c r="QEC29" s="211"/>
      <c r="QED29" s="211"/>
      <c r="QEE29" s="211"/>
      <c r="QEF29" s="211"/>
      <c r="QEG29" s="211"/>
      <c r="QEH29" s="211"/>
      <c r="QEI29" s="211"/>
      <c r="QEJ29" s="211"/>
      <c r="QEK29" s="211"/>
      <c r="QEL29" s="211"/>
      <c r="QEM29" s="211"/>
      <c r="QEN29" s="211"/>
      <c r="QEO29" s="211"/>
      <c r="QEP29" s="211"/>
      <c r="QEQ29" s="211"/>
      <c r="QER29" s="211"/>
      <c r="QES29" s="211"/>
      <c r="QET29" s="211"/>
      <c r="QEU29" s="211"/>
      <c r="QEV29" s="211"/>
      <c r="QEW29" s="211"/>
      <c r="QEX29" s="211"/>
      <c r="QEY29" s="211"/>
      <c r="QEZ29" s="211"/>
      <c r="QFA29" s="211"/>
      <c r="QFB29" s="211"/>
      <c r="QFC29" s="211"/>
      <c r="QFD29" s="211"/>
      <c r="QFE29" s="211"/>
      <c r="QFF29" s="211"/>
      <c r="QFG29" s="211"/>
      <c r="QFH29" s="211"/>
      <c r="QFI29" s="211"/>
      <c r="QFJ29" s="211"/>
      <c r="QFK29" s="211"/>
      <c r="QFL29" s="211"/>
      <c r="QFM29" s="211"/>
      <c r="QFN29" s="211"/>
      <c r="QFO29" s="211"/>
      <c r="QFP29" s="211"/>
      <c r="QFQ29" s="211"/>
      <c r="QFR29" s="211"/>
      <c r="QFS29" s="211"/>
      <c r="QFT29" s="211"/>
      <c r="QFU29" s="211"/>
      <c r="QFV29" s="211"/>
      <c r="QFW29" s="211"/>
      <c r="QFX29" s="211"/>
      <c r="QFY29" s="211"/>
      <c r="QFZ29" s="211"/>
      <c r="QGA29" s="211"/>
      <c r="QGB29" s="211"/>
      <c r="QGC29" s="211"/>
      <c r="QGD29" s="211"/>
      <c r="QGE29" s="211"/>
      <c r="QGF29" s="211"/>
      <c r="QGG29" s="211"/>
      <c r="QGH29" s="211"/>
      <c r="QGI29" s="211"/>
      <c r="QGJ29" s="211"/>
      <c r="QGK29" s="211"/>
      <c r="QGL29" s="211"/>
      <c r="QGM29" s="211"/>
      <c r="QGN29" s="211"/>
      <c r="QGO29" s="211"/>
      <c r="QGP29" s="211"/>
      <c r="QGQ29" s="211"/>
      <c r="QGR29" s="211"/>
      <c r="QGS29" s="211"/>
      <c r="QGT29" s="211"/>
      <c r="QGU29" s="211"/>
      <c r="QGV29" s="211"/>
      <c r="QGW29" s="211"/>
      <c r="QGX29" s="211"/>
      <c r="QGY29" s="211"/>
      <c r="QGZ29" s="211"/>
      <c r="QHA29" s="211"/>
      <c r="QHB29" s="211"/>
      <c r="QHC29" s="211"/>
      <c r="QHD29" s="211"/>
      <c r="QHE29" s="211"/>
      <c r="QHF29" s="211"/>
      <c r="QHG29" s="211"/>
      <c r="QHH29" s="211"/>
      <c r="QHI29" s="211"/>
      <c r="QHJ29" s="211"/>
      <c r="QHK29" s="211"/>
      <c r="QHL29" s="211"/>
      <c r="QHM29" s="211"/>
      <c r="QHN29" s="211"/>
      <c r="QHO29" s="211"/>
      <c r="QHP29" s="211"/>
      <c r="QHQ29" s="211"/>
      <c r="QHR29" s="211"/>
      <c r="QHS29" s="211"/>
      <c r="QHT29" s="211"/>
      <c r="QHU29" s="211"/>
      <c r="QHV29" s="211"/>
      <c r="QHW29" s="211"/>
      <c r="QHX29" s="211"/>
      <c r="QHY29" s="211"/>
      <c r="QHZ29" s="211"/>
      <c r="QIA29" s="211"/>
      <c r="QIB29" s="211"/>
      <c r="QIC29" s="211"/>
      <c r="QID29" s="211"/>
      <c r="QIE29" s="211"/>
      <c r="QIF29" s="211"/>
      <c r="QIG29" s="211"/>
      <c r="QIH29" s="211"/>
      <c r="QII29" s="211"/>
      <c r="QIJ29" s="211"/>
      <c r="QIK29" s="211"/>
      <c r="QIL29" s="211"/>
      <c r="QIM29" s="211"/>
      <c r="QIN29" s="211"/>
      <c r="QIO29" s="211"/>
      <c r="QIP29" s="211"/>
      <c r="QIQ29" s="211"/>
      <c r="QIR29" s="211"/>
      <c r="QIS29" s="211"/>
      <c r="QIT29" s="211"/>
      <c r="QIU29" s="211"/>
      <c r="QIV29" s="211"/>
      <c r="QIW29" s="211"/>
      <c r="QIX29" s="211"/>
      <c r="QIY29" s="211"/>
      <c r="QIZ29" s="211"/>
      <c r="QJA29" s="211"/>
      <c r="QJB29" s="211"/>
      <c r="QJC29" s="211"/>
      <c r="QJD29" s="211"/>
      <c r="QJE29" s="211"/>
      <c r="QJF29" s="211"/>
      <c r="QJG29" s="211"/>
      <c r="QJH29" s="211"/>
      <c r="QJI29" s="211"/>
      <c r="QJJ29" s="211"/>
      <c r="QJK29" s="211"/>
      <c r="QJL29" s="211"/>
      <c r="QJM29" s="211"/>
      <c r="QJN29" s="211"/>
      <c r="QJO29" s="211"/>
      <c r="QJP29" s="211"/>
      <c r="QJQ29" s="211"/>
      <c r="QJR29" s="211"/>
      <c r="QJS29" s="211"/>
      <c r="QJT29" s="211"/>
      <c r="QJU29" s="211"/>
      <c r="QJV29" s="211"/>
      <c r="QJW29" s="211"/>
      <c r="QJX29" s="211"/>
      <c r="QJY29" s="211"/>
      <c r="QJZ29" s="211"/>
      <c r="QKA29" s="211"/>
      <c r="QKB29" s="211"/>
      <c r="QKC29" s="211"/>
      <c r="QKD29" s="211"/>
      <c r="QKE29" s="211"/>
      <c r="QKF29" s="211"/>
      <c r="QKG29" s="211"/>
      <c r="QKH29" s="211"/>
      <c r="QKI29" s="211"/>
      <c r="QKJ29" s="211"/>
      <c r="QKK29" s="211"/>
      <c r="QKL29" s="211"/>
      <c r="QKM29" s="211"/>
      <c r="QKN29" s="211"/>
      <c r="QKO29" s="211"/>
      <c r="QKP29" s="211"/>
      <c r="QKQ29" s="211"/>
      <c r="QKR29" s="211"/>
      <c r="QKS29" s="211"/>
      <c r="QKT29" s="211"/>
      <c r="QKU29" s="211"/>
      <c r="QKV29" s="211"/>
      <c r="QKW29" s="211"/>
      <c r="QKX29" s="211"/>
      <c r="QKY29" s="211"/>
      <c r="QKZ29" s="211"/>
      <c r="QLA29" s="211"/>
      <c r="QLB29" s="211"/>
      <c r="QLC29" s="211"/>
      <c r="QLD29" s="211"/>
      <c r="QLE29" s="211"/>
      <c r="QLF29" s="211"/>
      <c r="QLG29" s="211"/>
      <c r="QLH29" s="211"/>
      <c r="QLI29" s="211"/>
      <c r="QLJ29" s="211"/>
      <c r="QLK29" s="211"/>
      <c r="QLL29" s="211"/>
      <c r="QLM29" s="211"/>
      <c r="QLN29" s="211"/>
      <c r="QLO29" s="211"/>
      <c r="QLP29" s="211"/>
      <c r="QLQ29" s="211"/>
      <c r="QLR29" s="211"/>
      <c r="QLS29" s="211"/>
      <c r="QLT29" s="211"/>
      <c r="QLU29" s="211"/>
      <c r="QLV29" s="211"/>
      <c r="QLW29" s="211"/>
      <c r="QLX29" s="211"/>
      <c r="QLY29" s="211"/>
      <c r="QLZ29" s="211"/>
      <c r="QMA29" s="211"/>
      <c r="QMB29" s="211"/>
      <c r="QMC29" s="211"/>
      <c r="QMD29" s="211"/>
      <c r="QME29" s="211"/>
      <c r="QMF29" s="211"/>
      <c r="QMG29" s="211"/>
      <c r="QMH29" s="211"/>
      <c r="QMI29" s="211"/>
      <c r="QMJ29" s="211"/>
      <c r="QMK29" s="211"/>
      <c r="QML29" s="211"/>
      <c r="QMM29" s="211"/>
      <c r="QMN29" s="211"/>
      <c r="QMO29" s="211"/>
      <c r="QMP29" s="211"/>
      <c r="QMQ29" s="211"/>
      <c r="QMR29" s="211"/>
      <c r="QMS29" s="211"/>
      <c r="QMT29" s="211"/>
      <c r="QMU29" s="211"/>
      <c r="QMV29" s="211"/>
      <c r="QMW29" s="211"/>
      <c r="QMX29" s="211"/>
      <c r="QMY29" s="211"/>
      <c r="QMZ29" s="211"/>
      <c r="QNA29" s="211"/>
      <c r="QNB29" s="211"/>
      <c r="QNC29" s="211"/>
      <c r="QND29" s="211"/>
      <c r="QNE29" s="211"/>
      <c r="QNF29" s="211"/>
      <c r="QNG29" s="211"/>
      <c r="QNH29" s="211"/>
      <c r="QNI29" s="211"/>
      <c r="QNJ29" s="211"/>
      <c r="QNK29" s="211"/>
      <c r="QNL29" s="211"/>
      <c r="QNM29" s="211"/>
      <c r="QNN29" s="211"/>
      <c r="QNO29" s="211"/>
      <c r="QNP29" s="211"/>
      <c r="QNQ29" s="211"/>
      <c r="QNR29" s="211"/>
      <c r="QNS29" s="211"/>
      <c r="QNT29" s="211"/>
      <c r="QNU29" s="211"/>
      <c r="QNV29" s="211"/>
      <c r="QNW29" s="211"/>
      <c r="QNX29" s="211"/>
      <c r="QNY29" s="211"/>
      <c r="QNZ29" s="211"/>
      <c r="QOA29" s="211"/>
      <c r="QOB29" s="211"/>
      <c r="QOC29" s="211"/>
      <c r="QOD29" s="211"/>
      <c r="QOE29" s="211"/>
      <c r="QOF29" s="211"/>
      <c r="QOG29" s="211"/>
      <c r="QOH29" s="211"/>
      <c r="QOI29" s="211"/>
      <c r="QOJ29" s="211"/>
      <c r="QOK29" s="211"/>
      <c r="QOL29" s="211"/>
      <c r="QOM29" s="211"/>
      <c r="QON29" s="211"/>
      <c r="QOO29" s="211"/>
      <c r="QOP29" s="211"/>
      <c r="QOQ29" s="211"/>
      <c r="QOR29" s="211"/>
      <c r="QOS29" s="211"/>
      <c r="QOT29" s="211"/>
      <c r="QOU29" s="211"/>
      <c r="QOV29" s="211"/>
      <c r="QOW29" s="211"/>
      <c r="QOX29" s="211"/>
      <c r="QOY29" s="211"/>
      <c r="QOZ29" s="211"/>
      <c r="QPA29" s="211"/>
      <c r="QPB29" s="211"/>
      <c r="QPC29" s="211"/>
      <c r="QPD29" s="211"/>
      <c r="QPE29" s="211"/>
      <c r="QPF29" s="211"/>
      <c r="QPG29" s="211"/>
      <c r="QPH29" s="211"/>
      <c r="QPI29" s="211"/>
      <c r="QPJ29" s="211"/>
      <c r="QPK29" s="211"/>
      <c r="QPL29" s="211"/>
      <c r="QPM29" s="211"/>
      <c r="QPN29" s="211"/>
      <c r="QPO29" s="211"/>
      <c r="QPP29" s="211"/>
      <c r="QPQ29" s="211"/>
      <c r="QPR29" s="211"/>
      <c r="QPS29" s="211"/>
      <c r="QPT29" s="211"/>
      <c r="QPU29" s="211"/>
      <c r="QPV29" s="211"/>
      <c r="QPW29" s="211"/>
      <c r="QPX29" s="211"/>
      <c r="QPY29" s="211"/>
      <c r="QPZ29" s="211"/>
      <c r="QQA29" s="211"/>
      <c r="QQB29" s="211"/>
      <c r="QQC29" s="211"/>
      <c r="QQD29" s="211"/>
      <c r="QQE29" s="211"/>
      <c r="QQF29" s="211"/>
      <c r="QQG29" s="211"/>
      <c r="QQH29" s="211"/>
      <c r="QQI29" s="211"/>
      <c r="QQJ29" s="211"/>
      <c r="QQK29" s="211"/>
      <c r="QQL29" s="211"/>
      <c r="QQM29" s="211"/>
      <c r="QQN29" s="211"/>
      <c r="QQO29" s="211"/>
      <c r="QQP29" s="211"/>
      <c r="QQQ29" s="211"/>
      <c r="QQR29" s="211"/>
      <c r="QQS29" s="211"/>
      <c r="QQT29" s="211"/>
      <c r="QQU29" s="211"/>
      <c r="QQV29" s="211"/>
      <c r="QQW29" s="211"/>
      <c r="QQX29" s="211"/>
      <c r="QQY29" s="211"/>
      <c r="QQZ29" s="211"/>
      <c r="QRA29" s="211"/>
      <c r="QRB29" s="211"/>
      <c r="QRC29" s="211"/>
      <c r="QRD29" s="211"/>
      <c r="QRE29" s="211"/>
      <c r="QRF29" s="211"/>
      <c r="QRG29" s="211"/>
      <c r="QRH29" s="211"/>
      <c r="QRI29" s="211"/>
      <c r="QRJ29" s="211"/>
      <c r="QRK29" s="211"/>
      <c r="QRL29" s="211"/>
      <c r="QRM29" s="211"/>
      <c r="QRN29" s="211"/>
      <c r="QRO29" s="211"/>
      <c r="QRP29" s="211"/>
      <c r="QRQ29" s="211"/>
      <c r="QRR29" s="211"/>
      <c r="QRS29" s="211"/>
      <c r="QRT29" s="211"/>
      <c r="QRU29" s="211"/>
      <c r="QRV29" s="211"/>
      <c r="QRW29" s="211"/>
      <c r="QRX29" s="211"/>
      <c r="QRY29" s="211"/>
      <c r="QRZ29" s="211"/>
      <c r="QSA29" s="211"/>
      <c r="QSB29" s="211"/>
      <c r="QSC29" s="211"/>
      <c r="QSD29" s="211"/>
      <c r="QSE29" s="211"/>
      <c r="QSF29" s="211"/>
      <c r="QSG29" s="211"/>
      <c r="QSH29" s="211"/>
      <c r="QSI29" s="211"/>
      <c r="QSJ29" s="211"/>
      <c r="QSK29" s="211"/>
      <c r="QSL29" s="211"/>
      <c r="QSM29" s="211"/>
      <c r="QSN29" s="211"/>
      <c r="QSO29" s="211"/>
      <c r="QSP29" s="211"/>
      <c r="QSQ29" s="211"/>
      <c r="QSR29" s="211"/>
      <c r="QSS29" s="211"/>
      <c r="QST29" s="211"/>
      <c r="QSU29" s="211"/>
      <c r="QSV29" s="211"/>
      <c r="QSW29" s="211"/>
      <c r="QSX29" s="211"/>
      <c r="QSY29" s="211"/>
      <c r="QSZ29" s="211"/>
      <c r="QTA29" s="211"/>
      <c r="QTB29" s="211"/>
      <c r="QTC29" s="211"/>
      <c r="QTD29" s="211"/>
      <c r="QTE29" s="211"/>
      <c r="QTF29" s="211"/>
      <c r="QTG29" s="211"/>
      <c r="QTH29" s="211"/>
      <c r="QTI29" s="211"/>
      <c r="QTJ29" s="211"/>
      <c r="QTK29" s="211"/>
      <c r="QTL29" s="211"/>
      <c r="QTM29" s="211"/>
      <c r="QTN29" s="211"/>
      <c r="QTO29" s="211"/>
      <c r="QTP29" s="211"/>
      <c r="QTQ29" s="211"/>
      <c r="QTR29" s="211"/>
      <c r="QTS29" s="211"/>
      <c r="QTT29" s="211"/>
      <c r="QTU29" s="211"/>
      <c r="QTV29" s="211"/>
      <c r="QTW29" s="211"/>
      <c r="QTX29" s="211"/>
      <c r="QTY29" s="211"/>
      <c r="QTZ29" s="211"/>
      <c r="QUA29" s="211"/>
      <c r="QUB29" s="211"/>
      <c r="QUC29" s="211"/>
      <c r="QUD29" s="211"/>
      <c r="QUE29" s="211"/>
      <c r="QUF29" s="211"/>
      <c r="QUG29" s="211"/>
      <c r="QUH29" s="211"/>
      <c r="QUI29" s="211"/>
      <c r="QUJ29" s="211"/>
      <c r="QUK29" s="211"/>
      <c r="QUL29" s="211"/>
      <c r="QUM29" s="211"/>
      <c r="QUN29" s="211"/>
      <c r="QUO29" s="211"/>
      <c r="QUP29" s="211"/>
      <c r="QUQ29" s="211"/>
      <c r="QUR29" s="211"/>
      <c r="QUS29" s="211"/>
      <c r="QUT29" s="211"/>
      <c r="QUU29" s="211"/>
      <c r="QUV29" s="211"/>
      <c r="QUW29" s="211"/>
      <c r="QUX29" s="211"/>
      <c r="QUY29" s="211"/>
      <c r="QUZ29" s="211"/>
      <c r="QVA29" s="211"/>
      <c r="QVB29" s="211"/>
      <c r="QVC29" s="211"/>
      <c r="QVD29" s="211"/>
      <c r="QVE29" s="211"/>
      <c r="QVF29" s="211"/>
      <c r="QVG29" s="211"/>
      <c r="QVH29" s="211"/>
      <c r="QVI29" s="211"/>
      <c r="QVJ29" s="211"/>
      <c r="QVK29" s="211"/>
      <c r="QVL29" s="211"/>
      <c r="QVM29" s="211"/>
      <c r="QVN29" s="211"/>
      <c r="QVO29" s="211"/>
      <c r="QVP29" s="211"/>
      <c r="QVQ29" s="211"/>
      <c r="QVR29" s="211"/>
      <c r="QVS29" s="211"/>
      <c r="QVT29" s="211"/>
      <c r="QVU29" s="211"/>
      <c r="QVV29" s="211"/>
      <c r="QVW29" s="211"/>
      <c r="QVX29" s="211"/>
      <c r="QVY29" s="211"/>
      <c r="QVZ29" s="211"/>
      <c r="QWA29" s="211"/>
      <c r="QWB29" s="211"/>
      <c r="QWC29" s="211"/>
      <c r="QWD29" s="211"/>
      <c r="QWE29" s="211"/>
      <c r="QWF29" s="211"/>
      <c r="QWG29" s="211"/>
      <c r="QWH29" s="211"/>
      <c r="QWI29" s="211"/>
      <c r="QWJ29" s="211"/>
      <c r="QWK29" s="211"/>
      <c r="QWL29" s="211"/>
      <c r="QWM29" s="211"/>
      <c r="QWN29" s="211"/>
      <c r="QWO29" s="211"/>
      <c r="QWP29" s="211"/>
      <c r="QWQ29" s="211"/>
      <c r="QWR29" s="211"/>
      <c r="QWS29" s="211"/>
      <c r="QWT29" s="211"/>
      <c r="QWU29" s="211"/>
      <c r="QWV29" s="211"/>
      <c r="QWW29" s="211"/>
      <c r="QWX29" s="211"/>
      <c r="QWY29" s="211"/>
      <c r="QWZ29" s="211"/>
      <c r="QXA29" s="211"/>
      <c r="QXB29" s="211"/>
      <c r="QXC29" s="211"/>
      <c r="QXD29" s="211"/>
      <c r="QXE29" s="211"/>
      <c r="QXF29" s="211"/>
      <c r="QXG29" s="211"/>
      <c r="QXH29" s="211"/>
      <c r="QXI29" s="211"/>
      <c r="QXJ29" s="211"/>
      <c r="QXK29" s="211"/>
      <c r="QXL29" s="211"/>
      <c r="QXM29" s="211"/>
      <c r="QXN29" s="211"/>
      <c r="QXO29" s="211"/>
      <c r="QXP29" s="211"/>
      <c r="QXQ29" s="211"/>
      <c r="QXR29" s="211"/>
      <c r="QXS29" s="211"/>
      <c r="QXT29" s="211"/>
      <c r="QXU29" s="211"/>
      <c r="QXV29" s="211"/>
      <c r="QXW29" s="211"/>
      <c r="QXX29" s="211"/>
      <c r="QXY29" s="211"/>
      <c r="QXZ29" s="211"/>
      <c r="QYA29" s="211"/>
      <c r="QYB29" s="211"/>
      <c r="QYC29" s="211"/>
      <c r="QYD29" s="211"/>
      <c r="QYE29" s="211"/>
      <c r="QYF29" s="211"/>
      <c r="QYG29" s="211"/>
      <c r="QYH29" s="211"/>
      <c r="QYI29" s="211"/>
      <c r="QYJ29" s="211"/>
      <c r="QYK29" s="211"/>
      <c r="QYL29" s="211"/>
      <c r="QYM29" s="211"/>
      <c r="QYN29" s="211"/>
      <c r="QYO29" s="211"/>
      <c r="QYP29" s="211"/>
      <c r="QYQ29" s="211"/>
      <c r="QYR29" s="211"/>
      <c r="QYS29" s="211"/>
      <c r="QYT29" s="211"/>
      <c r="QYU29" s="211"/>
      <c r="QYV29" s="211"/>
      <c r="QYW29" s="211"/>
      <c r="QYX29" s="211"/>
      <c r="QYY29" s="211"/>
      <c r="QYZ29" s="211"/>
      <c r="QZA29" s="211"/>
      <c r="QZB29" s="211"/>
      <c r="QZC29" s="211"/>
      <c r="QZD29" s="211"/>
      <c r="QZE29" s="211"/>
      <c r="QZF29" s="211"/>
      <c r="QZG29" s="211"/>
      <c r="QZH29" s="211"/>
      <c r="QZI29" s="211"/>
      <c r="QZJ29" s="211"/>
      <c r="QZK29" s="211"/>
      <c r="QZL29" s="211"/>
      <c r="QZM29" s="211"/>
      <c r="QZN29" s="211"/>
      <c r="QZO29" s="211"/>
      <c r="QZP29" s="211"/>
      <c r="QZQ29" s="211"/>
      <c r="QZR29" s="211"/>
      <c r="QZS29" s="211"/>
      <c r="QZT29" s="211"/>
      <c r="QZU29" s="211"/>
      <c r="QZV29" s="211"/>
      <c r="QZW29" s="211"/>
      <c r="QZX29" s="211"/>
      <c r="QZY29" s="211"/>
      <c r="QZZ29" s="211"/>
      <c r="RAA29" s="211"/>
      <c r="RAB29" s="211"/>
      <c r="RAC29" s="211"/>
      <c r="RAD29" s="211"/>
      <c r="RAE29" s="211"/>
      <c r="RAF29" s="211"/>
      <c r="RAG29" s="211"/>
      <c r="RAH29" s="211"/>
      <c r="RAI29" s="211"/>
      <c r="RAJ29" s="211"/>
      <c r="RAK29" s="211"/>
      <c r="RAL29" s="211"/>
      <c r="RAM29" s="211"/>
      <c r="RAN29" s="211"/>
      <c r="RAO29" s="211"/>
      <c r="RAP29" s="211"/>
      <c r="RAQ29" s="211"/>
      <c r="RAR29" s="211"/>
      <c r="RAS29" s="211"/>
      <c r="RAT29" s="211"/>
      <c r="RAU29" s="211"/>
      <c r="RAV29" s="211"/>
      <c r="RAW29" s="211"/>
      <c r="RAX29" s="211"/>
      <c r="RAY29" s="211"/>
      <c r="RAZ29" s="211"/>
      <c r="RBA29" s="211"/>
      <c r="RBB29" s="211"/>
      <c r="RBC29" s="211"/>
      <c r="RBD29" s="211"/>
      <c r="RBE29" s="211"/>
      <c r="RBF29" s="211"/>
      <c r="RBG29" s="211"/>
      <c r="RBH29" s="211"/>
      <c r="RBI29" s="211"/>
      <c r="RBJ29" s="211"/>
      <c r="RBK29" s="211"/>
      <c r="RBL29" s="211"/>
      <c r="RBM29" s="211"/>
      <c r="RBN29" s="211"/>
      <c r="RBO29" s="211"/>
      <c r="RBP29" s="211"/>
      <c r="RBQ29" s="211"/>
      <c r="RBR29" s="211"/>
      <c r="RBS29" s="211"/>
      <c r="RBT29" s="211"/>
      <c r="RBU29" s="211"/>
      <c r="RBV29" s="211"/>
      <c r="RBW29" s="211"/>
      <c r="RBX29" s="211"/>
      <c r="RBY29" s="211"/>
      <c r="RBZ29" s="211"/>
      <c r="RCA29" s="211"/>
      <c r="RCB29" s="211"/>
      <c r="RCC29" s="211"/>
      <c r="RCD29" s="211"/>
      <c r="RCE29" s="211"/>
      <c r="RCF29" s="211"/>
      <c r="RCG29" s="211"/>
      <c r="RCH29" s="211"/>
      <c r="RCI29" s="211"/>
      <c r="RCJ29" s="211"/>
      <c r="RCK29" s="211"/>
      <c r="RCL29" s="211"/>
      <c r="RCM29" s="211"/>
      <c r="RCN29" s="211"/>
      <c r="RCO29" s="211"/>
      <c r="RCP29" s="211"/>
      <c r="RCQ29" s="211"/>
      <c r="RCR29" s="211"/>
      <c r="RCS29" s="211"/>
      <c r="RCT29" s="211"/>
      <c r="RCU29" s="211"/>
      <c r="RCV29" s="211"/>
      <c r="RCW29" s="211"/>
      <c r="RCX29" s="211"/>
      <c r="RCY29" s="211"/>
      <c r="RCZ29" s="211"/>
      <c r="RDA29" s="211"/>
      <c r="RDB29" s="211"/>
      <c r="RDC29" s="211"/>
      <c r="RDD29" s="211"/>
      <c r="RDE29" s="211"/>
      <c r="RDF29" s="211"/>
      <c r="RDG29" s="211"/>
      <c r="RDH29" s="211"/>
      <c r="RDI29" s="211"/>
      <c r="RDJ29" s="211"/>
      <c r="RDK29" s="211"/>
      <c r="RDL29" s="211"/>
      <c r="RDM29" s="211"/>
      <c r="RDN29" s="211"/>
      <c r="RDO29" s="211"/>
      <c r="RDP29" s="211"/>
      <c r="RDQ29" s="211"/>
      <c r="RDR29" s="211"/>
      <c r="RDS29" s="211"/>
      <c r="RDT29" s="211"/>
      <c r="RDU29" s="211"/>
      <c r="RDV29" s="211"/>
      <c r="RDW29" s="211"/>
      <c r="RDX29" s="211"/>
      <c r="RDY29" s="211"/>
      <c r="RDZ29" s="211"/>
      <c r="REA29" s="211"/>
      <c r="REB29" s="211"/>
      <c r="REC29" s="211"/>
      <c r="RED29" s="211"/>
      <c r="REE29" s="211"/>
      <c r="REF29" s="211"/>
      <c r="REG29" s="211"/>
      <c r="REH29" s="211"/>
      <c r="REI29" s="211"/>
      <c r="REJ29" s="211"/>
      <c r="REK29" s="211"/>
      <c r="REL29" s="211"/>
      <c r="REM29" s="211"/>
      <c r="REN29" s="211"/>
      <c r="REO29" s="211"/>
      <c r="REP29" s="211"/>
      <c r="REQ29" s="211"/>
      <c r="RER29" s="211"/>
      <c r="RES29" s="211"/>
      <c r="RET29" s="211"/>
      <c r="REU29" s="211"/>
      <c r="REV29" s="211"/>
      <c r="REW29" s="211"/>
      <c r="REX29" s="211"/>
      <c r="REY29" s="211"/>
      <c r="REZ29" s="211"/>
      <c r="RFA29" s="211"/>
      <c r="RFB29" s="211"/>
      <c r="RFC29" s="211"/>
      <c r="RFD29" s="211"/>
      <c r="RFE29" s="211"/>
      <c r="RFF29" s="211"/>
      <c r="RFG29" s="211"/>
      <c r="RFH29" s="211"/>
      <c r="RFI29" s="211"/>
      <c r="RFJ29" s="211"/>
      <c r="RFK29" s="211"/>
      <c r="RFL29" s="211"/>
      <c r="RFM29" s="211"/>
      <c r="RFN29" s="211"/>
      <c r="RFO29" s="211"/>
      <c r="RFP29" s="211"/>
      <c r="RFQ29" s="211"/>
      <c r="RFR29" s="211"/>
      <c r="RFS29" s="211"/>
      <c r="RFT29" s="211"/>
      <c r="RFU29" s="211"/>
      <c r="RFV29" s="211"/>
      <c r="RFW29" s="211"/>
      <c r="RFX29" s="211"/>
      <c r="RFY29" s="211"/>
      <c r="RFZ29" s="211"/>
      <c r="RGA29" s="211"/>
      <c r="RGB29" s="211"/>
      <c r="RGC29" s="211"/>
      <c r="RGD29" s="211"/>
      <c r="RGE29" s="211"/>
      <c r="RGF29" s="211"/>
      <c r="RGG29" s="211"/>
      <c r="RGH29" s="211"/>
      <c r="RGI29" s="211"/>
      <c r="RGJ29" s="211"/>
      <c r="RGK29" s="211"/>
      <c r="RGL29" s="211"/>
      <c r="RGM29" s="211"/>
      <c r="RGN29" s="211"/>
      <c r="RGO29" s="211"/>
      <c r="RGP29" s="211"/>
      <c r="RGQ29" s="211"/>
      <c r="RGR29" s="211"/>
      <c r="RGS29" s="211"/>
      <c r="RGT29" s="211"/>
      <c r="RGU29" s="211"/>
      <c r="RGV29" s="211"/>
      <c r="RGW29" s="211"/>
      <c r="RGX29" s="211"/>
      <c r="RGY29" s="211"/>
      <c r="RGZ29" s="211"/>
      <c r="RHA29" s="211"/>
      <c r="RHB29" s="211"/>
      <c r="RHC29" s="211"/>
      <c r="RHD29" s="211"/>
      <c r="RHE29" s="211"/>
      <c r="RHF29" s="211"/>
      <c r="RHG29" s="211"/>
      <c r="RHH29" s="211"/>
      <c r="RHI29" s="211"/>
      <c r="RHJ29" s="211"/>
      <c r="RHK29" s="211"/>
      <c r="RHL29" s="211"/>
      <c r="RHM29" s="211"/>
      <c r="RHN29" s="211"/>
      <c r="RHO29" s="211"/>
      <c r="RHP29" s="211"/>
      <c r="RHQ29" s="211"/>
      <c r="RHR29" s="211"/>
      <c r="RHS29" s="211"/>
      <c r="RHT29" s="211"/>
      <c r="RHU29" s="211"/>
      <c r="RHV29" s="211"/>
      <c r="RHW29" s="211"/>
      <c r="RHX29" s="211"/>
      <c r="RHY29" s="211"/>
      <c r="RHZ29" s="211"/>
      <c r="RIA29" s="211"/>
      <c r="RIB29" s="211"/>
      <c r="RIC29" s="211"/>
      <c r="RID29" s="211"/>
      <c r="RIE29" s="211"/>
      <c r="RIF29" s="211"/>
      <c r="RIG29" s="211"/>
      <c r="RIH29" s="211"/>
      <c r="RII29" s="211"/>
      <c r="RIJ29" s="211"/>
      <c r="RIK29" s="211"/>
      <c r="RIL29" s="211"/>
      <c r="RIM29" s="211"/>
      <c r="RIN29" s="211"/>
      <c r="RIO29" s="211"/>
      <c r="RIP29" s="211"/>
      <c r="RIQ29" s="211"/>
      <c r="RIR29" s="211"/>
      <c r="RIS29" s="211"/>
      <c r="RIT29" s="211"/>
      <c r="RIU29" s="211"/>
      <c r="RIV29" s="211"/>
      <c r="RIW29" s="211"/>
      <c r="RIX29" s="211"/>
      <c r="RIY29" s="211"/>
      <c r="RIZ29" s="211"/>
      <c r="RJA29" s="211"/>
      <c r="RJB29" s="211"/>
      <c r="RJC29" s="211"/>
      <c r="RJD29" s="211"/>
      <c r="RJE29" s="211"/>
      <c r="RJF29" s="211"/>
      <c r="RJG29" s="211"/>
      <c r="RJH29" s="211"/>
      <c r="RJI29" s="211"/>
      <c r="RJJ29" s="211"/>
      <c r="RJK29" s="211"/>
      <c r="RJL29" s="211"/>
      <c r="RJM29" s="211"/>
      <c r="RJN29" s="211"/>
      <c r="RJO29" s="211"/>
      <c r="RJP29" s="211"/>
      <c r="RJQ29" s="211"/>
      <c r="RJR29" s="211"/>
      <c r="RJS29" s="211"/>
      <c r="RJT29" s="211"/>
      <c r="RJU29" s="211"/>
      <c r="RJV29" s="211"/>
      <c r="RJW29" s="211"/>
      <c r="RJX29" s="211"/>
      <c r="RJY29" s="211"/>
      <c r="RJZ29" s="211"/>
      <c r="RKA29" s="211"/>
      <c r="RKB29" s="211"/>
      <c r="RKC29" s="211"/>
      <c r="RKD29" s="211"/>
      <c r="RKE29" s="211"/>
      <c r="RKF29" s="211"/>
      <c r="RKG29" s="211"/>
      <c r="RKH29" s="211"/>
      <c r="RKI29" s="211"/>
      <c r="RKJ29" s="211"/>
      <c r="RKK29" s="211"/>
      <c r="RKL29" s="211"/>
      <c r="RKM29" s="211"/>
      <c r="RKN29" s="211"/>
      <c r="RKO29" s="211"/>
      <c r="RKP29" s="211"/>
      <c r="RKQ29" s="211"/>
      <c r="RKR29" s="211"/>
      <c r="RKS29" s="211"/>
      <c r="RKT29" s="211"/>
      <c r="RKU29" s="211"/>
      <c r="RKV29" s="211"/>
      <c r="RKW29" s="211"/>
      <c r="RKX29" s="211"/>
      <c r="RKY29" s="211"/>
      <c r="RKZ29" s="211"/>
      <c r="RLA29" s="211"/>
      <c r="RLB29" s="211"/>
      <c r="RLC29" s="211"/>
      <c r="RLD29" s="211"/>
      <c r="RLE29" s="211"/>
      <c r="RLF29" s="211"/>
      <c r="RLG29" s="211"/>
      <c r="RLH29" s="211"/>
      <c r="RLI29" s="211"/>
      <c r="RLJ29" s="211"/>
      <c r="RLK29" s="211"/>
      <c r="RLL29" s="211"/>
      <c r="RLM29" s="211"/>
      <c r="RLN29" s="211"/>
      <c r="RLO29" s="211"/>
      <c r="RLP29" s="211"/>
      <c r="RLQ29" s="211"/>
      <c r="RLR29" s="211"/>
      <c r="RLS29" s="211"/>
      <c r="RLT29" s="211"/>
      <c r="RLU29" s="211"/>
      <c r="RLV29" s="211"/>
      <c r="RLW29" s="211"/>
      <c r="RLX29" s="211"/>
      <c r="RLY29" s="211"/>
      <c r="RLZ29" s="211"/>
      <c r="RMA29" s="211"/>
      <c r="RMB29" s="211"/>
      <c r="RMC29" s="211"/>
      <c r="RMD29" s="211"/>
      <c r="RME29" s="211"/>
      <c r="RMF29" s="211"/>
      <c r="RMG29" s="211"/>
      <c r="RMH29" s="211"/>
      <c r="RMI29" s="211"/>
      <c r="RMJ29" s="211"/>
      <c r="RMK29" s="211"/>
      <c r="RML29" s="211"/>
      <c r="RMM29" s="211"/>
      <c r="RMN29" s="211"/>
      <c r="RMO29" s="211"/>
      <c r="RMP29" s="211"/>
      <c r="RMQ29" s="211"/>
      <c r="RMR29" s="211"/>
      <c r="RMS29" s="211"/>
      <c r="RMT29" s="211"/>
      <c r="RMU29" s="211"/>
      <c r="RMV29" s="211"/>
      <c r="RMW29" s="211"/>
      <c r="RMX29" s="211"/>
      <c r="RMY29" s="211"/>
      <c r="RMZ29" s="211"/>
      <c r="RNA29" s="211"/>
      <c r="RNB29" s="211"/>
      <c r="RNC29" s="211"/>
      <c r="RND29" s="211"/>
      <c r="RNE29" s="211"/>
      <c r="RNF29" s="211"/>
      <c r="RNG29" s="211"/>
      <c r="RNH29" s="211"/>
      <c r="RNI29" s="211"/>
      <c r="RNJ29" s="211"/>
      <c r="RNK29" s="211"/>
      <c r="RNL29" s="211"/>
      <c r="RNM29" s="211"/>
      <c r="RNN29" s="211"/>
      <c r="RNO29" s="211"/>
      <c r="RNP29" s="211"/>
      <c r="RNQ29" s="211"/>
      <c r="RNR29" s="211"/>
      <c r="RNS29" s="211"/>
      <c r="RNT29" s="211"/>
      <c r="RNU29" s="211"/>
      <c r="RNV29" s="211"/>
      <c r="RNW29" s="211"/>
      <c r="RNX29" s="211"/>
      <c r="RNY29" s="211"/>
      <c r="RNZ29" s="211"/>
      <c r="ROA29" s="211"/>
      <c r="ROB29" s="211"/>
      <c r="ROC29" s="211"/>
      <c r="ROD29" s="211"/>
      <c r="ROE29" s="211"/>
      <c r="ROF29" s="211"/>
      <c r="ROG29" s="211"/>
      <c r="ROH29" s="211"/>
      <c r="ROI29" s="211"/>
      <c r="ROJ29" s="211"/>
      <c r="ROK29" s="211"/>
      <c r="ROL29" s="211"/>
      <c r="ROM29" s="211"/>
      <c r="RON29" s="211"/>
      <c r="ROO29" s="211"/>
      <c r="ROP29" s="211"/>
      <c r="ROQ29" s="211"/>
      <c r="ROR29" s="211"/>
      <c r="ROS29" s="211"/>
      <c r="ROT29" s="211"/>
      <c r="ROU29" s="211"/>
      <c r="ROV29" s="211"/>
      <c r="ROW29" s="211"/>
      <c r="ROX29" s="211"/>
      <c r="ROY29" s="211"/>
      <c r="ROZ29" s="211"/>
      <c r="RPA29" s="211"/>
      <c r="RPB29" s="211"/>
      <c r="RPC29" s="211"/>
      <c r="RPD29" s="211"/>
      <c r="RPE29" s="211"/>
      <c r="RPF29" s="211"/>
      <c r="RPG29" s="211"/>
      <c r="RPH29" s="211"/>
      <c r="RPI29" s="211"/>
      <c r="RPJ29" s="211"/>
      <c r="RPK29" s="211"/>
      <c r="RPL29" s="211"/>
      <c r="RPM29" s="211"/>
      <c r="RPN29" s="211"/>
      <c r="RPO29" s="211"/>
      <c r="RPP29" s="211"/>
      <c r="RPQ29" s="211"/>
      <c r="RPR29" s="211"/>
      <c r="RPS29" s="211"/>
      <c r="RPT29" s="211"/>
      <c r="RPU29" s="211"/>
      <c r="RPV29" s="211"/>
      <c r="RPW29" s="211"/>
      <c r="RPX29" s="211"/>
      <c r="RPY29" s="211"/>
      <c r="RPZ29" s="211"/>
      <c r="RQA29" s="211"/>
      <c r="RQB29" s="211"/>
      <c r="RQC29" s="211"/>
      <c r="RQD29" s="211"/>
      <c r="RQE29" s="211"/>
      <c r="RQF29" s="211"/>
      <c r="RQG29" s="211"/>
      <c r="RQH29" s="211"/>
      <c r="RQI29" s="211"/>
      <c r="RQJ29" s="211"/>
      <c r="RQK29" s="211"/>
      <c r="RQL29" s="211"/>
      <c r="RQM29" s="211"/>
      <c r="RQN29" s="211"/>
      <c r="RQO29" s="211"/>
      <c r="RQP29" s="211"/>
      <c r="RQQ29" s="211"/>
      <c r="RQR29" s="211"/>
      <c r="RQS29" s="211"/>
      <c r="RQT29" s="211"/>
      <c r="RQU29" s="211"/>
      <c r="RQV29" s="211"/>
      <c r="RQW29" s="211"/>
      <c r="RQX29" s="211"/>
      <c r="RQY29" s="211"/>
      <c r="RQZ29" s="211"/>
      <c r="RRA29" s="211"/>
      <c r="RRB29" s="211"/>
      <c r="RRC29" s="211"/>
      <c r="RRD29" s="211"/>
      <c r="RRE29" s="211"/>
      <c r="RRF29" s="211"/>
      <c r="RRG29" s="211"/>
      <c r="RRH29" s="211"/>
      <c r="RRI29" s="211"/>
      <c r="RRJ29" s="211"/>
      <c r="RRK29" s="211"/>
      <c r="RRL29" s="211"/>
      <c r="RRM29" s="211"/>
      <c r="RRN29" s="211"/>
      <c r="RRO29" s="211"/>
      <c r="RRP29" s="211"/>
      <c r="RRQ29" s="211"/>
      <c r="RRR29" s="211"/>
      <c r="RRS29" s="211"/>
      <c r="RRT29" s="211"/>
      <c r="RRU29" s="211"/>
      <c r="RRV29" s="211"/>
      <c r="RRW29" s="211"/>
      <c r="RRX29" s="211"/>
      <c r="RRY29" s="211"/>
      <c r="RRZ29" s="211"/>
      <c r="RSA29" s="211"/>
      <c r="RSB29" s="211"/>
      <c r="RSC29" s="211"/>
      <c r="RSD29" s="211"/>
      <c r="RSE29" s="211"/>
      <c r="RSF29" s="211"/>
      <c r="RSG29" s="211"/>
      <c r="RSH29" s="211"/>
      <c r="RSI29" s="211"/>
      <c r="RSJ29" s="211"/>
      <c r="RSK29" s="211"/>
      <c r="RSL29" s="211"/>
      <c r="RSM29" s="211"/>
      <c r="RSN29" s="211"/>
      <c r="RSO29" s="211"/>
      <c r="RSP29" s="211"/>
      <c r="RSQ29" s="211"/>
      <c r="RSR29" s="211"/>
      <c r="RSS29" s="211"/>
      <c r="RST29" s="211"/>
      <c r="RSU29" s="211"/>
      <c r="RSV29" s="211"/>
      <c r="RSW29" s="211"/>
      <c r="RSX29" s="211"/>
      <c r="RSY29" s="211"/>
      <c r="RSZ29" s="211"/>
      <c r="RTA29" s="211"/>
      <c r="RTB29" s="211"/>
      <c r="RTC29" s="211"/>
      <c r="RTD29" s="211"/>
      <c r="RTE29" s="211"/>
      <c r="RTF29" s="211"/>
      <c r="RTG29" s="211"/>
      <c r="RTH29" s="211"/>
      <c r="RTI29" s="211"/>
      <c r="RTJ29" s="211"/>
      <c r="RTK29" s="211"/>
      <c r="RTL29" s="211"/>
      <c r="RTM29" s="211"/>
      <c r="RTN29" s="211"/>
      <c r="RTO29" s="211"/>
      <c r="RTP29" s="211"/>
      <c r="RTQ29" s="211"/>
      <c r="RTR29" s="211"/>
      <c r="RTS29" s="211"/>
      <c r="RTT29" s="211"/>
      <c r="RTU29" s="211"/>
      <c r="RTV29" s="211"/>
      <c r="RTW29" s="211"/>
      <c r="RTX29" s="211"/>
      <c r="RTY29" s="211"/>
      <c r="RTZ29" s="211"/>
      <c r="RUA29" s="211"/>
      <c r="RUB29" s="211"/>
      <c r="RUC29" s="211"/>
      <c r="RUD29" s="211"/>
      <c r="RUE29" s="211"/>
      <c r="RUF29" s="211"/>
      <c r="RUG29" s="211"/>
      <c r="RUH29" s="211"/>
      <c r="RUI29" s="211"/>
      <c r="RUJ29" s="211"/>
      <c r="RUK29" s="211"/>
      <c r="RUL29" s="211"/>
      <c r="RUM29" s="211"/>
      <c r="RUN29" s="211"/>
      <c r="RUO29" s="211"/>
      <c r="RUP29" s="211"/>
      <c r="RUQ29" s="211"/>
      <c r="RUR29" s="211"/>
      <c r="RUS29" s="211"/>
      <c r="RUT29" s="211"/>
      <c r="RUU29" s="211"/>
      <c r="RUV29" s="211"/>
      <c r="RUW29" s="211"/>
      <c r="RUX29" s="211"/>
      <c r="RUY29" s="211"/>
      <c r="RUZ29" s="211"/>
      <c r="RVA29" s="211"/>
      <c r="RVB29" s="211"/>
      <c r="RVC29" s="211"/>
      <c r="RVD29" s="211"/>
      <c r="RVE29" s="211"/>
      <c r="RVF29" s="211"/>
      <c r="RVG29" s="211"/>
      <c r="RVH29" s="211"/>
      <c r="RVI29" s="211"/>
      <c r="RVJ29" s="211"/>
      <c r="RVK29" s="211"/>
      <c r="RVL29" s="211"/>
      <c r="RVM29" s="211"/>
      <c r="RVN29" s="211"/>
      <c r="RVO29" s="211"/>
      <c r="RVP29" s="211"/>
      <c r="RVQ29" s="211"/>
      <c r="RVR29" s="211"/>
      <c r="RVS29" s="211"/>
      <c r="RVT29" s="211"/>
      <c r="RVU29" s="211"/>
      <c r="RVV29" s="211"/>
      <c r="RVW29" s="211"/>
      <c r="RVX29" s="211"/>
      <c r="RVY29" s="211"/>
      <c r="RVZ29" s="211"/>
      <c r="RWA29" s="211"/>
      <c r="RWB29" s="211"/>
      <c r="RWC29" s="211"/>
      <c r="RWD29" s="211"/>
      <c r="RWE29" s="211"/>
      <c r="RWF29" s="211"/>
      <c r="RWG29" s="211"/>
      <c r="RWH29" s="211"/>
      <c r="RWI29" s="211"/>
      <c r="RWJ29" s="211"/>
      <c r="RWK29" s="211"/>
      <c r="RWL29" s="211"/>
      <c r="RWM29" s="211"/>
      <c r="RWN29" s="211"/>
      <c r="RWO29" s="211"/>
      <c r="RWP29" s="211"/>
      <c r="RWQ29" s="211"/>
      <c r="RWR29" s="211"/>
      <c r="RWS29" s="211"/>
      <c r="RWT29" s="211"/>
      <c r="RWU29" s="211"/>
      <c r="RWV29" s="211"/>
      <c r="RWW29" s="211"/>
      <c r="RWX29" s="211"/>
      <c r="RWY29" s="211"/>
      <c r="RWZ29" s="211"/>
      <c r="RXA29" s="211"/>
      <c r="RXB29" s="211"/>
      <c r="RXC29" s="211"/>
      <c r="RXD29" s="211"/>
      <c r="RXE29" s="211"/>
      <c r="RXF29" s="211"/>
      <c r="RXG29" s="211"/>
      <c r="RXH29" s="211"/>
      <c r="RXI29" s="211"/>
      <c r="RXJ29" s="211"/>
      <c r="RXK29" s="211"/>
      <c r="RXL29" s="211"/>
      <c r="RXM29" s="211"/>
      <c r="RXN29" s="211"/>
      <c r="RXO29" s="211"/>
      <c r="RXP29" s="211"/>
      <c r="RXQ29" s="211"/>
      <c r="RXR29" s="211"/>
      <c r="RXS29" s="211"/>
      <c r="RXT29" s="211"/>
      <c r="RXU29" s="211"/>
      <c r="RXV29" s="211"/>
      <c r="RXW29" s="211"/>
      <c r="RXX29" s="211"/>
      <c r="RXY29" s="211"/>
      <c r="RXZ29" s="211"/>
      <c r="RYA29" s="211"/>
      <c r="RYB29" s="211"/>
      <c r="RYC29" s="211"/>
      <c r="RYD29" s="211"/>
      <c r="RYE29" s="211"/>
      <c r="RYF29" s="211"/>
      <c r="RYG29" s="211"/>
      <c r="RYH29" s="211"/>
      <c r="RYI29" s="211"/>
      <c r="RYJ29" s="211"/>
      <c r="RYK29" s="211"/>
      <c r="RYL29" s="211"/>
      <c r="RYM29" s="211"/>
      <c r="RYN29" s="211"/>
      <c r="RYO29" s="211"/>
      <c r="RYP29" s="211"/>
      <c r="RYQ29" s="211"/>
      <c r="RYR29" s="211"/>
      <c r="RYS29" s="211"/>
      <c r="RYT29" s="211"/>
      <c r="RYU29" s="211"/>
      <c r="RYV29" s="211"/>
      <c r="RYW29" s="211"/>
      <c r="RYX29" s="211"/>
      <c r="RYY29" s="211"/>
      <c r="RYZ29" s="211"/>
      <c r="RZA29" s="211"/>
      <c r="RZB29" s="211"/>
      <c r="RZC29" s="211"/>
      <c r="RZD29" s="211"/>
      <c r="RZE29" s="211"/>
      <c r="RZF29" s="211"/>
      <c r="RZG29" s="211"/>
      <c r="RZH29" s="211"/>
      <c r="RZI29" s="211"/>
      <c r="RZJ29" s="211"/>
      <c r="RZK29" s="211"/>
      <c r="RZL29" s="211"/>
      <c r="RZM29" s="211"/>
      <c r="RZN29" s="211"/>
      <c r="RZO29" s="211"/>
      <c r="RZP29" s="211"/>
      <c r="RZQ29" s="211"/>
      <c r="RZR29" s="211"/>
      <c r="RZS29" s="211"/>
      <c r="RZT29" s="211"/>
      <c r="RZU29" s="211"/>
      <c r="RZV29" s="211"/>
      <c r="RZW29" s="211"/>
      <c r="RZX29" s="211"/>
      <c r="RZY29" s="211"/>
      <c r="RZZ29" s="211"/>
      <c r="SAA29" s="211"/>
      <c r="SAB29" s="211"/>
      <c r="SAC29" s="211"/>
      <c r="SAD29" s="211"/>
      <c r="SAE29" s="211"/>
      <c r="SAF29" s="211"/>
      <c r="SAG29" s="211"/>
      <c r="SAH29" s="211"/>
      <c r="SAI29" s="211"/>
      <c r="SAJ29" s="211"/>
      <c r="SAK29" s="211"/>
      <c r="SAL29" s="211"/>
      <c r="SAM29" s="211"/>
      <c r="SAN29" s="211"/>
      <c r="SAO29" s="211"/>
      <c r="SAP29" s="211"/>
      <c r="SAQ29" s="211"/>
      <c r="SAR29" s="211"/>
      <c r="SAS29" s="211"/>
      <c r="SAT29" s="211"/>
      <c r="SAU29" s="211"/>
      <c r="SAV29" s="211"/>
      <c r="SAW29" s="211"/>
      <c r="SAX29" s="211"/>
      <c r="SAY29" s="211"/>
      <c r="SAZ29" s="211"/>
      <c r="SBA29" s="211"/>
      <c r="SBB29" s="211"/>
      <c r="SBC29" s="211"/>
      <c r="SBD29" s="211"/>
      <c r="SBE29" s="211"/>
      <c r="SBF29" s="211"/>
      <c r="SBG29" s="211"/>
      <c r="SBH29" s="211"/>
      <c r="SBI29" s="211"/>
      <c r="SBJ29" s="211"/>
      <c r="SBK29" s="211"/>
      <c r="SBL29" s="211"/>
      <c r="SBM29" s="211"/>
      <c r="SBN29" s="211"/>
      <c r="SBO29" s="211"/>
      <c r="SBP29" s="211"/>
      <c r="SBQ29" s="211"/>
      <c r="SBR29" s="211"/>
      <c r="SBS29" s="211"/>
      <c r="SBT29" s="211"/>
      <c r="SBU29" s="211"/>
      <c r="SBV29" s="211"/>
      <c r="SBW29" s="211"/>
      <c r="SBX29" s="211"/>
      <c r="SBY29" s="211"/>
      <c r="SBZ29" s="211"/>
      <c r="SCA29" s="211"/>
      <c r="SCB29" s="211"/>
      <c r="SCC29" s="211"/>
      <c r="SCD29" s="211"/>
      <c r="SCE29" s="211"/>
      <c r="SCF29" s="211"/>
      <c r="SCG29" s="211"/>
      <c r="SCH29" s="211"/>
      <c r="SCI29" s="211"/>
      <c r="SCJ29" s="211"/>
      <c r="SCK29" s="211"/>
      <c r="SCL29" s="211"/>
      <c r="SCM29" s="211"/>
      <c r="SCN29" s="211"/>
      <c r="SCO29" s="211"/>
      <c r="SCP29" s="211"/>
      <c r="SCQ29" s="211"/>
      <c r="SCR29" s="211"/>
      <c r="SCS29" s="211"/>
      <c r="SCT29" s="211"/>
      <c r="SCU29" s="211"/>
      <c r="SCV29" s="211"/>
      <c r="SCW29" s="211"/>
      <c r="SCX29" s="211"/>
      <c r="SCY29" s="211"/>
      <c r="SCZ29" s="211"/>
      <c r="SDA29" s="211"/>
      <c r="SDB29" s="211"/>
      <c r="SDC29" s="211"/>
      <c r="SDD29" s="211"/>
      <c r="SDE29" s="211"/>
      <c r="SDF29" s="211"/>
      <c r="SDG29" s="211"/>
      <c r="SDH29" s="211"/>
      <c r="SDI29" s="211"/>
      <c r="SDJ29" s="211"/>
      <c r="SDK29" s="211"/>
      <c r="SDL29" s="211"/>
      <c r="SDM29" s="211"/>
      <c r="SDN29" s="211"/>
      <c r="SDO29" s="211"/>
      <c r="SDP29" s="211"/>
      <c r="SDQ29" s="211"/>
      <c r="SDR29" s="211"/>
      <c r="SDS29" s="211"/>
      <c r="SDT29" s="211"/>
      <c r="SDU29" s="211"/>
      <c r="SDV29" s="211"/>
      <c r="SDW29" s="211"/>
      <c r="SDX29" s="211"/>
      <c r="SDY29" s="211"/>
      <c r="SDZ29" s="211"/>
      <c r="SEA29" s="211"/>
      <c r="SEB29" s="211"/>
      <c r="SEC29" s="211"/>
      <c r="SED29" s="211"/>
      <c r="SEE29" s="211"/>
      <c r="SEF29" s="211"/>
      <c r="SEG29" s="211"/>
      <c r="SEH29" s="211"/>
      <c r="SEI29" s="211"/>
      <c r="SEJ29" s="211"/>
      <c r="SEK29" s="211"/>
      <c r="SEL29" s="211"/>
      <c r="SEM29" s="211"/>
      <c r="SEN29" s="211"/>
      <c r="SEO29" s="211"/>
      <c r="SEP29" s="211"/>
      <c r="SEQ29" s="211"/>
      <c r="SER29" s="211"/>
      <c r="SES29" s="211"/>
      <c r="SET29" s="211"/>
      <c r="SEU29" s="211"/>
      <c r="SEV29" s="211"/>
      <c r="SEW29" s="211"/>
      <c r="SEX29" s="211"/>
      <c r="SEY29" s="211"/>
      <c r="SEZ29" s="211"/>
      <c r="SFA29" s="211"/>
      <c r="SFB29" s="211"/>
      <c r="SFC29" s="211"/>
      <c r="SFD29" s="211"/>
      <c r="SFE29" s="211"/>
      <c r="SFF29" s="211"/>
      <c r="SFG29" s="211"/>
      <c r="SFH29" s="211"/>
      <c r="SFI29" s="211"/>
      <c r="SFJ29" s="211"/>
      <c r="SFK29" s="211"/>
      <c r="SFL29" s="211"/>
      <c r="SFM29" s="211"/>
      <c r="SFN29" s="211"/>
      <c r="SFO29" s="211"/>
      <c r="SFP29" s="211"/>
      <c r="SFQ29" s="211"/>
      <c r="SFR29" s="211"/>
      <c r="SFS29" s="211"/>
      <c r="SFT29" s="211"/>
      <c r="SFU29" s="211"/>
      <c r="SFV29" s="211"/>
      <c r="SFW29" s="211"/>
      <c r="SFX29" s="211"/>
      <c r="SFY29" s="211"/>
      <c r="SFZ29" s="211"/>
      <c r="SGA29" s="211"/>
      <c r="SGB29" s="211"/>
      <c r="SGC29" s="211"/>
      <c r="SGD29" s="211"/>
      <c r="SGE29" s="211"/>
      <c r="SGF29" s="211"/>
      <c r="SGG29" s="211"/>
      <c r="SGH29" s="211"/>
      <c r="SGI29" s="211"/>
      <c r="SGJ29" s="211"/>
      <c r="SGK29" s="211"/>
      <c r="SGL29" s="211"/>
      <c r="SGM29" s="211"/>
      <c r="SGN29" s="211"/>
      <c r="SGO29" s="211"/>
      <c r="SGP29" s="211"/>
      <c r="SGQ29" s="211"/>
      <c r="SGR29" s="211"/>
      <c r="SGS29" s="211"/>
      <c r="SGT29" s="211"/>
      <c r="SGU29" s="211"/>
      <c r="SGV29" s="211"/>
      <c r="SGW29" s="211"/>
      <c r="SGX29" s="211"/>
      <c r="SGY29" s="211"/>
      <c r="SGZ29" s="211"/>
      <c r="SHA29" s="211"/>
      <c r="SHB29" s="211"/>
      <c r="SHC29" s="211"/>
      <c r="SHD29" s="211"/>
      <c r="SHE29" s="211"/>
      <c r="SHF29" s="211"/>
      <c r="SHG29" s="211"/>
      <c r="SHH29" s="211"/>
      <c r="SHI29" s="211"/>
      <c r="SHJ29" s="211"/>
      <c r="SHK29" s="211"/>
      <c r="SHL29" s="211"/>
      <c r="SHM29" s="211"/>
      <c r="SHN29" s="211"/>
      <c r="SHO29" s="211"/>
      <c r="SHP29" s="211"/>
      <c r="SHQ29" s="211"/>
      <c r="SHR29" s="211"/>
      <c r="SHS29" s="211"/>
      <c r="SHT29" s="211"/>
      <c r="SHU29" s="211"/>
      <c r="SHV29" s="211"/>
      <c r="SHW29" s="211"/>
      <c r="SHX29" s="211"/>
      <c r="SHY29" s="211"/>
      <c r="SHZ29" s="211"/>
      <c r="SIA29" s="211"/>
      <c r="SIB29" s="211"/>
      <c r="SIC29" s="211"/>
      <c r="SID29" s="211"/>
      <c r="SIE29" s="211"/>
      <c r="SIF29" s="211"/>
      <c r="SIG29" s="211"/>
      <c r="SIH29" s="211"/>
      <c r="SII29" s="211"/>
      <c r="SIJ29" s="211"/>
      <c r="SIK29" s="211"/>
      <c r="SIL29" s="211"/>
      <c r="SIM29" s="211"/>
      <c r="SIN29" s="211"/>
      <c r="SIO29" s="211"/>
      <c r="SIP29" s="211"/>
      <c r="SIQ29" s="211"/>
      <c r="SIR29" s="211"/>
      <c r="SIS29" s="211"/>
      <c r="SIT29" s="211"/>
      <c r="SIU29" s="211"/>
      <c r="SIV29" s="211"/>
      <c r="SIW29" s="211"/>
      <c r="SIX29" s="211"/>
      <c r="SIY29" s="211"/>
      <c r="SIZ29" s="211"/>
      <c r="SJA29" s="211"/>
      <c r="SJB29" s="211"/>
      <c r="SJC29" s="211"/>
      <c r="SJD29" s="211"/>
      <c r="SJE29" s="211"/>
      <c r="SJF29" s="211"/>
      <c r="SJG29" s="211"/>
      <c r="SJH29" s="211"/>
      <c r="SJI29" s="211"/>
      <c r="SJJ29" s="211"/>
      <c r="SJK29" s="211"/>
      <c r="SJL29" s="211"/>
      <c r="SJM29" s="211"/>
      <c r="SJN29" s="211"/>
      <c r="SJO29" s="211"/>
      <c r="SJP29" s="211"/>
      <c r="SJQ29" s="211"/>
      <c r="SJR29" s="211"/>
      <c r="SJS29" s="211"/>
      <c r="SJT29" s="211"/>
      <c r="SJU29" s="211"/>
      <c r="SJV29" s="211"/>
      <c r="SJW29" s="211"/>
      <c r="SJX29" s="211"/>
      <c r="SJY29" s="211"/>
      <c r="SJZ29" s="211"/>
      <c r="SKA29" s="211"/>
      <c r="SKB29" s="211"/>
      <c r="SKC29" s="211"/>
      <c r="SKD29" s="211"/>
      <c r="SKE29" s="211"/>
      <c r="SKF29" s="211"/>
      <c r="SKG29" s="211"/>
      <c r="SKH29" s="211"/>
      <c r="SKI29" s="211"/>
      <c r="SKJ29" s="211"/>
      <c r="SKK29" s="211"/>
      <c r="SKL29" s="211"/>
      <c r="SKM29" s="211"/>
      <c r="SKN29" s="211"/>
      <c r="SKO29" s="211"/>
      <c r="SKP29" s="211"/>
      <c r="SKQ29" s="211"/>
      <c r="SKR29" s="211"/>
      <c r="SKS29" s="211"/>
      <c r="SKT29" s="211"/>
      <c r="SKU29" s="211"/>
      <c r="SKV29" s="211"/>
      <c r="SKW29" s="211"/>
      <c r="SKX29" s="211"/>
      <c r="SKY29" s="211"/>
      <c r="SKZ29" s="211"/>
      <c r="SLA29" s="211"/>
      <c r="SLB29" s="211"/>
      <c r="SLC29" s="211"/>
      <c r="SLD29" s="211"/>
      <c r="SLE29" s="211"/>
      <c r="SLF29" s="211"/>
      <c r="SLG29" s="211"/>
      <c r="SLH29" s="211"/>
      <c r="SLI29" s="211"/>
      <c r="SLJ29" s="211"/>
      <c r="SLK29" s="211"/>
      <c r="SLL29" s="211"/>
      <c r="SLM29" s="211"/>
      <c r="SLN29" s="211"/>
      <c r="SLO29" s="211"/>
      <c r="SLP29" s="211"/>
      <c r="SLQ29" s="211"/>
      <c r="SLR29" s="211"/>
      <c r="SLS29" s="211"/>
      <c r="SLT29" s="211"/>
      <c r="SLU29" s="211"/>
      <c r="SLV29" s="211"/>
      <c r="SLW29" s="211"/>
      <c r="SLX29" s="211"/>
      <c r="SLY29" s="211"/>
      <c r="SLZ29" s="211"/>
      <c r="SMA29" s="211"/>
      <c r="SMB29" s="211"/>
      <c r="SMC29" s="211"/>
      <c r="SMD29" s="211"/>
      <c r="SME29" s="211"/>
      <c r="SMF29" s="211"/>
      <c r="SMG29" s="211"/>
      <c r="SMH29" s="211"/>
      <c r="SMI29" s="211"/>
      <c r="SMJ29" s="211"/>
      <c r="SMK29" s="211"/>
      <c r="SML29" s="211"/>
      <c r="SMM29" s="211"/>
      <c r="SMN29" s="211"/>
      <c r="SMO29" s="211"/>
      <c r="SMP29" s="211"/>
      <c r="SMQ29" s="211"/>
      <c r="SMR29" s="211"/>
      <c r="SMS29" s="211"/>
      <c r="SMT29" s="211"/>
      <c r="SMU29" s="211"/>
      <c r="SMV29" s="211"/>
      <c r="SMW29" s="211"/>
      <c r="SMX29" s="211"/>
      <c r="SMY29" s="211"/>
      <c r="SMZ29" s="211"/>
      <c r="SNA29" s="211"/>
      <c r="SNB29" s="211"/>
      <c r="SNC29" s="211"/>
      <c r="SND29" s="211"/>
      <c r="SNE29" s="211"/>
      <c r="SNF29" s="211"/>
      <c r="SNG29" s="211"/>
      <c r="SNH29" s="211"/>
      <c r="SNI29" s="211"/>
      <c r="SNJ29" s="211"/>
      <c r="SNK29" s="211"/>
      <c r="SNL29" s="211"/>
      <c r="SNM29" s="211"/>
      <c r="SNN29" s="211"/>
      <c r="SNO29" s="211"/>
      <c r="SNP29" s="211"/>
      <c r="SNQ29" s="211"/>
      <c r="SNR29" s="211"/>
      <c r="SNS29" s="211"/>
      <c r="SNT29" s="211"/>
      <c r="SNU29" s="211"/>
      <c r="SNV29" s="211"/>
      <c r="SNW29" s="211"/>
      <c r="SNX29" s="211"/>
      <c r="SNY29" s="211"/>
      <c r="SNZ29" s="211"/>
      <c r="SOA29" s="211"/>
      <c r="SOB29" s="211"/>
      <c r="SOC29" s="211"/>
      <c r="SOD29" s="211"/>
      <c r="SOE29" s="211"/>
      <c r="SOF29" s="211"/>
      <c r="SOG29" s="211"/>
      <c r="SOH29" s="211"/>
      <c r="SOI29" s="211"/>
      <c r="SOJ29" s="211"/>
      <c r="SOK29" s="211"/>
      <c r="SOL29" s="211"/>
      <c r="SOM29" s="211"/>
      <c r="SON29" s="211"/>
      <c r="SOO29" s="211"/>
      <c r="SOP29" s="211"/>
      <c r="SOQ29" s="211"/>
      <c r="SOR29" s="211"/>
      <c r="SOS29" s="211"/>
      <c r="SOT29" s="211"/>
      <c r="SOU29" s="211"/>
      <c r="SOV29" s="211"/>
      <c r="SOW29" s="211"/>
      <c r="SOX29" s="211"/>
      <c r="SOY29" s="211"/>
      <c r="SOZ29" s="211"/>
      <c r="SPA29" s="211"/>
      <c r="SPB29" s="211"/>
      <c r="SPC29" s="211"/>
      <c r="SPD29" s="211"/>
      <c r="SPE29" s="211"/>
      <c r="SPF29" s="211"/>
      <c r="SPG29" s="211"/>
      <c r="SPH29" s="211"/>
      <c r="SPI29" s="211"/>
      <c r="SPJ29" s="211"/>
      <c r="SPK29" s="211"/>
      <c r="SPL29" s="211"/>
      <c r="SPM29" s="211"/>
      <c r="SPN29" s="211"/>
      <c r="SPO29" s="211"/>
      <c r="SPP29" s="211"/>
      <c r="SPQ29" s="211"/>
      <c r="SPR29" s="211"/>
      <c r="SPS29" s="211"/>
      <c r="SPT29" s="211"/>
      <c r="SPU29" s="211"/>
      <c r="SPV29" s="211"/>
      <c r="SPW29" s="211"/>
      <c r="SPX29" s="211"/>
      <c r="SPY29" s="211"/>
      <c r="SPZ29" s="211"/>
      <c r="SQA29" s="211"/>
      <c r="SQB29" s="211"/>
      <c r="SQC29" s="211"/>
      <c r="SQD29" s="211"/>
      <c r="SQE29" s="211"/>
      <c r="SQF29" s="211"/>
      <c r="SQG29" s="211"/>
      <c r="SQH29" s="211"/>
      <c r="SQI29" s="211"/>
      <c r="SQJ29" s="211"/>
      <c r="SQK29" s="211"/>
      <c r="SQL29" s="211"/>
      <c r="SQM29" s="211"/>
      <c r="SQN29" s="211"/>
      <c r="SQO29" s="211"/>
      <c r="SQP29" s="211"/>
      <c r="SQQ29" s="211"/>
      <c r="SQR29" s="211"/>
      <c r="SQS29" s="211"/>
      <c r="SQT29" s="211"/>
      <c r="SQU29" s="211"/>
      <c r="SQV29" s="211"/>
      <c r="SQW29" s="211"/>
      <c r="SQX29" s="211"/>
      <c r="SQY29" s="211"/>
      <c r="SQZ29" s="211"/>
      <c r="SRA29" s="211"/>
      <c r="SRB29" s="211"/>
      <c r="SRC29" s="211"/>
      <c r="SRD29" s="211"/>
      <c r="SRE29" s="211"/>
      <c r="SRF29" s="211"/>
      <c r="SRG29" s="211"/>
      <c r="SRH29" s="211"/>
      <c r="SRI29" s="211"/>
      <c r="SRJ29" s="211"/>
      <c r="SRK29" s="211"/>
      <c r="SRL29" s="211"/>
      <c r="SRM29" s="211"/>
      <c r="SRN29" s="211"/>
      <c r="SRO29" s="211"/>
      <c r="SRP29" s="211"/>
      <c r="SRQ29" s="211"/>
      <c r="SRR29" s="211"/>
      <c r="SRS29" s="211"/>
      <c r="SRT29" s="211"/>
      <c r="SRU29" s="211"/>
      <c r="SRV29" s="211"/>
      <c r="SRW29" s="211"/>
      <c r="SRX29" s="211"/>
      <c r="SRY29" s="211"/>
      <c r="SRZ29" s="211"/>
      <c r="SSA29" s="211"/>
      <c r="SSB29" s="211"/>
      <c r="SSC29" s="211"/>
      <c r="SSD29" s="211"/>
      <c r="SSE29" s="211"/>
      <c r="SSF29" s="211"/>
      <c r="SSG29" s="211"/>
      <c r="SSH29" s="211"/>
      <c r="SSI29" s="211"/>
      <c r="SSJ29" s="211"/>
      <c r="SSK29" s="211"/>
      <c r="SSL29" s="211"/>
      <c r="SSM29" s="211"/>
      <c r="SSN29" s="211"/>
      <c r="SSO29" s="211"/>
      <c r="SSP29" s="211"/>
      <c r="SSQ29" s="211"/>
      <c r="SSR29" s="211"/>
      <c r="SSS29" s="211"/>
      <c r="SST29" s="211"/>
      <c r="SSU29" s="211"/>
      <c r="SSV29" s="211"/>
      <c r="SSW29" s="211"/>
      <c r="SSX29" s="211"/>
      <c r="SSY29" s="211"/>
      <c r="SSZ29" s="211"/>
      <c r="STA29" s="211"/>
      <c r="STB29" s="211"/>
      <c r="STC29" s="211"/>
      <c r="STD29" s="211"/>
      <c r="STE29" s="211"/>
      <c r="STF29" s="211"/>
      <c r="STG29" s="211"/>
      <c r="STH29" s="211"/>
      <c r="STI29" s="211"/>
      <c r="STJ29" s="211"/>
      <c r="STK29" s="211"/>
      <c r="STL29" s="211"/>
      <c r="STM29" s="211"/>
      <c r="STN29" s="211"/>
      <c r="STO29" s="211"/>
      <c r="STP29" s="211"/>
      <c r="STQ29" s="211"/>
      <c r="STR29" s="211"/>
      <c r="STS29" s="211"/>
      <c r="STT29" s="211"/>
      <c r="STU29" s="211"/>
      <c r="STV29" s="211"/>
      <c r="STW29" s="211"/>
      <c r="STX29" s="211"/>
      <c r="STY29" s="211"/>
      <c r="STZ29" s="211"/>
      <c r="SUA29" s="211"/>
      <c r="SUB29" s="211"/>
      <c r="SUC29" s="211"/>
      <c r="SUD29" s="211"/>
      <c r="SUE29" s="211"/>
      <c r="SUF29" s="211"/>
      <c r="SUG29" s="211"/>
      <c r="SUH29" s="211"/>
      <c r="SUI29" s="211"/>
      <c r="SUJ29" s="211"/>
      <c r="SUK29" s="211"/>
      <c r="SUL29" s="211"/>
      <c r="SUM29" s="211"/>
      <c r="SUN29" s="211"/>
      <c r="SUO29" s="211"/>
      <c r="SUP29" s="211"/>
      <c r="SUQ29" s="211"/>
      <c r="SUR29" s="211"/>
      <c r="SUS29" s="211"/>
      <c r="SUT29" s="211"/>
      <c r="SUU29" s="211"/>
      <c r="SUV29" s="211"/>
      <c r="SUW29" s="211"/>
      <c r="SUX29" s="211"/>
      <c r="SUY29" s="211"/>
      <c r="SUZ29" s="211"/>
      <c r="SVA29" s="211"/>
      <c r="SVB29" s="211"/>
      <c r="SVC29" s="211"/>
      <c r="SVD29" s="211"/>
      <c r="SVE29" s="211"/>
      <c r="SVF29" s="211"/>
      <c r="SVG29" s="211"/>
      <c r="SVH29" s="211"/>
      <c r="SVI29" s="211"/>
      <c r="SVJ29" s="211"/>
      <c r="SVK29" s="211"/>
      <c r="SVL29" s="211"/>
      <c r="SVM29" s="211"/>
      <c r="SVN29" s="211"/>
      <c r="SVO29" s="211"/>
      <c r="SVP29" s="211"/>
      <c r="SVQ29" s="211"/>
      <c r="SVR29" s="211"/>
      <c r="SVS29" s="211"/>
      <c r="SVT29" s="211"/>
      <c r="SVU29" s="211"/>
      <c r="SVV29" s="211"/>
      <c r="SVW29" s="211"/>
      <c r="SVX29" s="211"/>
      <c r="SVY29" s="211"/>
      <c r="SVZ29" s="211"/>
      <c r="SWA29" s="211"/>
      <c r="SWB29" s="211"/>
      <c r="SWC29" s="211"/>
      <c r="SWD29" s="211"/>
      <c r="SWE29" s="211"/>
      <c r="SWF29" s="211"/>
      <c r="SWG29" s="211"/>
      <c r="SWH29" s="211"/>
      <c r="SWI29" s="211"/>
      <c r="SWJ29" s="211"/>
      <c r="SWK29" s="211"/>
      <c r="SWL29" s="211"/>
      <c r="SWM29" s="211"/>
      <c r="SWN29" s="211"/>
      <c r="SWO29" s="211"/>
      <c r="SWP29" s="211"/>
      <c r="SWQ29" s="211"/>
      <c r="SWR29" s="211"/>
      <c r="SWS29" s="211"/>
      <c r="SWT29" s="211"/>
      <c r="SWU29" s="211"/>
      <c r="SWV29" s="211"/>
      <c r="SWW29" s="211"/>
      <c r="SWX29" s="211"/>
      <c r="SWY29" s="211"/>
      <c r="SWZ29" s="211"/>
      <c r="SXA29" s="211"/>
      <c r="SXB29" s="211"/>
      <c r="SXC29" s="211"/>
      <c r="SXD29" s="211"/>
      <c r="SXE29" s="211"/>
      <c r="SXF29" s="211"/>
      <c r="SXG29" s="211"/>
      <c r="SXH29" s="211"/>
      <c r="SXI29" s="211"/>
      <c r="SXJ29" s="211"/>
      <c r="SXK29" s="211"/>
      <c r="SXL29" s="211"/>
      <c r="SXM29" s="211"/>
      <c r="SXN29" s="211"/>
      <c r="SXO29" s="211"/>
      <c r="SXP29" s="211"/>
      <c r="SXQ29" s="211"/>
      <c r="SXR29" s="211"/>
      <c r="SXS29" s="211"/>
      <c r="SXT29" s="211"/>
      <c r="SXU29" s="211"/>
      <c r="SXV29" s="211"/>
      <c r="SXW29" s="211"/>
      <c r="SXX29" s="211"/>
      <c r="SXY29" s="211"/>
      <c r="SXZ29" s="211"/>
      <c r="SYA29" s="211"/>
      <c r="SYB29" s="211"/>
      <c r="SYC29" s="211"/>
      <c r="SYD29" s="211"/>
      <c r="SYE29" s="211"/>
      <c r="SYF29" s="211"/>
      <c r="SYG29" s="211"/>
      <c r="SYH29" s="211"/>
      <c r="SYI29" s="211"/>
      <c r="SYJ29" s="211"/>
      <c r="SYK29" s="211"/>
      <c r="SYL29" s="211"/>
      <c r="SYM29" s="211"/>
      <c r="SYN29" s="211"/>
      <c r="SYO29" s="211"/>
      <c r="SYP29" s="211"/>
      <c r="SYQ29" s="211"/>
      <c r="SYR29" s="211"/>
      <c r="SYS29" s="211"/>
      <c r="SYT29" s="211"/>
      <c r="SYU29" s="211"/>
      <c r="SYV29" s="211"/>
      <c r="SYW29" s="211"/>
      <c r="SYX29" s="211"/>
      <c r="SYY29" s="211"/>
      <c r="SYZ29" s="211"/>
      <c r="SZA29" s="211"/>
      <c r="SZB29" s="211"/>
      <c r="SZC29" s="211"/>
      <c r="SZD29" s="211"/>
      <c r="SZE29" s="211"/>
      <c r="SZF29" s="211"/>
      <c r="SZG29" s="211"/>
      <c r="SZH29" s="211"/>
      <c r="SZI29" s="211"/>
      <c r="SZJ29" s="211"/>
      <c r="SZK29" s="211"/>
      <c r="SZL29" s="211"/>
      <c r="SZM29" s="211"/>
      <c r="SZN29" s="211"/>
      <c r="SZO29" s="211"/>
      <c r="SZP29" s="211"/>
      <c r="SZQ29" s="211"/>
      <c r="SZR29" s="211"/>
      <c r="SZS29" s="211"/>
      <c r="SZT29" s="211"/>
      <c r="SZU29" s="211"/>
      <c r="SZV29" s="211"/>
      <c r="SZW29" s="211"/>
      <c r="SZX29" s="211"/>
      <c r="SZY29" s="211"/>
      <c r="SZZ29" s="211"/>
      <c r="TAA29" s="211"/>
      <c r="TAB29" s="211"/>
      <c r="TAC29" s="211"/>
      <c r="TAD29" s="211"/>
      <c r="TAE29" s="211"/>
      <c r="TAF29" s="211"/>
      <c r="TAG29" s="211"/>
      <c r="TAH29" s="211"/>
      <c r="TAI29" s="211"/>
      <c r="TAJ29" s="211"/>
      <c r="TAK29" s="211"/>
      <c r="TAL29" s="211"/>
      <c r="TAM29" s="211"/>
      <c r="TAN29" s="211"/>
      <c r="TAO29" s="211"/>
      <c r="TAP29" s="211"/>
      <c r="TAQ29" s="211"/>
      <c r="TAR29" s="211"/>
      <c r="TAS29" s="211"/>
      <c r="TAT29" s="211"/>
      <c r="TAU29" s="211"/>
      <c r="TAV29" s="211"/>
      <c r="TAW29" s="211"/>
      <c r="TAX29" s="211"/>
      <c r="TAY29" s="211"/>
      <c r="TAZ29" s="211"/>
      <c r="TBA29" s="211"/>
      <c r="TBB29" s="211"/>
      <c r="TBC29" s="211"/>
      <c r="TBD29" s="211"/>
      <c r="TBE29" s="211"/>
      <c r="TBF29" s="211"/>
      <c r="TBG29" s="211"/>
      <c r="TBH29" s="211"/>
      <c r="TBI29" s="211"/>
      <c r="TBJ29" s="211"/>
      <c r="TBK29" s="211"/>
      <c r="TBL29" s="211"/>
      <c r="TBM29" s="211"/>
      <c r="TBN29" s="211"/>
      <c r="TBO29" s="211"/>
      <c r="TBP29" s="211"/>
      <c r="TBQ29" s="211"/>
      <c r="TBR29" s="211"/>
      <c r="TBS29" s="211"/>
      <c r="TBT29" s="211"/>
      <c r="TBU29" s="211"/>
      <c r="TBV29" s="211"/>
      <c r="TBW29" s="211"/>
      <c r="TBX29" s="211"/>
      <c r="TBY29" s="211"/>
      <c r="TBZ29" s="211"/>
      <c r="TCA29" s="211"/>
      <c r="TCB29" s="211"/>
      <c r="TCC29" s="211"/>
      <c r="TCD29" s="211"/>
      <c r="TCE29" s="211"/>
      <c r="TCF29" s="211"/>
      <c r="TCG29" s="211"/>
      <c r="TCH29" s="211"/>
      <c r="TCI29" s="211"/>
      <c r="TCJ29" s="211"/>
      <c r="TCK29" s="211"/>
      <c r="TCL29" s="211"/>
      <c r="TCM29" s="211"/>
      <c r="TCN29" s="211"/>
      <c r="TCO29" s="211"/>
      <c r="TCP29" s="211"/>
      <c r="TCQ29" s="211"/>
      <c r="TCR29" s="211"/>
      <c r="TCS29" s="211"/>
      <c r="TCT29" s="211"/>
      <c r="TCU29" s="211"/>
      <c r="TCV29" s="211"/>
      <c r="TCW29" s="211"/>
      <c r="TCX29" s="211"/>
      <c r="TCY29" s="211"/>
      <c r="TCZ29" s="211"/>
      <c r="TDA29" s="211"/>
      <c r="TDB29" s="211"/>
      <c r="TDC29" s="211"/>
      <c r="TDD29" s="211"/>
      <c r="TDE29" s="211"/>
      <c r="TDF29" s="211"/>
      <c r="TDG29" s="211"/>
      <c r="TDH29" s="211"/>
      <c r="TDI29" s="211"/>
      <c r="TDJ29" s="211"/>
      <c r="TDK29" s="211"/>
      <c r="TDL29" s="211"/>
      <c r="TDM29" s="211"/>
      <c r="TDN29" s="211"/>
      <c r="TDO29" s="211"/>
      <c r="TDP29" s="211"/>
      <c r="TDQ29" s="211"/>
      <c r="TDR29" s="211"/>
      <c r="TDS29" s="211"/>
      <c r="TDT29" s="211"/>
      <c r="TDU29" s="211"/>
      <c r="TDV29" s="211"/>
      <c r="TDW29" s="211"/>
      <c r="TDX29" s="211"/>
      <c r="TDY29" s="211"/>
      <c r="TDZ29" s="211"/>
      <c r="TEA29" s="211"/>
      <c r="TEB29" s="211"/>
      <c r="TEC29" s="211"/>
      <c r="TED29" s="211"/>
      <c r="TEE29" s="211"/>
      <c r="TEF29" s="211"/>
      <c r="TEG29" s="211"/>
      <c r="TEH29" s="211"/>
      <c r="TEI29" s="211"/>
      <c r="TEJ29" s="211"/>
      <c r="TEK29" s="211"/>
      <c r="TEL29" s="211"/>
      <c r="TEM29" s="211"/>
      <c r="TEN29" s="211"/>
      <c r="TEO29" s="211"/>
      <c r="TEP29" s="211"/>
      <c r="TEQ29" s="211"/>
      <c r="TER29" s="211"/>
      <c r="TES29" s="211"/>
      <c r="TET29" s="211"/>
      <c r="TEU29" s="211"/>
      <c r="TEV29" s="211"/>
      <c r="TEW29" s="211"/>
      <c r="TEX29" s="211"/>
      <c r="TEY29" s="211"/>
      <c r="TEZ29" s="211"/>
      <c r="TFA29" s="211"/>
      <c r="TFB29" s="211"/>
      <c r="TFC29" s="211"/>
      <c r="TFD29" s="211"/>
      <c r="TFE29" s="211"/>
      <c r="TFF29" s="211"/>
      <c r="TFG29" s="211"/>
      <c r="TFH29" s="211"/>
      <c r="TFI29" s="211"/>
      <c r="TFJ29" s="211"/>
      <c r="TFK29" s="211"/>
      <c r="TFL29" s="211"/>
      <c r="TFM29" s="211"/>
      <c r="TFN29" s="211"/>
      <c r="TFO29" s="211"/>
      <c r="TFP29" s="211"/>
      <c r="TFQ29" s="211"/>
      <c r="TFR29" s="211"/>
      <c r="TFS29" s="211"/>
      <c r="TFT29" s="211"/>
      <c r="TFU29" s="211"/>
      <c r="TFV29" s="211"/>
      <c r="TFW29" s="211"/>
      <c r="TFX29" s="211"/>
      <c r="TFY29" s="211"/>
      <c r="TFZ29" s="211"/>
      <c r="TGA29" s="211"/>
      <c r="TGB29" s="211"/>
      <c r="TGC29" s="211"/>
      <c r="TGD29" s="211"/>
      <c r="TGE29" s="211"/>
      <c r="TGF29" s="211"/>
      <c r="TGG29" s="211"/>
      <c r="TGH29" s="211"/>
      <c r="TGI29" s="211"/>
      <c r="TGJ29" s="211"/>
      <c r="TGK29" s="211"/>
      <c r="TGL29" s="211"/>
      <c r="TGM29" s="211"/>
      <c r="TGN29" s="211"/>
      <c r="TGO29" s="211"/>
      <c r="TGP29" s="211"/>
      <c r="TGQ29" s="211"/>
      <c r="TGR29" s="211"/>
      <c r="TGS29" s="211"/>
      <c r="TGT29" s="211"/>
      <c r="TGU29" s="211"/>
      <c r="TGV29" s="211"/>
      <c r="TGW29" s="211"/>
      <c r="TGX29" s="211"/>
      <c r="TGY29" s="211"/>
      <c r="TGZ29" s="211"/>
      <c r="THA29" s="211"/>
      <c r="THB29" s="211"/>
      <c r="THC29" s="211"/>
      <c r="THD29" s="211"/>
      <c r="THE29" s="211"/>
      <c r="THF29" s="211"/>
      <c r="THG29" s="211"/>
      <c r="THH29" s="211"/>
      <c r="THI29" s="211"/>
      <c r="THJ29" s="211"/>
      <c r="THK29" s="211"/>
      <c r="THL29" s="211"/>
      <c r="THM29" s="211"/>
      <c r="THN29" s="211"/>
      <c r="THO29" s="211"/>
      <c r="THP29" s="211"/>
      <c r="THQ29" s="211"/>
      <c r="THR29" s="211"/>
      <c r="THS29" s="211"/>
      <c r="THT29" s="211"/>
      <c r="THU29" s="211"/>
      <c r="THV29" s="211"/>
      <c r="THW29" s="211"/>
      <c r="THX29" s="211"/>
      <c r="THY29" s="211"/>
      <c r="THZ29" s="211"/>
      <c r="TIA29" s="211"/>
      <c r="TIB29" s="211"/>
      <c r="TIC29" s="211"/>
      <c r="TID29" s="211"/>
      <c r="TIE29" s="211"/>
      <c r="TIF29" s="211"/>
      <c r="TIG29" s="211"/>
      <c r="TIH29" s="211"/>
      <c r="TII29" s="211"/>
      <c r="TIJ29" s="211"/>
      <c r="TIK29" s="211"/>
      <c r="TIL29" s="211"/>
      <c r="TIM29" s="211"/>
      <c r="TIN29" s="211"/>
      <c r="TIO29" s="211"/>
      <c r="TIP29" s="211"/>
      <c r="TIQ29" s="211"/>
      <c r="TIR29" s="211"/>
      <c r="TIS29" s="211"/>
      <c r="TIT29" s="211"/>
      <c r="TIU29" s="211"/>
      <c r="TIV29" s="211"/>
      <c r="TIW29" s="211"/>
      <c r="TIX29" s="211"/>
      <c r="TIY29" s="211"/>
      <c r="TIZ29" s="211"/>
      <c r="TJA29" s="211"/>
      <c r="TJB29" s="211"/>
      <c r="TJC29" s="211"/>
      <c r="TJD29" s="211"/>
      <c r="TJE29" s="211"/>
      <c r="TJF29" s="211"/>
      <c r="TJG29" s="211"/>
      <c r="TJH29" s="211"/>
      <c r="TJI29" s="211"/>
      <c r="TJJ29" s="211"/>
      <c r="TJK29" s="211"/>
      <c r="TJL29" s="211"/>
      <c r="TJM29" s="211"/>
      <c r="TJN29" s="211"/>
      <c r="TJO29" s="211"/>
      <c r="TJP29" s="211"/>
      <c r="TJQ29" s="211"/>
      <c r="TJR29" s="211"/>
      <c r="TJS29" s="211"/>
      <c r="TJT29" s="211"/>
      <c r="TJU29" s="211"/>
      <c r="TJV29" s="211"/>
      <c r="TJW29" s="211"/>
      <c r="TJX29" s="211"/>
      <c r="TJY29" s="211"/>
      <c r="TJZ29" s="211"/>
      <c r="TKA29" s="211"/>
      <c r="TKB29" s="211"/>
      <c r="TKC29" s="211"/>
      <c r="TKD29" s="211"/>
      <c r="TKE29" s="211"/>
      <c r="TKF29" s="211"/>
      <c r="TKG29" s="211"/>
      <c r="TKH29" s="211"/>
      <c r="TKI29" s="211"/>
      <c r="TKJ29" s="211"/>
      <c r="TKK29" s="211"/>
      <c r="TKL29" s="211"/>
      <c r="TKM29" s="211"/>
      <c r="TKN29" s="211"/>
      <c r="TKO29" s="211"/>
      <c r="TKP29" s="211"/>
      <c r="TKQ29" s="211"/>
      <c r="TKR29" s="211"/>
      <c r="TKS29" s="211"/>
      <c r="TKT29" s="211"/>
      <c r="TKU29" s="211"/>
      <c r="TKV29" s="211"/>
      <c r="TKW29" s="211"/>
      <c r="TKX29" s="211"/>
      <c r="TKY29" s="211"/>
      <c r="TKZ29" s="211"/>
      <c r="TLA29" s="211"/>
      <c r="TLB29" s="211"/>
      <c r="TLC29" s="211"/>
      <c r="TLD29" s="211"/>
      <c r="TLE29" s="211"/>
      <c r="TLF29" s="211"/>
      <c r="TLG29" s="211"/>
      <c r="TLH29" s="211"/>
      <c r="TLI29" s="211"/>
      <c r="TLJ29" s="211"/>
      <c r="TLK29" s="211"/>
      <c r="TLL29" s="211"/>
      <c r="TLM29" s="211"/>
      <c r="TLN29" s="211"/>
      <c r="TLO29" s="211"/>
      <c r="TLP29" s="211"/>
      <c r="TLQ29" s="211"/>
      <c r="TLR29" s="211"/>
      <c r="TLS29" s="211"/>
      <c r="TLT29" s="211"/>
      <c r="TLU29" s="211"/>
      <c r="TLV29" s="211"/>
      <c r="TLW29" s="211"/>
      <c r="TLX29" s="211"/>
      <c r="TLY29" s="211"/>
      <c r="TLZ29" s="211"/>
      <c r="TMA29" s="211"/>
      <c r="TMB29" s="211"/>
      <c r="TMC29" s="211"/>
      <c r="TMD29" s="211"/>
      <c r="TME29" s="211"/>
      <c r="TMF29" s="211"/>
      <c r="TMG29" s="211"/>
      <c r="TMH29" s="211"/>
      <c r="TMI29" s="211"/>
      <c r="TMJ29" s="211"/>
      <c r="TMK29" s="211"/>
      <c r="TML29" s="211"/>
      <c r="TMM29" s="211"/>
      <c r="TMN29" s="211"/>
      <c r="TMO29" s="211"/>
      <c r="TMP29" s="211"/>
      <c r="TMQ29" s="211"/>
      <c r="TMR29" s="211"/>
      <c r="TMS29" s="211"/>
      <c r="TMT29" s="211"/>
      <c r="TMU29" s="211"/>
      <c r="TMV29" s="211"/>
      <c r="TMW29" s="211"/>
      <c r="TMX29" s="211"/>
      <c r="TMY29" s="211"/>
      <c r="TMZ29" s="211"/>
      <c r="TNA29" s="211"/>
      <c r="TNB29" s="211"/>
      <c r="TNC29" s="211"/>
      <c r="TND29" s="211"/>
      <c r="TNE29" s="211"/>
      <c r="TNF29" s="211"/>
      <c r="TNG29" s="211"/>
      <c r="TNH29" s="211"/>
      <c r="TNI29" s="211"/>
      <c r="TNJ29" s="211"/>
      <c r="TNK29" s="211"/>
      <c r="TNL29" s="211"/>
      <c r="TNM29" s="211"/>
      <c r="TNN29" s="211"/>
      <c r="TNO29" s="211"/>
      <c r="TNP29" s="211"/>
      <c r="TNQ29" s="211"/>
      <c r="TNR29" s="211"/>
      <c r="TNS29" s="211"/>
      <c r="TNT29" s="211"/>
      <c r="TNU29" s="211"/>
      <c r="TNV29" s="211"/>
      <c r="TNW29" s="211"/>
      <c r="TNX29" s="211"/>
      <c r="TNY29" s="211"/>
      <c r="TNZ29" s="211"/>
      <c r="TOA29" s="211"/>
      <c r="TOB29" s="211"/>
      <c r="TOC29" s="211"/>
      <c r="TOD29" s="211"/>
      <c r="TOE29" s="211"/>
      <c r="TOF29" s="211"/>
      <c r="TOG29" s="211"/>
      <c r="TOH29" s="211"/>
      <c r="TOI29" s="211"/>
      <c r="TOJ29" s="211"/>
      <c r="TOK29" s="211"/>
      <c r="TOL29" s="211"/>
      <c r="TOM29" s="211"/>
      <c r="TON29" s="211"/>
      <c r="TOO29" s="211"/>
      <c r="TOP29" s="211"/>
      <c r="TOQ29" s="211"/>
      <c r="TOR29" s="211"/>
      <c r="TOS29" s="211"/>
      <c r="TOT29" s="211"/>
      <c r="TOU29" s="211"/>
      <c r="TOV29" s="211"/>
      <c r="TOW29" s="211"/>
      <c r="TOX29" s="211"/>
      <c r="TOY29" s="211"/>
      <c r="TOZ29" s="211"/>
      <c r="TPA29" s="211"/>
      <c r="TPB29" s="211"/>
      <c r="TPC29" s="211"/>
      <c r="TPD29" s="211"/>
      <c r="TPE29" s="211"/>
      <c r="TPF29" s="211"/>
      <c r="TPG29" s="211"/>
      <c r="TPH29" s="211"/>
      <c r="TPI29" s="211"/>
      <c r="TPJ29" s="211"/>
      <c r="TPK29" s="211"/>
      <c r="TPL29" s="211"/>
      <c r="TPM29" s="211"/>
      <c r="TPN29" s="211"/>
      <c r="TPO29" s="211"/>
      <c r="TPP29" s="211"/>
      <c r="TPQ29" s="211"/>
      <c r="TPR29" s="211"/>
      <c r="TPS29" s="211"/>
      <c r="TPT29" s="211"/>
      <c r="TPU29" s="211"/>
      <c r="TPV29" s="211"/>
      <c r="TPW29" s="211"/>
      <c r="TPX29" s="211"/>
      <c r="TPY29" s="211"/>
      <c r="TPZ29" s="211"/>
      <c r="TQA29" s="211"/>
      <c r="TQB29" s="211"/>
      <c r="TQC29" s="211"/>
      <c r="TQD29" s="211"/>
      <c r="TQE29" s="211"/>
      <c r="TQF29" s="211"/>
      <c r="TQG29" s="211"/>
      <c r="TQH29" s="211"/>
      <c r="TQI29" s="211"/>
      <c r="TQJ29" s="211"/>
      <c r="TQK29" s="211"/>
      <c r="TQL29" s="211"/>
      <c r="TQM29" s="211"/>
      <c r="TQN29" s="211"/>
      <c r="TQO29" s="211"/>
      <c r="TQP29" s="211"/>
      <c r="TQQ29" s="211"/>
      <c r="TQR29" s="211"/>
      <c r="TQS29" s="211"/>
      <c r="TQT29" s="211"/>
      <c r="TQU29" s="211"/>
      <c r="TQV29" s="211"/>
      <c r="TQW29" s="211"/>
      <c r="TQX29" s="211"/>
      <c r="TQY29" s="211"/>
      <c r="TQZ29" s="211"/>
      <c r="TRA29" s="211"/>
      <c r="TRB29" s="211"/>
      <c r="TRC29" s="211"/>
      <c r="TRD29" s="211"/>
      <c r="TRE29" s="211"/>
      <c r="TRF29" s="211"/>
      <c r="TRG29" s="211"/>
      <c r="TRH29" s="211"/>
      <c r="TRI29" s="211"/>
      <c r="TRJ29" s="211"/>
      <c r="TRK29" s="211"/>
      <c r="TRL29" s="211"/>
      <c r="TRM29" s="211"/>
      <c r="TRN29" s="211"/>
      <c r="TRO29" s="211"/>
      <c r="TRP29" s="211"/>
      <c r="TRQ29" s="211"/>
      <c r="TRR29" s="211"/>
      <c r="TRS29" s="211"/>
      <c r="TRT29" s="211"/>
      <c r="TRU29" s="211"/>
      <c r="TRV29" s="211"/>
      <c r="TRW29" s="211"/>
      <c r="TRX29" s="211"/>
      <c r="TRY29" s="211"/>
      <c r="TRZ29" s="211"/>
      <c r="TSA29" s="211"/>
      <c r="TSB29" s="211"/>
      <c r="TSC29" s="211"/>
      <c r="TSD29" s="211"/>
      <c r="TSE29" s="211"/>
      <c r="TSF29" s="211"/>
      <c r="TSG29" s="211"/>
      <c r="TSH29" s="211"/>
      <c r="TSI29" s="211"/>
      <c r="TSJ29" s="211"/>
      <c r="TSK29" s="211"/>
      <c r="TSL29" s="211"/>
      <c r="TSM29" s="211"/>
      <c r="TSN29" s="211"/>
      <c r="TSO29" s="211"/>
      <c r="TSP29" s="211"/>
      <c r="TSQ29" s="211"/>
      <c r="TSR29" s="211"/>
      <c r="TSS29" s="211"/>
      <c r="TST29" s="211"/>
      <c r="TSU29" s="211"/>
      <c r="TSV29" s="211"/>
      <c r="TSW29" s="211"/>
      <c r="TSX29" s="211"/>
      <c r="TSY29" s="211"/>
      <c r="TSZ29" s="211"/>
      <c r="TTA29" s="211"/>
      <c r="TTB29" s="211"/>
      <c r="TTC29" s="211"/>
      <c r="TTD29" s="211"/>
      <c r="TTE29" s="211"/>
      <c r="TTF29" s="211"/>
      <c r="TTG29" s="211"/>
      <c r="TTH29" s="211"/>
      <c r="TTI29" s="211"/>
      <c r="TTJ29" s="211"/>
      <c r="TTK29" s="211"/>
      <c r="TTL29" s="211"/>
      <c r="TTM29" s="211"/>
      <c r="TTN29" s="211"/>
      <c r="TTO29" s="211"/>
      <c r="TTP29" s="211"/>
      <c r="TTQ29" s="211"/>
      <c r="TTR29" s="211"/>
      <c r="TTS29" s="211"/>
      <c r="TTT29" s="211"/>
      <c r="TTU29" s="211"/>
      <c r="TTV29" s="211"/>
      <c r="TTW29" s="211"/>
      <c r="TTX29" s="211"/>
      <c r="TTY29" s="211"/>
      <c r="TTZ29" s="211"/>
      <c r="TUA29" s="211"/>
      <c r="TUB29" s="211"/>
      <c r="TUC29" s="211"/>
      <c r="TUD29" s="211"/>
      <c r="TUE29" s="211"/>
      <c r="TUF29" s="211"/>
      <c r="TUG29" s="211"/>
      <c r="TUH29" s="211"/>
      <c r="TUI29" s="211"/>
      <c r="TUJ29" s="211"/>
      <c r="TUK29" s="211"/>
      <c r="TUL29" s="211"/>
      <c r="TUM29" s="211"/>
      <c r="TUN29" s="211"/>
      <c r="TUO29" s="211"/>
      <c r="TUP29" s="211"/>
      <c r="TUQ29" s="211"/>
      <c r="TUR29" s="211"/>
      <c r="TUS29" s="211"/>
      <c r="TUT29" s="211"/>
      <c r="TUU29" s="211"/>
      <c r="TUV29" s="211"/>
      <c r="TUW29" s="211"/>
      <c r="TUX29" s="211"/>
      <c r="TUY29" s="211"/>
      <c r="TUZ29" s="211"/>
      <c r="TVA29" s="211"/>
      <c r="TVB29" s="211"/>
      <c r="TVC29" s="211"/>
      <c r="TVD29" s="211"/>
      <c r="TVE29" s="211"/>
      <c r="TVF29" s="211"/>
      <c r="TVG29" s="211"/>
      <c r="TVH29" s="211"/>
      <c r="TVI29" s="211"/>
      <c r="TVJ29" s="211"/>
      <c r="TVK29" s="211"/>
      <c r="TVL29" s="211"/>
      <c r="TVM29" s="211"/>
      <c r="TVN29" s="211"/>
      <c r="TVO29" s="211"/>
      <c r="TVP29" s="211"/>
      <c r="TVQ29" s="211"/>
      <c r="TVR29" s="211"/>
      <c r="TVS29" s="211"/>
      <c r="TVT29" s="211"/>
      <c r="TVU29" s="211"/>
      <c r="TVV29" s="211"/>
      <c r="TVW29" s="211"/>
      <c r="TVX29" s="211"/>
      <c r="TVY29" s="211"/>
      <c r="TVZ29" s="211"/>
      <c r="TWA29" s="211"/>
      <c r="TWB29" s="211"/>
      <c r="TWC29" s="211"/>
      <c r="TWD29" s="211"/>
      <c r="TWE29" s="211"/>
      <c r="TWF29" s="211"/>
      <c r="TWG29" s="211"/>
      <c r="TWH29" s="211"/>
      <c r="TWI29" s="211"/>
      <c r="TWJ29" s="211"/>
      <c r="TWK29" s="211"/>
      <c r="TWL29" s="211"/>
      <c r="TWM29" s="211"/>
      <c r="TWN29" s="211"/>
      <c r="TWO29" s="211"/>
      <c r="TWP29" s="211"/>
      <c r="TWQ29" s="211"/>
      <c r="TWR29" s="211"/>
      <c r="TWS29" s="211"/>
      <c r="TWT29" s="211"/>
      <c r="TWU29" s="211"/>
      <c r="TWV29" s="211"/>
      <c r="TWW29" s="211"/>
      <c r="TWX29" s="211"/>
      <c r="TWY29" s="211"/>
      <c r="TWZ29" s="211"/>
      <c r="TXA29" s="211"/>
      <c r="TXB29" s="211"/>
      <c r="TXC29" s="211"/>
      <c r="TXD29" s="211"/>
      <c r="TXE29" s="211"/>
      <c r="TXF29" s="211"/>
      <c r="TXG29" s="211"/>
      <c r="TXH29" s="211"/>
      <c r="TXI29" s="211"/>
      <c r="TXJ29" s="211"/>
      <c r="TXK29" s="211"/>
      <c r="TXL29" s="211"/>
      <c r="TXM29" s="211"/>
      <c r="TXN29" s="211"/>
      <c r="TXO29" s="211"/>
      <c r="TXP29" s="211"/>
      <c r="TXQ29" s="211"/>
      <c r="TXR29" s="211"/>
      <c r="TXS29" s="211"/>
      <c r="TXT29" s="211"/>
      <c r="TXU29" s="211"/>
      <c r="TXV29" s="211"/>
      <c r="TXW29" s="211"/>
      <c r="TXX29" s="211"/>
      <c r="TXY29" s="211"/>
      <c r="TXZ29" s="211"/>
      <c r="TYA29" s="211"/>
      <c r="TYB29" s="211"/>
      <c r="TYC29" s="211"/>
      <c r="TYD29" s="211"/>
      <c r="TYE29" s="211"/>
      <c r="TYF29" s="211"/>
      <c r="TYG29" s="211"/>
      <c r="TYH29" s="211"/>
      <c r="TYI29" s="211"/>
      <c r="TYJ29" s="211"/>
      <c r="TYK29" s="211"/>
      <c r="TYL29" s="211"/>
      <c r="TYM29" s="211"/>
      <c r="TYN29" s="211"/>
      <c r="TYO29" s="211"/>
      <c r="TYP29" s="211"/>
      <c r="TYQ29" s="211"/>
      <c r="TYR29" s="211"/>
      <c r="TYS29" s="211"/>
      <c r="TYT29" s="211"/>
      <c r="TYU29" s="211"/>
      <c r="TYV29" s="211"/>
      <c r="TYW29" s="211"/>
      <c r="TYX29" s="211"/>
      <c r="TYY29" s="211"/>
      <c r="TYZ29" s="211"/>
      <c r="TZA29" s="211"/>
      <c r="TZB29" s="211"/>
      <c r="TZC29" s="211"/>
      <c r="TZD29" s="211"/>
      <c r="TZE29" s="211"/>
      <c r="TZF29" s="211"/>
      <c r="TZG29" s="211"/>
      <c r="TZH29" s="211"/>
      <c r="TZI29" s="211"/>
      <c r="TZJ29" s="211"/>
      <c r="TZK29" s="211"/>
      <c r="TZL29" s="211"/>
      <c r="TZM29" s="211"/>
      <c r="TZN29" s="211"/>
      <c r="TZO29" s="211"/>
      <c r="TZP29" s="211"/>
      <c r="TZQ29" s="211"/>
      <c r="TZR29" s="211"/>
      <c r="TZS29" s="211"/>
      <c r="TZT29" s="211"/>
      <c r="TZU29" s="211"/>
      <c r="TZV29" s="211"/>
      <c r="TZW29" s="211"/>
      <c r="TZX29" s="211"/>
      <c r="TZY29" s="211"/>
      <c r="TZZ29" s="211"/>
      <c r="UAA29" s="211"/>
      <c r="UAB29" s="211"/>
      <c r="UAC29" s="211"/>
      <c r="UAD29" s="211"/>
      <c r="UAE29" s="211"/>
      <c r="UAF29" s="211"/>
      <c r="UAG29" s="211"/>
      <c r="UAH29" s="211"/>
      <c r="UAI29" s="211"/>
      <c r="UAJ29" s="211"/>
      <c r="UAK29" s="211"/>
      <c r="UAL29" s="211"/>
      <c r="UAM29" s="211"/>
      <c r="UAN29" s="211"/>
      <c r="UAO29" s="211"/>
      <c r="UAP29" s="211"/>
      <c r="UAQ29" s="211"/>
      <c r="UAR29" s="211"/>
      <c r="UAS29" s="211"/>
      <c r="UAT29" s="211"/>
      <c r="UAU29" s="211"/>
      <c r="UAV29" s="211"/>
      <c r="UAW29" s="211"/>
      <c r="UAX29" s="211"/>
      <c r="UAY29" s="211"/>
      <c r="UAZ29" s="211"/>
      <c r="UBA29" s="211"/>
      <c r="UBB29" s="211"/>
      <c r="UBC29" s="211"/>
      <c r="UBD29" s="211"/>
      <c r="UBE29" s="211"/>
      <c r="UBF29" s="211"/>
      <c r="UBG29" s="211"/>
      <c r="UBH29" s="211"/>
      <c r="UBI29" s="211"/>
      <c r="UBJ29" s="211"/>
      <c r="UBK29" s="211"/>
      <c r="UBL29" s="211"/>
      <c r="UBM29" s="211"/>
      <c r="UBN29" s="211"/>
      <c r="UBO29" s="211"/>
      <c r="UBP29" s="211"/>
      <c r="UBQ29" s="211"/>
      <c r="UBR29" s="211"/>
      <c r="UBS29" s="211"/>
      <c r="UBT29" s="211"/>
      <c r="UBU29" s="211"/>
      <c r="UBV29" s="211"/>
      <c r="UBW29" s="211"/>
      <c r="UBX29" s="211"/>
      <c r="UBY29" s="211"/>
      <c r="UBZ29" s="211"/>
      <c r="UCA29" s="211"/>
      <c r="UCB29" s="211"/>
      <c r="UCC29" s="211"/>
      <c r="UCD29" s="211"/>
      <c r="UCE29" s="211"/>
      <c r="UCF29" s="211"/>
      <c r="UCG29" s="211"/>
      <c r="UCH29" s="211"/>
      <c r="UCI29" s="211"/>
      <c r="UCJ29" s="211"/>
      <c r="UCK29" s="211"/>
      <c r="UCL29" s="211"/>
      <c r="UCM29" s="211"/>
      <c r="UCN29" s="211"/>
      <c r="UCO29" s="211"/>
      <c r="UCP29" s="211"/>
      <c r="UCQ29" s="211"/>
      <c r="UCR29" s="211"/>
      <c r="UCS29" s="211"/>
      <c r="UCT29" s="211"/>
      <c r="UCU29" s="211"/>
      <c r="UCV29" s="211"/>
      <c r="UCW29" s="211"/>
      <c r="UCX29" s="211"/>
      <c r="UCY29" s="211"/>
      <c r="UCZ29" s="211"/>
      <c r="UDA29" s="211"/>
      <c r="UDB29" s="211"/>
      <c r="UDC29" s="211"/>
      <c r="UDD29" s="211"/>
      <c r="UDE29" s="211"/>
      <c r="UDF29" s="211"/>
      <c r="UDG29" s="211"/>
      <c r="UDH29" s="211"/>
      <c r="UDI29" s="211"/>
      <c r="UDJ29" s="211"/>
      <c r="UDK29" s="211"/>
      <c r="UDL29" s="211"/>
      <c r="UDM29" s="211"/>
      <c r="UDN29" s="211"/>
      <c r="UDO29" s="211"/>
      <c r="UDP29" s="211"/>
      <c r="UDQ29" s="211"/>
      <c r="UDR29" s="211"/>
      <c r="UDS29" s="211"/>
      <c r="UDT29" s="211"/>
      <c r="UDU29" s="211"/>
      <c r="UDV29" s="211"/>
      <c r="UDW29" s="211"/>
      <c r="UDX29" s="211"/>
      <c r="UDY29" s="211"/>
      <c r="UDZ29" s="211"/>
      <c r="UEA29" s="211"/>
      <c r="UEB29" s="211"/>
      <c r="UEC29" s="211"/>
      <c r="UED29" s="211"/>
      <c r="UEE29" s="211"/>
      <c r="UEF29" s="211"/>
      <c r="UEG29" s="211"/>
      <c r="UEH29" s="211"/>
      <c r="UEI29" s="211"/>
      <c r="UEJ29" s="211"/>
      <c r="UEK29" s="211"/>
      <c r="UEL29" s="211"/>
      <c r="UEM29" s="211"/>
      <c r="UEN29" s="211"/>
      <c r="UEO29" s="211"/>
      <c r="UEP29" s="211"/>
      <c r="UEQ29" s="211"/>
      <c r="UER29" s="211"/>
      <c r="UES29" s="211"/>
      <c r="UET29" s="211"/>
      <c r="UEU29" s="211"/>
      <c r="UEV29" s="211"/>
      <c r="UEW29" s="211"/>
      <c r="UEX29" s="211"/>
      <c r="UEY29" s="211"/>
      <c r="UEZ29" s="211"/>
      <c r="UFA29" s="211"/>
      <c r="UFB29" s="211"/>
      <c r="UFC29" s="211"/>
      <c r="UFD29" s="211"/>
      <c r="UFE29" s="211"/>
      <c r="UFF29" s="211"/>
      <c r="UFG29" s="211"/>
      <c r="UFH29" s="211"/>
      <c r="UFI29" s="211"/>
      <c r="UFJ29" s="211"/>
      <c r="UFK29" s="211"/>
      <c r="UFL29" s="211"/>
      <c r="UFM29" s="211"/>
      <c r="UFN29" s="211"/>
      <c r="UFO29" s="211"/>
      <c r="UFP29" s="211"/>
      <c r="UFQ29" s="211"/>
      <c r="UFR29" s="211"/>
      <c r="UFS29" s="211"/>
      <c r="UFT29" s="211"/>
      <c r="UFU29" s="211"/>
      <c r="UFV29" s="211"/>
      <c r="UFW29" s="211"/>
      <c r="UFX29" s="211"/>
      <c r="UFY29" s="211"/>
      <c r="UFZ29" s="211"/>
      <c r="UGA29" s="211"/>
      <c r="UGB29" s="211"/>
      <c r="UGC29" s="211"/>
      <c r="UGD29" s="211"/>
      <c r="UGE29" s="211"/>
      <c r="UGF29" s="211"/>
      <c r="UGG29" s="211"/>
      <c r="UGH29" s="211"/>
      <c r="UGI29" s="211"/>
      <c r="UGJ29" s="211"/>
      <c r="UGK29" s="211"/>
      <c r="UGL29" s="211"/>
      <c r="UGM29" s="211"/>
      <c r="UGN29" s="211"/>
      <c r="UGO29" s="211"/>
      <c r="UGP29" s="211"/>
      <c r="UGQ29" s="211"/>
      <c r="UGR29" s="211"/>
      <c r="UGS29" s="211"/>
      <c r="UGT29" s="211"/>
      <c r="UGU29" s="211"/>
      <c r="UGV29" s="211"/>
      <c r="UGW29" s="211"/>
      <c r="UGX29" s="211"/>
      <c r="UGY29" s="211"/>
      <c r="UGZ29" s="211"/>
      <c r="UHA29" s="211"/>
      <c r="UHB29" s="211"/>
      <c r="UHC29" s="211"/>
      <c r="UHD29" s="211"/>
      <c r="UHE29" s="211"/>
      <c r="UHF29" s="211"/>
      <c r="UHG29" s="211"/>
      <c r="UHH29" s="211"/>
      <c r="UHI29" s="211"/>
      <c r="UHJ29" s="211"/>
      <c r="UHK29" s="211"/>
      <c r="UHL29" s="211"/>
      <c r="UHM29" s="211"/>
      <c r="UHN29" s="211"/>
      <c r="UHO29" s="211"/>
      <c r="UHP29" s="211"/>
      <c r="UHQ29" s="211"/>
      <c r="UHR29" s="211"/>
      <c r="UHS29" s="211"/>
      <c r="UHT29" s="211"/>
      <c r="UHU29" s="211"/>
      <c r="UHV29" s="211"/>
      <c r="UHW29" s="211"/>
      <c r="UHX29" s="211"/>
      <c r="UHY29" s="211"/>
      <c r="UHZ29" s="211"/>
      <c r="UIA29" s="211"/>
      <c r="UIB29" s="211"/>
      <c r="UIC29" s="211"/>
      <c r="UID29" s="211"/>
      <c r="UIE29" s="211"/>
      <c r="UIF29" s="211"/>
      <c r="UIG29" s="211"/>
      <c r="UIH29" s="211"/>
      <c r="UII29" s="211"/>
      <c r="UIJ29" s="211"/>
      <c r="UIK29" s="211"/>
      <c r="UIL29" s="211"/>
      <c r="UIM29" s="211"/>
      <c r="UIN29" s="211"/>
      <c r="UIO29" s="211"/>
      <c r="UIP29" s="211"/>
      <c r="UIQ29" s="211"/>
      <c r="UIR29" s="211"/>
      <c r="UIS29" s="211"/>
      <c r="UIT29" s="211"/>
      <c r="UIU29" s="211"/>
      <c r="UIV29" s="211"/>
      <c r="UIW29" s="211"/>
      <c r="UIX29" s="211"/>
      <c r="UIY29" s="211"/>
      <c r="UIZ29" s="211"/>
      <c r="UJA29" s="211"/>
      <c r="UJB29" s="211"/>
      <c r="UJC29" s="211"/>
      <c r="UJD29" s="211"/>
      <c r="UJE29" s="211"/>
      <c r="UJF29" s="211"/>
      <c r="UJG29" s="211"/>
      <c r="UJH29" s="211"/>
      <c r="UJI29" s="211"/>
      <c r="UJJ29" s="211"/>
      <c r="UJK29" s="211"/>
      <c r="UJL29" s="211"/>
      <c r="UJM29" s="211"/>
      <c r="UJN29" s="211"/>
      <c r="UJO29" s="211"/>
      <c r="UJP29" s="211"/>
      <c r="UJQ29" s="211"/>
      <c r="UJR29" s="211"/>
      <c r="UJS29" s="211"/>
      <c r="UJT29" s="211"/>
      <c r="UJU29" s="211"/>
      <c r="UJV29" s="211"/>
      <c r="UJW29" s="211"/>
      <c r="UJX29" s="211"/>
      <c r="UJY29" s="211"/>
      <c r="UJZ29" s="211"/>
      <c r="UKA29" s="211"/>
      <c r="UKB29" s="211"/>
      <c r="UKC29" s="211"/>
      <c r="UKD29" s="211"/>
      <c r="UKE29" s="211"/>
      <c r="UKF29" s="211"/>
      <c r="UKG29" s="211"/>
      <c r="UKH29" s="211"/>
      <c r="UKI29" s="211"/>
      <c r="UKJ29" s="211"/>
      <c r="UKK29" s="211"/>
      <c r="UKL29" s="211"/>
      <c r="UKM29" s="211"/>
      <c r="UKN29" s="211"/>
      <c r="UKO29" s="211"/>
      <c r="UKP29" s="211"/>
      <c r="UKQ29" s="211"/>
      <c r="UKR29" s="211"/>
      <c r="UKS29" s="211"/>
      <c r="UKT29" s="211"/>
      <c r="UKU29" s="211"/>
      <c r="UKV29" s="211"/>
      <c r="UKW29" s="211"/>
      <c r="UKX29" s="211"/>
      <c r="UKY29" s="211"/>
      <c r="UKZ29" s="211"/>
      <c r="ULA29" s="211"/>
      <c r="ULB29" s="211"/>
      <c r="ULC29" s="211"/>
      <c r="ULD29" s="211"/>
      <c r="ULE29" s="211"/>
      <c r="ULF29" s="211"/>
      <c r="ULG29" s="211"/>
      <c r="ULH29" s="211"/>
      <c r="ULI29" s="211"/>
      <c r="ULJ29" s="211"/>
      <c r="ULK29" s="211"/>
      <c r="ULL29" s="211"/>
      <c r="ULM29" s="211"/>
      <c r="ULN29" s="211"/>
      <c r="ULO29" s="211"/>
      <c r="ULP29" s="211"/>
      <c r="ULQ29" s="211"/>
      <c r="ULR29" s="211"/>
      <c r="ULS29" s="211"/>
      <c r="ULT29" s="211"/>
      <c r="ULU29" s="211"/>
      <c r="ULV29" s="211"/>
      <c r="ULW29" s="211"/>
      <c r="ULX29" s="211"/>
      <c r="ULY29" s="211"/>
      <c r="ULZ29" s="211"/>
      <c r="UMA29" s="211"/>
      <c r="UMB29" s="211"/>
      <c r="UMC29" s="211"/>
      <c r="UMD29" s="211"/>
      <c r="UME29" s="211"/>
      <c r="UMF29" s="211"/>
      <c r="UMG29" s="211"/>
      <c r="UMH29" s="211"/>
      <c r="UMI29" s="211"/>
      <c r="UMJ29" s="211"/>
      <c r="UMK29" s="211"/>
      <c r="UML29" s="211"/>
      <c r="UMM29" s="211"/>
      <c r="UMN29" s="211"/>
      <c r="UMO29" s="211"/>
      <c r="UMP29" s="211"/>
      <c r="UMQ29" s="211"/>
      <c r="UMR29" s="211"/>
      <c r="UMS29" s="211"/>
      <c r="UMT29" s="211"/>
      <c r="UMU29" s="211"/>
      <c r="UMV29" s="211"/>
      <c r="UMW29" s="211"/>
      <c r="UMX29" s="211"/>
      <c r="UMY29" s="211"/>
      <c r="UMZ29" s="211"/>
      <c r="UNA29" s="211"/>
      <c r="UNB29" s="211"/>
      <c r="UNC29" s="211"/>
      <c r="UND29" s="211"/>
      <c r="UNE29" s="211"/>
      <c r="UNF29" s="211"/>
      <c r="UNG29" s="211"/>
      <c r="UNH29" s="211"/>
      <c r="UNI29" s="211"/>
      <c r="UNJ29" s="211"/>
      <c r="UNK29" s="211"/>
      <c r="UNL29" s="211"/>
      <c r="UNM29" s="211"/>
      <c r="UNN29" s="211"/>
      <c r="UNO29" s="211"/>
      <c r="UNP29" s="211"/>
      <c r="UNQ29" s="211"/>
      <c r="UNR29" s="211"/>
      <c r="UNS29" s="211"/>
      <c r="UNT29" s="211"/>
      <c r="UNU29" s="211"/>
      <c r="UNV29" s="211"/>
      <c r="UNW29" s="211"/>
      <c r="UNX29" s="211"/>
      <c r="UNY29" s="211"/>
      <c r="UNZ29" s="211"/>
      <c r="UOA29" s="211"/>
      <c r="UOB29" s="211"/>
      <c r="UOC29" s="211"/>
      <c r="UOD29" s="211"/>
      <c r="UOE29" s="211"/>
      <c r="UOF29" s="211"/>
      <c r="UOG29" s="211"/>
      <c r="UOH29" s="211"/>
      <c r="UOI29" s="211"/>
      <c r="UOJ29" s="211"/>
      <c r="UOK29" s="211"/>
      <c r="UOL29" s="211"/>
      <c r="UOM29" s="211"/>
      <c r="UON29" s="211"/>
      <c r="UOO29" s="211"/>
      <c r="UOP29" s="211"/>
      <c r="UOQ29" s="211"/>
      <c r="UOR29" s="211"/>
      <c r="UOS29" s="211"/>
      <c r="UOT29" s="211"/>
      <c r="UOU29" s="211"/>
      <c r="UOV29" s="211"/>
      <c r="UOW29" s="211"/>
      <c r="UOX29" s="211"/>
      <c r="UOY29" s="211"/>
      <c r="UOZ29" s="211"/>
      <c r="UPA29" s="211"/>
      <c r="UPB29" s="211"/>
      <c r="UPC29" s="211"/>
      <c r="UPD29" s="211"/>
      <c r="UPE29" s="211"/>
      <c r="UPF29" s="211"/>
      <c r="UPG29" s="211"/>
      <c r="UPH29" s="211"/>
      <c r="UPI29" s="211"/>
      <c r="UPJ29" s="211"/>
      <c r="UPK29" s="211"/>
      <c r="UPL29" s="211"/>
      <c r="UPM29" s="211"/>
      <c r="UPN29" s="211"/>
      <c r="UPO29" s="211"/>
      <c r="UPP29" s="211"/>
      <c r="UPQ29" s="211"/>
      <c r="UPR29" s="211"/>
      <c r="UPS29" s="211"/>
      <c r="UPT29" s="211"/>
      <c r="UPU29" s="211"/>
      <c r="UPV29" s="211"/>
      <c r="UPW29" s="211"/>
      <c r="UPX29" s="211"/>
      <c r="UPY29" s="211"/>
      <c r="UPZ29" s="211"/>
      <c r="UQA29" s="211"/>
      <c r="UQB29" s="211"/>
      <c r="UQC29" s="211"/>
      <c r="UQD29" s="211"/>
      <c r="UQE29" s="211"/>
      <c r="UQF29" s="211"/>
      <c r="UQG29" s="211"/>
      <c r="UQH29" s="211"/>
      <c r="UQI29" s="211"/>
      <c r="UQJ29" s="211"/>
      <c r="UQK29" s="211"/>
      <c r="UQL29" s="211"/>
      <c r="UQM29" s="211"/>
      <c r="UQN29" s="211"/>
      <c r="UQO29" s="211"/>
      <c r="UQP29" s="211"/>
      <c r="UQQ29" s="211"/>
      <c r="UQR29" s="211"/>
      <c r="UQS29" s="211"/>
      <c r="UQT29" s="211"/>
      <c r="UQU29" s="211"/>
      <c r="UQV29" s="211"/>
      <c r="UQW29" s="211"/>
      <c r="UQX29" s="211"/>
      <c r="UQY29" s="211"/>
      <c r="UQZ29" s="211"/>
      <c r="URA29" s="211"/>
      <c r="URB29" s="211"/>
      <c r="URC29" s="211"/>
      <c r="URD29" s="211"/>
      <c r="URE29" s="211"/>
      <c r="URF29" s="211"/>
      <c r="URG29" s="211"/>
      <c r="URH29" s="211"/>
      <c r="URI29" s="211"/>
      <c r="URJ29" s="211"/>
      <c r="URK29" s="211"/>
      <c r="URL29" s="211"/>
      <c r="URM29" s="211"/>
      <c r="URN29" s="211"/>
      <c r="URO29" s="211"/>
      <c r="URP29" s="211"/>
      <c r="URQ29" s="211"/>
      <c r="URR29" s="211"/>
      <c r="URS29" s="211"/>
      <c r="URT29" s="211"/>
      <c r="URU29" s="211"/>
      <c r="URV29" s="211"/>
      <c r="URW29" s="211"/>
      <c r="URX29" s="211"/>
      <c r="URY29" s="211"/>
      <c r="URZ29" s="211"/>
      <c r="USA29" s="211"/>
      <c r="USB29" s="211"/>
      <c r="USC29" s="211"/>
      <c r="USD29" s="211"/>
      <c r="USE29" s="211"/>
      <c r="USF29" s="211"/>
      <c r="USG29" s="211"/>
      <c r="USH29" s="211"/>
      <c r="USI29" s="211"/>
      <c r="USJ29" s="211"/>
      <c r="USK29" s="211"/>
      <c r="USL29" s="211"/>
      <c r="USM29" s="211"/>
      <c r="USN29" s="211"/>
      <c r="USO29" s="211"/>
      <c r="USP29" s="211"/>
      <c r="USQ29" s="211"/>
      <c r="USR29" s="211"/>
      <c r="USS29" s="211"/>
      <c r="UST29" s="211"/>
      <c r="USU29" s="211"/>
      <c r="USV29" s="211"/>
      <c r="USW29" s="211"/>
      <c r="USX29" s="211"/>
      <c r="USY29" s="211"/>
      <c r="USZ29" s="211"/>
      <c r="UTA29" s="211"/>
      <c r="UTB29" s="211"/>
      <c r="UTC29" s="211"/>
      <c r="UTD29" s="211"/>
      <c r="UTE29" s="211"/>
      <c r="UTF29" s="211"/>
      <c r="UTG29" s="211"/>
      <c r="UTH29" s="211"/>
      <c r="UTI29" s="211"/>
      <c r="UTJ29" s="211"/>
      <c r="UTK29" s="211"/>
      <c r="UTL29" s="211"/>
      <c r="UTM29" s="211"/>
      <c r="UTN29" s="211"/>
      <c r="UTO29" s="211"/>
      <c r="UTP29" s="211"/>
      <c r="UTQ29" s="211"/>
      <c r="UTR29" s="211"/>
      <c r="UTS29" s="211"/>
      <c r="UTT29" s="211"/>
      <c r="UTU29" s="211"/>
      <c r="UTV29" s="211"/>
      <c r="UTW29" s="211"/>
      <c r="UTX29" s="211"/>
      <c r="UTY29" s="211"/>
      <c r="UTZ29" s="211"/>
      <c r="UUA29" s="211"/>
      <c r="UUB29" s="211"/>
      <c r="UUC29" s="211"/>
      <c r="UUD29" s="211"/>
      <c r="UUE29" s="211"/>
      <c r="UUF29" s="211"/>
      <c r="UUG29" s="211"/>
      <c r="UUH29" s="211"/>
      <c r="UUI29" s="211"/>
      <c r="UUJ29" s="211"/>
      <c r="UUK29" s="211"/>
      <c r="UUL29" s="211"/>
      <c r="UUM29" s="211"/>
      <c r="UUN29" s="211"/>
      <c r="UUO29" s="211"/>
      <c r="UUP29" s="211"/>
      <c r="UUQ29" s="211"/>
      <c r="UUR29" s="211"/>
      <c r="UUS29" s="211"/>
      <c r="UUT29" s="211"/>
      <c r="UUU29" s="211"/>
      <c r="UUV29" s="211"/>
      <c r="UUW29" s="211"/>
      <c r="UUX29" s="211"/>
      <c r="UUY29" s="211"/>
      <c r="UUZ29" s="211"/>
      <c r="UVA29" s="211"/>
      <c r="UVB29" s="211"/>
      <c r="UVC29" s="211"/>
      <c r="UVD29" s="211"/>
      <c r="UVE29" s="211"/>
      <c r="UVF29" s="211"/>
      <c r="UVG29" s="211"/>
      <c r="UVH29" s="211"/>
      <c r="UVI29" s="211"/>
      <c r="UVJ29" s="211"/>
      <c r="UVK29" s="211"/>
      <c r="UVL29" s="211"/>
      <c r="UVM29" s="211"/>
      <c r="UVN29" s="211"/>
      <c r="UVO29" s="211"/>
      <c r="UVP29" s="211"/>
      <c r="UVQ29" s="211"/>
      <c r="UVR29" s="211"/>
      <c r="UVS29" s="211"/>
      <c r="UVT29" s="211"/>
      <c r="UVU29" s="211"/>
      <c r="UVV29" s="211"/>
      <c r="UVW29" s="211"/>
      <c r="UVX29" s="211"/>
      <c r="UVY29" s="211"/>
      <c r="UVZ29" s="211"/>
      <c r="UWA29" s="211"/>
      <c r="UWB29" s="211"/>
      <c r="UWC29" s="211"/>
      <c r="UWD29" s="211"/>
      <c r="UWE29" s="211"/>
      <c r="UWF29" s="211"/>
      <c r="UWG29" s="211"/>
      <c r="UWH29" s="211"/>
      <c r="UWI29" s="211"/>
      <c r="UWJ29" s="211"/>
      <c r="UWK29" s="211"/>
      <c r="UWL29" s="211"/>
      <c r="UWM29" s="211"/>
      <c r="UWN29" s="211"/>
      <c r="UWO29" s="211"/>
      <c r="UWP29" s="211"/>
      <c r="UWQ29" s="211"/>
      <c r="UWR29" s="211"/>
      <c r="UWS29" s="211"/>
      <c r="UWT29" s="211"/>
      <c r="UWU29" s="211"/>
      <c r="UWV29" s="211"/>
      <c r="UWW29" s="211"/>
      <c r="UWX29" s="211"/>
      <c r="UWY29" s="211"/>
      <c r="UWZ29" s="211"/>
      <c r="UXA29" s="211"/>
      <c r="UXB29" s="211"/>
      <c r="UXC29" s="211"/>
      <c r="UXD29" s="211"/>
      <c r="UXE29" s="211"/>
      <c r="UXF29" s="211"/>
      <c r="UXG29" s="211"/>
      <c r="UXH29" s="211"/>
      <c r="UXI29" s="211"/>
      <c r="UXJ29" s="211"/>
      <c r="UXK29" s="211"/>
      <c r="UXL29" s="211"/>
      <c r="UXM29" s="211"/>
      <c r="UXN29" s="211"/>
      <c r="UXO29" s="211"/>
      <c r="UXP29" s="211"/>
      <c r="UXQ29" s="211"/>
      <c r="UXR29" s="211"/>
      <c r="UXS29" s="211"/>
      <c r="UXT29" s="211"/>
      <c r="UXU29" s="211"/>
      <c r="UXV29" s="211"/>
      <c r="UXW29" s="211"/>
      <c r="UXX29" s="211"/>
      <c r="UXY29" s="211"/>
      <c r="UXZ29" s="211"/>
      <c r="UYA29" s="211"/>
      <c r="UYB29" s="211"/>
      <c r="UYC29" s="211"/>
      <c r="UYD29" s="211"/>
      <c r="UYE29" s="211"/>
      <c r="UYF29" s="211"/>
      <c r="UYG29" s="211"/>
      <c r="UYH29" s="211"/>
      <c r="UYI29" s="211"/>
      <c r="UYJ29" s="211"/>
      <c r="UYK29" s="211"/>
      <c r="UYL29" s="211"/>
      <c r="UYM29" s="211"/>
      <c r="UYN29" s="211"/>
      <c r="UYO29" s="211"/>
      <c r="UYP29" s="211"/>
      <c r="UYQ29" s="211"/>
      <c r="UYR29" s="211"/>
      <c r="UYS29" s="211"/>
      <c r="UYT29" s="211"/>
      <c r="UYU29" s="211"/>
      <c r="UYV29" s="211"/>
      <c r="UYW29" s="211"/>
      <c r="UYX29" s="211"/>
      <c r="UYY29" s="211"/>
      <c r="UYZ29" s="211"/>
      <c r="UZA29" s="211"/>
      <c r="UZB29" s="211"/>
      <c r="UZC29" s="211"/>
      <c r="UZD29" s="211"/>
      <c r="UZE29" s="211"/>
      <c r="UZF29" s="211"/>
      <c r="UZG29" s="211"/>
      <c r="UZH29" s="211"/>
      <c r="UZI29" s="211"/>
      <c r="UZJ29" s="211"/>
      <c r="UZK29" s="211"/>
      <c r="UZL29" s="211"/>
      <c r="UZM29" s="211"/>
      <c r="UZN29" s="211"/>
      <c r="UZO29" s="211"/>
      <c r="UZP29" s="211"/>
      <c r="UZQ29" s="211"/>
      <c r="UZR29" s="211"/>
      <c r="UZS29" s="211"/>
      <c r="UZT29" s="211"/>
      <c r="UZU29" s="211"/>
      <c r="UZV29" s="211"/>
      <c r="UZW29" s="211"/>
      <c r="UZX29" s="211"/>
      <c r="UZY29" s="211"/>
      <c r="UZZ29" s="211"/>
      <c r="VAA29" s="211"/>
      <c r="VAB29" s="211"/>
      <c r="VAC29" s="211"/>
      <c r="VAD29" s="211"/>
      <c r="VAE29" s="211"/>
      <c r="VAF29" s="211"/>
      <c r="VAG29" s="211"/>
      <c r="VAH29" s="211"/>
      <c r="VAI29" s="211"/>
      <c r="VAJ29" s="211"/>
      <c r="VAK29" s="211"/>
      <c r="VAL29" s="211"/>
      <c r="VAM29" s="211"/>
      <c r="VAN29" s="211"/>
      <c r="VAO29" s="211"/>
      <c r="VAP29" s="211"/>
      <c r="VAQ29" s="211"/>
      <c r="VAR29" s="211"/>
      <c r="VAS29" s="211"/>
      <c r="VAT29" s="211"/>
      <c r="VAU29" s="211"/>
      <c r="VAV29" s="211"/>
      <c r="VAW29" s="211"/>
      <c r="VAX29" s="211"/>
      <c r="VAY29" s="211"/>
      <c r="VAZ29" s="211"/>
      <c r="VBA29" s="211"/>
      <c r="VBB29" s="211"/>
      <c r="VBC29" s="211"/>
      <c r="VBD29" s="211"/>
      <c r="VBE29" s="211"/>
      <c r="VBF29" s="211"/>
      <c r="VBG29" s="211"/>
      <c r="VBH29" s="211"/>
      <c r="VBI29" s="211"/>
      <c r="VBJ29" s="211"/>
      <c r="VBK29" s="211"/>
      <c r="VBL29" s="211"/>
      <c r="VBM29" s="211"/>
      <c r="VBN29" s="211"/>
      <c r="VBO29" s="211"/>
      <c r="VBP29" s="211"/>
      <c r="VBQ29" s="211"/>
      <c r="VBR29" s="211"/>
      <c r="VBS29" s="211"/>
      <c r="VBT29" s="211"/>
      <c r="VBU29" s="211"/>
      <c r="VBV29" s="211"/>
      <c r="VBW29" s="211"/>
      <c r="VBX29" s="211"/>
      <c r="VBY29" s="211"/>
      <c r="VBZ29" s="211"/>
      <c r="VCA29" s="211"/>
      <c r="VCB29" s="211"/>
      <c r="VCC29" s="211"/>
      <c r="VCD29" s="211"/>
      <c r="VCE29" s="211"/>
      <c r="VCF29" s="211"/>
      <c r="VCG29" s="211"/>
      <c r="VCH29" s="211"/>
      <c r="VCI29" s="211"/>
      <c r="VCJ29" s="211"/>
      <c r="VCK29" s="211"/>
      <c r="VCL29" s="211"/>
      <c r="VCM29" s="211"/>
      <c r="VCN29" s="211"/>
      <c r="VCO29" s="211"/>
      <c r="VCP29" s="211"/>
      <c r="VCQ29" s="211"/>
      <c r="VCR29" s="211"/>
      <c r="VCS29" s="211"/>
      <c r="VCT29" s="211"/>
      <c r="VCU29" s="211"/>
      <c r="VCV29" s="211"/>
      <c r="VCW29" s="211"/>
      <c r="VCX29" s="211"/>
      <c r="VCY29" s="211"/>
      <c r="VCZ29" s="211"/>
      <c r="VDA29" s="211"/>
      <c r="VDB29" s="211"/>
      <c r="VDC29" s="211"/>
      <c r="VDD29" s="211"/>
      <c r="VDE29" s="211"/>
      <c r="VDF29" s="211"/>
      <c r="VDG29" s="211"/>
      <c r="VDH29" s="211"/>
      <c r="VDI29" s="211"/>
      <c r="VDJ29" s="211"/>
      <c r="VDK29" s="211"/>
      <c r="VDL29" s="211"/>
      <c r="VDM29" s="211"/>
      <c r="VDN29" s="211"/>
      <c r="VDO29" s="211"/>
      <c r="VDP29" s="211"/>
      <c r="VDQ29" s="211"/>
      <c r="VDR29" s="211"/>
      <c r="VDS29" s="211"/>
      <c r="VDT29" s="211"/>
      <c r="VDU29" s="211"/>
      <c r="VDV29" s="211"/>
      <c r="VDW29" s="211"/>
      <c r="VDX29" s="211"/>
      <c r="VDY29" s="211"/>
      <c r="VDZ29" s="211"/>
      <c r="VEA29" s="211"/>
      <c r="VEB29" s="211"/>
      <c r="VEC29" s="211"/>
      <c r="VED29" s="211"/>
      <c r="VEE29" s="211"/>
      <c r="VEF29" s="211"/>
      <c r="VEG29" s="211"/>
      <c r="VEH29" s="211"/>
      <c r="VEI29" s="211"/>
      <c r="VEJ29" s="211"/>
      <c r="VEK29" s="211"/>
      <c r="VEL29" s="211"/>
      <c r="VEM29" s="211"/>
      <c r="VEN29" s="211"/>
      <c r="VEO29" s="211"/>
      <c r="VEP29" s="211"/>
      <c r="VEQ29" s="211"/>
      <c r="VER29" s="211"/>
      <c r="VES29" s="211"/>
      <c r="VET29" s="211"/>
      <c r="VEU29" s="211"/>
      <c r="VEV29" s="211"/>
      <c r="VEW29" s="211"/>
      <c r="VEX29" s="211"/>
      <c r="VEY29" s="211"/>
      <c r="VEZ29" s="211"/>
      <c r="VFA29" s="211"/>
      <c r="VFB29" s="211"/>
      <c r="VFC29" s="211"/>
      <c r="VFD29" s="211"/>
      <c r="VFE29" s="211"/>
      <c r="VFF29" s="211"/>
      <c r="VFG29" s="211"/>
      <c r="VFH29" s="211"/>
      <c r="VFI29" s="211"/>
      <c r="VFJ29" s="211"/>
      <c r="VFK29" s="211"/>
      <c r="VFL29" s="211"/>
      <c r="VFM29" s="211"/>
      <c r="VFN29" s="211"/>
      <c r="VFO29" s="211"/>
      <c r="VFP29" s="211"/>
      <c r="VFQ29" s="211"/>
      <c r="VFR29" s="211"/>
      <c r="VFS29" s="211"/>
      <c r="VFT29" s="211"/>
      <c r="VFU29" s="211"/>
      <c r="VFV29" s="211"/>
      <c r="VFW29" s="211"/>
      <c r="VFX29" s="211"/>
      <c r="VFY29" s="211"/>
      <c r="VFZ29" s="211"/>
      <c r="VGA29" s="211"/>
      <c r="VGB29" s="211"/>
      <c r="VGC29" s="211"/>
      <c r="VGD29" s="211"/>
      <c r="VGE29" s="211"/>
      <c r="VGF29" s="211"/>
      <c r="VGG29" s="211"/>
      <c r="VGH29" s="211"/>
      <c r="VGI29" s="211"/>
      <c r="VGJ29" s="211"/>
      <c r="VGK29" s="211"/>
      <c r="VGL29" s="211"/>
      <c r="VGM29" s="211"/>
      <c r="VGN29" s="211"/>
      <c r="VGO29" s="211"/>
      <c r="VGP29" s="211"/>
      <c r="VGQ29" s="211"/>
      <c r="VGR29" s="211"/>
      <c r="VGS29" s="211"/>
      <c r="VGT29" s="211"/>
      <c r="VGU29" s="211"/>
      <c r="VGV29" s="211"/>
      <c r="VGW29" s="211"/>
      <c r="VGX29" s="211"/>
      <c r="VGY29" s="211"/>
      <c r="VGZ29" s="211"/>
      <c r="VHA29" s="211"/>
      <c r="VHB29" s="211"/>
      <c r="VHC29" s="211"/>
      <c r="VHD29" s="211"/>
      <c r="VHE29" s="211"/>
      <c r="VHF29" s="211"/>
      <c r="VHG29" s="211"/>
      <c r="VHH29" s="211"/>
      <c r="VHI29" s="211"/>
      <c r="VHJ29" s="211"/>
      <c r="VHK29" s="211"/>
      <c r="VHL29" s="211"/>
      <c r="VHM29" s="211"/>
      <c r="VHN29" s="211"/>
      <c r="VHO29" s="211"/>
      <c r="VHP29" s="211"/>
      <c r="VHQ29" s="211"/>
      <c r="VHR29" s="211"/>
      <c r="VHS29" s="211"/>
      <c r="VHT29" s="211"/>
      <c r="VHU29" s="211"/>
      <c r="VHV29" s="211"/>
      <c r="VHW29" s="211"/>
      <c r="VHX29" s="211"/>
      <c r="VHY29" s="211"/>
      <c r="VHZ29" s="211"/>
      <c r="VIA29" s="211"/>
      <c r="VIB29" s="211"/>
      <c r="VIC29" s="211"/>
      <c r="VID29" s="211"/>
      <c r="VIE29" s="211"/>
      <c r="VIF29" s="211"/>
      <c r="VIG29" s="211"/>
      <c r="VIH29" s="211"/>
      <c r="VII29" s="211"/>
      <c r="VIJ29" s="211"/>
      <c r="VIK29" s="211"/>
      <c r="VIL29" s="211"/>
      <c r="VIM29" s="211"/>
      <c r="VIN29" s="211"/>
      <c r="VIO29" s="211"/>
      <c r="VIP29" s="211"/>
      <c r="VIQ29" s="211"/>
      <c r="VIR29" s="211"/>
      <c r="VIS29" s="211"/>
      <c r="VIT29" s="211"/>
      <c r="VIU29" s="211"/>
      <c r="VIV29" s="211"/>
      <c r="VIW29" s="211"/>
      <c r="VIX29" s="211"/>
      <c r="VIY29" s="211"/>
      <c r="VIZ29" s="211"/>
      <c r="VJA29" s="211"/>
      <c r="VJB29" s="211"/>
      <c r="VJC29" s="211"/>
      <c r="VJD29" s="211"/>
      <c r="VJE29" s="211"/>
      <c r="VJF29" s="211"/>
      <c r="VJG29" s="211"/>
      <c r="VJH29" s="211"/>
      <c r="VJI29" s="211"/>
      <c r="VJJ29" s="211"/>
      <c r="VJK29" s="211"/>
      <c r="VJL29" s="211"/>
      <c r="VJM29" s="211"/>
      <c r="VJN29" s="211"/>
      <c r="VJO29" s="211"/>
      <c r="VJP29" s="211"/>
      <c r="VJQ29" s="211"/>
      <c r="VJR29" s="211"/>
      <c r="VJS29" s="211"/>
      <c r="VJT29" s="211"/>
      <c r="VJU29" s="211"/>
      <c r="VJV29" s="211"/>
      <c r="VJW29" s="211"/>
      <c r="VJX29" s="211"/>
      <c r="VJY29" s="211"/>
      <c r="VJZ29" s="211"/>
      <c r="VKA29" s="211"/>
      <c r="VKB29" s="211"/>
      <c r="VKC29" s="211"/>
      <c r="VKD29" s="211"/>
      <c r="VKE29" s="211"/>
      <c r="VKF29" s="211"/>
      <c r="VKG29" s="211"/>
      <c r="VKH29" s="211"/>
      <c r="VKI29" s="211"/>
      <c r="VKJ29" s="211"/>
      <c r="VKK29" s="211"/>
      <c r="VKL29" s="211"/>
      <c r="VKM29" s="211"/>
      <c r="VKN29" s="211"/>
      <c r="VKO29" s="211"/>
      <c r="VKP29" s="211"/>
      <c r="VKQ29" s="211"/>
      <c r="VKR29" s="211"/>
      <c r="VKS29" s="211"/>
      <c r="VKT29" s="211"/>
      <c r="VKU29" s="211"/>
      <c r="VKV29" s="211"/>
      <c r="VKW29" s="211"/>
      <c r="VKX29" s="211"/>
      <c r="VKY29" s="211"/>
      <c r="VKZ29" s="211"/>
      <c r="VLA29" s="211"/>
      <c r="VLB29" s="211"/>
      <c r="VLC29" s="211"/>
      <c r="VLD29" s="211"/>
      <c r="VLE29" s="211"/>
      <c r="VLF29" s="211"/>
      <c r="VLG29" s="211"/>
      <c r="VLH29" s="211"/>
      <c r="VLI29" s="211"/>
      <c r="VLJ29" s="211"/>
      <c r="VLK29" s="211"/>
      <c r="VLL29" s="211"/>
      <c r="VLM29" s="211"/>
      <c r="VLN29" s="211"/>
      <c r="VLO29" s="211"/>
      <c r="VLP29" s="211"/>
      <c r="VLQ29" s="211"/>
      <c r="VLR29" s="211"/>
      <c r="VLS29" s="211"/>
      <c r="VLT29" s="211"/>
      <c r="VLU29" s="211"/>
      <c r="VLV29" s="211"/>
      <c r="VLW29" s="211"/>
      <c r="VLX29" s="211"/>
      <c r="VLY29" s="211"/>
      <c r="VLZ29" s="211"/>
      <c r="VMA29" s="211"/>
      <c r="VMB29" s="211"/>
      <c r="VMC29" s="211"/>
      <c r="VMD29" s="211"/>
      <c r="VME29" s="211"/>
      <c r="VMF29" s="211"/>
      <c r="VMG29" s="211"/>
      <c r="VMH29" s="211"/>
      <c r="VMI29" s="211"/>
      <c r="VMJ29" s="211"/>
      <c r="VMK29" s="211"/>
      <c r="VML29" s="211"/>
      <c r="VMM29" s="211"/>
      <c r="VMN29" s="211"/>
      <c r="VMO29" s="211"/>
      <c r="VMP29" s="211"/>
      <c r="VMQ29" s="211"/>
      <c r="VMR29" s="211"/>
      <c r="VMS29" s="211"/>
      <c r="VMT29" s="211"/>
      <c r="VMU29" s="211"/>
      <c r="VMV29" s="211"/>
      <c r="VMW29" s="211"/>
      <c r="VMX29" s="211"/>
      <c r="VMY29" s="211"/>
      <c r="VMZ29" s="211"/>
      <c r="VNA29" s="211"/>
      <c r="VNB29" s="211"/>
      <c r="VNC29" s="211"/>
      <c r="VND29" s="211"/>
      <c r="VNE29" s="211"/>
      <c r="VNF29" s="211"/>
      <c r="VNG29" s="211"/>
      <c r="VNH29" s="211"/>
      <c r="VNI29" s="211"/>
      <c r="VNJ29" s="211"/>
      <c r="VNK29" s="211"/>
      <c r="VNL29" s="211"/>
      <c r="VNM29" s="211"/>
      <c r="VNN29" s="211"/>
      <c r="VNO29" s="211"/>
      <c r="VNP29" s="211"/>
      <c r="VNQ29" s="211"/>
      <c r="VNR29" s="211"/>
      <c r="VNS29" s="211"/>
      <c r="VNT29" s="211"/>
      <c r="VNU29" s="211"/>
      <c r="VNV29" s="211"/>
      <c r="VNW29" s="211"/>
      <c r="VNX29" s="211"/>
      <c r="VNY29" s="211"/>
      <c r="VNZ29" s="211"/>
      <c r="VOA29" s="211"/>
      <c r="VOB29" s="211"/>
      <c r="VOC29" s="211"/>
      <c r="VOD29" s="211"/>
      <c r="VOE29" s="211"/>
      <c r="VOF29" s="211"/>
      <c r="VOG29" s="211"/>
      <c r="VOH29" s="211"/>
      <c r="VOI29" s="211"/>
      <c r="VOJ29" s="211"/>
      <c r="VOK29" s="211"/>
      <c r="VOL29" s="211"/>
      <c r="VOM29" s="211"/>
      <c r="VON29" s="211"/>
      <c r="VOO29" s="211"/>
      <c r="VOP29" s="211"/>
      <c r="VOQ29" s="211"/>
      <c r="VOR29" s="211"/>
      <c r="VOS29" s="211"/>
      <c r="VOT29" s="211"/>
      <c r="VOU29" s="211"/>
      <c r="VOV29" s="211"/>
      <c r="VOW29" s="211"/>
      <c r="VOX29" s="211"/>
      <c r="VOY29" s="211"/>
      <c r="VOZ29" s="211"/>
      <c r="VPA29" s="211"/>
      <c r="VPB29" s="211"/>
      <c r="VPC29" s="211"/>
      <c r="VPD29" s="211"/>
      <c r="VPE29" s="211"/>
      <c r="VPF29" s="211"/>
      <c r="VPG29" s="211"/>
      <c r="VPH29" s="211"/>
      <c r="VPI29" s="211"/>
      <c r="VPJ29" s="211"/>
      <c r="VPK29" s="211"/>
      <c r="VPL29" s="211"/>
      <c r="VPM29" s="211"/>
      <c r="VPN29" s="211"/>
      <c r="VPO29" s="211"/>
      <c r="VPP29" s="211"/>
      <c r="VPQ29" s="211"/>
      <c r="VPR29" s="211"/>
      <c r="VPS29" s="211"/>
      <c r="VPT29" s="211"/>
      <c r="VPU29" s="211"/>
      <c r="VPV29" s="211"/>
      <c r="VPW29" s="211"/>
      <c r="VPX29" s="211"/>
      <c r="VPY29" s="211"/>
      <c r="VPZ29" s="211"/>
      <c r="VQA29" s="211"/>
      <c r="VQB29" s="211"/>
      <c r="VQC29" s="211"/>
      <c r="VQD29" s="211"/>
      <c r="VQE29" s="211"/>
      <c r="VQF29" s="211"/>
      <c r="VQG29" s="211"/>
      <c r="VQH29" s="211"/>
      <c r="VQI29" s="211"/>
      <c r="VQJ29" s="211"/>
      <c r="VQK29" s="211"/>
      <c r="VQL29" s="211"/>
      <c r="VQM29" s="211"/>
      <c r="VQN29" s="211"/>
      <c r="VQO29" s="211"/>
      <c r="VQP29" s="211"/>
      <c r="VQQ29" s="211"/>
      <c r="VQR29" s="211"/>
      <c r="VQS29" s="211"/>
      <c r="VQT29" s="211"/>
      <c r="VQU29" s="211"/>
      <c r="VQV29" s="211"/>
      <c r="VQW29" s="211"/>
      <c r="VQX29" s="211"/>
      <c r="VQY29" s="211"/>
      <c r="VQZ29" s="211"/>
      <c r="VRA29" s="211"/>
      <c r="VRB29" s="211"/>
      <c r="VRC29" s="211"/>
      <c r="VRD29" s="211"/>
      <c r="VRE29" s="211"/>
      <c r="VRF29" s="211"/>
      <c r="VRG29" s="211"/>
      <c r="VRH29" s="211"/>
      <c r="VRI29" s="211"/>
      <c r="VRJ29" s="211"/>
      <c r="VRK29" s="211"/>
      <c r="VRL29" s="211"/>
      <c r="VRM29" s="211"/>
      <c r="VRN29" s="211"/>
      <c r="VRO29" s="211"/>
      <c r="VRP29" s="211"/>
      <c r="VRQ29" s="211"/>
      <c r="VRR29" s="211"/>
      <c r="VRS29" s="211"/>
      <c r="VRT29" s="211"/>
      <c r="VRU29" s="211"/>
      <c r="VRV29" s="211"/>
      <c r="VRW29" s="211"/>
      <c r="VRX29" s="211"/>
      <c r="VRY29" s="211"/>
      <c r="VRZ29" s="211"/>
      <c r="VSA29" s="211"/>
      <c r="VSB29" s="211"/>
      <c r="VSC29" s="211"/>
      <c r="VSD29" s="211"/>
      <c r="VSE29" s="211"/>
      <c r="VSF29" s="211"/>
      <c r="VSG29" s="211"/>
      <c r="VSH29" s="211"/>
      <c r="VSI29" s="211"/>
      <c r="VSJ29" s="211"/>
      <c r="VSK29" s="211"/>
      <c r="VSL29" s="211"/>
      <c r="VSM29" s="211"/>
      <c r="VSN29" s="211"/>
      <c r="VSO29" s="211"/>
      <c r="VSP29" s="211"/>
      <c r="VSQ29" s="211"/>
      <c r="VSR29" s="211"/>
      <c r="VSS29" s="211"/>
      <c r="VST29" s="211"/>
      <c r="VSU29" s="211"/>
      <c r="VSV29" s="211"/>
      <c r="VSW29" s="211"/>
      <c r="VSX29" s="211"/>
      <c r="VSY29" s="211"/>
      <c r="VSZ29" s="211"/>
      <c r="VTA29" s="211"/>
      <c r="VTB29" s="211"/>
      <c r="VTC29" s="211"/>
      <c r="VTD29" s="211"/>
      <c r="VTE29" s="211"/>
      <c r="VTF29" s="211"/>
      <c r="VTG29" s="211"/>
      <c r="VTH29" s="211"/>
      <c r="VTI29" s="211"/>
      <c r="VTJ29" s="211"/>
      <c r="VTK29" s="211"/>
      <c r="VTL29" s="211"/>
      <c r="VTM29" s="211"/>
      <c r="VTN29" s="211"/>
      <c r="VTO29" s="211"/>
      <c r="VTP29" s="211"/>
      <c r="VTQ29" s="211"/>
      <c r="VTR29" s="211"/>
      <c r="VTS29" s="211"/>
      <c r="VTT29" s="211"/>
      <c r="VTU29" s="211"/>
      <c r="VTV29" s="211"/>
      <c r="VTW29" s="211"/>
      <c r="VTX29" s="211"/>
      <c r="VTY29" s="211"/>
      <c r="VTZ29" s="211"/>
      <c r="VUA29" s="211"/>
      <c r="VUB29" s="211"/>
      <c r="VUC29" s="211"/>
      <c r="VUD29" s="211"/>
      <c r="VUE29" s="211"/>
      <c r="VUF29" s="211"/>
      <c r="VUG29" s="211"/>
      <c r="VUH29" s="211"/>
      <c r="VUI29" s="211"/>
      <c r="VUJ29" s="211"/>
      <c r="VUK29" s="211"/>
      <c r="VUL29" s="211"/>
      <c r="VUM29" s="211"/>
      <c r="VUN29" s="211"/>
      <c r="VUO29" s="211"/>
      <c r="VUP29" s="211"/>
      <c r="VUQ29" s="211"/>
      <c r="VUR29" s="211"/>
      <c r="VUS29" s="211"/>
      <c r="VUT29" s="211"/>
      <c r="VUU29" s="211"/>
      <c r="VUV29" s="211"/>
      <c r="VUW29" s="211"/>
      <c r="VUX29" s="211"/>
      <c r="VUY29" s="211"/>
      <c r="VUZ29" s="211"/>
      <c r="VVA29" s="211"/>
      <c r="VVB29" s="211"/>
      <c r="VVC29" s="211"/>
      <c r="VVD29" s="211"/>
      <c r="VVE29" s="211"/>
      <c r="VVF29" s="211"/>
      <c r="VVG29" s="211"/>
      <c r="VVH29" s="211"/>
      <c r="VVI29" s="211"/>
      <c r="VVJ29" s="211"/>
      <c r="VVK29" s="211"/>
      <c r="VVL29" s="211"/>
      <c r="VVM29" s="211"/>
      <c r="VVN29" s="211"/>
      <c r="VVO29" s="211"/>
      <c r="VVP29" s="211"/>
      <c r="VVQ29" s="211"/>
      <c r="VVR29" s="211"/>
      <c r="VVS29" s="211"/>
      <c r="VVT29" s="211"/>
      <c r="VVU29" s="211"/>
      <c r="VVV29" s="211"/>
      <c r="VVW29" s="211"/>
      <c r="VVX29" s="211"/>
      <c r="VVY29" s="211"/>
      <c r="VVZ29" s="211"/>
      <c r="VWA29" s="211"/>
      <c r="VWB29" s="211"/>
      <c r="VWC29" s="211"/>
      <c r="VWD29" s="211"/>
      <c r="VWE29" s="211"/>
      <c r="VWF29" s="211"/>
      <c r="VWG29" s="211"/>
      <c r="VWH29" s="211"/>
      <c r="VWI29" s="211"/>
      <c r="VWJ29" s="211"/>
      <c r="VWK29" s="211"/>
      <c r="VWL29" s="211"/>
      <c r="VWM29" s="211"/>
      <c r="VWN29" s="211"/>
      <c r="VWO29" s="211"/>
      <c r="VWP29" s="211"/>
      <c r="VWQ29" s="211"/>
      <c r="VWR29" s="211"/>
      <c r="VWS29" s="211"/>
      <c r="VWT29" s="211"/>
      <c r="VWU29" s="211"/>
      <c r="VWV29" s="211"/>
      <c r="VWW29" s="211"/>
      <c r="VWX29" s="211"/>
      <c r="VWY29" s="211"/>
      <c r="VWZ29" s="211"/>
      <c r="VXA29" s="211"/>
      <c r="VXB29" s="211"/>
      <c r="VXC29" s="211"/>
      <c r="VXD29" s="211"/>
      <c r="VXE29" s="211"/>
      <c r="VXF29" s="211"/>
      <c r="VXG29" s="211"/>
      <c r="VXH29" s="211"/>
      <c r="VXI29" s="211"/>
      <c r="VXJ29" s="211"/>
      <c r="VXK29" s="211"/>
      <c r="VXL29" s="211"/>
      <c r="VXM29" s="211"/>
      <c r="VXN29" s="211"/>
      <c r="VXO29" s="211"/>
      <c r="VXP29" s="211"/>
      <c r="VXQ29" s="211"/>
      <c r="VXR29" s="211"/>
      <c r="VXS29" s="211"/>
      <c r="VXT29" s="211"/>
      <c r="VXU29" s="211"/>
      <c r="VXV29" s="211"/>
      <c r="VXW29" s="211"/>
      <c r="VXX29" s="211"/>
      <c r="VXY29" s="211"/>
      <c r="VXZ29" s="211"/>
      <c r="VYA29" s="211"/>
      <c r="VYB29" s="211"/>
      <c r="VYC29" s="211"/>
      <c r="VYD29" s="211"/>
      <c r="VYE29" s="211"/>
      <c r="VYF29" s="211"/>
      <c r="VYG29" s="211"/>
      <c r="VYH29" s="211"/>
      <c r="VYI29" s="211"/>
      <c r="VYJ29" s="211"/>
      <c r="VYK29" s="211"/>
      <c r="VYL29" s="211"/>
      <c r="VYM29" s="211"/>
      <c r="VYN29" s="211"/>
      <c r="VYO29" s="211"/>
      <c r="VYP29" s="211"/>
      <c r="VYQ29" s="211"/>
      <c r="VYR29" s="211"/>
      <c r="VYS29" s="211"/>
      <c r="VYT29" s="211"/>
      <c r="VYU29" s="211"/>
      <c r="VYV29" s="211"/>
      <c r="VYW29" s="211"/>
      <c r="VYX29" s="211"/>
      <c r="VYY29" s="211"/>
      <c r="VYZ29" s="211"/>
      <c r="VZA29" s="211"/>
      <c r="VZB29" s="211"/>
      <c r="VZC29" s="211"/>
      <c r="VZD29" s="211"/>
      <c r="VZE29" s="211"/>
      <c r="VZF29" s="211"/>
      <c r="VZG29" s="211"/>
      <c r="VZH29" s="211"/>
      <c r="VZI29" s="211"/>
      <c r="VZJ29" s="211"/>
      <c r="VZK29" s="211"/>
      <c r="VZL29" s="211"/>
      <c r="VZM29" s="211"/>
      <c r="VZN29" s="211"/>
      <c r="VZO29" s="211"/>
      <c r="VZP29" s="211"/>
      <c r="VZQ29" s="211"/>
      <c r="VZR29" s="211"/>
      <c r="VZS29" s="211"/>
      <c r="VZT29" s="211"/>
      <c r="VZU29" s="211"/>
      <c r="VZV29" s="211"/>
      <c r="VZW29" s="211"/>
      <c r="VZX29" s="211"/>
      <c r="VZY29" s="211"/>
      <c r="VZZ29" s="211"/>
      <c r="WAA29" s="211"/>
      <c r="WAB29" s="211"/>
      <c r="WAC29" s="211"/>
      <c r="WAD29" s="211"/>
      <c r="WAE29" s="211"/>
      <c r="WAF29" s="211"/>
      <c r="WAG29" s="211"/>
      <c r="WAH29" s="211"/>
      <c r="WAI29" s="211"/>
      <c r="WAJ29" s="211"/>
      <c r="WAK29" s="211"/>
      <c r="WAL29" s="211"/>
      <c r="WAM29" s="211"/>
      <c r="WAN29" s="211"/>
      <c r="WAO29" s="211"/>
      <c r="WAP29" s="211"/>
      <c r="WAQ29" s="211"/>
      <c r="WAR29" s="211"/>
      <c r="WAS29" s="211"/>
      <c r="WAT29" s="211"/>
      <c r="WAU29" s="211"/>
      <c r="WAV29" s="211"/>
      <c r="WAW29" s="211"/>
      <c r="WAX29" s="211"/>
      <c r="WAY29" s="211"/>
      <c r="WAZ29" s="211"/>
      <c r="WBA29" s="211"/>
      <c r="WBB29" s="211"/>
      <c r="WBC29" s="211"/>
      <c r="WBD29" s="211"/>
      <c r="WBE29" s="211"/>
      <c r="WBF29" s="211"/>
      <c r="WBG29" s="211"/>
      <c r="WBH29" s="211"/>
      <c r="WBI29" s="211"/>
      <c r="WBJ29" s="211"/>
      <c r="WBK29" s="211"/>
      <c r="WBL29" s="211"/>
      <c r="WBM29" s="211"/>
      <c r="WBN29" s="211"/>
      <c r="WBO29" s="211"/>
      <c r="WBP29" s="211"/>
      <c r="WBQ29" s="211"/>
      <c r="WBR29" s="211"/>
      <c r="WBS29" s="211"/>
      <c r="WBT29" s="211"/>
      <c r="WBU29" s="211"/>
      <c r="WBV29" s="211"/>
      <c r="WBW29" s="211"/>
      <c r="WBX29" s="211"/>
      <c r="WBY29" s="211"/>
      <c r="WBZ29" s="211"/>
      <c r="WCA29" s="211"/>
      <c r="WCB29" s="211"/>
      <c r="WCC29" s="211"/>
      <c r="WCD29" s="211"/>
      <c r="WCE29" s="211"/>
      <c r="WCF29" s="211"/>
      <c r="WCG29" s="211"/>
      <c r="WCH29" s="211"/>
      <c r="WCI29" s="211"/>
      <c r="WCJ29" s="211"/>
      <c r="WCK29" s="211"/>
      <c r="WCL29" s="211"/>
      <c r="WCM29" s="211"/>
      <c r="WCN29" s="211"/>
      <c r="WCO29" s="211"/>
      <c r="WCP29" s="211"/>
      <c r="WCQ29" s="211"/>
      <c r="WCR29" s="211"/>
      <c r="WCS29" s="211"/>
      <c r="WCT29" s="211"/>
      <c r="WCU29" s="211"/>
      <c r="WCV29" s="211"/>
      <c r="WCW29" s="211"/>
      <c r="WCX29" s="211"/>
      <c r="WCY29" s="211"/>
      <c r="WCZ29" s="211"/>
      <c r="WDA29" s="211"/>
      <c r="WDB29" s="211"/>
      <c r="WDC29" s="211"/>
      <c r="WDD29" s="211"/>
      <c r="WDE29" s="211"/>
      <c r="WDF29" s="211"/>
      <c r="WDG29" s="211"/>
      <c r="WDH29" s="211"/>
      <c r="WDI29" s="211"/>
      <c r="WDJ29" s="211"/>
      <c r="WDK29" s="211"/>
      <c r="WDL29" s="211"/>
      <c r="WDM29" s="211"/>
      <c r="WDN29" s="211"/>
      <c r="WDO29" s="211"/>
      <c r="WDP29" s="211"/>
      <c r="WDQ29" s="211"/>
      <c r="WDR29" s="211"/>
      <c r="WDS29" s="211"/>
      <c r="WDT29" s="211"/>
      <c r="WDU29" s="211"/>
      <c r="WDV29" s="211"/>
      <c r="WDW29" s="211"/>
      <c r="WDX29" s="211"/>
      <c r="WDY29" s="211"/>
      <c r="WDZ29" s="211"/>
      <c r="WEA29" s="211"/>
      <c r="WEB29" s="211"/>
      <c r="WEC29" s="211"/>
      <c r="WED29" s="211"/>
      <c r="WEE29" s="211"/>
      <c r="WEF29" s="211"/>
      <c r="WEG29" s="211"/>
      <c r="WEH29" s="211"/>
      <c r="WEI29" s="211"/>
      <c r="WEJ29" s="211"/>
      <c r="WEK29" s="211"/>
      <c r="WEL29" s="211"/>
      <c r="WEM29" s="211"/>
      <c r="WEN29" s="211"/>
      <c r="WEO29" s="211"/>
      <c r="WEP29" s="211"/>
      <c r="WEQ29" s="211"/>
      <c r="WER29" s="211"/>
      <c r="WES29" s="211"/>
      <c r="WET29" s="211"/>
      <c r="WEU29" s="211"/>
      <c r="WEV29" s="211"/>
      <c r="WEW29" s="211"/>
      <c r="WEX29" s="211"/>
      <c r="WEY29" s="211"/>
      <c r="WEZ29" s="211"/>
      <c r="WFA29" s="211"/>
      <c r="WFB29" s="211"/>
      <c r="WFC29" s="211"/>
      <c r="WFD29" s="211"/>
      <c r="WFE29" s="211"/>
      <c r="WFF29" s="211"/>
      <c r="WFG29" s="211"/>
      <c r="WFH29" s="211"/>
      <c r="WFI29" s="211"/>
      <c r="WFJ29" s="211"/>
      <c r="WFK29" s="211"/>
      <c r="WFL29" s="211"/>
      <c r="WFM29" s="211"/>
      <c r="WFN29" s="211"/>
      <c r="WFO29" s="211"/>
      <c r="WFP29" s="211"/>
      <c r="WFQ29" s="211"/>
      <c r="WFR29" s="211"/>
      <c r="WFS29" s="211"/>
      <c r="WFT29" s="211"/>
      <c r="WFU29" s="211"/>
      <c r="WFV29" s="211"/>
      <c r="WFW29" s="211"/>
      <c r="WFX29" s="211"/>
      <c r="WFY29" s="211"/>
      <c r="WFZ29" s="211"/>
      <c r="WGA29" s="211"/>
      <c r="WGB29" s="211"/>
      <c r="WGC29" s="211"/>
      <c r="WGD29" s="211"/>
      <c r="WGE29" s="211"/>
      <c r="WGF29" s="211"/>
      <c r="WGG29" s="211"/>
      <c r="WGH29" s="211"/>
      <c r="WGI29" s="211"/>
      <c r="WGJ29" s="211"/>
      <c r="WGK29" s="211"/>
      <c r="WGL29" s="211"/>
      <c r="WGM29" s="211"/>
      <c r="WGN29" s="211"/>
      <c r="WGO29" s="211"/>
      <c r="WGP29" s="211"/>
      <c r="WGQ29" s="211"/>
      <c r="WGR29" s="211"/>
      <c r="WGS29" s="211"/>
      <c r="WGT29" s="211"/>
      <c r="WGU29" s="211"/>
      <c r="WGV29" s="211"/>
      <c r="WGW29" s="211"/>
      <c r="WGX29" s="211"/>
      <c r="WGY29" s="211"/>
      <c r="WGZ29" s="211"/>
      <c r="WHA29" s="211"/>
      <c r="WHB29" s="211"/>
      <c r="WHC29" s="211"/>
      <c r="WHD29" s="211"/>
      <c r="WHE29" s="211"/>
      <c r="WHF29" s="211"/>
      <c r="WHG29" s="211"/>
      <c r="WHH29" s="211"/>
      <c r="WHI29" s="211"/>
      <c r="WHJ29" s="211"/>
      <c r="WHK29" s="211"/>
      <c r="WHL29" s="211"/>
      <c r="WHM29" s="211"/>
      <c r="WHN29" s="211"/>
      <c r="WHO29" s="211"/>
      <c r="WHP29" s="211"/>
      <c r="WHQ29" s="211"/>
      <c r="WHR29" s="211"/>
      <c r="WHS29" s="211"/>
      <c r="WHT29" s="211"/>
      <c r="WHU29" s="211"/>
      <c r="WHV29" s="211"/>
      <c r="WHW29" s="211"/>
      <c r="WHX29" s="211"/>
      <c r="WHY29" s="211"/>
      <c r="WHZ29" s="211"/>
      <c r="WIA29" s="211"/>
      <c r="WIB29" s="211"/>
      <c r="WIC29" s="211"/>
      <c r="WID29" s="211"/>
      <c r="WIE29" s="211"/>
      <c r="WIF29" s="211"/>
      <c r="WIG29" s="211"/>
      <c r="WIH29" s="211"/>
      <c r="WII29" s="211"/>
      <c r="WIJ29" s="211"/>
      <c r="WIK29" s="211"/>
      <c r="WIL29" s="211"/>
      <c r="WIM29" s="211"/>
      <c r="WIN29" s="211"/>
      <c r="WIO29" s="211"/>
      <c r="WIP29" s="211"/>
      <c r="WIQ29" s="211"/>
      <c r="WIR29" s="211"/>
      <c r="WIS29" s="211"/>
      <c r="WIT29" s="211"/>
      <c r="WIU29" s="211"/>
      <c r="WIV29" s="211"/>
      <c r="WIW29" s="211"/>
      <c r="WIX29" s="211"/>
      <c r="WIY29" s="211"/>
      <c r="WIZ29" s="211"/>
      <c r="WJA29" s="211"/>
      <c r="WJB29" s="211"/>
      <c r="WJC29" s="211"/>
      <c r="WJD29" s="211"/>
      <c r="WJE29" s="211"/>
      <c r="WJF29" s="211"/>
      <c r="WJG29" s="211"/>
      <c r="WJH29" s="211"/>
      <c r="WJI29" s="211"/>
      <c r="WJJ29" s="211"/>
      <c r="WJK29" s="211"/>
      <c r="WJL29" s="211"/>
      <c r="WJM29" s="211"/>
      <c r="WJN29" s="211"/>
      <c r="WJO29" s="211"/>
      <c r="WJP29" s="211"/>
      <c r="WJQ29" s="211"/>
      <c r="WJR29" s="211"/>
      <c r="WJS29" s="211"/>
      <c r="WJT29" s="211"/>
      <c r="WJU29" s="211"/>
      <c r="WJV29" s="211"/>
      <c r="WJW29" s="211"/>
      <c r="WJX29" s="211"/>
      <c r="WJY29" s="211"/>
      <c r="WJZ29" s="211"/>
      <c r="WKA29" s="211"/>
      <c r="WKB29" s="211"/>
      <c r="WKC29" s="211"/>
      <c r="WKD29" s="211"/>
      <c r="WKE29" s="211"/>
      <c r="WKF29" s="211"/>
      <c r="WKG29" s="211"/>
      <c r="WKH29" s="211"/>
      <c r="WKI29" s="211"/>
      <c r="WKJ29" s="211"/>
      <c r="WKK29" s="211"/>
      <c r="WKL29" s="211"/>
      <c r="WKM29" s="211"/>
      <c r="WKN29" s="211"/>
      <c r="WKO29" s="211"/>
      <c r="WKP29" s="211"/>
      <c r="WKQ29" s="211"/>
      <c r="WKR29" s="211"/>
      <c r="WKS29" s="211"/>
      <c r="WKT29" s="211"/>
      <c r="WKU29" s="211"/>
      <c r="WKV29" s="211"/>
      <c r="WKW29" s="211"/>
      <c r="WKX29" s="211"/>
      <c r="WKY29" s="211"/>
      <c r="WKZ29" s="211"/>
      <c r="WLA29" s="211"/>
      <c r="WLB29" s="211"/>
      <c r="WLC29" s="211"/>
      <c r="WLD29" s="211"/>
      <c r="WLE29" s="211"/>
      <c r="WLF29" s="211"/>
      <c r="WLG29" s="211"/>
      <c r="WLH29" s="211"/>
      <c r="WLI29" s="211"/>
      <c r="WLJ29" s="211"/>
      <c r="WLK29" s="211"/>
      <c r="WLL29" s="211"/>
      <c r="WLM29" s="211"/>
      <c r="WLN29" s="211"/>
      <c r="WLO29" s="211"/>
      <c r="WLP29" s="211"/>
      <c r="WLQ29" s="211"/>
      <c r="WLR29" s="211"/>
      <c r="WLS29" s="211"/>
      <c r="WLT29" s="211"/>
      <c r="WLU29" s="211"/>
      <c r="WLV29" s="211"/>
      <c r="WLW29" s="211"/>
      <c r="WLX29" s="211"/>
      <c r="WLY29" s="211"/>
      <c r="WLZ29" s="211"/>
      <c r="WMA29" s="211"/>
      <c r="WMB29" s="211"/>
      <c r="WMC29" s="211"/>
      <c r="WMD29" s="211"/>
      <c r="WME29" s="211"/>
      <c r="WMF29" s="211"/>
      <c r="WMG29" s="211"/>
      <c r="WMH29" s="211"/>
      <c r="WMI29" s="211"/>
      <c r="WMJ29" s="211"/>
      <c r="WMK29" s="211"/>
      <c r="WML29" s="211"/>
      <c r="WMM29" s="211"/>
      <c r="WMN29" s="211"/>
      <c r="WMO29" s="211"/>
      <c r="WMP29" s="211"/>
      <c r="WMQ29" s="211"/>
      <c r="WMR29" s="211"/>
      <c r="WMS29" s="211"/>
      <c r="WMT29" s="211"/>
      <c r="WMU29" s="211"/>
      <c r="WMV29" s="211"/>
      <c r="WMW29" s="211"/>
      <c r="WMX29" s="211"/>
      <c r="WMY29" s="211"/>
      <c r="WMZ29" s="211"/>
      <c r="WNA29" s="211"/>
      <c r="WNB29" s="211"/>
      <c r="WNC29" s="211"/>
      <c r="WND29" s="211"/>
      <c r="WNE29" s="211"/>
      <c r="WNF29" s="211"/>
      <c r="WNG29" s="211"/>
      <c r="WNH29" s="211"/>
      <c r="WNI29" s="211"/>
      <c r="WNJ29" s="211"/>
      <c r="WNK29" s="211"/>
      <c r="WNL29" s="211"/>
      <c r="WNM29" s="211"/>
      <c r="WNN29" s="211"/>
      <c r="WNO29" s="211"/>
      <c r="WNP29" s="211"/>
      <c r="WNQ29" s="211"/>
      <c r="WNR29" s="211"/>
      <c r="WNS29" s="211"/>
      <c r="WNT29" s="211"/>
      <c r="WNU29" s="211"/>
      <c r="WNV29" s="211"/>
      <c r="WNW29" s="211"/>
      <c r="WNX29" s="211"/>
      <c r="WNY29" s="211"/>
      <c r="WNZ29" s="211"/>
      <c r="WOA29" s="211"/>
      <c r="WOB29" s="211"/>
      <c r="WOC29" s="211"/>
      <c r="WOD29" s="211"/>
      <c r="WOE29" s="211"/>
      <c r="WOF29" s="211"/>
      <c r="WOG29" s="211"/>
      <c r="WOH29" s="211"/>
      <c r="WOI29" s="211"/>
      <c r="WOJ29" s="211"/>
      <c r="WOK29" s="211"/>
      <c r="WOL29" s="211"/>
      <c r="WOM29" s="211"/>
      <c r="WON29" s="211"/>
      <c r="WOO29" s="211"/>
      <c r="WOP29" s="211"/>
      <c r="WOQ29" s="211"/>
      <c r="WOR29" s="211"/>
      <c r="WOS29" s="211"/>
      <c r="WOT29" s="211"/>
      <c r="WOU29" s="211"/>
      <c r="WOV29" s="211"/>
      <c r="WOW29" s="211"/>
      <c r="WOX29" s="211"/>
      <c r="WOY29" s="211"/>
      <c r="WOZ29" s="211"/>
      <c r="WPA29" s="211"/>
      <c r="WPB29" s="211"/>
      <c r="WPC29" s="211"/>
      <c r="WPD29" s="211"/>
      <c r="WPE29" s="211"/>
      <c r="WPF29" s="211"/>
      <c r="WPG29" s="211"/>
      <c r="WPH29" s="211"/>
      <c r="WPI29" s="211"/>
      <c r="WPJ29" s="211"/>
      <c r="WPK29" s="211"/>
      <c r="WPL29" s="211"/>
      <c r="WPM29" s="211"/>
      <c r="WPN29" s="211"/>
      <c r="WPO29" s="211"/>
      <c r="WPP29" s="211"/>
      <c r="WPQ29" s="211"/>
      <c r="WPR29" s="211"/>
      <c r="WPS29" s="211"/>
      <c r="WPT29" s="211"/>
      <c r="WPU29" s="211"/>
      <c r="WPV29" s="211"/>
      <c r="WPW29" s="211"/>
      <c r="WPX29" s="211"/>
      <c r="WPY29" s="211"/>
      <c r="WPZ29" s="211"/>
      <c r="WQA29" s="211"/>
      <c r="WQB29" s="211"/>
      <c r="WQC29" s="211"/>
      <c r="WQD29" s="211"/>
      <c r="WQE29" s="211"/>
      <c r="WQF29" s="211"/>
      <c r="WQG29" s="211"/>
      <c r="WQH29" s="211"/>
      <c r="WQI29" s="211"/>
      <c r="WQJ29" s="211"/>
      <c r="WQK29" s="211"/>
      <c r="WQL29" s="211"/>
      <c r="WQM29" s="211"/>
      <c r="WQN29" s="211"/>
      <c r="WQO29" s="211"/>
      <c r="WQP29" s="211"/>
      <c r="WQQ29" s="211"/>
      <c r="WQR29" s="211"/>
      <c r="WQS29" s="211"/>
      <c r="WQT29" s="211"/>
      <c r="WQU29" s="211"/>
      <c r="WQV29" s="211"/>
      <c r="WQW29" s="211"/>
      <c r="WQX29" s="211"/>
      <c r="WQY29" s="211"/>
      <c r="WQZ29" s="211"/>
      <c r="WRA29" s="211"/>
      <c r="WRB29" s="211"/>
      <c r="WRC29" s="211"/>
      <c r="WRD29" s="211"/>
      <c r="WRE29" s="211"/>
      <c r="WRF29" s="211"/>
      <c r="WRG29" s="211"/>
      <c r="WRH29" s="211"/>
      <c r="WRI29" s="211"/>
      <c r="WRJ29" s="211"/>
      <c r="WRK29" s="211"/>
      <c r="WRL29" s="211"/>
      <c r="WRM29" s="211"/>
      <c r="WRN29" s="211"/>
      <c r="WRO29" s="211"/>
      <c r="WRP29" s="211"/>
      <c r="WRQ29" s="211"/>
      <c r="WRR29" s="211"/>
      <c r="WRS29" s="211"/>
      <c r="WRT29" s="211"/>
      <c r="WRU29" s="211"/>
      <c r="WRV29" s="211"/>
      <c r="WRW29" s="211"/>
      <c r="WRX29" s="211"/>
      <c r="WRY29" s="211"/>
      <c r="WRZ29" s="211"/>
      <c r="WSA29" s="211"/>
      <c r="WSB29" s="211"/>
      <c r="WSC29" s="211"/>
      <c r="WSD29" s="211"/>
      <c r="WSE29" s="211"/>
      <c r="WSF29" s="211"/>
      <c r="WSG29" s="211"/>
      <c r="WSH29" s="211"/>
      <c r="WSI29" s="211"/>
      <c r="WSJ29" s="211"/>
      <c r="WSK29" s="211"/>
      <c r="WSL29" s="211"/>
      <c r="WSM29" s="211"/>
      <c r="WSN29" s="211"/>
      <c r="WSO29" s="211"/>
      <c r="WSP29" s="211"/>
      <c r="WSQ29" s="211"/>
      <c r="WSR29" s="211"/>
      <c r="WSS29" s="211"/>
      <c r="WST29" s="211"/>
      <c r="WSU29" s="211"/>
      <c r="WSV29" s="211"/>
      <c r="WSW29" s="211"/>
      <c r="WSX29" s="211"/>
      <c r="WSY29" s="211"/>
      <c r="WSZ29" s="211"/>
      <c r="WTA29" s="211"/>
      <c r="WTB29" s="211"/>
      <c r="WTC29" s="211"/>
      <c r="WTD29" s="211"/>
      <c r="WTE29" s="211"/>
      <c r="WTF29" s="211"/>
      <c r="WTG29" s="211"/>
      <c r="WTH29" s="211"/>
      <c r="WTI29" s="211"/>
      <c r="WTJ29" s="211"/>
      <c r="WTK29" s="211"/>
      <c r="WTL29" s="211"/>
      <c r="WTM29" s="211"/>
      <c r="WTN29" s="211"/>
      <c r="WTO29" s="211"/>
      <c r="WTP29" s="211"/>
      <c r="WTQ29" s="211"/>
      <c r="WTR29" s="211"/>
      <c r="WTS29" s="211"/>
      <c r="WTT29" s="211"/>
      <c r="WTU29" s="211"/>
      <c r="WTV29" s="211"/>
      <c r="WTW29" s="211"/>
      <c r="WTX29" s="211"/>
      <c r="WTY29" s="211"/>
      <c r="WTZ29" s="211"/>
      <c r="WUA29" s="211"/>
      <c r="WUB29" s="211"/>
      <c r="WUC29" s="211"/>
      <c r="WUD29" s="211"/>
      <c r="WUE29" s="211"/>
      <c r="WUF29" s="211"/>
      <c r="WUG29" s="211"/>
      <c r="WUH29" s="211"/>
      <c r="WUI29" s="211"/>
      <c r="WUJ29" s="211"/>
      <c r="WUK29" s="211"/>
      <c r="WUL29" s="211"/>
      <c r="WUM29" s="211"/>
      <c r="WUN29" s="211"/>
      <c r="WUO29" s="211"/>
      <c r="WUP29" s="211"/>
      <c r="WUQ29" s="211"/>
      <c r="WUR29" s="211"/>
      <c r="WUS29" s="211"/>
      <c r="WUT29" s="211"/>
      <c r="WUU29" s="211"/>
      <c r="WUV29" s="211"/>
      <c r="WUW29" s="211"/>
      <c r="WUX29" s="211"/>
      <c r="WUY29" s="211"/>
      <c r="WUZ29" s="211"/>
      <c r="WVA29" s="211"/>
      <c r="WVB29" s="211"/>
      <c r="WVC29" s="211"/>
      <c r="WVD29" s="211"/>
      <c r="WVE29" s="211"/>
      <c r="WVF29" s="211"/>
      <c r="WVG29" s="211"/>
      <c r="WVH29" s="211"/>
      <c r="WVI29" s="211"/>
      <c r="WVJ29" s="211"/>
      <c r="WVK29" s="211"/>
      <c r="WVL29" s="211"/>
      <c r="WVM29" s="211"/>
      <c r="WVN29" s="211"/>
      <c r="WVO29" s="211"/>
      <c r="WVP29" s="211"/>
      <c r="WVQ29" s="211"/>
      <c r="WVR29" s="211"/>
      <c r="WVS29" s="211"/>
      <c r="WVT29" s="211"/>
      <c r="WVU29" s="211"/>
      <c r="WVV29" s="211"/>
      <c r="WVW29" s="211"/>
      <c r="WVX29" s="211"/>
      <c r="WVY29" s="211"/>
      <c r="WVZ29" s="211"/>
      <c r="WWA29" s="211"/>
      <c r="WWB29" s="211"/>
      <c r="WWC29" s="211"/>
      <c r="WWD29" s="211"/>
      <c r="WWE29" s="211"/>
      <c r="WWF29" s="211"/>
      <c r="WWG29" s="211"/>
      <c r="WWH29" s="211"/>
      <c r="WWI29" s="211"/>
      <c r="WWJ29" s="211"/>
      <c r="WWK29" s="211"/>
      <c r="WWL29" s="211"/>
      <c r="WWM29" s="211"/>
      <c r="WWN29" s="211"/>
      <c r="WWO29" s="211"/>
      <c r="WWP29" s="211"/>
      <c r="WWQ29" s="211"/>
      <c r="WWR29" s="211"/>
      <c r="WWS29" s="211"/>
      <c r="WWT29" s="211"/>
      <c r="WWU29" s="211"/>
      <c r="WWV29" s="211"/>
      <c r="WWW29" s="211"/>
      <c r="WWX29" s="211"/>
      <c r="WWY29" s="211"/>
      <c r="WWZ29" s="211"/>
      <c r="WXA29" s="211"/>
      <c r="WXB29" s="211"/>
      <c r="WXC29" s="211"/>
      <c r="WXD29" s="211"/>
      <c r="WXE29" s="211"/>
      <c r="WXF29" s="211"/>
      <c r="WXG29" s="211"/>
      <c r="WXH29" s="211"/>
      <c r="WXI29" s="211"/>
      <c r="WXJ29" s="211"/>
      <c r="WXK29" s="211"/>
      <c r="WXL29" s="211"/>
      <c r="WXM29" s="211"/>
      <c r="WXN29" s="211"/>
      <c r="WXO29" s="211"/>
      <c r="WXP29" s="211"/>
      <c r="WXQ29" s="211"/>
      <c r="WXR29" s="211"/>
      <c r="WXS29" s="211"/>
      <c r="WXT29" s="211"/>
      <c r="WXU29" s="211"/>
      <c r="WXV29" s="211"/>
      <c r="WXW29" s="211"/>
      <c r="WXX29" s="211"/>
      <c r="WXY29" s="211"/>
      <c r="WXZ29" s="211"/>
      <c r="WYA29" s="211"/>
      <c r="WYB29" s="211"/>
      <c r="WYC29" s="211"/>
      <c r="WYD29" s="211"/>
      <c r="WYE29" s="211"/>
      <c r="WYF29" s="211"/>
      <c r="WYG29" s="211"/>
      <c r="WYH29" s="211"/>
      <c r="WYI29" s="211"/>
      <c r="WYJ29" s="211"/>
      <c r="WYK29" s="211"/>
      <c r="WYL29" s="211"/>
      <c r="WYM29" s="211"/>
      <c r="WYN29" s="211"/>
      <c r="WYO29" s="211"/>
      <c r="WYP29" s="211"/>
      <c r="WYQ29" s="211"/>
      <c r="WYR29" s="211"/>
      <c r="WYS29" s="211"/>
      <c r="WYT29" s="211"/>
      <c r="WYU29" s="211"/>
      <c r="WYV29" s="211"/>
      <c r="WYW29" s="211"/>
      <c r="WYX29" s="211"/>
      <c r="WYY29" s="211"/>
      <c r="WYZ29" s="211"/>
      <c r="WZA29" s="211"/>
      <c r="WZB29" s="211"/>
      <c r="WZC29" s="211"/>
      <c r="WZD29" s="211"/>
      <c r="WZE29" s="211"/>
      <c r="WZF29" s="211"/>
      <c r="WZG29" s="211"/>
      <c r="WZH29" s="211"/>
      <c r="WZI29" s="211"/>
      <c r="WZJ29" s="211"/>
      <c r="WZK29" s="211"/>
      <c r="WZL29" s="211"/>
      <c r="WZM29" s="211"/>
      <c r="WZN29" s="211"/>
      <c r="WZO29" s="211"/>
      <c r="WZP29" s="211"/>
      <c r="WZQ29" s="211"/>
      <c r="WZR29" s="211"/>
      <c r="WZS29" s="211"/>
      <c r="WZT29" s="211"/>
      <c r="WZU29" s="211"/>
      <c r="WZV29" s="211"/>
      <c r="WZW29" s="211"/>
      <c r="WZX29" s="211"/>
      <c r="WZY29" s="211"/>
      <c r="WZZ29" s="211"/>
      <c r="XAA29" s="211"/>
      <c r="XAB29" s="211"/>
      <c r="XAC29" s="211"/>
      <c r="XAD29" s="211"/>
      <c r="XAE29" s="211"/>
      <c r="XAF29" s="211"/>
      <c r="XAG29" s="211"/>
      <c r="XAH29" s="211"/>
      <c r="XAI29" s="211"/>
      <c r="XAJ29" s="211"/>
      <c r="XAK29" s="211"/>
      <c r="XAL29" s="211"/>
      <c r="XAM29" s="211"/>
      <c r="XAN29" s="211"/>
      <c r="XAO29" s="211"/>
      <c r="XAP29" s="211"/>
      <c r="XAQ29" s="211"/>
      <c r="XAR29" s="211"/>
      <c r="XAS29" s="211"/>
      <c r="XAT29" s="211"/>
      <c r="XAU29" s="211"/>
      <c r="XAV29" s="211"/>
      <c r="XAW29" s="211"/>
      <c r="XAX29" s="211"/>
      <c r="XAY29" s="211"/>
      <c r="XAZ29" s="211"/>
      <c r="XBA29" s="211"/>
      <c r="XBB29" s="211"/>
      <c r="XBC29" s="211"/>
      <c r="XBD29" s="211"/>
      <c r="XBE29" s="211"/>
      <c r="XBF29" s="211"/>
      <c r="XBG29" s="211"/>
      <c r="XBH29" s="211"/>
      <c r="XBI29" s="211"/>
      <c r="XBJ29" s="211"/>
      <c r="XBK29" s="211"/>
      <c r="XBL29" s="211"/>
      <c r="XBM29" s="211"/>
      <c r="XBN29" s="211"/>
      <c r="XBO29" s="211"/>
      <c r="XBP29" s="211"/>
      <c r="XBQ29" s="211"/>
      <c r="XBR29" s="211"/>
      <c r="XBS29" s="211"/>
      <c r="XBT29" s="211"/>
      <c r="XBU29" s="211"/>
      <c r="XBV29" s="211"/>
      <c r="XBW29" s="211"/>
      <c r="XBX29" s="211"/>
      <c r="XBY29" s="211"/>
      <c r="XBZ29" s="211"/>
      <c r="XCA29" s="211"/>
      <c r="XCB29" s="211"/>
      <c r="XCC29" s="211"/>
      <c r="XCD29" s="211"/>
      <c r="XCE29" s="211"/>
      <c r="XCF29" s="211"/>
      <c r="XCG29" s="211"/>
      <c r="XCH29" s="211"/>
      <c r="XCI29" s="211"/>
      <c r="XCJ29" s="211"/>
      <c r="XCK29" s="211"/>
      <c r="XCL29" s="211"/>
      <c r="XCM29" s="211"/>
      <c r="XCN29" s="211"/>
      <c r="XCO29" s="211"/>
      <c r="XCP29" s="211"/>
      <c r="XCQ29" s="211"/>
      <c r="XCR29" s="211"/>
      <c r="XCS29" s="211"/>
      <c r="XCT29" s="211"/>
      <c r="XCU29" s="211"/>
      <c r="XCV29" s="211"/>
      <c r="XCW29" s="211"/>
      <c r="XCX29" s="211"/>
      <c r="XCY29" s="211"/>
      <c r="XCZ29" s="211"/>
      <c r="XDA29" s="211"/>
      <c r="XDB29" s="211"/>
      <c r="XDC29" s="211"/>
      <c r="XDD29" s="211"/>
      <c r="XDE29" s="211"/>
      <c r="XDF29" s="211"/>
      <c r="XDG29" s="211"/>
      <c r="XDH29" s="211"/>
      <c r="XDI29" s="211"/>
      <c r="XDJ29" s="211"/>
      <c r="XDK29" s="211"/>
      <c r="XDL29" s="211"/>
      <c r="XDM29" s="211"/>
      <c r="XDN29" s="211"/>
      <c r="XDO29" s="211"/>
      <c r="XDP29" s="211"/>
      <c r="XDQ29" s="211"/>
      <c r="XDR29" s="211"/>
      <c r="XDS29" s="211"/>
      <c r="XDT29" s="211"/>
      <c r="XDU29" s="211"/>
      <c r="XDV29" s="211"/>
      <c r="XDW29" s="211"/>
      <c r="XDX29" s="211"/>
      <c r="XDY29" s="211"/>
      <c r="XDZ29" s="211"/>
      <c r="XEA29" s="211"/>
    </row>
    <row r="30" spans="1:16355" s="216" customFormat="1">
      <c r="A30" s="213"/>
      <c r="B30" s="221" t="s">
        <v>31</v>
      </c>
      <c r="C30" s="214">
        <v>-15497</v>
      </c>
      <c r="D30" s="214">
        <v>-3879</v>
      </c>
      <c r="E30" s="215">
        <v>1</v>
      </c>
    </row>
    <row r="31" spans="1:16355" s="220" customFormat="1" ht="24.95" customHeight="1">
      <c r="A31" s="219"/>
      <c r="B31" s="191" t="s">
        <v>399</v>
      </c>
      <c r="C31" s="230">
        <v>308289</v>
      </c>
      <c r="D31" s="230">
        <v>230188</v>
      </c>
      <c r="E31" s="231">
        <v>0.33929223069838566</v>
      </c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11"/>
      <c r="AT31" s="211"/>
      <c r="AU31" s="211"/>
      <c r="AV31" s="211"/>
      <c r="AW31" s="211"/>
      <c r="AX31" s="211"/>
      <c r="AY31" s="211"/>
      <c r="AZ31" s="211"/>
      <c r="BA31" s="211"/>
      <c r="BB31" s="211"/>
      <c r="BC31" s="211"/>
      <c r="BD31" s="211"/>
      <c r="BE31" s="211"/>
      <c r="BF31" s="211"/>
      <c r="BG31" s="211"/>
      <c r="BH31" s="211"/>
      <c r="BI31" s="211"/>
      <c r="BJ31" s="211"/>
      <c r="BK31" s="211"/>
      <c r="BL31" s="211"/>
      <c r="BM31" s="211"/>
      <c r="BN31" s="211"/>
      <c r="BO31" s="211"/>
      <c r="BP31" s="211"/>
      <c r="BQ31" s="211"/>
      <c r="BR31" s="211"/>
      <c r="BS31" s="211"/>
      <c r="BT31" s="211"/>
      <c r="BU31" s="211"/>
      <c r="BV31" s="211"/>
      <c r="BW31" s="211"/>
      <c r="BX31" s="211"/>
      <c r="BY31" s="211"/>
      <c r="BZ31" s="211"/>
      <c r="CA31" s="211"/>
      <c r="CB31" s="211"/>
      <c r="CC31" s="211"/>
      <c r="CD31" s="211"/>
      <c r="CE31" s="211"/>
      <c r="CF31" s="211"/>
      <c r="CG31" s="211"/>
      <c r="CH31" s="211"/>
      <c r="CI31" s="211"/>
      <c r="CJ31" s="211"/>
      <c r="CK31" s="211"/>
      <c r="CL31" s="211"/>
      <c r="CM31" s="211"/>
      <c r="CN31" s="211"/>
      <c r="CO31" s="211"/>
      <c r="CP31" s="211"/>
      <c r="CQ31" s="211"/>
      <c r="CR31" s="211"/>
      <c r="CS31" s="211"/>
      <c r="CT31" s="211"/>
      <c r="CU31" s="211"/>
      <c r="CV31" s="211"/>
      <c r="CW31" s="211"/>
      <c r="CX31" s="211"/>
      <c r="CY31" s="211"/>
      <c r="CZ31" s="211"/>
      <c r="DA31" s="211"/>
      <c r="DB31" s="211"/>
      <c r="DC31" s="211"/>
      <c r="DD31" s="211"/>
      <c r="DE31" s="211"/>
      <c r="DF31" s="211"/>
      <c r="DG31" s="211"/>
      <c r="DH31" s="211"/>
      <c r="DI31" s="211"/>
      <c r="DJ31" s="211"/>
      <c r="DK31" s="211"/>
      <c r="DL31" s="211"/>
      <c r="DM31" s="211"/>
      <c r="DN31" s="211"/>
      <c r="DO31" s="211"/>
      <c r="DP31" s="211"/>
      <c r="DQ31" s="211"/>
      <c r="DR31" s="211"/>
      <c r="DS31" s="211"/>
      <c r="DT31" s="211"/>
      <c r="DU31" s="211"/>
      <c r="DV31" s="211"/>
      <c r="DW31" s="211"/>
      <c r="DX31" s="211"/>
      <c r="DY31" s="211"/>
      <c r="DZ31" s="211"/>
      <c r="EA31" s="211"/>
      <c r="EB31" s="211"/>
      <c r="EC31" s="211"/>
      <c r="ED31" s="211"/>
      <c r="EE31" s="211"/>
      <c r="EF31" s="211"/>
      <c r="EG31" s="211"/>
      <c r="EH31" s="211"/>
      <c r="EI31" s="211"/>
      <c r="EJ31" s="211"/>
      <c r="EK31" s="211"/>
      <c r="EL31" s="211"/>
      <c r="EM31" s="211"/>
      <c r="EN31" s="211"/>
      <c r="EO31" s="211"/>
      <c r="EP31" s="211"/>
      <c r="EQ31" s="211"/>
      <c r="ER31" s="211"/>
      <c r="ES31" s="211"/>
      <c r="ET31" s="211"/>
      <c r="EU31" s="211"/>
      <c r="EV31" s="211"/>
      <c r="EW31" s="211"/>
      <c r="EX31" s="211"/>
      <c r="EY31" s="211"/>
      <c r="EZ31" s="211"/>
      <c r="FA31" s="211"/>
      <c r="FB31" s="211"/>
      <c r="FC31" s="211"/>
      <c r="FD31" s="211"/>
      <c r="FE31" s="211"/>
      <c r="FF31" s="211"/>
      <c r="FG31" s="211"/>
      <c r="FH31" s="211"/>
      <c r="FI31" s="211"/>
      <c r="FJ31" s="211"/>
      <c r="FK31" s="211"/>
      <c r="FL31" s="211"/>
      <c r="FM31" s="211"/>
      <c r="FN31" s="211"/>
      <c r="FO31" s="211"/>
      <c r="FP31" s="211"/>
      <c r="FQ31" s="211"/>
      <c r="FR31" s="211"/>
      <c r="FS31" s="211"/>
      <c r="FT31" s="211"/>
      <c r="FU31" s="211"/>
      <c r="FV31" s="211"/>
      <c r="FW31" s="211"/>
      <c r="FX31" s="211"/>
      <c r="FY31" s="211"/>
      <c r="FZ31" s="211"/>
      <c r="GA31" s="211"/>
      <c r="GB31" s="211"/>
      <c r="GC31" s="211"/>
      <c r="GD31" s="211"/>
      <c r="GE31" s="211"/>
      <c r="GF31" s="211"/>
      <c r="GG31" s="211"/>
      <c r="GH31" s="211"/>
      <c r="GI31" s="211"/>
      <c r="GJ31" s="211"/>
      <c r="GK31" s="211"/>
      <c r="GL31" s="211"/>
      <c r="GM31" s="211"/>
      <c r="GN31" s="211"/>
      <c r="GO31" s="211"/>
      <c r="GP31" s="211"/>
      <c r="GQ31" s="211"/>
      <c r="GR31" s="211"/>
      <c r="GS31" s="211"/>
      <c r="GT31" s="211"/>
      <c r="GU31" s="211"/>
      <c r="GV31" s="211"/>
      <c r="GW31" s="211"/>
      <c r="GX31" s="211"/>
      <c r="GY31" s="211"/>
      <c r="GZ31" s="211"/>
      <c r="HA31" s="211"/>
      <c r="HB31" s="211"/>
      <c r="HC31" s="211"/>
      <c r="HD31" s="211"/>
      <c r="HE31" s="211"/>
      <c r="HF31" s="211"/>
      <c r="HG31" s="211"/>
      <c r="HH31" s="211"/>
      <c r="HI31" s="211"/>
      <c r="HJ31" s="211"/>
      <c r="HK31" s="211"/>
      <c r="HL31" s="211"/>
      <c r="HM31" s="211"/>
      <c r="HN31" s="211"/>
      <c r="HO31" s="211"/>
      <c r="HP31" s="211"/>
      <c r="HQ31" s="211"/>
      <c r="HR31" s="211"/>
      <c r="HS31" s="211"/>
      <c r="HT31" s="211"/>
      <c r="HU31" s="211"/>
      <c r="HV31" s="211"/>
      <c r="HW31" s="211"/>
      <c r="HX31" s="211"/>
      <c r="HY31" s="211"/>
      <c r="HZ31" s="211"/>
      <c r="IA31" s="211"/>
      <c r="IB31" s="211"/>
      <c r="IC31" s="211"/>
      <c r="ID31" s="211"/>
      <c r="IE31" s="211"/>
      <c r="IF31" s="211"/>
      <c r="IG31" s="211"/>
      <c r="IH31" s="211"/>
      <c r="II31" s="211"/>
      <c r="IJ31" s="211"/>
      <c r="IK31" s="211"/>
      <c r="IL31" s="211"/>
      <c r="IM31" s="211"/>
      <c r="IN31" s="211"/>
      <c r="IO31" s="211"/>
      <c r="IP31" s="211"/>
      <c r="IQ31" s="211"/>
      <c r="IR31" s="211"/>
      <c r="IS31" s="211"/>
      <c r="IT31" s="211"/>
      <c r="IU31" s="211"/>
      <c r="IV31" s="211"/>
      <c r="IW31" s="211"/>
      <c r="IX31" s="211"/>
      <c r="IY31" s="211"/>
      <c r="IZ31" s="211"/>
      <c r="JA31" s="211"/>
      <c r="JB31" s="211"/>
      <c r="JC31" s="211"/>
      <c r="JD31" s="211"/>
      <c r="JE31" s="211"/>
      <c r="JF31" s="211"/>
      <c r="JG31" s="211"/>
      <c r="JH31" s="211"/>
      <c r="JI31" s="211"/>
      <c r="JJ31" s="211"/>
      <c r="JK31" s="211"/>
      <c r="JL31" s="211"/>
      <c r="JM31" s="211"/>
      <c r="JN31" s="211"/>
      <c r="JO31" s="211"/>
      <c r="JP31" s="211"/>
      <c r="JQ31" s="211"/>
      <c r="JR31" s="211"/>
      <c r="JS31" s="211"/>
      <c r="JT31" s="211"/>
      <c r="JU31" s="211"/>
      <c r="JV31" s="211"/>
      <c r="JW31" s="211"/>
      <c r="JX31" s="211"/>
      <c r="JY31" s="211"/>
      <c r="JZ31" s="211"/>
      <c r="KA31" s="211"/>
      <c r="KB31" s="211"/>
      <c r="KC31" s="211"/>
      <c r="KD31" s="211"/>
      <c r="KE31" s="211"/>
      <c r="KF31" s="211"/>
      <c r="KG31" s="211"/>
      <c r="KH31" s="211"/>
      <c r="KI31" s="211"/>
      <c r="KJ31" s="211"/>
      <c r="KK31" s="211"/>
      <c r="KL31" s="211"/>
      <c r="KM31" s="211"/>
      <c r="KN31" s="211"/>
      <c r="KO31" s="211"/>
      <c r="KP31" s="211"/>
      <c r="KQ31" s="211"/>
      <c r="KR31" s="211"/>
      <c r="KS31" s="211"/>
      <c r="KT31" s="211"/>
      <c r="KU31" s="211"/>
      <c r="KV31" s="211"/>
      <c r="KW31" s="211"/>
      <c r="KX31" s="211"/>
      <c r="KY31" s="211"/>
      <c r="KZ31" s="211"/>
      <c r="LA31" s="211"/>
      <c r="LB31" s="211"/>
      <c r="LC31" s="211"/>
      <c r="LD31" s="211"/>
      <c r="LE31" s="211"/>
      <c r="LF31" s="211"/>
      <c r="LG31" s="211"/>
      <c r="LH31" s="211"/>
      <c r="LI31" s="211"/>
      <c r="LJ31" s="211"/>
      <c r="LK31" s="211"/>
      <c r="LL31" s="211"/>
      <c r="LM31" s="211"/>
      <c r="LN31" s="211"/>
      <c r="LO31" s="211"/>
      <c r="LP31" s="211"/>
      <c r="LQ31" s="211"/>
      <c r="LR31" s="211"/>
      <c r="LS31" s="211"/>
      <c r="LT31" s="211"/>
      <c r="LU31" s="211"/>
      <c r="LV31" s="211"/>
      <c r="LW31" s="211"/>
      <c r="LX31" s="211"/>
      <c r="LY31" s="211"/>
      <c r="LZ31" s="211"/>
      <c r="MA31" s="211"/>
      <c r="MB31" s="211"/>
      <c r="MC31" s="211"/>
      <c r="MD31" s="211"/>
      <c r="ME31" s="211"/>
      <c r="MF31" s="211"/>
      <c r="MG31" s="211"/>
      <c r="MH31" s="211"/>
      <c r="MI31" s="211"/>
      <c r="MJ31" s="211"/>
      <c r="MK31" s="211"/>
      <c r="ML31" s="211"/>
      <c r="MM31" s="211"/>
      <c r="MN31" s="211"/>
      <c r="MO31" s="211"/>
      <c r="MP31" s="211"/>
      <c r="MQ31" s="211"/>
      <c r="MR31" s="211"/>
      <c r="MS31" s="211"/>
      <c r="MT31" s="211"/>
      <c r="MU31" s="211"/>
      <c r="MV31" s="211"/>
      <c r="MW31" s="211"/>
      <c r="MX31" s="211"/>
      <c r="MY31" s="211"/>
      <c r="MZ31" s="211"/>
      <c r="NA31" s="211"/>
      <c r="NB31" s="211"/>
      <c r="NC31" s="211"/>
      <c r="ND31" s="211"/>
      <c r="NE31" s="211"/>
      <c r="NF31" s="211"/>
      <c r="NG31" s="211"/>
      <c r="NH31" s="211"/>
      <c r="NI31" s="211"/>
      <c r="NJ31" s="211"/>
      <c r="NK31" s="211"/>
      <c r="NL31" s="211"/>
      <c r="NM31" s="211"/>
      <c r="NN31" s="211"/>
      <c r="NO31" s="211"/>
      <c r="NP31" s="211"/>
      <c r="NQ31" s="211"/>
      <c r="NR31" s="211"/>
      <c r="NS31" s="211"/>
      <c r="NT31" s="211"/>
      <c r="NU31" s="211"/>
      <c r="NV31" s="211"/>
      <c r="NW31" s="211"/>
      <c r="NX31" s="211"/>
      <c r="NY31" s="211"/>
      <c r="NZ31" s="211"/>
      <c r="OA31" s="211"/>
      <c r="OB31" s="211"/>
      <c r="OC31" s="211"/>
      <c r="OD31" s="211"/>
      <c r="OE31" s="211"/>
      <c r="OF31" s="211"/>
      <c r="OG31" s="211"/>
      <c r="OH31" s="211"/>
      <c r="OI31" s="211"/>
      <c r="OJ31" s="211"/>
      <c r="OK31" s="211"/>
      <c r="OL31" s="211"/>
      <c r="OM31" s="211"/>
      <c r="ON31" s="211"/>
      <c r="OO31" s="211"/>
      <c r="OP31" s="211"/>
      <c r="OQ31" s="211"/>
      <c r="OR31" s="211"/>
      <c r="OS31" s="211"/>
      <c r="OT31" s="211"/>
      <c r="OU31" s="211"/>
      <c r="OV31" s="211"/>
      <c r="OW31" s="211"/>
      <c r="OX31" s="211"/>
      <c r="OY31" s="211"/>
      <c r="OZ31" s="211"/>
      <c r="PA31" s="211"/>
      <c r="PB31" s="211"/>
      <c r="PC31" s="211"/>
      <c r="PD31" s="211"/>
      <c r="PE31" s="211"/>
      <c r="PF31" s="211"/>
      <c r="PG31" s="211"/>
      <c r="PH31" s="211"/>
      <c r="PI31" s="211"/>
      <c r="PJ31" s="211"/>
      <c r="PK31" s="211"/>
      <c r="PL31" s="211"/>
      <c r="PM31" s="211"/>
      <c r="PN31" s="211"/>
      <c r="PO31" s="211"/>
      <c r="PP31" s="211"/>
      <c r="PQ31" s="211"/>
      <c r="PR31" s="211"/>
      <c r="PS31" s="211"/>
      <c r="PT31" s="211"/>
      <c r="PU31" s="211"/>
      <c r="PV31" s="211"/>
      <c r="PW31" s="211"/>
      <c r="PX31" s="211"/>
      <c r="PY31" s="211"/>
      <c r="PZ31" s="211"/>
      <c r="QA31" s="211"/>
      <c r="QB31" s="211"/>
      <c r="QC31" s="211"/>
      <c r="QD31" s="211"/>
      <c r="QE31" s="211"/>
      <c r="QF31" s="211"/>
      <c r="QG31" s="211"/>
      <c r="QH31" s="211"/>
      <c r="QI31" s="211"/>
      <c r="QJ31" s="211"/>
      <c r="QK31" s="211"/>
      <c r="QL31" s="211"/>
      <c r="QM31" s="211"/>
      <c r="QN31" s="211"/>
      <c r="QO31" s="211"/>
      <c r="QP31" s="211"/>
      <c r="QQ31" s="211"/>
      <c r="QR31" s="211"/>
      <c r="QS31" s="211"/>
      <c r="QT31" s="211"/>
      <c r="QU31" s="211"/>
      <c r="QV31" s="211"/>
      <c r="QW31" s="211"/>
      <c r="QX31" s="211"/>
      <c r="QY31" s="211"/>
      <c r="QZ31" s="211"/>
      <c r="RA31" s="211"/>
      <c r="RB31" s="211"/>
      <c r="RC31" s="211"/>
      <c r="RD31" s="211"/>
      <c r="RE31" s="211"/>
      <c r="RF31" s="211"/>
      <c r="RG31" s="211"/>
      <c r="RH31" s="211"/>
      <c r="RI31" s="211"/>
      <c r="RJ31" s="211"/>
      <c r="RK31" s="211"/>
      <c r="RL31" s="211"/>
      <c r="RM31" s="211"/>
      <c r="RN31" s="211"/>
      <c r="RO31" s="211"/>
      <c r="RP31" s="211"/>
      <c r="RQ31" s="211"/>
      <c r="RR31" s="211"/>
      <c r="RS31" s="211"/>
      <c r="RT31" s="211"/>
      <c r="RU31" s="211"/>
      <c r="RV31" s="211"/>
      <c r="RW31" s="211"/>
      <c r="RX31" s="211"/>
      <c r="RY31" s="211"/>
      <c r="RZ31" s="211"/>
      <c r="SA31" s="211"/>
      <c r="SB31" s="211"/>
      <c r="SC31" s="211"/>
      <c r="SD31" s="211"/>
      <c r="SE31" s="211"/>
      <c r="SF31" s="211"/>
      <c r="SG31" s="211"/>
      <c r="SH31" s="211"/>
      <c r="SI31" s="211"/>
      <c r="SJ31" s="211"/>
      <c r="SK31" s="211"/>
      <c r="SL31" s="211"/>
      <c r="SM31" s="211"/>
      <c r="SN31" s="211"/>
      <c r="SO31" s="211"/>
      <c r="SP31" s="211"/>
      <c r="SQ31" s="211"/>
      <c r="SR31" s="211"/>
      <c r="SS31" s="211"/>
      <c r="ST31" s="211"/>
      <c r="SU31" s="211"/>
      <c r="SV31" s="211"/>
      <c r="SW31" s="211"/>
      <c r="SX31" s="211"/>
      <c r="SY31" s="211"/>
      <c r="SZ31" s="211"/>
      <c r="TA31" s="211"/>
      <c r="TB31" s="211"/>
      <c r="TC31" s="211"/>
      <c r="TD31" s="211"/>
      <c r="TE31" s="211"/>
      <c r="TF31" s="211"/>
      <c r="TG31" s="211"/>
      <c r="TH31" s="211"/>
      <c r="TI31" s="211"/>
      <c r="TJ31" s="211"/>
      <c r="TK31" s="211"/>
      <c r="TL31" s="211"/>
      <c r="TM31" s="211"/>
      <c r="TN31" s="211"/>
      <c r="TO31" s="211"/>
      <c r="TP31" s="211"/>
      <c r="TQ31" s="211"/>
      <c r="TR31" s="211"/>
      <c r="TS31" s="211"/>
      <c r="TT31" s="211"/>
      <c r="TU31" s="211"/>
      <c r="TV31" s="211"/>
      <c r="TW31" s="211"/>
      <c r="TX31" s="211"/>
      <c r="TY31" s="211"/>
      <c r="TZ31" s="211"/>
      <c r="UA31" s="211"/>
      <c r="UB31" s="211"/>
      <c r="UC31" s="211"/>
      <c r="UD31" s="211"/>
      <c r="UE31" s="211"/>
      <c r="UF31" s="211"/>
      <c r="UG31" s="211"/>
      <c r="UH31" s="211"/>
      <c r="UI31" s="211"/>
      <c r="UJ31" s="211"/>
      <c r="UK31" s="211"/>
      <c r="UL31" s="211"/>
      <c r="UM31" s="211"/>
      <c r="UN31" s="211"/>
      <c r="UO31" s="211"/>
      <c r="UP31" s="211"/>
      <c r="UQ31" s="211"/>
      <c r="UR31" s="211"/>
      <c r="US31" s="211"/>
      <c r="UT31" s="211"/>
      <c r="UU31" s="211"/>
      <c r="UV31" s="211"/>
      <c r="UW31" s="211"/>
      <c r="UX31" s="211"/>
      <c r="UY31" s="211"/>
      <c r="UZ31" s="211"/>
      <c r="VA31" s="211"/>
      <c r="VB31" s="211"/>
      <c r="VC31" s="211"/>
      <c r="VD31" s="211"/>
      <c r="VE31" s="211"/>
      <c r="VF31" s="211"/>
      <c r="VG31" s="211"/>
      <c r="VH31" s="211"/>
      <c r="VI31" s="211"/>
      <c r="VJ31" s="211"/>
      <c r="VK31" s="211"/>
      <c r="VL31" s="211"/>
      <c r="VM31" s="211"/>
      <c r="VN31" s="211"/>
      <c r="VO31" s="211"/>
      <c r="VP31" s="211"/>
      <c r="VQ31" s="211"/>
      <c r="VR31" s="211"/>
      <c r="VS31" s="211"/>
      <c r="VT31" s="211"/>
      <c r="VU31" s="211"/>
      <c r="VV31" s="211"/>
      <c r="VW31" s="211"/>
      <c r="VX31" s="211"/>
      <c r="VY31" s="211"/>
      <c r="VZ31" s="211"/>
      <c r="WA31" s="211"/>
      <c r="WB31" s="211"/>
      <c r="WC31" s="211"/>
      <c r="WD31" s="211"/>
      <c r="WE31" s="211"/>
      <c r="WF31" s="211"/>
      <c r="WG31" s="211"/>
      <c r="WH31" s="211"/>
      <c r="WI31" s="211"/>
      <c r="WJ31" s="211"/>
      <c r="WK31" s="211"/>
      <c r="WL31" s="211"/>
      <c r="WM31" s="211"/>
      <c r="WN31" s="211"/>
      <c r="WO31" s="211"/>
      <c r="WP31" s="211"/>
      <c r="WQ31" s="211"/>
      <c r="WR31" s="211"/>
      <c r="WS31" s="211"/>
      <c r="WT31" s="211"/>
      <c r="WU31" s="211"/>
      <c r="WV31" s="211"/>
      <c r="WW31" s="211"/>
      <c r="WX31" s="211"/>
      <c r="WY31" s="211"/>
      <c r="WZ31" s="211"/>
      <c r="XA31" s="211"/>
      <c r="XB31" s="211"/>
      <c r="XC31" s="211"/>
      <c r="XD31" s="211"/>
      <c r="XE31" s="211"/>
      <c r="XF31" s="211"/>
      <c r="XG31" s="211"/>
      <c r="XH31" s="211"/>
      <c r="XI31" s="211"/>
      <c r="XJ31" s="211"/>
      <c r="XK31" s="211"/>
      <c r="XL31" s="211"/>
      <c r="XM31" s="211"/>
      <c r="XN31" s="211"/>
      <c r="XO31" s="211"/>
      <c r="XP31" s="211"/>
      <c r="XQ31" s="211"/>
      <c r="XR31" s="211"/>
      <c r="XS31" s="211"/>
      <c r="XT31" s="211"/>
      <c r="XU31" s="211"/>
      <c r="XV31" s="211"/>
      <c r="XW31" s="211"/>
      <c r="XX31" s="211"/>
      <c r="XY31" s="211"/>
      <c r="XZ31" s="211"/>
      <c r="YA31" s="211"/>
      <c r="YB31" s="211"/>
      <c r="YC31" s="211"/>
      <c r="YD31" s="211"/>
      <c r="YE31" s="211"/>
      <c r="YF31" s="211"/>
      <c r="YG31" s="211"/>
      <c r="YH31" s="211"/>
      <c r="YI31" s="211"/>
      <c r="YJ31" s="211"/>
      <c r="YK31" s="211"/>
      <c r="YL31" s="211"/>
      <c r="YM31" s="211"/>
      <c r="YN31" s="211"/>
      <c r="YO31" s="211"/>
      <c r="YP31" s="211"/>
      <c r="YQ31" s="211"/>
      <c r="YR31" s="211"/>
      <c r="YS31" s="211"/>
      <c r="YT31" s="211"/>
      <c r="YU31" s="211"/>
      <c r="YV31" s="211"/>
      <c r="YW31" s="211"/>
      <c r="YX31" s="211"/>
      <c r="YY31" s="211"/>
      <c r="YZ31" s="211"/>
      <c r="ZA31" s="211"/>
      <c r="ZB31" s="211"/>
      <c r="ZC31" s="211"/>
      <c r="ZD31" s="211"/>
      <c r="ZE31" s="211"/>
      <c r="ZF31" s="211"/>
      <c r="ZG31" s="211"/>
      <c r="ZH31" s="211"/>
      <c r="ZI31" s="211"/>
      <c r="ZJ31" s="211"/>
      <c r="ZK31" s="211"/>
      <c r="ZL31" s="211"/>
      <c r="ZM31" s="211"/>
      <c r="ZN31" s="211"/>
      <c r="ZO31" s="211"/>
      <c r="ZP31" s="211"/>
      <c r="ZQ31" s="211"/>
      <c r="ZR31" s="211"/>
      <c r="ZS31" s="211"/>
      <c r="ZT31" s="211"/>
      <c r="ZU31" s="211"/>
      <c r="ZV31" s="211"/>
      <c r="ZW31" s="211"/>
      <c r="ZX31" s="211"/>
      <c r="ZY31" s="211"/>
      <c r="ZZ31" s="211"/>
      <c r="AAA31" s="211"/>
      <c r="AAB31" s="211"/>
      <c r="AAC31" s="211"/>
      <c r="AAD31" s="211"/>
      <c r="AAE31" s="211"/>
      <c r="AAF31" s="211"/>
      <c r="AAG31" s="211"/>
      <c r="AAH31" s="211"/>
      <c r="AAI31" s="211"/>
      <c r="AAJ31" s="211"/>
      <c r="AAK31" s="211"/>
      <c r="AAL31" s="211"/>
      <c r="AAM31" s="211"/>
      <c r="AAN31" s="211"/>
      <c r="AAO31" s="211"/>
      <c r="AAP31" s="211"/>
      <c r="AAQ31" s="211"/>
      <c r="AAR31" s="211"/>
      <c r="AAS31" s="211"/>
      <c r="AAT31" s="211"/>
      <c r="AAU31" s="211"/>
      <c r="AAV31" s="211"/>
      <c r="AAW31" s="211"/>
      <c r="AAX31" s="211"/>
      <c r="AAY31" s="211"/>
      <c r="AAZ31" s="211"/>
      <c r="ABA31" s="211"/>
      <c r="ABB31" s="211"/>
      <c r="ABC31" s="211"/>
      <c r="ABD31" s="211"/>
      <c r="ABE31" s="211"/>
      <c r="ABF31" s="211"/>
      <c r="ABG31" s="211"/>
      <c r="ABH31" s="211"/>
      <c r="ABI31" s="211"/>
      <c r="ABJ31" s="211"/>
      <c r="ABK31" s="211"/>
      <c r="ABL31" s="211"/>
      <c r="ABM31" s="211"/>
      <c r="ABN31" s="211"/>
      <c r="ABO31" s="211"/>
      <c r="ABP31" s="211"/>
      <c r="ABQ31" s="211"/>
      <c r="ABR31" s="211"/>
      <c r="ABS31" s="211"/>
      <c r="ABT31" s="211"/>
      <c r="ABU31" s="211"/>
      <c r="ABV31" s="211"/>
      <c r="ABW31" s="211"/>
      <c r="ABX31" s="211"/>
      <c r="ABY31" s="211"/>
      <c r="ABZ31" s="211"/>
      <c r="ACA31" s="211"/>
      <c r="ACB31" s="211"/>
      <c r="ACC31" s="211"/>
      <c r="ACD31" s="211"/>
      <c r="ACE31" s="211"/>
      <c r="ACF31" s="211"/>
      <c r="ACG31" s="211"/>
      <c r="ACH31" s="211"/>
      <c r="ACI31" s="211"/>
      <c r="ACJ31" s="211"/>
      <c r="ACK31" s="211"/>
      <c r="ACL31" s="211"/>
      <c r="ACM31" s="211"/>
      <c r="ACN31" s="211"/>
      <c r="ACO31" s="211"/>
      <c r="ACP31" s="211"/>
      <c r="ACQ31" s="211"/>
      <c r="ACR31" s="211"/>
      <c r="ACS31" s="211"/>
      <c r="ACT31" s="211"/>
      <c r="ACU31" s="211"/>
      <c r="ACV31" s="211"/>
      <c r="ACW31" s="211"/>
      <c r="ACX31" s="211"/>
      <c r="ACY31" s="211"/>
      <c r="ACZ31" s="211"/>
      <c r="ADA31" s="211"/>
      <c r="ADB31" s="211"/>
      <c r="ADC31" s="211"/>
      <c r="ADD31" s="211"/>
      <c r="ADE31" s="211"/>
      <c r="ADF31" s="211"/>
      <c r="ADG31" s="211"/>
      <c r="ADH31" s="211"/>
      <c r="ADI31" s="211"/>
      <c r="ADJ31" s="211"/>
      <c r="ADK31" s="211"/>
      <c r="ADL31" s="211"/>
      <c r="ADM31" s="211"/>
      <c r="ADN31" s="211"/>
      <c r="ADO31" s="211"/>
      <c r="ADP31" s="211"/>
      <c r="ADQ31" s="211"/>
      <c r="ADR31" s="211"/>
      <c r="ADS31" s="211"/>
      <c r="ADT31" s="211"/>
      <c r="ADU31" s="211"/>
      <c r="ADV31" s="211"/>
      <c r="ADW31" s="211"/>
      <c r="ADX31" s="211"/>
      <c r="ADY31" s="211"/>
      <c r="ADZ31" s="211"/>
      <c r="AEA31" s="211"/>
      <c r="AEB31" s="211"/>
      <c r="AEC31" s="211"/>
      <c r="AED31" s="211"/>
      <c r="AEE31" s="211"/>
      <c r="AEF31" s="211"/>
      <c r="AEG31" s="211"/>
      <c r="AEH31" s="211"/>
      <c r="AEI31" s="211"/>
      <c r="AEJ31" s="211"/>
      <c r="AEK31" s="211"/>
      <c r="AEL31" s="211"/>
      <c r="AEM31" s="211"/>
      <c r="AEN31" s="211"/>
      <c r="AEO31" s="211"/>
      <c r="AEP31" s="211"/>
      <c r="AEQ31" s="211"/>
      <c r="AER31" s="211"/>
      <c r="AES31" s="211"/>
      <c r="AET31" s="211"/>
      <c r="AEU31" s="211"/>
      <c r="AEV31" s="211"/>
      <c r="AEW31" s="211"/>
      <c r="AEX31" s="211"/>
      <c r="AEY31" s="211"/>
      <c r="AEZ31" s="211"/>
      <c r="AFA31" s="211"/>
      <c r="AFB31" s="211"/>
      <c r="AFC31" s="211"/>
      <c r="AFD31" s="211"/>
      <c r="AFE31" s="211"/>
      <c r="AFF31" s="211"/>
      <c r="AFG31" s="211"/>
      <c r="AFH31" s="211"/>
      <c r="AFI31" s="211"/>
      <c r="AFJ31" s="211"/>
      <c r="AFK31" s="211"/>
      <c r="AFL31" s="211"/>
      <c r="AFM31" s="211"/>
      <c r="AFN31" s="211"/>
      <c r="AFO31" s="211"/>
      <c r="AFP31" s="211"/>
      <c r="AFQ31" s="211"/>
      <c r="AFR31" s="211"/>
      <c r="AFS31" s="211"/>
      <c r="AFT31" s="211"/>
      <c r="AFU31" s="211"/>
      <c r="AFV31" s="211"/>
      <c r="AFW31" s="211"/>
      <c r="AFX31" s="211"/>
      <c r="AFY31" s="211"/>
      <c r="AFZ31" s="211"/>
      <c r="AGA31" s="211"/>
      <c r="AGB31" s="211"/>
      <c r="AGC31" s="211"/>
      <c r="AGD31" s="211"/>
      <c r="AGE31" s="211"/>
      <c r="AGF31" s="211"/>
      <c r="AGG31" s="211"/>
      <c r="AGH31" s="211"/>
      <c r="AGI31" s="211"/>
      <c r="AGJ31" s="211"/>
      <c r="AGK31" s="211"/>
      <c r="AGL31" s="211"/>
      <c r="AGM31" s="211"/>
      <c r="AGN31" s="211"/>
      <c r="AGO31" s="211"/>
      <c r="AGP31" s="211"/>
      <c r="AGQ31" s="211"/>
      <c r="AGR31" s="211"/>
      <c r="AGS31" s="211"/>
      <c r="AGT31" s="211"/>
      <c r="AGU31" s="211"/>
      <c r="AGV31" s="211"/>
      <c r="AGW31" s="211"/>
      <c r="AGX31" s="211"/>
      <c r="AGY31" s="211"/>
      <c r="AGZ31" s="211"/>
      <c r="AHA31" s="211"/>
      <c r="AHB31" s="211"/>
      <c r="AHC31" s="211"/>
      <c r="AHD31" s="211"/>
      <c r="AHE31" s="211"/>
      <c r="AHF31" s="211"/>
      <c r="AHG31" s="211"/>
      <c r="AHH31" s="211"/>
      <c r="AHI31" s="211"/>
      <c r="AHJ31" s="211"/>
      <c r="AHK31" s="211"/>
      <c r="AHL31" s="211"/>
      <c r="AHM31" s="211"/>
      <c r="AHN31" s="211"/>
      <c r="AHO31" s="211"/>
      <c r="AHP31" s="211"/>
      <c r="AHQ31" s="211"/>
      <c r="AHR31" s="211"/>
      <c r="AHS31" s="211"/>
      <c r="AHT31" s="211"/>
      <c r="AHU31" s="211"/>
      <c r="AHV31" s="211"/>
      <c r="AHW31" s="211"/>
      <c r="AHX31" s="211"/>
      <c r="AHY31" s="211"/>
      <c r="AHZ31" s="211"/>
      <c r="AIA31" s="211"/>
      <c r="AIB31" s="211"/>
      <c r="AIC31" s="211"/>
      <c r="AID31" s="211"/>
      <c r="AIE31" s="211"/>
      <c r="AIF31" s="211"/>
      <c r="AIG31" s="211"/>
      <c r="AIH31" s="211"/>
      <c r="AII31" s="211"/>
      <c r="AIJ31" s="211"/>
      <c r="AIK31" s="211"/>
      <c r="AIL31" s="211"/>
      <c r="AIM31" s="211"/>
      <c r="AIN31" s="211"/>
      <c r="AIO31" s="211"/>
      <c r="AIP31" s="211"/>
      <c r="AIQ31" s="211"/>
      <c r="AIR31" s="211"/>
      <c r="AIS31" s="211"/>
      <c r="AIT31" s="211"/>
      <c r="AIU31" s="211"/>
      <c r="AIV31" s="211"/>
      <c r="AIW31" s="211"/>
      <c r="AIX31" s="211"/>
      <c r="AIY31" s="211"/>
      <c r="AIZ31" s="211"/>
      <c r="AJA31" s="211"/>
      <c r="AJB31" s="211"/>
      <c r="AJC31" s="211"/>
      <c r="AJD31" s="211"/>
      <c r="AJE31" s="211"/>
      <c r="AJF31" s="211"/>
      <c r="AJG31" s="211"/>
      <c r="AJH31" s="211"/>
      <c r="AJI31" s="211"/>
      <c r="AJJ31" s="211"/>
      <c r="AJK31" s="211"/>
      <c r="AJL31" s="211"/>
      <c r="AJM31" s="211"/>
      <c r="AJN31" s="211"/>
      <c r="AJO31" s="211"/>
      <c r="AJP31" s="211"/>
      <c r="AJQ31" s="211"/>
      <c r="AJR31" s="211"/>
      <c r="AJS31" s="211"/>
      <c r="AJT31" s="211"/>
      <c r="AJU31" s="211"/>
      <c r="AJV31" s="211"/>
      <c r="AJW31" s="211"/>
      <c r="AJX31" s="211"/>
      <c r="AJY31" s="211"/>
      <c r="AJZ31" s="211"/>
      <c r="AKA31" s="211"/>
      <c r="AKB31" s="211"/>
      <c r="AKC31" s="211"/>
      <c r="AKD31" s="211"/>
      <c r="AKE31" s="211"/>
      <c r="AKF31" s="211"/>
      <c r="AKG31" s="211"/>
      <c r="AKH31" s="211"/>
      <c r="AKI31" s="211"/>
      <c r="AKJ31" s="211"/>
      <c r="AKK31" s="211"/>
      <c r="AKL31" s="211"/>
      <c r="AKM31" s="211"/>
      <c r="AKN31" s="211"/>
      <c r="AKO31" s="211"/>
      <c r="AKP31" s="211"/>
      <c r="AKQ31" s="211"/>
      <c r="AKR31" s="211"/>
      <c r="AKS31" s="211"/>
      <c r="AKT31" s="211"/>
      <c r="AKU31" s="211"/>
      <c r="AKV31" s="211"/>
      <c r="AKW31" s="211"/>
      <c r="AKX31" s="211"/>
      <c r="AKY31" s="211"/>
      <c r="AKZ31" s="211"/>
      <c r="ALA31" s="211"/>
      <c r="ALB31" s="211"/>
      <c r="ALC31" s="211"/>
      <c r="ALD31" s="211"/>
      <c r="ALE31" s="211"/>
      <c r="ALF31" s="211"/>
      <c r="ALG31" s="211"/>
      <c r="ALH31" s="211"/>
      <c r="ALI31" s="211"/>
      <c r="ALJ31" s="211"/>
      <c r="ALK31" s="211"/>
      <c r="ALL31" s="211"/>
      <c r="ALM31" s="211"/>
      <c r="ALN31" s="211"/>
      <c r="ALO31" s="211"/>
      <c r="ALP31" s="211"/>
      <c r="ALQ31" s="211"/>
      <c r="ALR31" s="211"/>
      <c r="ALS31" s="211"/>
      <c r="ALT31" s="211"/>
      <c r="ALU31" s="211"/>
      <c r="ALV31" s="211"/>
      <c r="ALW31" s="211"/>
      <c r="ALX31" s="211"/>
      <c r="ALY31" s="211"/>
      <c r="ALZ31" s="211"/>
      <c r="AMA31" s="211"/>
      <c r="AMB31" s="211"/>
      <c r="AMC31" s="211"/>
      <c r="AMD31" s="211"/>
      <c r="AME31" s="211"/>
      <c r="AMF31" s="211"/>
      <c r="AMG31" s="211"/>
      <c r="AMH31" s="211"/>
      <c r="AMI31" s="211"/>
      <c r="AMJ31" s="211"/>
      <c r="AMK31" s="211"/>
      <c r="AML31" s="211"/>
      <c r="AMM31" s="211"/>
      <c r="AMN31" s="211"/>
      <c r="AMO31" s="211"/>
      <c r="AMP31" s="211"/>
      <c r="AMQ31" s="211"/>
      <c r="AMR31" s="211"/>
      <c r="AMS31" s="211"/>
      <c r="AMT31" s="211"/>
      <c r="AMU31" s="211"/>
      <c r="AMV31" s="211"/>
      <c r="AMW31" s="211"/>
      <c r="AMX31" s="211"/>
      <c r="AMY31" s="211"/>
      <c r="AMZ31" s="211"/>
      <c r="ANA31" s="211"/>
      <c r="ANB31" s="211"/>
      <c r="ANC31" s="211"/>
      <c r="AND31" s="211"/>
      <c r="ANE31" s="211"/>
      <c r="ANF31" s="211"/>
      <c r="ANG31" s="211"/>
      <c r="ANH31" s="211"/>
      <c r="ANI31" s="211"/>
      <c r="ANJ31" s="211"/>
      <c r="ANK31" s="211"/>
      <c r="ANL31" s="211"/>
      <c r="ANM31" s="211"/>
      <c r="ANN31" s="211"/>
      <c r="ANO31" s="211"/>
      <c r="ANP31" s="211"/>
      <c r="ANQ31" s="211"/>
      <c r="ANR31" s="211"/>
      <c r="ANS31" s="211"/>
      <c r="ANT31" s="211"/>
      <c r="ANU31" s="211"/>
      <c r="ANV31" s="211"/>
      <c r="ANW31" s="211"/>
      <c r="ANX31" s="211"/>
      <c r="ANY31" s="211"/>
      <c r="ANZ31" s="211"/>
      <c r="AOA31" s="211"/>
      <c r="AOB31" s="211"/>
      <c r="AOC31" s="211"/>
      <c r="AOD31" s="211"/>
      <c r="AOE31" s="211"/>
      <c r="AOF31" s="211"/>
      <c r="AOG31" s="211"/>
      <c r="AOH31" s="211"/>
      <c r="AOI31" s="211"/>
      <c r="AOJ31" s="211"/>
      <c r="AOK31" s="211"/>
      <c r="AOL31" s="211"/>
      <c r="AOM31" s="211"/>
      <c r="AON31" s="211"/>
      <c r="AOO31" s="211"/>
      <c r="AOP31" s="211"/>
      <c r="AOQ31" s="211"/>
      <c r="AOR31" s="211"/>
      <c r="AOS31" s="211"/>
      <c r="AOT31" s="211"/>
      <c r="AOU31" s="211"/>
      <c r="AOV31" s="211"/>
      <c r="AOW31" s="211"/>
      <c r="AOX31" s="211"/>
      <c r="AOY31" s="211"/>
      <c r="AOZ31" s="211"/>
      <c r="APA31" s="211"/>
      <c r="APB31" s="211"/>
      <c r="APC31" s="211"/>
      <c r="APD31" s="211"/>
      <c r="APE31" s="211"/>
      <c r="APF31" s="211"/>
      <c r="APG31" s="211"/>
      <c r="APH31" s="211"/>
      <c r="API31" s="211"/>
      <c r="APJ31" s="211"/>
      <c r="APK31" s="211"/>
      <c r="APL31" s="211"/>
      <c r="APM31" s="211"/>
      <c r="APN31" s="211"/>
      <c r="APO31" s="211"/>
      <c r="APP31" s="211"/>
      <c r="APQ31" s="211"/>
      <c r="APR31" s="211"/>
      <c r="APS31" s="211"/>
      <c r="APT31" s="211"/>
      <c r="APU31" s="211"/>
      <c r="APV31" s="211"/>
      <c r="APW31" s="211"/>
      <c r="APX31" s="211"/>
      <c r="APY31" s="211"/>
      <c r="APZ31" s="211"/>
      <c r="AQA31" s="211"/>
      <c r="AQB31" s="211"/>
      <c r="AQC31" s="211"/>
      <c r="AQD31" s="211"/>
      <c r="AQE31" s="211"/>
      <c r="AQF31" s="211"/>
      <c r="AQG31" s="211"/>
      <c r="AQH31" s="211"/>
      <c r="AQI31" s="211"/>
      <c r="AQJ31" s="211"/>
      <c r="AQK31" s="211"/>
      <c r="AQL31" s="211"/>
      <c r="AQM31" s="211"/>
      <c r="AQN31" s="211"/>
      <c r="AQO31" s="211"/>
      <c r="AQP31" s="211"/>
      <c r="AQQ31" s="211"/>
      <c r="AQR31" s="211"/>
      <c r="AQS31" s="211"/>
      <c r="AQT31" s="211"/>
      <c r="AQU31" s="211"/>
      <c r="AQV31" s="211"/>
      <c r="AQW31" s="211"/>
      <c r="AQX31" s="211"/>
      <c r="AQY31" s="211"/>
      <c r="AQZ31" s="211"/>
      <c r="ARA31" s="211"/>
      <c r="ARB31" s="211"/>
      <c r="ARC31" s="211"/>
      <c r="ARD31" s="211"/>
      <c r="ARE31" s="211"/>
      <c r="ARF31" s="211"/>
      <c r="ARG31" s="211"/>
      <c r="ARH31" s="211"/>
      <c r="ARI31" s="211"/>
      <c r="ARJ31" s="211"/>
      <c r="ARK31" s="211"/>
      <c r="ARL31" s="211"/>
      <c r="ARM31" s="211"/>
      <c r="ARN31" s="211"/>
      <c r="ARO31" s="211"/>
      <c r="ARP31" s="211"/>
      <c r="ARQ31" s="211"/>
      <c r="ARR31" s="211"/>
      <c r="ARS31" s="211"/>
      <c r="ART31" s="211"/>
      <c r="ARU31" s="211"/>
      <c r="ARV31" s="211"/>
      <c r="ARW31" s="211"/>
      <c r="ARX31" s="211"/>
      <c r="ARY31" s="211"/>
      <c r="ARZ31" s="211"/>
      <c r="ASA31" s="211"/>
      <c r="ASB31" s="211"/>
      <c r="ASC31" s="211"/>
      <c r="ASD31" s="211"/>
      <c r="ASE31" s="211"/>
      <c r="ASF31" s="211"/>
      <c r="ASG31" s="211"/>
      <c r="ASH31" s="211"/>
      <c r="ASI31" s="211"/>
      <c r="ASJ31" s="211"/>
      <c r="ASK31" s="211"/>
      <c r="ASL31" s="211"/>
      <c r="ASM31" s="211"/>
      <c r="ASN31" s="211"/>
      <c r="ASO31" s="211"/>
      <c r="ASP31" s="211"/>
      <c r="ASQ31" s="211"/>
      <c r="ASR31" s="211"/>
      <c r="ASS31" s="211"/>
      <c r="AST31" s="211"/>
      <c r="ASU31" s="211"/>
      <c r="ASV31" s="211"/>
      <c r="ASW31" s="211"/>
      <c r="ASX31" s="211"/>
      <c r="ASY31" s="211"/>
      <c r="ASZ31" s="211"/>
      <c r="ATA31" s="211"/>
      <c r="ATB31" s="211"/>
      <c r="ATC31" s="211"/>
      <c r="ATD31" s="211"/>
      <c r="ATE31" s="211"/>
      <c r="ATF31" s="211"/>
      <c r="ATG31" s="211"/>
      <c r="ATH31" s="211"/>
      <c r="ATI31" s="211"/>
      <c r="ATJ31" s="211"/>
      <c r="ATK31" s="211"/>
      <c r="ATL31" s="211"/>
      <c r="ATM31" s="211"/>
      <c r="ATN31" s="211"/>
      <c r="ATO31" s="211"/>
      <c r="ATP31" s="211"/>
      <c r="ATQ31" s="211"/>
      <c r="ATR31" s="211"/>
      <c r="ATS31" s="211"/>
      <c r="ATT31" s="211"/>
      <c r="ATU31" s="211"/>
      <c r="ATV31" s="211"/>
      <c r="ATW31" s="211"/>
      <c r="ATX31" s="211"/>
      <c r="ATY31" s="211"/>
      <c r="ATZ31" s="211"/>
      <c r="AUA31" s="211"/>
      <c r="AUB31" s="211"/>
      <c r="AUC31" s="211"/>
      <c r="AUD31" s="211"/>
      <c r="AUE31" s="211"/>
      <c r="AUF31" s="211"/>
      <c r="AUG31" s="211"/>
      <c r="AUH31" s="211"/>
      <c r="AUI31" s="211"/>
      <c r="AUJ31" s="211"/>
      <c r="AUK31" s="211"/>
      <c r="AUL31" s="211"/>
      <c r="AUM31" s="211"/>
      <c r="AUN31" s="211"/>
      <c r="AUO31" s="211"/>
      <c r="AUP31" s="211"/>
      <c r="AUQ31" s="211"/>
      <c r="AUR31" s="211"/>
      <c r="AUS31" s="211"/>
      <c r="AUT31" s="211"/>
      <c r="AUU31" s="211"/>
      <c r="AUV31" s="211"/>
      <c r="AUW31" s="211"/>
      <c r="AUX31" s="211"/>
      <c r="AUY31" s="211"/>
      <c r="AUZ31" s="211"/>
      <c r="AVA31" s="211"/>
      <c r="AVB31" s="211"/>
      <c r="AVC31" s="211"/>
      <c r="AVD31" s="211"/>
      <c r="AVE31" s="211"/>
      <c r="AVF31" s="211"/>
      <c r="AVG31" s="211"/>
      <c r="AVH31" s="211"/>
      <c r="AVI31" s="211"/>
      <c r="AVJ31" s="211"/>
      <c r="AVK31" s="211"/>
      <c r="AVL31" s="211"/>
      <c r="AVM31" s="211"/>
      <c r="AVN31" s="211"/>
      <c r="AVO31" s="211"/>
      <c r="AVP31" s="211"/>
      <c r="AVQ31" s="211"/>
      <c r="AVR31" s="211"/>
      <c r="AVS31" s="211"/>
      <c r="AVT31" s="211"/>
      <c r="AVU31" s="211"/>
      <c r="AVV31" s="211"/>
      <c r="AVW31" s="211"/>
      <c r="AVX31" s="211"/>
      <c r="AVY31" s="211"/>
      <c r="AVZ31" s="211"/>
      <c r="AWA31" s="211"/>
      <c r="AWB31" s="211"/>
      <c r="AWC31" s="211"/>
      <c r="AWD31" s="211"/>
      <c r="AWE31" s="211"/>
      <c r="AWF31" s="211"/>
      <c r="AWG31" s="211"/>
      <c r="AWH31" s="211"/>
      <c r="AWI31" s="211"/>
      <c r="AWJ31" s="211"/>
      <c r="AWK31" s="211"/>
      <c r="AWL31" s="211"/>
      <c r="AWM31" s="211"/>
      <c r="AWN31" s="211"/>
      <c r="AWO31" s="211"/>
      <c r="AWP31" s="211"/>
      <c r="AWQ31" s="211"/>
      <c r="AWR31" s="211"/>
      <c r="AWS31" s="211"/>
      <c r="AWT31" s="211"/>
      <c r="AWU31" s="211"/>
      <c r="AWV31" s="211"/>
      <c r="AWW31" s="211"/>
      <c r="AWX31" s="211"/>
      <c r="AWY31" s="211"/>
      <c r="AWZ31" s="211"/>
      <c r="AXA31" s="211"/>
      <c r="AXB31" s="211"/>
      <c r="AXC31" s="211"/>
      <c r="AXD31" s="211"/>
      <c r="AXE31" s="211"/>
      <c r="AXF31" s="211"/>
      <c r="AXG31" s="211"/>
      <c r="AXH31" s="211"/>
      <c r="AXI31" s="211"/>
      <c r="AXJ31" s="211"/>
      <c r="AXK31" s="211"/>
      <c r="AXL31" s="211"/>
      <c r="AXM31" s="211"/>
      <c r="AXN31" s="211"/>
      <c r="AXO31" s="211"/>
      <c r="AXP31" s="211"/>
      <c r="AXQ31" s="211"/>
      <c r="AXR31" s="211"/>
      <c r="AXS31" s="211"/>
      <c r="AXT31" s="211"/>
      <c r="AXU31" s="211"/>
      <c r="AXV31" s="211"/>
      <c r="AXW31" s="211"/>
      <c r="AXX31" s="211"/>
      <c r="AXY31" s="211"/>
      <c r="AXZ31" s="211"/>
      <c r="AYA31" s="211"/>
      <c r="AYB31" s="211"/>
      <c r="AYC31" s="211"/>
      <c r="AYD31" s="211"/>
      <c r="AYE31" s="211"/>
      <c r="AYF31" s="211"/>
      <c r="AYG31" s="211"/>
      <c r="AYH31" s="211"/>
      <c r="AYI31" s="211"/>
      <c r="AYJ31" s="211"/>
      <c r="AYK31" s="211"/>
      <c r="AYL31" s="211"/>
      <c r="AYM31" s="211"/>
      <c r="AYN31" s="211"/>
      <c r="AYO31" s="211"/>
      <c r="AYP31" s="211"/>
      <c r="AYQ31" s="211"/>
      <c r="AYR31" s="211"/>
      <c r="AYS31" s="211"/>
      <c r="AYT31" s="211"/>
      <c r="AYU31" s="211"/>
      <c r="AYV31" s="211"/>
      <c r="AYW31" s="211"/>
      <c r="AYX31" s="211"/>
      <c r="AYY31" s="211"/>
      <c r="AYZ31" s="211"/>
      <c r="AZA31" s="211"/>
      <c r="AZB31" s="211"/>
      <c r="AZC31" s="211"/>
      <c r="AZD31" s="211"/>
      <c r="AZE31" s="211"/>
      <c r="AZF31" s="211"/>
      <c r="AZG31" s="211"/>
      <c r="AZH31" s="211"/>
      <c r="AZI31" s="211"/>
      <c r="AZJ31" s="211"/>
      <c r="AZK31" s="211"/>
      <c r="AZL31" s="211"/>
      <c r="AZM31" s="211"/>
      <c r="AZN31" s="211"/>
      <c r="AZO31" s="211"/>
      <c r="AZP31" s="211"/>
      <c r="AZQ31" s="211"/>
      <c r="AZR31" s="211"/>
      <c r="AZS31" s="211"/>
      <c r="AZT31" s="211"/>
      <c r="AZU31" s="211"/>
      <c r="AZV31" s="211"/>
      <c r="AZW31" s="211"/>
      <c r="AZX31" s="211"/>
      <c r="AZY31" s="211"/>
      <c r="AZZ31" s="211"/>
      <c r="BAA31" s="211"/>
      <c r="BAB31" s="211"/>
      <c r="BAC31" s="211"/>
      <c r="BAD31" s="211"/>
      <c r="BAE31" s="211"/>
      <c r="BAF31" s="211"/>
      <c r="BAG31" s="211"/>
      <c r="BAH31" s="211"/>
      <c r="BAI31" s="211"/>
      <c r="BAJ31" s="211"/>
      <c r="BAK31" s="211"/>
      <c r="BAL31" s="211"/>
      <c r="BAM31" s="211"/>
      <c r="BAN31" s="211"/>
      <c r="BAO31" s="211"/>
      <c r="BAP31" s="211"/>
      <c r="BAQ31" s="211"/>
      <c r="BAR31" s="211"/>
      <c r="BAS31" s="211"/>
      <c r="BAT31" s="211"/>
      <c r="BAU31" s="211"/>
      <c r="BAV31" s="211"/>
      <c r="BAW31" s="211"/>
      <c r="BAX31" s="211"/>
      <c r="BAY31" s="211"/>
      <c r="BAZ31" s="211"/>
      <c r="BBA31" s="211"/>
      <c r="BBB31" s="211"/>
      <c r="BBC31" s="211"/>
      <c r="BBD31" s="211"/>
      <c r="BBE31" s="211"/>
      <c r="BBF31" s="211"/>
      <c r="BBG31" s="211"/>
      <c r="BBH31" s="211"/>
      <c r="BBI31" s="211"/>
      <c r="BBJ31" s="211"/>
      <c r="BBK31" s="211"/>
      <c r="BBL31" s="211"/>
      <c r="BBM31" s="211"/>
      <c r="BBN31" s="211"/>
      <c r="BBO31" s="211"/>
      <c r="BBP31" s="211"/>
      <c r="BBQ31" s="211"/>
      <c r="BBR31" s="211"/>
      <c r="BBS31" s="211"/>
      <c r="BBT31" s="211"/>
      <c r="BBU31" s="211"/>
      <c r="BBV31" s="211"/>
      <c r="BBW31" s="211"/>
      <c r="BBX31" s="211"/>
      <c r="BBY31" s="211"/>
      <c r="BBZ31" s="211"/>
      <c r="BCA31" s="211"/>
      <c r="BCB31" s="211"/>
      <c r="BCC31" s="211"/>
      <c r="BCD31" s="211"/>
      <c r="BCE31" s="211"/>
      <c r="BCF31" s="211"/>
      <c r="BCG31" s="211"/>
      <c r="BCH31" s="211"/>
      <c r="BCI31" s="211"/>
      <c r="BCJ31" s="211"/>
      <c r="BCK31" s="211"/>
      <c r="BCL31" s="211"/>
      <c r="BCM31" s="211"/>
      <c r="BCN31" s="211"/>
      <c r="BCO31" s="211"/>
      <c r="BCP31" s="211"/>
      <c r="BCQ31" s="211"/>
      <c r="BCR31" s="211"/>
      <c r="BCS31" s="211"/>
      <c r="BCT31" s="211"/>
      <c r="BCU31" s="211"/>
      <c r="BCV31" s="211"/>
      <c r="BCW31" s="211"/>
      <c r="BCX31" s="211"/>
      <c r="BCY31" s="211"/>
      <c r="BCZ31" s="211"/>
      <c r="BDA31" s="211"/>
      <c r="BDB31" s="211"/>
      <c r="BDC31" s="211"/>
      <c r="BDD31" s="211"/>
      <c r="BDE31" s="211"/>
      <c r="BDF31" s="211"/>
      <c r="BDG31" s="211"/>
      <c r="BDH31" s="211"/>
      <c r="BDI31" s="211"/>
      <c r="BDJ31" s="211"/>
      <c r="BDK31" s="211"/>
      <c r="BDL31" s="211"/>
      <c r="BDM31" s="211"/>
      <c r="BDN31" s="211"/>
      <c r="BDO31" s="211"/>
      <c r="BDP31" s="211"/>
      <c r="BDQ31" s="211"/>
      <c r="BDR31" s="211"/>
      <c r="BDS31" s="211"/>
      <c r="BDT31" s="211"/>
      <c r="BDU31" s="211"/>
      <c r="BDV31" s="211"/>
      <c r="BDW31" s="211"/>
      <c r="BDX31" s="211"/>
      <c r="BDY31" s="211"/>
      <c r="BDZ31" s="211"/>
      <c r="BEA31" s="211"/>
      <c r="BEB31" s="211"/>
      <c r="BEC31" s="211"/>
      <c r="BED31" s="211"/>
      <c r="BEE31" s="211"/>
      <c r="BEF31" s="211"/>
      <c r="BEG31" s="211"/>
      <c r="BEH31" s="211"/>
      <c r="BEI31" s="211"/>
      <c r="BEJ31" s="211"/>
      <c r="BEK31" s="211"/>
      <c r="BEL31" s="211"/>
      <c r="BEM31" s="211"/>
      <c r="BEN31" s="211"/>
      <c r="BEO31" s="211"/>
      <c r="BEP31" s="211"/>
      <c r="BEQ31" s="211"/>
      <c r="BER31" s="211"/>
      <c r="BES31" s="211"/>
      <c r="BET31" s="211"/>
      <c r="BEU31" s="211"/>
      <c r="BEV31" s="211"/>
      <c r="BEW31" s="211"/>
      <c r="BEX31" s="211"/>
      <c r="BEY31" s="211"/>
      <c r="BEZ31" s="211"/>
      <c r="BFA31" s="211"/>
      <c r="BFB31" s="211"/>
      <c r="BFC31" s="211"/>
      <c r="BFD31" s="211"/>
      <c r="BFE31" s="211"/>
      <c r="BFF31" s="211"/>
      <c r="BFG31" s="211"/>
      <c r="BFH31" s="211"/>
      <c r="BFI31" s="211"/>
      <c r="BFJ31" s="211"/>
      <c r="BFK31" s="211"/>
      <c r="BFL31" s="211"/>
      <c r="BFM31" s="211"/>
      <c r="BFN31" s="211"/>
      <c r="BFO31" s="211"/>
      <c r="BFP31" s="211"/>
      <c r="BFQ31" s="211"/>
      <c r="BFR31" s="211"/>
      <c r="BFS31" s="211"/>
      <c r="BFT31" s="211"/>
      <c r="BFU31" s="211"/>
      <c r="BFV31" s="211"/>
      <c r="BFW31" s="211"/>
      <c r="BFX31" s="211"/>
      <c r="BFY31" s="211"/>
      <c r="BFZ31" s="211"/>
      <c r="BGA31" s="211"/>
      <c r="BGB31" s="211"/>
      <c r="BGC31" s="211"/>
      <c r="BGD31" s="211"/>
      <c r="BGE31" s="211"/>
      <c r="BGF31" s="211"/>
      <c r="BGG31" s="211"/>
      <c r="BGH31" s="211"/>
      <c r="BGI31" s="211"/>
      <c r="BGJ31" s="211"/>
      <c r="BGK31" s="211"/>
      <c r="BGL31" s="211"/>
      <c r="BGM31" s="211"/>
      <c r="BGN31" s="211"/>
      <c r="BGO31" s="211"/>
      <c r="BGP31" s="211"/>
      <c r="BGQ31" s="211"/>
      <c r="BGR31" s="211"/>
      <c r="BGS31" s="211"/>
      <c r="BGT31" s="211"/>
      <c r="BGU31" s="211"/>
      <c r="BGV31" s="211"/>
      <c r="BGW31" s="211"/>
      <c r="BGX31" s="211"/>
      <c r="BGY31" s="211"/>
      <c r="BGZ31" s="211"/>
      <c r="BHA31" s="211"/>
      <c r="BHB31" s="211"/>
      <c r="BHC31" s="211"/>
      <c r="BHD31" s="211"/>
      <c r="BHE31" s="211"/>
      <c r="BHF31" s="211"/>
      <c r="BHG31" s="211"/>
      <c r="BHH31" s="211"/>
      <c r="BHI31" s="211"/>
      <c r="BHJ31" s="211"/>
      <c r="BHK31" s="211"/>
      <c r="BHL31" s="211"/>
      <c r="BHM31" s="211"/>
      <c r="BHN31" s="211"/>
      <c r="BHO31" s="211"/>
      <c r="BHP31" s="211"/>
      <c r="BHQ31" s="211"/>
      <c r="BHR31" s="211"/>
      <c r="BHS31" s="211"/>
      <c r="BHT31" s="211"/>
      <c r="BHU31" s="211"/>
      <c r="BHV31" s="211"/>
      <c r="BHW31" s="211"/>
      <c r="BHX31" s="211"/>
      <c r="BHY31" s="211"/>
      <c r="BHZ31" s="211"/>
      <c r="BIA31" s="211"/>
      <c r="BIB31" s="211"/>
      <c r="BIC31" s="211"/>
      <c r="BID31" s="211"/>
      <c r="BIE31" s="211"/>
      <c r="BIF31" s="211"/>
      <c r="BIG31" s="211"/>
      <c r="BIH31" s="211"/>
      <c r="BII31" s="211"/>
      <c r="BIJ31" s="211"/>
      <c r="BIK31" s="211"/>
      <c r="BIL31" s="211"/>
      <c r="BIM31" s="211"/>
      <c r="BIN31" s="211"/>
      <c r="BIO31" s="211"/>
      <c r="BIP31" s="211"/>
      <c r="BIQ31" s="211"/>
      <c r="BIR31" s="211"/>
      <c r="BIS31" s="211"/>
      <c r="BIT31" s="211"/>
      <c r="BIU31" s="211"/>
      <c r="BIV31" s="211"/>
      <c r="BIW31" s="211"/>
      <c r="BIX31" s="211"/>
      <c r="BIY31" s="211"/>
      <c r="BIZ31" s="211"/>
      <c r="BJA31" s="211"/>
      <c r="BJB31" s="211"/>
      <c r="BJC31" s="211"/>
      <c r="BJD31" s="211"/>
      <c r="BJE31" s="211"/>
      <c r="BJF31" s="211"/>
      <c r="BJG31" s="211"/>
      <c r="BJH31" s="211"/>
      <c r="BJI31" s="211"/>
      <c r="BJJ31" s="211"/>
      <c r="BJK31" s="211"/>
      <c r="BJL31" s="211"/>
      <c r="BJM31" s="211"/>
      <c r="BJN31" s="211"/>
      <c r="BJO31" s="211"/>
      <c r="BJP31" s="211"/>
      <c r="BJQ31" s="211"/>
      <c r="BJR31" s="211"/>
      <c r="BJS31" s="211"/>
      <c r="BJT31" s="211"/>
      <c r="BJU31" s="211"/>
      <c r="BJV31" s="211"/>
      <c r="BJW31" s="211"/>
      <c r="BJX31" s="211"/>
      <c r="BJY31" s="211"/>
      <c r="BJZ31" s="211"/>
      <c r="BKA31" s="211"/>
      <c r="BKB31" s="211"/>
      <c r="BKC31" s="211"/>
      <c r="BKD31" s="211"/>
      <c r="BKE31" s="211"/>
      <c r="BKF31" s="211"/>
      <c r="BKG31" s="211"/>
      <c r="BKH31" s="211"/>
      <c r="BKI31" s="211"/>
      <c r="BKJ31" s="211"/>
      <c r="BKK31" s="211"/>
      <c r="BKL31" s="211"/>
      <c r="BKM31" s="211"/>
      <c r="BKN31" s="211"/>
      <c r="BKO31" s="211"/>
      <c r="BKP31" s="211"/>
      <c r="BKQ31" s="211"/>
      <c r="BKR31" s="211"/>
      <c r="BKS31" s="211"/>
      <c r="BKT31" s="211"/>
      <c r="BKU31" s="211"/>
      <c r="BKV31" s="211"/>
      <c r="BKW31" s="211"/>
      <c r="BKX31" s="211"/>
      <c r="BKY31" s="211"/>
      <c r="BKZ31" s="211"/>
      <c r="BLA31" s="211"/>
      <c r="BLB31" s="211"/>
      <c r="BLC31" s="211"/>
      <c r="BLD31" s="211"/>
      <c r="BLE31" s="211"/>
      <c r="BLF31" s="211"/>
      <c r="BLG31" s="211"/>
      <c r="BLH31" s="211"/>
      <c r="BLI31" s="211"/>
      <c r="BLJ31" s="211"/>
      <c r="BLK31" s="211"/>
      <c r="BLL31" s="211"/>
      <c r="BLM31" s="211"/>
      <c r="BLN31" s="211"/>
      <c r="BLO31" s="211"/>
      <c r="BLP31" s="211"/>
      <c r="BLQ31" s="211"/>
      <c r="BLR31" s="211"/>
      <c r="BLS31" s="211"/>
      <c r="BLT31" s="211"/>
      <c r="BLU31" s="211"/>
      <c r="BLV31" s="211"/>
      <c r="BLW31" s="211"/>
      <c r="BLX31" s="211"/>
      <c r="BLY31" s="211"/>
      <c r="BLZ31" s="211"/>
      <c r="BMA31" s="211"/>
      <c r="BMB31" s="211"/>
      <c r="BMC31" s="211"/>
      <c r="BMD31" s="211"/>
      <c r="BME31" s="211"/>
      <c r="BMF31" s="211"/>
      <c r="BMG31" s="211"/>
      <c r="BMH31" s="211"/>
      <c r="BMI31" s="211"/>
      <c r="BMJ31" s="211"/>
      <c r="BMK31" s="211"/>
      <c r="BML31" s="211"/>
      <c r="BMM31" s="211"/>
      <c r="BMN31" s="211"/>
      <c r="BMO31" s="211"/>
      <c r="BMP31" s="211"/>
      <c r="BMQ31" s="211"/>
      <c r="BMR31" s="211"/>
      <c r="BMS31" s="211"/>
      <c r="BMT31" s="211"/>
      <c r="BMU31" s="211"/>
      <c r="BMV31" s="211"/>
      <c r="BMW31" s="211"/>
      <c r="BMX31" s="211"/>
      <c r="BMY31" s="211"/>
      <c r="BMZ31" s="211"/>
      <c r="BNA31" s="211"/>
      <c r="BNB31" s="211"/>
      <c r="BNC31" s="211"/>
      <c r="BND31" s="211"/>
      <c r="BNE31" s="211"/>
      <c r="BNF31" s="211"/>
      <c r="BNG31" s="211"/>
      <c r="BNH31" s="211"/>
      <c r="BNI31" s="211"/>
      <c r="BNJ31" s="211"/>
      <c r="BNK31" s="211"/>
      <c r="BNL31" s="211"/>
      <c r="BNM31" s="211"/>
      <c r="BNN31" s="211"/>
      <c r="BNO31" s="211"/>
      <c r="BNP31" s="211"/>
      <c r="BNQ31" s="211"/>
      <c r="BNR31" s="211"/>
      <c r="BNS31" s="211"/>
      <c r="BNT31" s="211"/>
      <c r="BNU31" s="211"/>
      <c r="BNV31" s="211"/>
      <c r="BNW31" s="211"/>
      <c r="BNX31" s="211"/>
      <c r="BNY31" s="211"/>
      <c r="BNZ31" s="211"/>
      <c r="BOA31" s="211"/>
      <c r="BOB31" s="211"/>
      <c r="BOC31" s="211"/>
      <c r="BOD31" s="211"/>
      <c r="BOE31" s="211"/>
      <c r="BOF31" s="211"/>
      <c r="BOG31" s="211"/>
      <c r="BOH31" s="211"/>
      <c r="BOI31" s="211"/>
      <c r="BOJ31" s="211"/>
      <c r="BOK31" s="211"/>
      <c r="BOL31" s="211"/>
      <c r="BOM31" s="211"/>
      <c r="BON31" s="211"/>
      <c r="BOO31" s="211"/>
      <c r="BOP31" s="211"/>
      <c r="BOQ31" s="211"/>
      <c r="BOR31" s="211"/>
      <c r="BOS31" s="211"/>
      <c r="BOT31" s="211"/>
      <c r="BOU31" s="211"/>
      <c r="BOV31" s="211"/>
      <c r="BOW31" s="211"/>
      <c r="BOX31" s="211"/>
      <c r="BOY31" s="211"/>
      <c r="BOZ31" s="211"/>
      <c r="BPA31" s="211"/>
      <c r="BPB31" s="211"/>
      <c r="BPC31" s="211"/>
      <c r="BPD31" s="211"/>
      <c r="BPE31" s="211"/>
      <c r="BPF31" s="211"/>
      <c r="BPG31" s="211"/>
      <c r="BPH31" s="211"/>
      <c r="BPI31" s="211"/>
      <c r="BPJ31" s="211"/>
      <c r="BPK31" s="211"/>
      <c r="BPL31" s="211"/>
      <c r="BPM31" s="211"/>
      <c r="BPN31" s="211"/>
      <c r="BPO31" s="211"/>
      <c r="BPP31" s="211"/>
      <c r="BPQ31" s="211"/>
      <c r="BPR31" s="211"/>
      <c r="BPS31" s="211"/>
      <c r="BPT31" s="211"/>
      <c r="BPU31" s="211"/>
      <c r="BPV31" s="211"/>
      <c r="BPW31" s="211"/>
      <c r="BPX31" s="211"/>
      <c r="BPY31" s="211"/>
      <c r="BPZ31" s="211"/>
      <c r="BQA31" s="211"/>
      <c r="BQB31" s="211"/>
      <c r="BQC31" s="211"/>
      <c r="BQD31" s="211"/>
      <c r="BQE31" s="211"/>
      <c r="BQF31" s="211"/>
      <c r="BQG31" s="211"/>
      <c r="BQH31" s="211"/>
      <c r="BQI31" s="211"/>
      <c r="BQJ31" s="211"/>
      <c r="BQK31" s="211"/>
      <c r="BQL31" s="211"/>
      <c r="BQM31" s="211"/>
      <c r="BQN31" s="211"/>
      <c r="BQO31" s="211"/>
      <c r="BQP31" s="211"/>
      <c r="BQQ31" s="211"/>
      <c r="BQR31" s="211"/>
      <c r="BQS31" s="211"/>
      <c r="BQT31" s="211"/>
      <c r="BQU31" s="211"/>
      <c r="BQV31" s="211"/>
      <c r="BQW31" s="211"/>
      <c r="BQX31" s="211"/>
      <c r="BQY31" s="211"/>
      <c r="BQZ31" s="211"/>
      <c r="BRA31" s="211"/>
      <c r="BRB31" s="211"/>
      <c r="BRC31" s="211"/>
      <c r="BRD31" s="211"/>
      <c r="BRE31" s="211"/>
      <c r="BRF31" s="211"/>
      <c r="BRG31" s="211"/>
      <c r="BRH31" s="211"/>
      <c r="BRI31" s="211"/>
      <c r="BRJ31" s="211"/>
      <c r="BRK31" s="211"/>
      <c r="BRL31" s="211"/>
      <c r="BRM31" s="211"/>
      <c r="BRN31" s="211"/>
      <c r="BRO31" s="211"/>
      <c r="BRP31" s="211"/>
      <c r="BRQ31" s="211"/>
      <c r="BRR31" s="211"/>
      <c r="BRS31" s="211"/>
      <c r="BRT31" s="211"/>
      <c r="BRU31" s="211"/>
      <c r="BRV31" s="211"/>
      <c r="BRW31" s="211"/>
      <c r="BRX31" s="211"/>
      <c r="BRY31" s="211"/>
      <c r="BRZ31" s="211"/>
      <c r="BSA31" s="211"/>
      <c r="BSB31" s="211"/>
      <c r="BSC31" s="211"/>
      <c r="BSD31" s="211"/>
      <c r="BSE31" s="211"/>
      <c r="BSF31" s="211"/>
      <c r="BSG31" s="211"/>
      <c r="BSH31" s="211"/>
      <c r="BSI31" s="211"/>
      <c r="BSJ31" s="211"/>
      <c r="BSK31" s="211"/>
      <c r="BSL31" s="211"/>
      <c r="BSM31" s="211"/>
      <c r="BSN31" s="211"/>
      <c r="BSO31" s="211"/>
      <c r="BSP31" s="211"/>
      <c r="BSQ31" s="211"/>
      <c r="BSR31" s="211"/>
      <c r="BSS31" s="211"/>
      <c r="BST31" s="211"/>
      <c r="BSU31" s="211"/>
      <c r="BSV31" s="211"/>
      <c r="BSW31" s="211"/>
      <c r="BSX31" s="211"/>
      <c r="BSY31" s="211"/>
      <c r="BSZ31" s="211"/>
      <c r="BTA31" s="211"/>
      <c r="BTB31" s="211"/>
      <c r="BTC31" s="211"/>
      <c r="BTD31" s="211"/>
      <c r="BTE31" s="211"/>
      <c r="BTF31" s="211"/>
      <c r="BTG31" s="211"/>
      <c r="BTH31" s="211"/>
      <c r="BTI31" s="211"/>
      <c r="BTJ31" s="211"/>
      <c r="BTK31" s="211"/>
      <c r="BTL31" s="211"/>
      <c r="BTM31" s="211"/>
      <c r="BTN31" s="211"/>
      <c r="BTO31" s="211"/>
      <c r="BTP31" s="211"/>
      <c r="BTQ31" s="211"/>
      <c r="BTR31" s="211"/>
      <c r="BTS31" s="211"/>
      <c r="BTT31" s="211"/>
      <c r="BTU31" s="211"/>
      <c r="BTV31" s="211"/>
      <c r="BTW31" s="211"/>
      <c r="BTX31" s="211"/>
      <c r="BTY31" s="211"/>
      <c r="BTZ31" s="211"/>
      <c r="BUA31" s="211"/>
      <c r="BUB31" s="211"/>
      <c r="BUC31" s="211"/>
      <c r="BUD31" s="211"/>
      <c r="BUE31" s="211"/>
      <c r="BUF31" s="211"/>
      <c r="BUG31" s="211"/>
      <c r="BUH31" s="211"/>
      <c r="BUI31" s="211"/>
      <c r="BUJ31" s="211"/>
      <c r="BUK31" s="211"/>
      <c r="BUL31" s="211"/>
      <c r="BUM31" s="211"/>
      <c r="BUN31" s="211"/>
      <c r="BUO31" s="211"/>
      <c r="BUP31" s="211"/>
      <c r="BUQ31" s="211"/>
      <c r="BUR31" s="211"/>
      <c r="BUS31" s="211"/>
      <c r="BUT31" s="211"/>
      <c r="BUU31" s="211"/>
      <c r="BUV31" s="211"/>
      <c r="BUW31" s="211"/>
      <c r="BUX31" s="211"/>
      <c r="BUY31" s="211"/>
      <c r="BUZ31" s="211"/>
      <c r="BVA31" s="211"/>
      <c r="BVB31" s="211"/>
      <c r="BVC31" s="211"/>
      <c r="BVD31" s="211"/>
      <c r="BVE31" s="211"/>
      <c r="BVF31" s="211"/>
      <c r="BVG31" s="211"/>
      <c r="BVH31" s="211"/>
      <c r="BVI31" s="211"/>
      <c r="BVJ31" s="211"/>
      <c r="BVK31" s="211"/>
      <c r="BVL31" s="211"/>
      <c r="BVM31" s="211"/>
      <c r="BVN31" s="211"/>
      <c r="BVO31" s="211"/>
      <c r="BVP31" s="211"/>
      <c r="BVQ31" s="211"/>
      <c r="BVR31" s="211"/>
      <c r="BVS31" s="211"/>
      <c r="BVT31" s="211"/>
      <c r="BVU31" s="211"/>
      <c r="BVV31" s="211"/>
      <c r="BVW31" s="211"/>
      <c r="BVX31" s="211"/>
      <c r="BVY31" s="211"/>
      <c r="BVZ31" s="211"/>
      <c r="BWA31" s="211"/>
      <c r="BWB31" s="211"/>
      <c r="BWC31" s="211"/>
      <c r="BWD31" s="211"/>
      <c r="BWE31" s="211"/>
      <c r="BWF31" s="211"/>
      <c r="BWG31" s="211"/>
      <c r="BWH31" s="211"/>
      <c r="BWI31" s="211"/>
      <c r="BWJ31" s="211"/>
      <c r="BWK31" s="211"/>
      <c r="BWL31" s="211"/>
      <c r="BWM31" s="211"/>
      <c r="BWN31" s="211"/>
      <c r="BWO31" s="211"/>
      <c r="BWP31" s="211"/>
      <c r="BWQ31" s="211"/>
      <c r="BWR31" s="211"/>
      <c r="BWS31" s="211"/>
      <c r="BWT31" s="211"/>
      <c r="BWU31" s="211"/>
      <c r="BWV31" s="211"/>
      <c r="BWW31" s="211"/>
      <c r="BWX31" s="211"/>
      <c r="BWY31" s="211"/>
      <c r="BWZ31" s="211"/>
      <c r="BXA31" s="211"/>
      <c r="BXB31" s="211"/>
      <c r="BXC31" s="211"/>
      <c r="BXD31" s="211"/>
      <c r="BXE31" s="211"/>
      <c r="BXF31" s="211"/>
      <c r="BXG31" s="211"/>
      <c r="BXH31" s="211"/>
      <c r="BXI31" s="211"/>
      <c r="BXJ31" s="211"/>
      <c r="BXK31" s="211"/>
      <c r="BXL31" s="211"/>
      <c r="BXM31" s="211"/>
      <c r="BXN31" s="211"/>
      <c r="BXO31" s="211"/>
      <c r="BXP31" s="211"/>
      <c r="BXQ31" s="211"/>
      <c r="BXR31" s="211"/>
      <c r="BXS31" s="211"/>
      <c r="BXT31" s="211"/>
      <c r="BXU31" s="211"/>
      <c r="BXV31" s="211"/>
      <c r="BXW31" s="211"/>
      <c r="BXX31" s="211"/>
      <c r="BXY31" s="211"/>
      <c r="BXZ31" s="211"/>
      <c r="BYA31" s="211"/>
      <c r="BYB31" s="211"/>
      <c r="BYC31" s="211"/>
      <c r="BYD31" s="211"/>
      <c r="BYE31" s="211"/>
      <c r="BYF31" s="211"/>
      <c r="BYG31" s="211"/>
      <c r="BYH31" s="211"/>
      <c r="BYI31" s="211"/>
      <c r="BYJ31" s="211"/>
      <c r="BYK31" s="211"/>
      <c r="BYL31" s="211"/>
      <c r="BYM31" s="211"/>
      <c r="BYN31" s="211"/>
      <c r="BYO31" s="211"/>
      <c r="BYP31" s="211"/>
      <c r="BYQ31" s="211"/>
      <c r="BYR31" s="211"/>
      <c r="BYS31" s="211"/>
      <c r="BYT31" s="211"/>
      <c r="BYU31" s="211"/>
      <c r="BYV31" s="211"/>
      <c r="BYW31" s="211"/>
      <c r="BYX31" s="211"/>
      <c r="BYY31" s="211"/>
      <c r="BYZ31" s="211"/>
      <c r="BZA31" s="211"/>
      <c r="BZB31" s="211"/>
      <c r="BZC31" s="211"/>
      <c r="BZD31" s="211"/>
      <c r="BZE31" s="211"/>
      <c r="BZF31" s="211"/>
      <c r="BZG31" s="211"/>
      <c r="BZH31" s="211"/>
      <c r="BZI31" s="211"/>
      <c r="BZJ31" s="211"/>
      <c r="BZK31" s="211"/>
      <c r="BZL31" s="211"/>
      <c r="BZM31" s="211"/>
      <c r="BZN31" s="211"/>
      <c r="BZO31" s="211"/>
      <c r="BZP31" s="211"/>
      <c r="BZQ31" s="211"/>
      <c r="BZR31" s="211"/>
      <c r="BZS31" s="211"/>
      <c r="BZT31" s="211"/>
      <c r="BZU31" s="211"/>
      <c r="BZV31" s="211"/>
      <c r="BZW31" s="211"/>
      <c r="BZX31" s="211"/>
      <c r="BZY31" s="211"/>
      <c r="BZZ31" s="211"/>
      <c r="CAA31" s="211"/>
      <c r="CAB31" s="211"/>
      <c r="CAC31" s="211"/>
      <c r="CAD31" s="211"/>
      <c r="CAE31" s="211"/>
      <c r="CAF31" s="211"/>
      <c r="CAG31" s="211"/>
      <c r="CAH31" s="211"/>
      <c r="CAI31" s="211"/>
      <c r="CAJ31" s="211"/>
      <c r="CAK31" s="211"/>
      <c r="CAL31" s="211"/>
      <c r="CAM31" s="211"/>
      <c r="CAN31" s="211"/>
      <c r="CAO31" s="211"/>
      <c r="CAP31" s="211"/>
      <c r="CAQ31" s="211"/>
      <c r="CAR31" s="211"/>
      <c r="CAS31" s="211"/>
      <c r="CAT31" s="211"/>
      <c r="CAU31" s="211"/>
      <c r="CAV31" s="211"/>
      <c r="CAW31" s="211"/>
      <c r="CAX31" s="211"/>
      <c r="CAY31" s="211"/>
      <c r="CAZ31" s="211"/>
      <c r="CBA31" s="211"/>
      <c r="CBB31" s="211"/>
      <c r="CBC31" s="211"/>
      <c r="CBD31" s="211"/>
      <c r="CBE31" s="211"/>
      <c r="CBF31" s="211"/>
      <c r="CBG31" s="211"/>
      <c r="CBH31" s="211"/>
      <c r="CBI31" s="211"/>
      <c r="CBJ31" s="211"/>
      <c r="CBK31" s="211"/>
      <c r="CBL31" s="211"/>
      <c r="CBM31" s="211"/>
      <c r="CBN31" s="211"/>
      <c r="CBO31" s="211"/>
      <c r="CBP31" s="211"/>
      <c r="CBQ31" s="211"/>
      <c r="CBR31" s="211"/>
      <c r="CBS31" s="211"/>
      <c r="CBT31" s="211"/>
      <c r="CBU31" s="211"/>
      <c r="CBV31" s="211"/>
      <c r="CBW31" s="211"/>
      <c r="CBX31" s="211"/>
      <c r="CBY31" s="211"/>
      <c r="CBZ31" s="211"/>
      <c r="CCA31" s="211"/>
      <c r="CCB31" s="211"/>
      <c r="CCC31" s="211"/>
      <c r="CCD31" s="211"/>
      <c r="CCE31" s="211"/>
      <c r="CCF31" s="211"/>
      <c r="CCG31" s="211"/>
      <c r="CCH31" s="211"/>
      <c r="CCI31" s="211"/>
      <c r="CCJ31" s="211"/>
      <c r="CCK31" s="211"/>
      <c r="CCL31" s="211"/>
      <c r="CCM31" s="211"/>
      <c r="CCN31" s="211"/>
      <c r="CCO31" s="211"/>
      <c r="CCP31" s="211"/>
      <c r="CCQ31" s="211"/>
      <c r="CCR31" s="211"/>
      <c r="CCS31" s="211"/>
      <c r="CCT31" s="211"/>
      <c r="CCU31" s="211"/>
      <c r="CCV31" s="211"/>
      <c r="CCW31" s="211"/>
      <c r="CCX31" s="211"/>
      <c r="CCY31" s="211"/>
      <c r="CCZ31" s="211"/>
      <c r="CDA31" s="211"/>
      <c r="CDB31" s="211"/>
      <c r="CDC31" s="211"/>
      <c r="CDD31" s="211"/>
      <c r="CDE31" s="211"/>
      <c r="CDF31" s="211"/>
      <c r="CDG31" s="211"/>
      <c r="CDH31" s="211"/>
      <c r="CDI31" s="211"/>
      <c r="CDJ31" s="211"/>
      <c r="CDK31" s="211"/>
      <c r="CDL31" s="211"/>
      <c r="CDM31" s="211"/>
      <c r="CDN31" s="211"/>
      <c r="CDO31" s="211"/>
      <c r="CDP31" s="211"/>
      <c r="CDQ31" s="211"/>
      <c r="CDR31" s="211"/>
      <c r="CDS31" s="211"/>
      <c r="CDT31" s="211"/>
      <c r="CDU31" s="211"/>
      <c r="CDV31" s="211"/>
      <c r="CDW31" s="211"/>
      <c r="CDX31" s="211"/>
      <c r="CDY31" s="211"/>
      <c r="CDZ31" s="211"/>
      <c r="CEA31" s="211"/>
      <c r="CEB31" s="211"/>
      <c r="CEC31" s="211"/>
      <c r="CED31" s="211"/>
      <c r="CEE31" s="211"/>
      <c r="CEF31" s="211"/>
      <c r="CEG31" s="211"/>
      <c r="CEH31" s="211"/>
      <c r="CEI31" s="211"/>
      <c r="CEJ31" s="211"/>
      <c r="CEK31" s="211"/>
      <c r="CEL31" s="211"/>
      <c r="CEM31" s="211"/>
      <c r="CEN31" s="211"/>
      <c r="CEO31" s="211"/>
      <c r="CEP31" s="211"/>
      <c r="CEQ31" s="211"/>
      <c r="CER31" s="211"/>
      <c r="CES31" s="211"/>
      <c r="CET31" s="211"/>
      <c r="CEU31" s="211"/>
      <c r="CEV31" s="211"/>
      <c r="CEW31" s="211"/>
      <c r="CEX31" s="211"/>
      <c r="CEY31" s="211"/>
      <c r="CEZ31" s="211"/>
      <c r="CFA31" s="211"/>
      <c r="CFB31" s="211"/>
      <c r="CFC31" s="211"/>
      <c r="CFD31" s="211"/>
      <c r="CFE31" s="211"/>
      <c r="CFF31" s="211"/>
      <c r="CFG31" s="211"/>
      <c r="CFH31" s="211"/>
      <c r="CFI31" s="211"/>
      <c r="CFJ31" s="211"/>
      <c r="CFK31" s="211"/>
      <c r="CFL31" s="211"/>
      <c r="CFM31" s="211"/>
      <c r="CFN31" s="211"/>
      <c r="CFO31" s="211"/>
      <c r="CFP31" s="211"/>
      <c r="CFQ31" s="211"/>
      <c r="CFR31" s="211"/>
      <c r="CFS31" s="211"/>
      <c r="CFT31" s="211"/>
      <c r="CFU31" s="211"/>
      <c r="CFV31" s="211"/>
      <c r="CFW31" s="211"/>
      <c r="CFX31" s="211"/>
      <c r="CFY31" s="211"/>
      <c r="CFZ31" s="211"/>
      <c r="CGA31" s="211"/>
      <c r="CGB31" s="211"/>
      <c r="CGC31" s="211"/>
      <c r="CGD31" s="211"/>
      <c r="CGE31" s="211"/>
      <c r="CGF31" s="211"/>
      <c r="CGG31" s="211"/>
      <c r="CGH31" s="211"/>
      <c r="CGI31" s="211"/>
      <c r="CGJ31" s="211"/>
      <c r="CGK31" s="211"/>
      <c r="CGL31" s="211"/>
      <c r="CGM31" s="211"/>
      <c r="CGN31" s="211"/>
      <c r="CGO31" s="211"/>
      <c r="CGP31" s="211"/>
      <c r="CGQ31" s="211"/>
      <c r="CGR31" s="211"/>
      <c r="CGS31" s="211"/>
      <c r="CGT31" s="211"/>
      <c r="CGU31" s="211"/>
      <c r="CGV31" s="211"/>
      <c r="CGW31" s="211"/>
      <c r="CGX31" s="211"/>
      <c r="CGY31" s="211"/>
      <c r="CGZ31" s="211"/>
      <c r="CHA31" s="211"/>
      <c r="CHB31" s="211"/>
      <c r="CHC31" s="211"/>
      <c r="CHD31" s="211"/>
      <c r="CHE31" s="211"/>
      <c r="CHF31" s="211"/>
      <c r="CHG31" s="211"/>
      <c r="CHH31" s="211"/>
      <c r="CHI31" s="211"/>
      <c r="CHJ31" s="211"/>
      <c r="CHK31" s="211"/>
      <c r="CHL31" s="211"/>
      <c r="CHM31" s="211"/>
      <c r="CHN31" s="211"/>
      <c r="CHO31" s="211"/>
      <c r="CHP31" s="211"/>
      <c r="CHQ31" s="211"/>
      <c r="CHR31" s="211"/>
      <c r="CHS31" s="211"/>
      <c r="CHT31" s="211"/>
      <c r="CHU31" s="211"/>
      <c r="CHV31" s="211"/>
      <c r="CHW31" s="211"/>
      <c r="CHX31" s="211"/>
      <c r="CHY31" s="211"/>
      <c r="CHZ31" s="211"/>
      <c r="CIA31" s="211"/>
      <c r="CIB31" s="211"/>
      <c r="CIC31" s="211"/>
      <c r="CID31" s="211"/>
      <c r="CIE31" s="211"/>
      <c r="CIF31" s="211"/>
      <c r="CIG31" s="211"/>
      <c r="CIH31" s="211"/>
      <c r="CII31" s="211"/>
      <c r="CIJ31" s="211"/>
      <c r="CIK31" s="211"/>
      <c r="CIL31" s="211"/>
      <c r="CIM31" s="211"/>
      <c r="CIN31" s="211"/>
      <c r="CIO31" s="211"/>
      <c r="CIP31" s="211"/>
      <c r="CIQ31" s="211"/>
      <c r="CIR31" s="211"/>
      <c r="CIS31" s="211"/>
      <c r="CIT31" s="211"/>
      <c r="CIU31" s="211"/>
      <c r="CIV31" s="211"/>
      <c r="CIW31" s="211"/>
      <c r="CIX31" s="211"/>
      <c r="CIY31" s="211"/>
      <c r="CIZ31" s="211"/>
      <c r="CJA31" s="211"/>
      <c r="CJB31" s="211"/>
      <c r="CJC31" s="211"/>
      <c r="CJD31" s="211"/>
      <c r="CJE31" s="211"/>
      <c r="CJF31" s="211"/>
      <c r="CJG31" s="211"/>
      <c r="CJH31" s="211"/>
      <c r="CJI31" s="211"/>
      <c r="CJJ31" s="211"/>
      <c r="CJK31" s="211"/>
      <c r="CJL31" s="211"/>
      <c r="CJM31" s="211"/>
      <c r="CJN31" s="211"/>
      <c r="CJO31" s="211"/>
      <c r="CJP31" s="211"/>
      <c r="CJQ31" s="211"/>
      <c r="CJR31" s="211"/>
      <c r="CJS31" s="211"/>
      <c r="CJT31" s="211"/>
      <c r="CJU31" s="211"/>
      <c r="CJV31" s="211"/>
      <c r="CJW31" s="211"/>
      <c r="CJX31" s="211"/>
      <c r="CJY31" s="211"/>
      <c r="CJZ31" s="211"/>
      <c r="CKA31" s="211"/>
      <c r="CKB31" s="211"/>
      <c r="CKC31" s="211"/>
      <c r="CKD31" s="211"/>
      <c r="CKE31" s="211"/>
      <c r="CKF31" s="211"/>
      <c r="CKG31" s="211"/>
      <c r="CKH31" s="211"/>
      <c r="CKI31" s="211"/>
      <c r="CKJ31" s="211"/>
      <c r="CKK31" s="211"/>
      <c r="CKL31" s="211"/>
      <c r="CKM31" s="211"/>
      <c r="CKN31" s="211"/>
      <c r="CKO31" s="211"/>
      <c r="CKP31" s="211"/>
      <c r="CKQ31" s="211"/>
      <c r="CKR31" s="211"/>
      <c r="CKS31" s="211"/>
      <c r="CKT31" s="211"/>
      <c r="CKU31" s="211"/>
      <c r="CKV31" s="211"/>
      <c r="CKW31" s="211"/>
      <c r="CKX31" s="211"/>
      <c r="CKY31" s="211"/>
      <c r="CKZ31" s="211"/>
      <c r="CLA31" s="211"/>
      <c r="CLB31" s="211"/>
      <c r="CLC31" s="211"/>
      <c r="CLD31" s="211"/>
      <c r="CLE31" s="211"/>
      <c r="CLF31" s="211"/>
      <c r="CLG31" s="211"/>
      <c r="CLH31" s="211"/>
      <c r="CLI31" s="211"/>
      <c r="CLJ31" s="211"/>
      <c r="CLK31" s="211"/>
      <c r="CLL31" s="211"/>
      <c r="CLM31" s="211"/>
      <c r="CLN31" s="211"/>
      <c r="CLO31" s="211"/>
      <c r="CLP31" s="211"/>
      <c r="CLQ31" s="211"/>
      <c r="CLR31" s="211"/>
      <c r="CLS31" s="211"/>
      <c r="CLT31" s="211"/>
      <c r="CLU31" s="211"/>
      <c r="CLV31" s="211"/>
      <c r="CLW31" s="211"/>
      <c r="CLX31" s="211"/>
      <c r="CLY31" s="211"/>
      <c r="CLZ31" s="211"/>
      <c r="CMA31" s="211"/>
      <c r="CMB31" s="211"/>
      <c r="CMC31" s="211"/>
      <c r="CMD31" s="211"/>
      <c r="CME31" s="211"/>
      <c r="CMF31" s="211"/>
      <c r="CMG31" s="211"/>
      <c r="CMH31" s="211"/>
      <c r="CMI31" s="211"/>
      <c r="CMJ31" s="211"/>
      <c r="CMK31" s="211"/>
      <c r="CML31" s="211"/>
      <c r="CMM31" s="211"/>
      <c r="CMN31" s="211"/>
      <c r="CMO31" s="211"/>
      <c r="CMP31" s="211"/>
      <c r="CMQ31" s="211"/>
      <c r="CMR31" s="211"/>
      <c r="CMS31" s="211"/>
      <c r="CMT31" s="211"/>
      <c r="CMU31" s="211"/>
      <c r="CMV31" s="211"/>
      <c r="CMW31" s="211"/>
      <c r="CMX31" s="211"/>
      <c r="CMY31" s="211"/>
      <c r="CMZ31" s="211"/>
      <c r="CNA31" s="211"/>
      <c r="CNB31" s="211"/>
      <c r="CNC31" s="211"/>
      <c r="CND31" s="211"/>
      <c r="CNE31" s="211"/>
      <c r="CNF31" s="211"/>
      <c r="CNG31" s="211"/>
      <c r="CNH31" s="211"/>
      <c r="CNI31" s="211"/>
      <c r="CNJ31" s="211"/>
      <c r="CNK31" s="211"/>
      <c r="CNL31" s="211"/>
      <c r="CNM31" s="211"/>
      <c r="CNN31" s="211"/>
      <c r="CNO31" s="211"/>
      <c r="CNP31" s="211"/>
      <c r="CNQ31" s="211"/>
      <c r="CNR31" s="211"/>
      <c r="CNS31" s="211"/>
      <c r="CNT31" s="211"/>
      <c r="CNU31" s="211"/>
      <c r="CNV31" s="211"/>
      <c r="CNW31" s="211"/>
      <c r="CNX31" s="211"/>
      <c r="CNY31" s="211"/>
      <c r="CNZ31" s="211"/>
      <c r="COA31" s="211"/>
      <c r="COB31" s="211"/>
      <c r="COC31" s="211"/>
      <c r="COD31" s="211"/>
      <c r="COE31" s="211"/>
      <c r="COF31" s="211"/>
      <c r="COG31" s="211"/>
      <c r="COH31" s="211"/>
      <c r="COI31" s="211"/>
      <c r="COJ31" s="211"/>
      <c r="COK31" s="211"/>
      <c r="COL31" s="211"/>
      <c r="COM31" s="211"/>
      <c r="CON31" s="211"/>
      <c r="COO31" s="211"/>
      <c r="COP31" s="211"/>
      <c r="COQ31" s="211"/>
      <c r="COR31" s="211"/>
      <c r="COS31" s="211"/>
      <c r="COT31" s="211"/>
      <c r="COU31" s="211"/>
      <c r="COV31" s="211"/>
      <c r="COW31" s="211"/>
      <c r="COX31" s="211"/>
      <c r="COY31" s="211"/>
      <c r="COZ31" s="211"/>
      <c r="CPA31" s="211"/>
      <c r="CPB31" s="211"/>
      <c r="CPC31" s="211"/>
      <c r="CPD31" s="211"/>
      <c r="CPE31" s="211"/>
      <c r="CPF31" s="211"/>
      <c r="CPG31" s="211"/>
      <c r="CPH31" s="211"/>
      <c r="CPI31" s="211"/>
      <c r="CPJ31" s="211"/>
      <c r="CPK31" s="211"/>
      <c r="CPL31" s="211"/>
      <c r="CPM31" s="211"/>
      <c r="CPN31" s="211"/>
      <c r="CPO31" s="211"/>
      <c r="CPP31" s="211"/>
      <c r="CPQ31" s="211"/>
      <c r="CPR31" s="211"/>
      <c r="CPS31" s="211"/>
      <c r="CPT31" s="211"/>
      <c r="CPU31" s="211"/>
      <c r="CPV31" s="211"/>
      <c r="CPW31" s="211"/>
      <c r="CPX31" s="211"/>
      <c r="CPY31" s="211"/>
      <c r="CPZ31" s="211"/>
      <c r="CQA31" s="211"/>
      <c r="CQB31" s="211"/>
      <c r="CQC31" s="211"/>
      <c r="CQD31" s="211"/>
      <c r="CQE31" s="211"/>
      <c r="CQF31" s="211"/>
      <c r="CQG31" s="211"/>
      <c r="CQH31" s="211"/>
      <c r="CQI31" s="211"/>
      <c r="CQJ31" s="211"/>
      <c r="CQK31" s="211"/>
      <c r="CQL31" s="211"/>
      <c r="CQM31" s="211"/>
      <c r="CQN31" s="211"/>
      <c r="CQO31" s="211"/>
      <c r="CQP31" s="211"/>
      <c r="CQQ31" s="211"/>
      <c r="CQR31" s="211"/>
      <c r="CQS31" s="211"/>
      <c r="CQT31" s="211"/>
      <c r="CQU31" s="211"/>
      <c r="CQV31" s="211"/>
      <c r="CQW31" s="211"/>
      <c r="CQX31" s="211"/>
      <c r="CQY31" s="211"/>
      <c r="CQZ31" s="211"/>
      <c r="CRA31" s="211"/>
      <c r="CRB31" s="211"/>
      <c r="CRC31" s="211"/>
      <c r="CRD31" s="211"/>
      <c r="CRE31" s="211"/>
      <c r="CRF31" s="211"/>
      <c r="CRG31" s="211"/>
      <c r="CRH31" s="211"/>
      <c r="CRI31" s="211"/>
      <c r="CRJ31" s="211"/>
      <c r="CRK31" s="211"/>
      <c r="CRL31" s="211"/>
      <c r="CRM31" s="211"/>
      <c r="CRN31" s="211"/>
      <c r="CRO31" s="211"/>
      <c r="CRP31" s="211"/>
      <c r="CRQ31" s="211"/>
      <c r="CRR31" s="211"/>
      <c r="CRS31" s="211"/>
      <c r="CRT31" s="211"/>
      <c r="CRU31" s="211"/>
      <c r="CRV31" s="211"/>
      <c r="CRW31" s="211"/>
      <c r="CRX31" s="211"/>
      <c r="CRY31" s="211"/>
      <c r="CRZ31" s="211"/>
      <c r="CSA31" s="211"/>
      <c r="CSB31" s="211"/>
      <c r="CSC31" s="211"/>
      <c r="CSD31" s="211"/>
      <c r="CSE31" s="211"/>
      <c r="CSF31" s="211"/>
      <c r="CSG31" s="211"/>
      <c r="CSH31" s="211"/>
      <c r="CSI31" s="211"/>
      <c r="CSJ31" s="211"/>
      <c r="CSK31" s="211"/>
      <c r="CSL31" s="211"/>
      <c r="CSM31" s="211"/>
      <c r="CSN31" s="211"/>
      <c r="CSO31" s="211"/>
      <c r="CSP31" s="211"/>
      <c r="CSQ31" s="211"/>
      <c r="CSR31" s="211"/>
      <c r="CSS31" s="211"/>
      <c r="CST31" s="211"/>
      <c r="CSU31" s="211"/>
      <c r="CSV31" s="211"/>
      <c r="CSW31" s="211"/>
      <c r="CSX31" s="211"/>
      <c r="CSY31" s="211"/>
      <c r="CSZ31" s="211"/>
      <c r="CTA31" s="211"/>
      <c r="CTB31" s="211"/>
      <c r="CTC31" s="211"/>
      <c r="CTD31" s="211"/>
      <c r="CTE31" s="211"/>
      <c r="CTF31" s="211"/>
      <c r="CTG31" s="211"/>
      <c r="CTH31" s="211"/>
      <c r="CTI31" s="211"/>
      <c r="CTJ31" s="211"/>
      <c r="CTK31" s="211"/>
      <c r="CTL31" s="211"/>
      <c r="CTM31" s="211"/>
      <c r="CTN31" s="211"/>
      <c r="CTO31" s="211"/>
      <c r="CTP31" s="211"/>
      <c r="CTQ31" s="211"/>
      <c r="CTR31" s="211"/>
      <c r="CTS31" s="211"/>
      <c r="CTT31" s="211"/>
      <c r="CTU31" s="211"/>
      <c r="CTV31" s="211"/>
      <c r="CTW31" s="211"/>
      <c r="CTX31" s="211"/>
      <c r="CTY31" s="211"/>
      <c r="CTZ31" s="211"/>
      <c r="CUA31" s="211"/>
      <c r="CUB31" s="211"/>
      <c r="CUC31" s="211"/>
      <c r="CUD31" s="211"/>
      <c r="CUE31" s="211"/>
      <c r="CUF31" s="211"/>
      <c r="CUG31" s="211"/>
      <c r="CUH31" s="211"/>
      <c r="CUI31" s="211"/>
      <c r="CUJ31" s="211"/>
      <c r="CUK31" s="211"/>
      <c r="CUL31" s="211"/>
      <c r="CUM31" s="211"/>
      <c r="CUN31" s="211"/>
      <c r="CUO31" s="211"/>
      <c r="CUP31" s="211"/>
      <c r="CUQ31" s="211"/>
      <c r="CUR31" s="211"/>
      <c r="CUS31" s="211"/>
      <c r="CUT31" s="211"/>
      <c r="CUU31" s="211"/>
      <c r="CUV31" s="211"/>
      <c r="CUW31" s="211"/>
      <c r="CUX31" s="211"/>
      <c r="CUY31" s="211"/>
      <c r="CUZ31" s="211"/>
      <c r="CVA31" s="211"/>
      <c r="CVB31" s="211"/>
      <c r="CVC31" s="211"/>
      <c r="CVD31" s="211"/>
      <c r="CVE31" s="211"/>
      <c r="CVF31" s="211"/>
      <c r="CVG31" s="211"/>
      <c r="CVH31" s="211"/>
      <c r="CVI31" s="211"/>
      <c r="CVJ31" s="211"/>
      <c r="CVK31" s="211"/>
      <c r="CVL31" s="211"/>
      <c r="CVM31" s="211"/>
      <c r="CVN31" s="211"/>
      <c r="CVO31" s="211"/>
      <c r="CVP31" s="211"/>
      <c r="CVQ31" s="211"/>
      <c r="CVR31" s="211"/>
      <c r="CVS31" s="211"/>
      <c r="CVT31" s="211"/>
      <c r="CVU31" s="211"/>
      <c r="CVV31" s="211"/>
      <c r="CVW31" s="211"/>
      <c r="CVX31" s="211"/>
      <c r="CVY31" s="211"/>
      <c r="CVZ31" s="211"/>
      <c r="CWA31" s="211"/>
      <c r="CWB31" s="211"/>
      <c r="CWC31" s="211"/>
      <c r="CWD31" s="211"/>
      <c r="CWE31" s="211"/>
      <c r="CWF31" s="211"/>
      <c r="CWG31" s="211"/>
      <c r="CWH31" s="211"/>
      <c r="CWI31" s="211"/>
      <c r="CWJ31" s="211"/>
      <c r="CWK31" s="211"/>
      <c r="CWL31" s="211"/>
      <c r="CWM31" s="211"/>
      <c r="CWN31" s="211"/>
      <c r="CWO31" s="211"/>
      <c r="CWP31" s="211"/>
      <c r="CWQ31" s="211"/>
      <c r="CWR31" s="211"/>
      <c r="CWS31" s="211"/>
      <c r="CWT31" s="211"/>
      <c r="CWU31" s="211"/>
      <c r="CWV31" s="211"/>
      <c r="CWW31" s="211"/>
      <c r="CWX31" s="211"/>
      <c r="CWY31" s="211"/>
      <c r="CWZ31" s="211"/>
      <c r="CXA31" s="211"/>
      <c r="CXB31" s="211"/>
      <c r="CXC31" s="211"/>
      <c r="CXD31" s="211"/>
      <c r="CXE31" s="211"/>
      <c r="CXF31" s="211"/>
      <c r="CXG31" s="211"/>
      <c r="CXH31" s="211"/>
      <c r="CXI31" s="211"/>
      <c r="CXJ31" s="211"/>
      <c r="CXK31" s="211"/>
      <c r="CXL31" s="211"/>
      <c r="CXM31" s="211"/>
      <c r="CXN31" s="211"/>
      <c r="CXO31" s="211"/>
      <c r="CXP31" s="211"/>
      <c r="CXQ31" s="211"/>
      <c r="CXR31" s="211"/>
      <c r="CXS31" s="211"/>
      <c r="CXT31" s="211"/>
      <c r="CXU31" s="211"/>
      <c r="CXV31" s="211"/>
      <c r="CXW31" s="211"/>
      <c r="CXX31" s="211"/>
      <c r="CXY31" s="211"/>
      <c r="CXZ31" s="211"/>
      <c r="CYA31" s="211"/>
      <c r="CYB31" s="211"/>
      <c r="CYC31" s="211"/>
      <c r="CYD31" s="211"/>
      <c r="CYE31" s="211"/>
      <c r="CYF31" s="211"/>
      <c r="CYG31" s="211"/>
      <c r="CYH31" s="211"/>
      <c r="CYI31" s="211"/>
      <c r="CYJ31" s="211"/>
      <c r="CYK31" s="211"/>
      <c r="CYL31" s="211"/>
      <c r="CYM31" s="211"/>
      <c r="CYN31" s="211"/>
      <c r="CYO31" s="211"/>
      <c r="CYP31" s="211"/>
      <c r="CYQ31" s="211"/>
      <c r="CYR31" s="211"/>
      <c r="CYS31" s="211"/>
      <c r="CYT31" s="211"/>
      <c r="CYU31" s="211"/>
      <c r="CYV31" s="211"/>
      <c r="CYW31" s="211"/>
      <c r="CYX31" s="211"/>
      <c r="CYY31" s="211"/>
      <c r="CYZ31" s="211"/>
      <c r="CZA31" s="211"/>
      <c r="CZB31" s="211"/>
      <c r="CZC31" s="211"/>
      <c r="CZD31" s="211"/>
      <c r="CZE31" s="211"/>
      <c r="CZF31" s="211"/>
      <c r="CZG31" s="211"/>
      <c r="CZH31" s="211"/>
      <c r="CZI31" s="211"/>
      <c r="CZJ31" s="211"/>
      <c r="CZK31" s="211"/>
      <c r="CZL31" s="211"/>
      <c r="CZM31" s="211"/>
      <c r="CZN31" s="211"/>
      <c r="CZO31" s="211"/>
      <c r="CZP31" s="211"/>
      <c r="CZQ31" s="211"/>
      <c r="CZR31" s="211"/>
      <c r="CZS31" s="211"/>
      <c r="CZT31" s="211"/>
      <c r="CZU31" s="211"/>
      <c r="CZV31" s="211"/>
      <c r="CZW31" s="211"/>
      <c r="CZX31" s="211"/>
      <c r="CZY31" s="211"/>
      <c r="CZZ31" s="211"/>
      <c r="DAA31" s="211"/>
      <c r="DAB31" s="211"/>
      <c r="DAC31" s="211"/>
      <c r="DAD31" s="211"/>
      <c r="DAE31" s="211"/>
      <c r="DAF31" s="211"/>
      <c r="DAG31" s="211"/>
      <c r="DAH31" s="211"/>
      <c r="DAI31" s="211"/>
      <c r="DAJ31" s="211"/>
      <c r="DAK31" s="211"/>
      <c r="DAL31" s="211"/>
      <c r="DAM31" s="211"/>
      <c r="DAN31" s="211"/>
      <c r="DAO31" s="211"/>
      <c r="DAP31" s="211"/>
      <c r="DAQ31" s="211"/>
      <c r="DAR31" s="211"/>
      <c r="DAS31" s="211"/>
      <c r="DAT31" s="211"/>
      <c r="DAU31" s="211"/>
      <c r="DAV31" s="211"/>
      <c r="DAW31" s="211"/>
      <c r="DAX31" s="211"/>
      <c r="DAY31" s="211"/>
      <c r="DAZ31" s="211"/>
      <c r="DBA31" s="211"/>
      <c r="DBB31" s="211"/>
      <c r="DBC31" s="211"/>
      <c r="DBD31" s="211"/>
      <c r="DBE31" s="211"/>
      <c r="DBF31" s="211"/>
      <c r="DBG31" s="211"/>
      <c r="DBH31" s="211"/>
      <c r="DBI31" s="211"/>
      <c r="DBJ31" s="211"/>
      <c r="DBK31" s="211"/>
      <c r="DBL31" s="211"/>
      <c r="DBM31" s="211"/>
      <c r="DBN31" s="211"/>
      <c r="DBO31" s="211"/>
      <c r="DBP31" s="211"/>
      <c r="DBQ31" s="211"/>
      <c r="DBR31" s="211"/>
      <c r="DBS31" s="211"/>
      <c r="DBT31" s="211"/>
      <c r="DBU31" s="211"/>
      <c r="DBV31" s="211"/>
      <c r="DBW31" s="211"/>
      <c r="DBX31" s="211"/>
      <c r="DBY31" s="211"/>
      <c r="DBZ31" s="211"/>
      <c r="DCA31" s="211"/>
      <c r="DCB31" s="211"/>
      <c r="DCC31" s="211"/>
      <c r="DCD31" s="211"/>
      <c r="DCE31" s="211"/>
      <c r="DCF31" s="211"/>
      <c r="DCG31" s="211"/>
      <c r="DCH31" s="211"/>
      <c r="DCI31" s="211"/>
      <c r="DCJ31" s="211"/>
      <c r="DCK31" s="211"/>
      <c r="DCL31" s="211"/>
      <c r="DCM31" s="211"/>
      <c r="DCN31" s="211"/>
      <c r="DCO31" s="211"/>
      <c r="DCP31" s="211"/>
      <c r="DCQ31" s="211"/>
      <c r="DCR31" s="211"/>
      <c r="DCS31" s="211"/>
      <c r="DCT31" s="211"/>
      <c r="DCU31" s="211"/>
      <c r="DCV31" s="211"/>
      <c r="DCW31" s="211"/>
      <c r="DCX31" s="211"/>
      <c r="DCY31" s="211"/>
      <c r="DCZ31" s="211"/>
      <c r="DDA31" s="211"/>
      <c r="DDB31" s="211"/>
      <c r="DDC31" s="211"/>
      <c r="DDD31" s="211"/>
      <c r="DDE31" s="211"/>
      <c r="DDF31" s="211"/>
      <c r="DDG31" s="211"/>
      <c r="DDH31" s="211"/>
      <c r="DDI31" s="211"/>
      <c r="DDJ31" s="211"/>
      <c r="DDK31" s="211"/>
      <c r="DDL31" s="211"/>
      <c r="DDM31" s="211"/>
      <c r="DDN31" s="211"/>
      <c r="DDO31" s="211"/>
      <c r="DDP31" s="211"/>
      <c r="DDQ31" s="211"/>
      <c r="DDR31" s="211"/>
      <c r="DDS31" s="211"/>
      <c r="DDT31" s="211"/>
      <c r="DDU31" s="211"/>
      <c r="DDV31" s="211"/>
      <c r="DDW31" s="211"/>
      <c r="DDX31" s="211"/>
      <c r="DDY31" s="211"/>
      <c r="DDZ31" s="211"/>
      <c r="DEA31" s="211"/>
      <c r="DEB31" s="211"/>
      <c r="DEC31" s="211"/>
      <c r="DED31" s="211"/>
      <c r="DEE31" s="211"/>
      <c r="DEF31" s="211"/>
      <c r="DEG31" s="211"/>
      <c r="DEH31" s="211"/>
      <c r="DEI31" s="211"/>
      <c r="DEJ31" s="211"/>
      <c r="DEK31" s="211"/>
      <c r="DEL31" s="211"/>
      <c r="DEM31" s="211"/>
      <c r="DEN31" s="211"/>
      <c r="DEO31" s="211"/>
      <c r="DEP31" s="211"/>
      <c r="DEQ31" s="211"/>
      <c r="DER31" s="211"/>
      <c r="DES31" s="211"/>
      <c r="DET31" s="211"/>
      <c r="DEU31" s="211"/>
      <c r="DEV31" s="211"/>
      <c r="DEW31" s="211"/>
      <c r="DEX31" s="211"/>
      <c r="DEY31" s="211"/>
      <c r="DEZ31" s="211"/>
      <c r="DFA31" s="211"/>
      <c r="DFB31" s="211"/>
      <c r="DFC31" s="211"/>
      <c r="DFD31" s="211"/>
      <c r="DFE31" s="211"/>
      <c r="DFF31" s="211"/>
      <c r="DFG31" s="211"/>
      <c r="DFH31" s="211"/>
      <c r="DFI31" s="211"/>
      <c r="DFJ31" s="211"/>
      <c r="DFK31" s="211"/>
      <c r="DFL31" s="211"/>
      <c r="DFM31" s="211"/>
      <c r="DFN31" s="211"/>
      <c r="DFO31" s="211"/>
      <c r="DFP31" s="211"/>
      <c r="DFQ31" s="211"/>
      <c r="DFR31" s="211"/>
      <c r="DFS31" s="211"/>
      <c r="DFT31" s="211"/>
      <c r="DFU31" s="211"/>
      <c r="DFV31" s="211"/>
      <c r="DFW31" s="211"/>
      <c r="DFX31" s="211"/>
      <c r="DFY31" s="211"/>
      <c r="DFZ31" s="211"/>
      <c r="DGA31" s="211"/>
      <c r="DGB31" s="211"/>
      <c r="DGC31" s="211"/>
      <c r="DGD31" s="211"/>
      <c r="DGE31" s="211"/>
      <c r="DGF31" s="211"/>
      <c r="DGG31" s="211"/>
      <c r="DGH31" s="211"/>
      <c r="DGI31" s="211"/>
      <c r="DGJ31" s="211"/>
      <c r="DGK31" s="211"/>
      <c r="DGL31" s="211"/>
      <c r="DGM31" s="211"/>
      <c r="DGN31" s="211"/>
      <c r="DGO31" s="211"/>
      <c r="DGP31" s="211"/>
      <c r="DGQ31" s="211"/>
      <c r="DGR31" s="211"/>
      <c r="DGS31" s="211"/>
      <c r="DGT31" s="211"/>
      <c r="DGU31" s="211"/>
      <c r="DGV31" s="211"/>
      <c r="DGW31" s="211"/>
      <c r="DGX31" s="211"/>
      <c r="DGY31" s="211"/>
      <c r="DGZ31" s="211"/>
      <c r="DHA31" s="211"/>
      <c r="DHB31" s="211"/>
      <c r="DHC31" s="211"/>
      <c r="DHD31" s="211"/>
      <c r="DHE31" s="211"/>
      <c r="DHF31" s="211"/>
      <c r="DHG31" s="211"/>
      <c r="DHH31" s="211"/>
      <c r="DHI31" s="211"/>
      <c r="DHJ31" s="211"/>
      <c r="DHK31" s="211"/>
      <c r="DHL31" s="211"/>
      <c r="DHM31" s="211"/>
      <c r="DHN31" s="211"/>
      <c r="DHO31" s="211"/>
      <c r="DHP31" s="211"/>
      <c r="DHQ31" s="211"/>
      <c r="DHR31" s="211"/>
      <c r="DHS31" s="211"/>
      <c r="DHT31" s="211"/>
      <c r="DHU31" s="211"/>
      <c r="DHV31" s="211"/>
      <c r="DHW31" s="211"/>
      <c r="DHX31" s="211"/>
      <c r="DHY31" s="211"/>
      <c r="DHZ31" s="211"/>
      <c r="DIA31" s="211"/>
      <c r="DIB31" s="211"/>
      <c r="DIC31" s="211"/>
      <c r="DID31" s="211"/>
      <c r="DIE31" s="211"/>
      <c r="DIF31" s="211"/>
      <c r="DIG31" s="211"/>
      <c r="DIH31" s="211"/>
      <c r="DII31" s="211"/>
      <c r="DIJ31" s="211"/>
      <c r="DIK31" s="211"/>
      <c r="DIL31" s="211"/>
      <c r="DIM31" s="211"/>
      <c r="DIN31" s="211"/>
      <c r="DIO31" s="211"/>
      <c r="DIP31" s="211"/>
      <c r="DIQ31" s="211"/>
      <c r="DIR31" s="211"/>
      <c r="DIS31" s="211"/>
      <c r="DIT31" s="211"/>
      <c r="DIU31" s="211"/>
      <c r="DIV31" s="211"/>
      <c r="DIW31" s="211"/>
      <c r="DIX31" s="211"/>
      <c r="DIY31" s="211"/>
      <c r="DIZ31" s="211"/>
      <c r="DJA31" s="211"/>
      <c r="DJB31" s="211"/>
      <c r="DJC31" s="211"/>
      <c r="DJD31" s="211"/>
      <c r="DJE31" s="211"/>
      <c r="DJF31" s="211"/>
      <c r="DJG31" s="211"/>
      <c r="DJH31" s="211"/>
      <c r="DJI31" s="211"/>
      <c r="DJJ31" s="211"/>
      <c r="DJK31" s="211"/>
      <c r="DJL31" s="211"/>
      <c r="DJM31" s="211"/>
      <c r="DJN31" s="211"/>
      <c r="DJO31" s="211"/>
      <c r="DJP31" s="211"/>
      <c r="DJQ31" s="211"/>
      <c r="DJR31" s="211"/>
      <c r="DJS31" s="211"/>
      <c r="DJT31" s="211"/>
      <c r="DJU31" s="211"/>
      <c r="DJV31" s="211"/>
      <c r="DJW31" s="211"/>
      <c r="DJX31" s="211"/>
      <c r="DJY31" s="211"/>
      <c r="DJZ31" s="211"/>
      <c r="DKA31" s="211"/>
      <c r="DKB31" s="211"/>
      <c r="DKC31" s="211"/>
      <c r="DKD31" s="211"/>
      <c r="DKE31" s="211"/>
      <c r="DKF31" s="211"/>
      <c r="DKG31" s="211"/>
      <c r="DKH31" s="211"/>
      <c r="DKI31" s="211"/>
      <c r="DKJ31" s="211"/>
      <c r="DKK31" s="211"/>
      <c r="DKL31" s="211"/>
      <c r="DKM31" s="211"/>
      <c r="DKN31" s="211"/>
      <c r="DKO31" s="211"/>
      <c r="DKP31" s="211"/>
      <c r="DKQ31" s="211"/>
      <c r="DKR31" s="211"/>
      <c r="DKS31" s="211"/>
      <c r="DKT31" s="211"/>
      <c r="DKU31" s="211"/>
      <c r="DKV31" s="211"/>
      <c r="DKW31" s="211"/>
      <c r="DKX31" s="211"/>
      <c r="DKY31" s="211"/>
      <c r="DKZ31" s="211"/>
      <c r="DLA31" s="211"/>
      <c r="DLB31" s="211"/>
      <c r="DLC31" s="211"/>
      <c r="DLD31" s="211"/>
      <c r="DLE31" s="211"/>
      <c r="DLF31" s="211"/>
      <c r="DLG31" s="211"/>
      <c r="DLH31" s="211"/>
      <c r="DLI31" s="211"/>
      <c r="DLJ31" s="211"/>
      <c r="DLK31" s="211"/>
      <c r="DLL31" s="211"/>
      <c r="DLM31" s="211"/>
      <c r="DLN31" s="211"/>
      <c r="DLO31" s="211"/>
      <c r="DLP31" s="211"/>
      <c r="DLQ31" s="211"/>
      <c r="DLR31" s="211"/>
      <c r="DLS31" s="211"/>
      <c r="DLT31" s="211"/>
      <c r="DLU31" s="211"/>
      <c r="DLV31" s="211"/>
      <c r="DLW31" s="211"/>
      <c r="DLX31" s="211"/>
      <c r="DLY31" s="211"/>
      <c r="DLZ31" s="211"/>
      <c r="DMA31" s="211"/>
      <c r="DMB31" s="211"/>
      <c r="DMC31" s="211"/>
      <c r="DMD31" s="211"/>
      <c r="DME31" s="211"/>
      <c r="DMF31" s="211"/>
      <c r="DMG31" s="211"/>
      <c r="DMH31" s="211"/>
      <c r="DMI31" s="211"/>
      <c r="DMJ31" s="211"/>
      <c r="DMK31" s="211"/>
      <c r="DML31" s="211"/>
      <c r="DMM31" s="211"/>
      <c r="DMN31" s="211"/>
      <c r="DMO31" s="211"/>
      <c r="DMP31" s="211"/>
      <c r="DMQ31" s="211"/>
      <c r="DMR31" s="211"/>
      <c r="DMS31" s="211"/>
      <c r="DMT31" s="211"/>
      <c r="DMU31" s="211"/>
      <c r="DMV31" s="211"/>
      <c r="DMW31" s="211"/>
      <c r="DMX31" s="211"/>
      <c r="DMY31" s="211"/>
      <c r="DMZ31" s="211"/>
      <c r="DNA31" s="211"/>
      <c r="DNB31" s="211"/>
      <c r="DNC31" s="211"/>
      <c r="DND31" s="211"/>
      <c r="DNE31" s="211"/>
      <c r="DNF31" s="211"/>
      <c r="DNG31" s="211"/>
      <c r="DNH31" s="211"/>
      <c r="DNI31" s="211"/>
      <c r="DNJ31" s="211"/>
      <c r="DNK31" s="211"/>
      <c r="DNL31" s="211"/>
      <c r="DNM31" s="211"/>
      <c r="DNN31" s="211"/>
      <c r="DNO31" s="211"/>
      <c r="DNP31" s="211"/>
      <c r="DNQ31" s="211"/>
      <c r="DNR31" s="211"/>
      <c r="DNS31" s="211"/>
      <c r="DNT31" s="211"/>
      <c r="DNU31" s="211"/>
      <c r="DNV31" s="211"/>
      <c r="DNW31" s="211"/>
      <c r="DNX31" s="211"/>
      <c r="DNY31" s="211"/>
      <c r="DNZ31" s="211"/>
      <c r="DOA31" s="211"/>
      <c r="DOB31" s="211"/>
      <c r="DOC31" s="211"/>
      <c r="DOD31" s="211"/>
      <c r="DOE31" s="211"/>
      <c r="DOF31" s="211"/>
      <c r="DOG31" s="211"/>
      <c r="DOH31" s="211"/>
      <c r="DOI31" s="211"/>
      <c r="DOJ31" s="211"/>
      <c r="DOK31" s="211"/>
      <c r="DOL31" s="211"/>
      <c r="DOM31" s="211"/>
      <c r="DON31" s="211"/>
      <c r="DOO31" s="211"/>
      <c r="DOP31" s="211"/>
      <c r="DOQ31" s="211"/>
      <c r="DOR31" s="211"/>
      <c r="DOS31" s="211"/>
      <c r="DOT31" s="211"/>
      <c r="DOU31" s="211"/>
      <c r="DOV31" s="211"/>
      <c r="DOW31" s="211"/>
      <c r="DOX31" s="211"/>
      <c r="DOY31" s="211"/>
      <c r="DOZ31" s="211"/>
      <c r="DPA31" s="211"/>
      <c r="DPB31" s="211"/>
      <c r="DPC31" s="211"/>
      <c r="DPD31" s="211"/>
      <c r="DPE31" s="211"/>
      <c r="DPF31" s="211"/>
      <c r="DPG31" s="211"/>
      <c r="DPH31" s="211"/>
      <c r="DPI31" s="211"/>
      <c r="DPJ31" s="211"/>
      <c r="DPK31" s="211"/>
      <c r="DPL31" s="211"/>
      <c r="DPM31" s="211"/>
      <c r="DPN31" s="211"/>
      <c r="DPO31" s="211"/>
      <c r="DPP31" s="211"/>
      <c r="DPQ31" s="211"/>
      <c r="DPR31" s="211"/>
      <c r="DPS31" s="211"/>
      <c r="DPT31" s="211"/>
      <c r="DPU31" s="211"/>
      <c r="DPV31" s="211"/>
      <c r="DPW31" s="211"/>
      <c r="DPX31" s="211"/>
      <c r="DPY31" s="211"/>
      <c r="DPZ31" s="211"/>
      <c r="DQA31" s="211"/>
      <c r="DQB31" s="211"/>
      <c r="DQC31" s="211"/>
      <c r="DQD31" s="211"/>
      <c r="DQE31" s="211"/>
      <c r="DQF31" s="211"/>
      <c r="DQG31" s="211"/>
      <c r="DQH31" s="211"/>
      <c r="DQI31" s="211"/>
      <c r="DQJ31" s="211"/>
      <c r="DQK31" s="211"/>
      <c r="DQL31" s="211"/>
      <c r="DQM31" s="211"/>
      <c r="DQN31" s="211"/>
      <c r="DQO31" s="211"/>
      <c r="DQP31" s="211"/>
      <c r="DQQ31" s="211"/>
      <c r="DQR31" s="211"/>
      <c r="DQS31" s="211"/>
      <c r="DQT31" s="211"/>
      <c r="DQU31" s="211"/>
      <c r="DQV31" s="211"/>
      <c r="DQW31" s="211"/>
      <c r="DQX31" s="211"/>
      <c r="DQY31" s="211"/>
      <c r="DQZ31" s="211"/>
      <c r="DRA31" s="211"/>
      <c r="DRB31" s="211"/>
      <c r="DRC31" s="211"/>
      <c r="DRD31" s="211"/>
      <c r="DRE31" s="211"/>
      <c r="DRF31" s="211"/>
      <c r="DRG31" s="211"/>
      <c r="DRH31" s="211"/>
      <c r="DRI31" s="211"/>
      <c r="DRJ31" s="211"/>
      <c r="DRK31" s="211"/>
      <c r="DRL31" s="211"/>
      <c r="DRM31" s="211"/>
      <c r="DRN31" s="211"/>
      <c r="DRO31" s="211"/>
      <c r="DRP31" s="211"/>
      <c r="DRQ31" s="211"/>
      <c r="DRR31" s="211"/>
      <c r="DRS31" s="211"/>
      <c r="DRT31" s="211"/>
      <c r="DRU31" s="211"/>
      <c r="DRV31" s="211"/>
      <c r="DRW31" s="211"/>
      <c r="DRX31" s="211"/>
      <c r="DRY31" s="211"/>
      <c r="DRZ31" s="211"/>
      <c r="DSA31" s="211"/>
      <c r="DSB31" s="211"/>
      <c r="DSC31" s="211"/>
      <c r="DSD31" s="211"/>
      <c r="DSE31" s="211"/>
      <c r="DSF31" s="211"/>
      <c r="DSG31" s="211"/>
      <c r="DSH31" s="211"/>
      <c r="DSI31" s="211"/>
      <c r="DSJ31" s="211"/>
      <c r="DSK31" s="211"/>
      <c r="DSL31" s="211"/>
      <c r="DSM31" s="211"/>
      <c r="DSN31" s="211"/>
      <c r="DSO31" s="211"/>
      <c r="DSP31" s="211"/>
      <c r="DSQ31" s="211"/>
      <c r="DSR31" s="211"/>
      <c r="DSS31" s="211"/>
      <c r="DST31" s="211"/>
      <c r="DSU31" s="211"/>
      <c r="DSV31" s="211"/>
      <c r="DSW31" s="211"/>
      <c r="DSX31" s="211"/>
      <c r="DSY31" s="211"/>
      <c r="DSZ31" s="211"/>
      <c r="DTA31" s="211"/>
      <c r="DTB31" s="211"/>
      <c r="DTC31" s="211"/>
      <c r="DTD31" s="211"/>
      <c r="DTE31" s="211"/>
      <c r="DTF31" s="211"/>
      <c r="DTG31" s="211"/>
      <c r="DTH31" s="211"/>
      <c r="DTI31" s="211"/>
      <c r="DTJ31" s="211"/>
      <c r="DTK31" s="211"/>
      <c r="DTL31" s="211"/>
      <c r="DTM31" s="211"/>
      <c r="DTN31" s="211"/>
      <c r="DTO31" s="211"/>
      <c r="DTP31" s="211"/>
      <c r="DTQ31" s="211"/>
      <c r="DTR31" s="211"/>
      <c r="DTS31" s="211"/>
      <c r="DTT31" s="211"/>
      <c r="DTU31" s="211"/>
      <c r="DTV31" s="211"/>
      <c r="DTW31" s="211"/>
      <c r="DTX31" s="211"/>
      <c r="DTY31" s="211"/>
      <c r="DTZ31" s="211"/>
      <c r="DUA31" s="211"/>
      <c r="DUB31" s="211"/>
      <c r="DUC31" s="211"/>
      <c r="DUD31" s="211"/>
      <c r="DUE31" s="211"/>
      <c r="DUF31" s="211"/>
      <c r="DUG31" s="211"/>
      <c r="DUH31" s="211"/>
      <c r="DUI31" s="211"/>
      <c r="DUJ31" s="211"/>
      <c r="DUK31" s="211"/>
      <c r="DUL31" s="211"/>
      <c r="DUM31" s="211"/>
      <c r="DUN31" s="211"/>
      <c r="DUO31" s="211"/>
      <c r="DUP31" s="211"/>
      <c r="DUQ31" s="211"/>
      <c r="DUR31" s="211"/>
      <c r="DUS31" s="211"/>
      <c r="DUT31" s="211"/>
      <c r="DUU31" s="211"/>
      <c r="DUV31" s="211"/>
      <c r="DUW31" s="211"/>
      <c r="DUX31" s="211"/>
      <c r="DUY31" s="211"/>
      <c r="DUZ31" s="211"/>
      <c r="DVA31" s="211"/>
      <c r="DVB31" s="211"/>
      <c r="DVC31" s="211"/>
      <c r="DVD31" s="211"/>
      <c r="DVE31" s="211"/>
      <c r="DVF31" s="211"/>
      <c r="DVG31" s="211"/>
      <c r="DVH31" s="211"/>
      <c r="DVI31" s="211"/>
      <c r="DVJ31" s="211"/>
      <c r="DVK31" s="211"/>
      <c r="DVL31" s="211"/>
      <c r="DVM31" s="211"/>
      <c r="DVN31" s="211"/>
      <c r="DVO31" s="211"/>
      <c r="DVP31" s="211"/>
      <c r="DVQ31" s="211"/>
      <c r="DVR31" s="211"/>
      <c r="DVS31" s="211"/>
      <c r="DVT31" s="211"/>
      <c r="DVU31" s="211"/>
      <c r="DVV31" s="211"/>
      <c r="DVW31" s="211"/>
      <c r="DVX31" s="211"/>
      <c r="DVY31" s="211"/>
      <c r="DVZ31" s="211"/>
      <c r="DWA31" s="211"/>
      <c r="DWB31" s="211"/>
      <c r="DWC31" s="211"/>
      <c r="DWD31" s="211"/>
      <c r="DWE31" s="211"/>
      <c r="DWF31" s="211"/>
      <c r="DWG31" s="211"/>
      <c r="DWH31" s="211"/>
      <c r="DWI31" s="211"/>
      <c r="DWJ31" s="211"/>
      <c r="DWK31" s="211"/>
      <c r="DWL31" s="211"/>
      <c r="DWM31" s="211"/>
      <c r="DWN31" s="211"/>
      <c r="DWO31" s="211"/>
      <c r="DWP31" s="211"/>
      <c r="DWQ31" s="211"/>
      <c r="DWR31" s="211"/>
      <c r="DWS31" s="211"/>
      <c r="DWT31" s="211"/>
      <c r="DWU31" s="211"/>
      <c r="DWV31" s="211"/>
      <c r="DWW31" s="211"/>
      <c r="DWX31" s="211"/>
      <c r="DWY31" s="211"/>
      <c r="DWZ31" s="211"/>
      <c r="DXA31" s="211"/>
      <c r="DXB31" s="211"/>
      <c r="DXC31" s="211"/>
      <c r="DXD31" s="211"/>
      <c r="DXE31" s="211"/>
      <c r="DXF31" s="211"/>
      <c r="DXG31" s="211"/>
      <c r="DXH31" s="211"/>
      <c r="DXI31" s="211"/>
      <c r="DXJ31" s="211"/>
      <c r="DXK31" s="211"/>
      <c r="DXL31" s="211"/>
      <c r="DXM31" s="211"/>
      <c r="DXN31" s="211"/>
      <c r="DXO31" s="211"/>
      <c r="DXP31" s="211"/>
      <c r="DXQ31" s="211"/>
      <c r="DXR31" s="211"/>
      <c r="DXS31" s="211"/>
      <c r="DXT31" s="211"/>
      <c r="DXU31" s="211"/>
      <c r="DXV31" s="211"/>
      <c r="DXW31" s="211"/>
      <c r="DXX31" s="211"/>
      <c r="DXY31" s="211"/>
      <c r="DXZ31" s="211"/>
      <c r="DYA31" s="211"/>
      <c r="DYB31" s="211"/>
      <c r="DYC31" s="211"/>
      <c r="DYD31" s="211"/>
      <c r="DYE31" s="211"/>
      <c r="DYF31" s="211"/>
      <c r="DYG31" s="211"/>
      <c r="DYH31" s="211"/>
      <c r="DYI31" s="211"/>
      <c r="DYJ31" s="211"/>
      <c r="DYK31" s="211"/>
      <c r="DYL31" s="211"/>
      <c r="DYM31" s="211"/>
      <c r="DYN31" s="211"/>
      <c r="DYO31" s="211"/>
      <c r="DYP31" s="211"/>
      <c r="DYQ31" s="211"/>
      <c r="DYR31" s="211"/>
      <c r="DYS31" s="211"/>
      <c r="DYT31" s="211"/>
      <c r="DYU31" s="211"/>
      <c r="DYV31" s="211"/>
      <c r="DYW31" s="211"/>
      <c r="DYX31" s="211"/>
      <c r="DYY31" s="211"/>
      <c r="DYZ31" s="211"/>
      <c r="DZA31" s="211"/>
      <c r="DZB31" s="211"/>
      <c r="DZC31" s="211"/>
      <c r="DZD31" s="211"/>
      <c r="DZE31" s="211"/>
      <c r="DZF31" s="211"/>
      <c r="DZG31" s="211"/>
      <c r="DZH31" s="211"/>
      <c r="DZI31" s="211"/>
      <c r="DZJ31" s="211"/>
      <c r="DZK31" s="211"/>
      <c r="DZL31" s="211"/>
      <c r="DZM31" s="211"/>
      <c r="DZN31" s="211"/>
      <c r="DZO31" s="211"/>
      <c r="DZP31" s="211"/>
      <c r="DZQ31" s="211"/>
      <c r="DZR31" s="211"/>
      <c r="DZS31" s="211"/>
      <c r="DZT31" s="211"/>
      <c r="DZU31" s="211"/>
      <c r="DZV31" s="211"/>
      <c r="DZW31" s="211"/>
      <c r="DZX31" s="211"/>
      <c r="DZY31" s="211"/>
      <c r="DZZ31" s="211"/>
      <c r="EAA31" s="211"/>
      <c r="EAB31" s="211"/>
      <c r="EAC31" s="211"/>
      <c r="EAD31" s="211"/>
      <c r="EAE31" s="211"/>
      <c r="EAF31" s="211"/>
      <c r="EAG31" s="211"/>
      <c r="EAH31" s="211"/>
      <c r="EAI31" s="211"/>
      <c r="EAJ31" s="211"/>
      <c r="EAK31" s="211"/>
      <c r="EAL31" s="211"/>
      <c r="EAM31" s="211"/>
      <c r="EAN31" s="211"/>
      <c r="EAO31" s="211"/>
      <c r="EAP31" s="211"/>
      <c r="EAQ31" s="211"/>
      <c r="EAR31" s="211"/>
      <c r="EAS31" s="211"/>
      <c r="EAT31" s="211"/>
      <c r="EAU31" s="211"/>
      <c r="EAV31" s="211"/>
      <c r="EAW31" s="211"/>
      <c r="EAX31" s="211"/>
      <c r="EAY31" s="211"/>
      <c r="EAZ31" s="211"/>
      <c r="EBA31" s="211"/>
      <c r="EBB31" s="211"/>
      <c r="EBC31" s="211"/>
      <c r="EBD31" s="211"/>
      <c r="EBE31" s="211"/>
      <c r="EBF31" s="211"/>
      <c r="EBG31" s="211"/>
      <c r="EBH31" s="211"/>
      <c r="EBI31" s="211"/>
      <c r="EBJ31" s="211"/>
      <c r="EBK31" s="211"/>
      <c r="EBL31" s="211"/>
      <c r="EBM31" s="211"/>
      <c r="EBN31" s="211"/>
      <c r="EBO31" s="211"/>
      <c r="EBP31" s="211"/>
      <c r="EBQ31" s="211"/>
      <c r="EBR31" s="211"/>
      <c r="EBS31" s="211"/>
      <c r="EBT31" s="211"/>
      <c r="EBU31" s="211"/>
      <c r="EBV31" s="211"/>
      <c r="EBW31" s="211"/>
      <c r="EBX31" s="211"/>
      <c r="EBY31" s="211"/>
      <c r="EBZ31" s="211"/>
      <c r="ECA31" s="211"/>
      <c r="ECB31" s="211"/>
      <c r="ECC31" s="211"/>
      <c r="ECD31" s="211"/>
      <c r="ECE31" s="211"/>
      <c r="ECF31" s="211"/>
      <c r="ECG31" s="211"/>
      <c r="ECH31" s="211"/>
      <c r="ECI31" s="211"/>
      <c r="ECJ31" s="211"/>
      <c r="ECK31" s="211"/>
      <c r="ECL31" s="211"/>
      <c r="ECM31" s="211"/>
      <c r="ECN31" s="211"/>
      <c r="ECO31" s="211"/>
      <c r="ECP31" s="211"/>
      <c r="ECQ31" s="211"/>
      <c r="ECR31" s="211"/>
      <c r="ECS31" s="211"/>
      <c r="ECT31" s="211"/>
      <c r="ECU31" s="211"/>
      <c r="ECV31" s="211"/>
      <c r="ECW31" s="211"/>
      <c r="ECX31" s="211"/>
      <c r="ECY31" s="211"/>
      <c r="ECZ31" s="211"/>
      <c r="EDA31" s="211"/>
      <c r="EDB31" s="211"/>
      <c r="EDC31" s="211"/>
      <c r="EDD31" s="211"/>
      <c r="EDE31" s="211"/>
      <c r="EDF31" s="211"/>
      <c r="EDG31" s="211"/>
      <c r="EDH31" s="211"/>
      <c r="EDI31" s="211"/>
      <c r="EDJ31" s="211"/>
      <c r="EDK31" s="211"/>
      <c r="EDL31" s="211"/>
      <c r="EDM31" s="211"/>
      <c r="EDN31" s="211"/>
      <c r="EDO31" s="211"/>
      <c r="EDP31" s="211"/>
      <c r="EDQ31" s="211"/>
      <c r="EDR31" s="211"/>
      <c r="EDS31" s="211"/>
      <c r="EDT31" s="211"/>
      <c r="EDU31" s="211"/>
      <c r="EDV31" s="211"/>
      <c r="EDW31" s="211"/>
      <c r="EDX31" s="211"/>
      <c r="EDY31" s="211"/>
      <c r="EDZ31" s="211"/>
      <c r="EEA31" s="211"/>
      <c r="EEB31" s="211"/>
      <c r="EEC31" s="211"/>
      <c r="EED31" s="211"/>
      <c r="EEE31" s="211"/>
      <c r="EEF31" s="211"/>
      <c r="EEG31" s="211"/>
      <c r="EEH31" s="211"/>
      <c r="EEI31" s="211"/>
      <c r="EEJ31" s="211"/>
      <c r="EEK31" s="211"/>
      <c r="EEL31" s="211"/>
      <c r="EEM31" s="211"/>
      <c r="EEN31" s="211"/>
      <c r="EEO31" s="211"/>
      <c r="EEP31" s="211"/>
      <c r="EEQ31" s="211"/>
      <c r="EER31" s="211"/>
      <c r="EES31" s="211"/>
      <c r="EET31" s="211"/>
      <c r="EEU31" s="211"/>
      <c r="EEV31" s="211"/>
      <c r="EEW31" s="211"/>
      <c r="EEX31" s="211"/>
      <c r="EEY31" s="211"/>
      <c r="EEZ31" s="211"/>
      <c r="EFA31" s="211"/>
      <c r="EFB31" s="211"/>
      <c r="EFC31" s="211"/>
      <c r="EFD31" s="211"/>
      <c r="EFE31" s="211"/>
      <c r="EFF31" s="211"/>
      <c r="EFG31" s="211"/>
      <c r="EFH31" s="211"/>
      <c r="EFI31" s="211"/>
      <c r="EFJ31" s="211"/>
      <c r="EFK31" s="211"/>
      <c r="EFL31" s="211"/>
      <c r="EFM31" s="211"/>
      <c r="EFN31" s="211"/>
      <c r="EFO31" s="211"/>
      <c r="EFP31" s="211"/>
      <c r="EFQ31" s="211"/>
      <c r="EFR31" s="211"/>
      <c r="EFS31" s="211"/>
      <c r="EFT31" s="211"/>
      <c r="EFU31" s="211"/>
      <c r="EFV31" s="211"/>
      <c r="EFW31" s="211"/>
      <c r="EFX31" s="211"/>
      <c r="EFY31" s="211"/>
      <c r="EFZ31" s="211"/>
      <c r="EGA31" s="211"/>
      <c r="EGB31" s="211"/>
      <c r="EGC31" s="211"/>
      <c r="EGD31" s="211"/>
      <c r="EGE31" s="211"/>
      <c r="EGF31" s="211"/>
      <c r="EGG31" s="211"/>
      <c r="EGH31" s="211"/>
      <c r="EGI31" s="211"/>
      <c r="EGJ31" s="211"/>
      <c r="EGK31" s="211"/>
      <c r="EGL31" s="211"/>
      <c r="EGM31" s="211"/>
      <c r="EGN31" s="211"/>
      <c r="EGO31" s="211"/>
      <c r="EGP31" s="211"/>
      <c r="EGQ31" s="211"/>
      <c r="EGR31" s="211"/>
      <c r="EGS31" s="211"/>
      <c r="EGT31" s="211"/>
      <c r="EGU31" s="211"/>
      <c r="EGV31" s="211"/>
      <c r="EGW31" s="211"/>
      <c r="EGX31" s="211"/>
      <c r="EGY31" s="211"/>
      <c r="EGZ31" s="211"/>
      <c r="EHA31" s="211"/>
      <c r="EHB31" s="211"/>
      <c r="EHC31" s="211"/>
      <c r="EHD31" s="211"/>
      <c r="EHE31" s="211"/>
      <c r="EHF31" s="211"/>
      <c r="EHG31" s="211"/>
      <c r="EHH31" s="211"/>
      <c r="EHI31" s="211"/>
      <c r="EHJ31" s="211"/>
      <c r="EHK31" s="211"/>
      <c r="EHL31" s="211"/>
      <c r="EHM31" s="211"/>
      <c r="EHN31" s="211"/>
      <c r="EHO31" s="211"/>
      <c r="EHP31" s="211"/>
      <c r="EHQ31" s="211"/>
      <c r="EHR31" s="211"/>
      <c r="EHS31" s="211"/>
      <c r="EHT31" s="211"/>
      <c r="EHU31" s="211"/>
      <c r="EHV31" s="211"/>
      <c r="EHW31" s="211"/>
      <c r="EHX31" s="211"/>
      <c r="EHY31" s="211"/>
      <c r="EHZ31" s="211"/>
      <c r="EIA31" s="211"/>
      <c r="EIB31" s="211"/>
      <c r="EIC31" s="211"/>
      <c r="EID31" s="211"/>
      <c r="EIE31" s="211"/>
      <c r="EIF31" s="211"/>
      <c r="EIG31" s="211"/>
      <c r="EIH31" s="211"/>
      <c r="EII31" s="211"/>
      <c r="EIJ31" s="211"/>
      <c r="EIK31" s="211"/>
      <c r="EIL31" s="211"/>
      <c r="EIM31" s="211"/>
      <c r="EIN31" s="211"/>
      <c r="EIO31" s="211"/>
      <c r="EIP31" s="211"/>
      <c r="EIQ31" s="211"/>
      <c r="EIR31" s="211"/>
      <c r="EIS31" s="211"/>
      <c r="EIT31" s="211"/>
      <c r="EIU31" s="211"/>
      <c r="EIV31" s="211"/>
      <c r="EIW31" s="211"/>
      <c r="EIX31" s="211"/>
      <c r="EIY31" s="211"/>
      <c r="EIZ31" s="211"/>
      <c r="EJA31" s="211"/>
      <c r="EJB31" s="211"/>
      <c r="EJC31" s="211"/>
      <c r="EJD31" s="211"/>
      <c r="EJE31" s="211"/>
      <c r="EJF31" s="211"/>
      <c r="EJG31" s="211"/>
      <c r="EJH31" s="211"/>
      <c r="EJI31" s="211"/>
      <c r="EJJ31" s="211"/>
      <c r="EJK31" s="211"/>
      <c r="EJL31" s="211"/>
      <c r="EJM31" s="211"/>
      <c r="EJN31" s="211"/>
      <c r="EJO31" s="211"/>
      <c r="EJP31" s="211"/>
      <c r="EJQ31" s="211"/>
      <c r="EJR31" s="211"/>
      <c r="EJS31" s="211"/>
      <c r="EJT31" s="211"/>
      <c r="EJU31" s="211"/>
      <c r="EJV31" s="211"/>
      <c r="EJW31" s="211"/>
      <c r="EJX31" s="211"/>
      <c r="EJY31" s="211"/>
      <c r="EJZ31" s="211"/>
      <c r="EKA31" s="211"/>
      <c r="EKB31" s="211"/>
      <c r="EKC31" s="211"/>
      <c r="EKD31" s="211"/>
      <c r="EKE31" s="211"/>
      <c r="EKF31" s="211"/>
      <c r="EKG31" s="211"/>
      <c r="EKH31" s="211"/>
      <c r="EKI31" s="211"/>
      <c r="EKJ31" s="211"/>
      <c r="EKK31" s="211"/>
      <c r="EKL31" s="211"/>
      <c r="EKM31" s="211"/>
      <c r="EKN31" s="211"/>
      <c r="EKO31" s="211"/>
      <c r="EKP31" s="211"/>
      <c r="EKQ31" s="211"/>
      <c r="EKR31" s="211"/>
      <c r="EKS31" s="211"/>
      <c r="EKT31" s="211"/>
      <c r="EKU31" s="211"/>
      <c r="EKV31" s="211"/>
      <c r="EKW31" s="211"/>
      <c r="EKX31" s="211"/>
      <c r="EKY31" s="211"/>
      <c r="EKZ31" s="211"/>
      <c r="ELA31" s="211"/>
      <c r="ELB31" s="211"/>
      <c r="ELC31" s="211"/>
      <c r="ELD31" s="211"/>
      <c r="ELE31" s="211"/>
      <c r="ELF31" s="211"/>
      <c r="ELG31" s="211"/>
      <c r="ELH31" s="211"/>
      <c r="ELI31" s="211"/>
      <c r="ELJ31" s="211"/>
      <c r="ELK31" s="211"/>
      <c r="ELL31" s="211"/>
      <c r="ELM31" s="211"/>
      <c r="ELN31" s="211"/>
      <c r="ELO31" s="211"/>
      <c r="ELP31" s="211"/>
      <c r="ELQ31" s="211"/>
      <c r="ELR31" s="211"/>
      <c r="ELS31" s="211"/>
      <c r="ELT31" s="211"/>
      <c r="ELU31" s="211"/>
      <c r="ELV31" s="211"/>
      <c r="ELW31" s="211"/>
      <c r="ELX31" s="211"/>
      <c r="ELY31" s="211"/>
      <c r="ELZ31" s="211"/>
      <c r="EMA31" s="211"/>
      <c r="EMB31" s="211"/>
      <c r="EMC31" s="211"/>
      <c r="EMD31" s="211"/>
      <c r="EME31" s="211"/>
      <c r="EMF31" s="211"/>
      <c r="EMG31" s="211"/>
      <c r="EMH31" s="211"/>
      <c r="EMI31" s="211"/>
      <c r="EMJ31" s="211"/>
      <c r="EMK31" s="211"/>
      <c r="EML31" s="211"/>
      <c r="EMM31" s="211"/>
      <c r="EMN31" s="211"/>
      <c r="EMO31" s="211"/>
      <c r="EMP31" s="211"/>
      <c r="EMQ31" s="211"/>
      <c r="EMR31" s="211"/>
      <c r="EMS31" s="211"/>
      <c r="EMT31" s="211"/>
      <c r="EMU31" s="211"/>
      <c r="EMV31" s="211"/>
      <c r="EMW31" s="211"/>
      <c r="EMX31" s="211"/>
      <c r="EMY31" s="211"/>
      <c r="EMZ31" s="211"/>
      <c r="ENA31" s="211"/>
      <c r="ENB31" s="211"/>
      <c r="ENC31" s="211"/>
      <c r="END31" s="211"/>
      <c r="ENE31" s="211"/>
      <c r="ENF31" s="211"/>
      <c r="ENG31" s="211"/>
      <c r="ENH31" s="211"/>
      <c r="ENI31" s="211"/>
      <c r="ENJ31" s="211"/>
      <c r="ENK31" s="211"/>
      <c r="ENL31" s="211"/>
      <c r="ENM31" s="211"/>
      <c r="ENN31" s="211"/>
      <c r="ENO31" s="211"/>
      <c r="ENP31" s="211"/>
      <c r="ENQ31" s="211"/>
      <c r="ENR31" s="211"/>
      <c r="ENS31" s="211"/>
      <c r="ENT31" s="211"/>
      <c r="ENU31" s="211"/>
      <c r="ENV31" s="211"/>
      <c r="ENW31" s="211"/>
      <c r="ENX31" s="211"/>
      <c r="ENY31" s="211"/>
      <c r="ENZ31" s="211"/>
      <c r="EOA31" s="211"/>
      <c r="EOB31" s="211"/>
      <c r="EOC31" s="211"/>
      <c r="EOD31" s="211"/>
      <c r="EOE31" s="211"/>
      <c r="EOF31" s="211"/>
      <c r="EOG31" s="211"/>
      <c r="EOH31" s="211"/>
      <c r="EOI31" s="211"/>
      <c r="EOJ31" s="211"/>
      <c r="EOK31" s="211"/>
      <c r="EOL31" s="211"/>
      <c r="EOM31" s="211"/>
      <c r="EON31" s="211"/>
      <c r="EOO31" s="211"/>
      <c r="EOP31" s="211"/>
      <c r="EOQ31" s="211"/>
      <c r="EOR31" s="211"/>
      <c r="EOS31" s="211"/>
      <c r="EOT31" s="211"/>
      <c r="EOU31" s="211"/>
      <c r="EOV31" s="211"/>
      <c r="EOW31" s="211"/>
      <c r="EOX31" s="211"/>
      <c r="EOY31" s="211"/>
      <c r="EOZ31" s="211"/>
      <c r="EPA31" s="211"/>
      <c r="EPB31" s="211"/>
      <c r="EPC31" s="211"/>
      <c r="EPD31" s="211"/>
      <c r="EPE31" s="211"/>
      <c r="EPF31" s="211"/>
      <c r="EPG31" s="211"/>
      <c r="EPH31" s="211"/>
      <c r="EPI31" s="211"/>
      <c r="EPJ31" s="211"/>
      <c r="EPK31" s="211"/>
      <c r="EPL31" s="211"/>
      <c r="EPM31" s="211"/>
      <c r="EPN31" s="211"/>
      <c r="EPO31" s="211"/>
      <c r="EPP31" s="211"/>
      <c r="EPQ31" s="211"/>
      <c r="EPR31" s="211"/>
      <c r="EPS31" s="211"/>
      <c r="EPT31" s="211"/>
      <c r="EPU31" s="211"/>
      <c r="EPV31" s="211"/>
      <c r="EPW31" s="211"/>
      <c r="EPX31" s="211"/>
      <c r="EPY31" s="211"/>
      <c r="EPZ31" s="211"/>
      <c r="EQA31" s="211"/>
      <c r="EQB31" s="211"/>
      <c r="EQC31" s="211"/>
      <c r="EQD31" s="211"/>
      <c r="EQE31" s="211"/>
      <c r="EQF31" s="211"/>
      <c r="EQG31" s="211"/>
      <c r="EQH31" s="211"/>
      <c r="EQI31" s="211"/>
      <c r="EQJ31" s="211"/>
      <c r="EQK31" s="211"/>
      <c r="EQL31" s="211"/>
      <c r="EQM31" s="211"/>
      <c r="EQN31" s="211"/>
      <c r="EQO31" s="211"/>
      <c r="EQP31" s="211"/>
      <c r="EQQ31" s="211"/>
      <c r="EQR31" s="211"/>
      <c r="EQS31" s="211"/>
      <c r="EQT31" s="211"/>
      <c r="EQU31" s="211"/>
      <c r="EQV31" s="211"/>
      <c r="EQW31" s="211"/>
      <c r="EQX31" s="211"/>
      <c r="EQY31" s="211"/>
      <c r="EQZ31" s="211"/>
      <c r="ERA31" s="211"/>
      <c r="ERB31" s="211"/>
      <c r="ERC31" s="211"/>
      <c r="ERD31" s="211"/>
      <c r="ERE31" s="211"/>
      <c r="ERF31" s="211"/>
      <c r="ERG31" s="211"/>
      <c r="ERH31" s="211"/>
      <c r="ERI31" s="211"/>
      <c r="ERJ31" s="211"/>
      <c r="ERK31" s="211"/>
      <c r="ERL31" s="211"/>
      <c r="ERM31" s="211"/>
      <c r="ERN31" s="211"/>
      <c r="ERO31" s="211"/>
      <c r="ERP31" s="211"/>
      <c r="ERQ31" s="211"/>
      <c r="ERR31" s="211"/>
      <c r="ERS31" s="211"/>
      <c r="ERT31" s="211"/>
      <c r="ERU31" s="211"/>
      <c r="ERV31" s="211"/>
      <c r="ERW31" s="211"/>
      <c r="ERX31" s="211"/>
      <c r="ERY31" s="211"/>
      <c r="ERZ31" s="211"/>
      <c r="ESA31" s="211"/>
      <c r="ESB31" s="211"/>
      <c r="ESC31" s="211"/>
      <c r="ESD31" s="211"/>
      <c r="ESE31" s="211"/>
      <c r="ESF31" s="211"/>
      <c r="ESG31" s="211"/>
      <c r="ESH31" s="211"/>
      <c r="ESI31" s="211"/>
      <c r="ESJ31" s="211"/>
      <c r="ESK31" s="211"/>
      <c r="ESL31" s="211"/>
      <c r="ESM31" s="211"/>
      <c r="ESN31" s="211"/>
      <c r="ESO31" s="211"/>
      <c r="ESP31" s="211"/>
      <c r="ESQ31" s="211"/>
      <c r="ESR31" s="211"/>
      <c r="ESS31" s="211"/>
      <c r="EST31" s="211"/>
      <c r="ESU31" s="211"/>
      <c r="ESV31" s="211"/>
      <c r="ESW31" s="211"/>
      <c r="ESX31" s="211"/>
      <c r="ESY31" s="211"/>
      <c r="ESZ31" s="211"/>
      <c r="ETA31" s="211"/>
      <c r="ETB31" s="211"/>
      <c r="ETC31" s="211"/>
      <c r="ETD31" s="211"/>
      <c r="ETE31" s="211"/>
      <c r="ETF31" s="211"/>
      <c r="ETG31" s="211"/>
      <c r="ETH31" s="211"/>
      <c r="ETI31" s="211"/>
      <c r="ETJ31" s="211"/>
      <c r="ETK31" s="211"/>
      <c r="ETL31" s="211"/>
      <c r="ETM31" s="211"/>
      <c r="ETN31" s="211"/>
      <c r="ETO31" s="211"/>
      <c r="ETP31" s="211"/>
      <c r="ETQ31" s="211"/>
      <c r="ETR31" s="211"/>
      <c r="ETS31" s="211"/>
      <c r="ETT31" s="211"/>
      <c r="ETU31" s="211"/>
      <c r="ETV31" s="211"/>
      <c r="ETW31" s="211"/>
      <c r="ETX31" s="211"/>
      <c r="ETY31" s="211"/>
      <c r="ETZ31" s="211"/>
      <c r="EUA31" s="211"/>
      <c r="EUB31" s="211"/>
      <c r="EUC31" s="211"/>
      <c r="EUD31" s="211"/>
      <c r="EUE31" s="211"/>
      <c r="EUF31" s="211"/>
      <c r="EUG31" s="211"/>
      <c r="EUH31" s="211"/>
      <c r="EUI31" s="211"/>
      <c r="EUJ31" s="211"/>
      <c r="EUK31" s="211"/>
      <c r="EUL31" s="211"/>
      <c r="EUM31" s="211"/>
      <c r="EUN31" s="211"/>
      <c r="EUO31" s="211"/>
      <c r="EUP31" s="211"/>
      <c r="EUQ31" s="211"/>
      <c r="EUR31" s="211"/>
      <c r="EUS31" s="211"/>
      <c r="EUT31" s="211"/>
      <c r="EUU31" s="211"/>
      <c r="EUV31" s="211"/>
      <c r="EUW31" s="211"/>
      <c r="EUX31" s="211"/>
      <c r="EUY31" s="211"/>
      <c r="EUZ31" s="211"/>
      <c r="EVA31" s="211"/>
      <c r="EVB31" s="211"/>
      <c r="EVC31" s="211"/>
      <c r="EVD31" s="211"/>
      <c r="EVE31" s="211"/>
      <c r="EVF31" s="211"/>
      <c r="EVG31" s="211"/>
      <c r="EVH31" s="211"/>
      <c r="EVI31" s="211"/>
      <c r="EVJ31" s="211"/>
      <c r="EVK31" s="211"/>
      <c r="EVL31" s="211"/>
      <c r="EVM31" s="211"/>
      <c r="EVN31" s="211"/>
      <c r="EVO31" s="211"/>
      <c r="EVP31" s="211"/>
      <c r="EVQ31" s="211"/>
      <c r="EVR31" s="211"/>
      <c r="EVS31" s="211"/>
      <c r="EVT31" s="211"/>
      <c r="EVU31" s="211"/>
      <c r="EVV31" s="211"/>
      <c r="EVW31" s="211"/>
      <c r="EVX31" s="211"/>
      <c r="EVY31" s="211"/>
      <c r="EVZ31" s="211"/>
      <c r="EWA31" s="211"/>
      <c r="EWB31" s="211"/>
      <c r="EWC31" s="211"/>
      <c r="EWD31" s="211"/>
      <c r="EWE31" s="211"/>
      <c r="EWF31" s="211"/>
      <c r="EWG31" s="211"/>
      <c r="EWH31" s="211"/>
      <c r="EWI31" s="211"/>
      <c r="EWJ31" s="211"/>
      <c r="EWK31" s="211"/>
      <c r="EWL31" s="211"/>
      <c r="EWM31" s="211"/>
      <c r="EWN31" s="211"/>
      <c r="EWO31" s="211"/>
      <c r="EWP31" s="211"/>
      <c r="EWQ31" s="211"/>
      <c r="EWR31" s="211"/>
      <c r="EWS31" s="211"/>
      <c r="EWT31" s="211"/>
      <c r="EWU31" s="211"/>
      <c r="EWV31" s="211"/>
      <c r="EWW31" s="211"/>
      <c r="EWX31" s="211"/>
      <c r="EWY31" s="211"/>
      <c r="EWZ31" s="211"/>
      <c r="EXA31" s="211"/>
      <c r="EXB31" s="211"/>
      <c r="EXC31" s="211"/>
      <c r="EXD31" s="211"/>
      <c r="EXE31" s="211"/>
      <c r="EXF31" s="211"/>
      <c r="EXG31" s="211"/>
      <c r="EXH31" s="211"/>
      <c r="EXI31" s="211"/>
      <c r="EXJ31" s="211"/>
      <c r="EXK31" s="211"/>
      <c r="EXL31" s="211"/>
      <c r="EXM31" s="211"/>
      <c r="EXN31" s="211"/>
      <c r="EXO31" s="211"/>
      <c r="EXP31" s="211"/>
      <c r="EXQ31" s="211"/>
      <c r="EXR31" s="211"/>
      <c r="EXS31" s="211"/>
      <c r="EXT31" s="211"/>
      <c r="EXU31" s="211"/>
      <c r="EXV31" s="211"/>
      <c r="EXW31" s="211"/>
      <c r="EXX31" s="211"/>
      <c r="EXY31" s="211"/>
      <c r="EXZ31" s="211"/>
      <c r="EYA31" s="211"/>
      <c r="EYB31" s="211"/>
      <c r="EYC31" s="211"/>
      <c r="EYD31" s="211"/>
      <c r="EYE31" s="211"/>
      <c r="EYF31" s="211"/>
      <c r="EYG31" s="211"/>
      <c r="EYH31" s="211"/>
      <c r="EYI31" s="211"/>
      <c r="EYJ31" s="211"/>
      <c r="EYK31" s="211"/>
      <c r="EYL31" s="211"/>
      <c r="EYM31" s="211"/>
      <c r="EYN31" s="211"/>
      <c r="EYO31" s="211"/>
      <c r="EYP31" s="211"/>
      <c r="EYQ31" s="211"/>
      <c r="EYR31" s="211"/>
      <c r="EYS31" s="211"/>
      <c r="EYT31" s="211"/>
      <c r="EYU31" s="211"/>
      <c r="EYV31" s="211"/>
      <c r="EYW31" s="211"/>
      <c r="EYX31" s="211"/>
      <c r="EYY31" s="211"/>
      <c r="EYZ31" s="211"/>
      <c r="EZA31" s="211"/>
      <c r="EZB31" s="211"/>
      <c r="EZC31" s="211"/>
      <c r="EZD31" s="211"/>
      <c r="EZE31" s="211"/>
      <c r="EZF31" s="211"/>
      <c r="EZG31" s="211"/>
      <c r="EZH31" s="211"/>
      <c r="EZI31" s="211"/>
      <c r="EZJ31" s="211"/>
      <c r="EZK31" s="211"/>
      <c r="EZL31" s="211"/>
      <c r="EZM31" s="211"/>
      <c r="EZN31" s="211"/>
      <c r="EZO31" s="211"/>
      <c r="EZP31" s="211"/>
      <c r="EZQ31" s="211"/>
      <c r="EZR31" s="211"/>
      <c r="EZS31" s="211"/>
      <c r="EZT31" s="211"/>
      <c r="EZU31" s="211"/>
      <c r="EZV31" s="211"/>
      <c r="EZW31" s="211"/>
      <c r="EZX31" s="211"/>
      <c r="EZY31" s="211"/>
      <c r="EZZ31" s="211"/>
      <c r="FAA31" s="211"/>
      <c r="FAB31" s="211"/>
      <c r="FAC31" s="211"/>
      <c r="FAD31" s="211"/>
      <c r="FAE31" s="211"/>
      <c r="FAF31" s="211"/>
      <c r="FAG31" s="211"/>
      <c r="FAH31" s="211"/>
      <c r="FAI31" s="211"/>
      <c r="FAJ31" s="211"/>
      <c r="FAK31" s="211"/>
      <c r="FAL31" s="211"/>
      <c r="FAM31" s="211"/>
      <c r="FAN31" s="211"/>
      <c r="FAO31" s="211"/>
      <c r="FAP31" s="211"/>
      <c r="FAQ31" s="211"/>
      <c r="FAR31" s="211"/>
      <c r="FAS31" s="211"/>
      <c r="FAT31" s="211"/>
      <c r="FAU31" s="211"/>
      <c r="FAV31" s="211"/>
      <c r="FAW31" s="211"/>
      <c r="FAX31" s="211"/>
      <c r="FAY31" s="211"/>
      <c r="FAZ31" s="211"/>
      <c r="FBA31" s="211"/>
      <c r="FBB31" s="211"/>
      <c r="FBC31" s="211"/>
      <c r="FBD31" s="211"/>
      <c r="FBE31" s="211"/>
      <c r="FBF31" s="211"/>
      <c r="FBG31" s="211"/>
      <c r="FBH31" s="211"/>
      <c r="FBI31" s="211"/>
      <c r="FBJ31" s="211"/>
      <c r="FBK31" s="211"/>
      <c r="FBL31" s="211"/>
      <c r="FBM31" s="211"/>
      <c r="FBN31" s="211"/>
      <c r="FBO31" s="211"/>
      <c r="FBP31" s="211"/>
      <c r="FBQ31" s="211"/>
      <c r="FBR31" s="211"/>
      <c r="FBS31" s="211"/>
      <c r="FBT31" s="211"/>
      <c r="FBU31" s="211"/>
      <c r="FBV31" s="211"/>
      <c r="FBW31" s="211"/>
      <c r="FBX31" s="211"/>
      <c r="FBY31" s="211"/>
      <c r="FBZ31" s="211"/>
      <c r="FCA31" s="211"/>
      <c r="FCB31" s="211"/>
      <c r="FCC31" s="211"/>
      <c r="FCD31" s="211"/>
      <c r="FCE31" s="211"/>
      <c r="FCF31" s="211"/>
      <c r="FCG31" s="211"/>
      <c r="FCH31" s="211"/>
      <c r="FCI31" s="211"/>
      <c r="FCJ31" s="211"/>
      <c r="FCK31" s="211"/>
      <c r="FCL31" s="211"/>
      <c r="FCM31" s="211"/>
      <c r="FCN31" s="211"/>
      <c r="FCO31" s="211"/>
      <c r="FCP31" s="211"/>
      <c r="FCQ31" s="211"/>
      <c r="FCR31" s="211"/>
      <c r="FCS31" s="211"/>
      <c r="FCT31" s="211"/>
      <c r="FCU31" s="211"/>
      <c r="FCV31" s="211"/>
      <c r="FCW31" s="211"/>
      <c r="FCX31" s="211"/>
      <c r="FCY31" s="211"/>
      <c r="FCZ31" s="211"/>
      <c r="FDA31" s="211"/>
      <c r="FDB31" s="211"/>
      <c r="FDC31" s="211"/>
      <c r="FDD31" s="211"/>
      <c r="FDE31" s="211"/>
      <c r="FDF31" s="211"/>
      <c r="FDG31" s="211"/>
      <c r="FDH31" s="211"/>
      <c r="FDI31" s="211"/>
      <c r="FDJ31" s="211"/>
      <c r="FDK31" s="211"/>
      <c r="FDL31" s="211"/>
      <c r="FDM31" s="211"/>
      <c r="FDN31" s="211"/>
      <c r="FDO31" s="211"/>
      <c r="FDP31" s="211"/>
      <c r="FDQ31" s="211"/>
      <c r="FDR31" s="211"/>
      <c r="FDS31" s="211"/>
      <c r="FDT31" s="211"/>
      <c r="FDU31" s="211"/>
      <c r="FDV31" s="211"/>
      <c r="FDW31" s="211"/>
      <c r="FDX31" s="211"/>
      <c r="FDY31" s="211"/>
      <c r="FDZ31" s="211"/>
      <c r="FEA31" s="211"/>
      <c r="FEB31" s="211"/>
      <c r="FEC31" s="211"/>
      <c r="FED31" s="211"/>
      <c r="FEE31" s="211"/>
      <c r="FEF31" s="211"/>
      <c r="FEG31" s="211"/>
      <c r="FEH31" s="211"/>
      <c r="FEI31" s="211"/>
      <c r="FEJ31" s="211"/>
      <c r="FEK31" s="211"/>
      <c r="FEL31" s="211"/>
      <c r="FEM31" s="211"/>
      <c r="FEN31" s="211"/>
      <c r="FEO31" s="211"/>
      <c r="FEP31" s="211"/>
      <c r="FEQ31" s="211"/>
      <c r="FER31" s="211"/>
      <c r="FES31" s="211"/>
      <c r="FET31" s="211"/>
      <c r="FEU31" s="211"/>
      <c r="FEV31" s="211"/>
      <c r="FEW31" s="211"/>
      <c r="FEX31" s="211"/>
      <c r="FEY31" s="211"/>
      <c r="FEZ31" s="211"/>
      <c r="FFA31" s="211"/>
      <c r="FFB31" s="211"/>
      <c r="FFC31" s="211"/>
      <c r="FFD31" s="211"/>
      <c r="FFE31" s="211"/>
      <c r="FFF31" s="211"/>
      <c r="FFG31" s="211"/>
      <c r="FFH31" s="211"/>
      <c r="FFI31" s="211"/>
      <c r="FFJ31" s="211"/>
      <c r="FFK31" s="211"/>
      <c r="FFL31" s="211"/>
      <c r="FFM31" s="211"/>
      <c r="FFN31" s="211"/>
      <c r="FFO31" s="211"/>
      <c r="FFP31" s="211"/>
      <c r="FFQ31" s="211"/>
      <c r="FFR31" s="211"/>
      <c r="FFS31" s="211"/>
      <c r="FFT31" s="211"/>
      <c r="FFU31" s="211"/>
      <c r="FFV31" s="211"/>
      <c r="FFW31" s="211"/>
      <c r="FFX31" s="211"/>
      <c r="FFY31" s="211"/>
      <c r="FFZ31" s="211"/>
      <c r="FGA31" s="211"/>
      <c r="FGB31" s="211"/>
      <c r="FGC31" s="211"/>
      <c r="FGD31" s="211"/>
      <c r="FGE31" s="211"/>
      <c r="FGF31" s="211"/>
      <c r="FGG31" s="211"/>
      <c r="FGH31" s="211"/>
      <c r="FGI31" s="211"/>
      <c r="FGJ31" s="211"/>
      <c r="FGK31" s="211"/>
      <c r="FGL31" s="211"/>
      <c r="FGM31" s="211"/>
      <c r="FGN31" s="211"/>
      <c r="FGO31" s="211"/>
      <c r="FGP31" s="211"/>
      <c r="FGQ31" s="211"/>
      <c r="FGR31" s="211"/>
      <c r="FGS31" s="211"/>
      <c r="FGT31" s="211"/>
      <c r="FGU31" s="211"/>
      <c r="FGV31" s="211"/>
      <c r="FGW31" s="211"/>
      <c r="FGX31" s="211"/>
      <c r="FGY31" s="211"/>
      <c r="FGZ31" s="211"/>
      <c r="FHA31" s="211"/>
      <c r="FHB31" s="211"/>
      <c r="FHC31" s="211"/>
      <c r="FHD31" s="211"/>
      <c r="FHE31" s="211"/>
      <c r="FHF31" s="211"/>
      <c r="FHG31" s="211"/>
      <c r="FHH31" s="211"/>
      <c r="FHI31" s="211"/>
      <c r="FHJ31" s="211"/>
      <c r="FHK31" s="211"/>
      <c r="FHL31" s="211"/>
      <c r="FHM31" s="211"/>
      <c r="FHN31" s="211"/>
      <c r="FHO31" s="211"/>
      <c r="FHP31" s="211"/>
      <c r="FHQ31" s="211"/>
      <c r="FHR31" s="211"/>
      <c r="FHS31" s="211"/>
      <c r="FHT31" s="211"/>
      <c r="FHU31" s="211"/>
      <c r="FHV31" s="211"/>
      <c r="FHW31" s="211"/>
      <c r="FHX31" s="211"/>
      <c r="FHY31" s="211"/>
      <c r="FHZ31" s="211"/>
      <c r="FIA31" s="211"/>
      <c r="FIB31" s="211"/>
      <c r="FIC31" s="211"/>
      <c r="FID31" s="211"/>
      <c r="FIE31" s="211"/>
      <c r="FIF31" s="211"/>
      <c r="FIG31" s="211"/>
      <c r="FIH31" s="211"/>
      <c r="FII31" s="211"/>
      <c r="FIJ31" s="211"/>
      <c r="FIK31" s="211"/>
      <c r="FIL31" s="211"/>
      <c r="FIM31" s="211"/>
      <c r="FIN31" s="211"/>
      <c r="FIO31" s="211"/>
      <c r="FIP31" s="211"/>
      <c r="FIQ31" s="211"/>
      <c r="FIR31" s="211"/>
      <c r="FIS31" s="211"/>
      <c r="FIT31" s="211"/>
      <c r="FIU31" s="211"/>
      <c r="FIV31" s="211"/>
      <c r="FIW31" s="211"/>
      <c r="FIX31" s="211"/>
      <c r="FIY31" s="211"/>
      <c r="FIZ31" s="211"/>
      <c r="FJA31" s="211"/>
      <c r="FJB31" s="211"/>
      <c r="FJC31" s="211"/>
      <c r="FJD31" s="211"/>
      <c r="FJE31" s="211"/>
      <c r="FJF31" s="211"/>
      <c r="FJG31" s="211"/>
      <c r="FJH31" s="211"/>
      <c r="FJI31" s="211"/>
      <c r="FJJ31" s="211"/>
      <c r="FJK31" s="211"/>
      <c r="FJL31" s="211"/>
      <c r="FJM31" s="211"/>
      <c r="FJN31" s="211"/>
      <c r="FJO31" s="211"/>
      <c r="FJP31" s="211"/>
      <c r="FJQ31" s="211"/>
      <c r="FJR31" s="211"/>
      <c r="FJS31" s="211"/>
      <c r="FJT31" s="211"/>
      <c r="FJU31" s="211"/>
      <c r="FJV31" s="211"/>
      <c r="FJW31" s="211"/>
      <c r="FJX31" s="211"/>
      <c r="FJY31" s="211"/>
      <c r="FJZ31" s="211"/>
      <c r="FKA31" s="211"/>
      <c r="FKB31" s="211"/>
      <c r="FKC31" s="211"/>
      <c r="FKD31" s="211"/>
      <c r="FKE31" s="211"/>
      <c r="FKF31" s="211"/>
      <c r="FKG31" s="211"/>
      <c r="FKH31" s="211"/>
      <c r="FKI31" s="211"/>
      <c r="FKJ31" s="211"/>
      <c r="FKK31" s="211"/>
      <c r="FKL31" s="211"/>
      <c r="FKM31" s="211"/>
      <c r="FKN31" s="211"/>
      <c r="FKO31" s="211"/>
      <c r="FKP31" s="211"/>
      <c r="FKQ31" s="211"/>
      <c r="FKR31" s="211"/>
      <c r="FKS31" s="211"/>
      <c r="FKT31" s="211"/>
      <c r="FKU31" s="211"/>
      <c r="FKV31" s="211"/>
      <c r="FKW31" s="211"/>
      <c r="FKX31" s="211"/>
      <c r="FKY31" s="211"/>
      <c r="FKZ31" s="211"/>
      <c r="FLA31" s="211"/>
      <c r="FLB31" s="211"/>
      <c r="FLC31" s="211"/>
      <c r="FLD31" s="211"/>
      <c r="FLE31" s="211"/>
      <c r="FLF31" s="211"/>
      <c r="FLG31" s="211"/>
      <c r="FLH31" s="211"/>
      <c r="FLI31" s="211"/>
      <c r="FLJ31" s="211"/>
      <c r="FLK31" s="211"/>
      <c r="FLL31" s="211"/>
      <c r="FLM31" s="211"/>
      <c r="FLN31" s="211"/>
      <c r="FLO31" s="211"/>
      <c r="FLP31" s="211"/>
      <c r="FLQ31" s="211"/>
      <c r="FLR31" s="211"/>
      <c r="FLS31" s="211"/>
      <c r="FLT31" s="211"/>
      <c r="FLU31" s="211"/>
      <c r="FLV31" s="211"/>
      <c r="FLW31" s="211"/>
      <c r="FLX31" s="211"/>
      <c r="FLY31" s="211"/>
      <c r="FLZ31" s="211"/>
      <c r="FMA31" s="211"/>
      <c r="FMB31" s="211"/>
      <c r="FMC31" s="211"/>
      <c r="FMD31" s="211"/>
      <c r="FME31" s="211"/>
      <c r="FMF31" s="211"/>
      <c r="FMG31" s="211"/>
      <c r="FMH31" s="211"/>
      <c r="FMI31" s="211"/>
      <c r="FMJ31" s="211"/>
      <c r="FMK31" s="211"/>
      <c r="FML31" s="211"/>
      <c r="FMM31" s="211"/>
      <c r="FMN31" s="211"/>
      <c r="FMO31" s="211"/>
      <c r="FMP31" s="211"/>
      <c r="FMQ31" s="211"/>
      <c r="FMR31" s="211"/>
      <c r="FMS31" s="211"/>
      <c r="FMT31" s="211"/>
      <c r="FMU31" s="211"/>
      <c r="FMV31" s="211"/>
      <c r="FMW31" s="211"/>
      <c r="FMX31" s="211"/>
      <c r="FMY31" s="211"/>
      <c r="FMZ31" s="211"/>
      <c r="FNA31" s="211"/>
      <c r="FNB31" s="211"/>
      <c r="FNC31" s="211"/>
      <c r="FND31" s="211"/>
      <c r="FNE31" s="211"/>
      <c r="FNF31" s="211"/>
      <c r="FNG31" s="211"/>
      <c r="FNH31" s="211"/>
      <c r="FNI31" s="211"/>
      <c r="FNJ31" s="211"/>
      <c r="FNK31" s="211"/>
      <c r="FNL31" s="211"/>
      <c r="FNM31" s="211"/>
      <c r="FNN31" s="211"/>
      <c r="FNO31" s="211"/>
      <c r="FNP31" s="211"/>
      <c r="FNQ31" s="211"/>
      <c r="FNR31" s="211"/>
      <c r="FNS31" s="211"/>
      <c r="FNT31" s="211"/>
      <c r="FNU31" s="211"/>
      <c r="FNV31" s="211"/>
      <c r="FNW31" s="211"/>
      <c r="FNX31" s="211"/>
      <c r="FNY31" s="211"/>
      <c r="FNZ31" s="211"/>
      <c r="FOA31" s="211"/>
      <c r="FOB31" s="211"/>
      <c r="FOC31" s="211"/>
      <c r="FOD31" s="211"/>
      <c r="FOE31" s="211"/>
      <c r="FOF31" s="211"/>
      <c r="FOG31" s="211"/>
      <c r="FOH31" s="211"/>
      <c r="FOI31" s="211"/>
      <c r="FOJ31" s="211"/>
      <c r="FOK31" s="211"/>
      <c r="FOL31" s="211"/>
      <c r="FOM31" s="211"/>
      <c r="FON31" s="211"/>
      <c r="FOO31" s="211"/>
      <c r="FOP31" s="211"/>
      <c r="FOQ31" s="211"/>
      <c r="FOR31" s="211"/>
      <c r="FOS31" s="211"/>
      <c r="FOT31" s="211"/>
      <c r="FOU31" s="211"/>
      <c r="FOV31" s="211"/>
      <c r="FOW31" s="211"/>
      <c r="FOX31" s="211"/>
      <c r="FOY31" s="211"/>
      <c r="FOZ31" s="211"/>
      <c r="FPA31" s="211"/>
      <c r="FPB31" s="211"/>
      <c r="FPC31" s="211"/>
      <c r="FPD31" s="211"/>
      <c r="FPE31" s="211"/>
      <c r="FPF31" s="211"/>
      <c r="FPG31" s="211"/>
      <c r="FPH31" s="211"/>
      <c r="FPI31" s="211"/>
      <c r="FPJ31" s="211"/>
      <c r="FPK31" s="211"/>
      <c r="FPL31" s="211"/>
      <c r="FPM31" s="211"/>
      <c r="FPN31" s="211"/>
      <c r="FPO31" s="211"/>
      <c r="FPP31" s="211"/>
      <c r="FPQ31" s="211"/>
      <c r="FPR31" s="211"/>
      <c r="FPS31" s="211"/>
      <c r="FPT31" s="211"/>
      <c r="FPU31" s="211"/>
      <c r="FPV31" s="211"/>
      <c r="FPW31" s="211"/>
      <c r="FPX31" s="211"/>
      <c r="FPY31" s="211"/>
      <c r="FPZ31" s="211"/>
      <c r="FQA31" s="211"/>
      <c r="FQB31" s="211"/>
      <c r="FQC31" s="211"/>
      <c r="FQD31" s="211"/>
      <c r="FQE31" s="211"/>
      <c r="FQF31" s="211"/>
      <c r="FQG31" s="211"/>
      <c r="FQH31" s="211"/>
      <c r="FQI31" s="211"/>
      <c r="FQJ31" s="211"/>
      <c r="FQK31" s="211"/>
      <c r="FQL31" s="211"/>
      <c r="FQM31" s="211"/>
      <c r="FQN31" s="211"/>
      <c r="FQO31" s="211"/>
      <c r="FQP31" s="211"/>
      <c r="FQQ31" s="211"/>
      <c r="FQR31" s="211"/>
      <c r="FQS31" s="211"/>
      <c r="FQT31" s="211"/>
      <c r="FQU31" s="211"/>
      <c r="FQV31" s="211"/>
      <c r="FQW31" s="211"/>
      <c r="FQX31" s="211"/>
      <c r="FQY31" s="211"/>
      <c r="FQZ31" s="211"/>
      <c r="FRA31" s="211"/>
      <c r="FRB31" s="211"/>
      <c r="FRC31" s="211"/>
      <c r="FRD31" s="211"/>
      <c r="FRE31" s="211"/>
      <c r="FRF31" s="211"/>
      <c r="FRG31" s="211"/>
      <c r="FRH31" s="211"/>
      <c r="FRI31" s="211"/>
      <c r="FRJ31" s="211"/>
      <c r="FRK31" s="211"/>
      <c r="FRL31" s="211"/>
      <c r="FRM31" s="211"/>
      <c r="FRN31" s="211"/>
      <c r="FRO31" s="211"/>
      <c r="FRP31" s="211"/>
      <c r="FRQ31" s="211"/>
      <c r="FRR31" s="211"/>
      <c r="FRS31" s="211"/>
      <c r="FRT31" s="211"/>
      <c r="FRU31" s="211"/>
      <c r="FRV31" s="211"/>
      <c r="FRW31" s="211"/>
      <c r="FRX31" s="211"/>
      <c r="FRY31" s="211"/>
      <c r="FRZ31" s="211"/>
      <c r="FSA31" s="211"/>
      <c r="FSB31" s="211"/>
      <c r="FSC31" s="211"/>
      <c r="FSD31" s="211"/>
      <c r="FSE31" s="211"/>
      <c r="FSF31" s="211"/>
      <c r="FSG31" s="211"/>
      <c r="FSH31" s="211"/>
      <c r="FSI31" s="211"/>
      <c r="FSJ31" s="211"/>
      <c r="FSK31" s="211"/>
      <c r="FSL31" s="211"/>
      <c r="FSM31" s="211"/>
      <c r="FSN31" s="211"/>
      <c r="FSO31" s="211"/>
      <c r="FSP31" s="211"/>
      <c r="FSQ31" s="211"/>
      <c r="FSR31" s="211"/>
      <c r="FSS31" s="211"/>
      <c r="FST31" s="211"/>
      <c r="FSU31" s="211"/>
      <c r="FSV31" s="211"/>
      <c r="FSW31" s="211"/>
      <c r="FSX31" s="211"/>
      <c r="FSY31" s="211"/>
      <c r="FSZ31" s="211"/>
      <c r="FTA31" s="211"/>
      <c r="FTB31" s="211"/>
      <c r="FTC31" s="211"/>
      <c r="FTD31" s="211"/>
      <c r="FTE31" s="211"/>
      <c r="FTF31" s="211"/>
      <c r="FTG31" s="211"/>
      <c r="FTH31" s="211"/>
      <c r="FTI31" s="211"/>
      <c r="FTJ31" s="211"/>
      <c r="FTK31" s="211"/>
      <c r="FTL31" s="211"/>
      <c r="FTM31" s="211"/>
      <c r="FTN31" s="211"/>
      <c r="FTO31" s="211"/>
      <c r="FTP31" s="211"/>
      <c r="FTQ31" s="211"/>
      <c r="FTR31" s="211"/>
      <c r="FTS31" s="211"/>
      <c r="FTT31" s="211"/>
      <c r="FTU31" s="211"/>
      <c r="FTV31" s="211"/>
      <c r="FTW31" s="211"/>
      <c r="FTX31" s="211"/>
      <c r="FTY31" s="211"/>
      <c r="FTZ31" s="211"/>
      <c r="FUA31" s="211"/>
      <c r="FUB31" s="211"/>
      <c r="FUC31" s="211"/>
      <c r="FUD31" s="211"/>
      <c r="FUE31" s="211"/>
      <c r="FUF31" s="211"/>
      <c r="FUG31" s="211"/>
      <c r="FUH31" s="211"/>
      <c r="FUI31" s="211"/>
      <c r="FUJ31" s="211"/>
      <c r="FUK31" s="211"/>
      <c r="FUL31" s="211"/>
      <c r="FUM31" s="211"/>
      <c r="FUN31" s="211"/>
      <c r="FUO31" s="211"/>
      <c r="FUP31" s="211"/>
      <c r="FUQ31" s="211"/>
      <c r="FUR31" s="211"/>
      <c r="FUS31" s="211"/>
      <c r="FUT31" s="211"/>
      <c r="FUU31" s="211"/>
      <c r="FUV31" s="211"/>
      <c r="FUW31" s="211"/>
      <c r="FUX31" s="211"/>
      <c r="FUY31" s="211"/>
      <c r="FUZ31" s="211"/>
      <c r="FVA31" s="211"/>
      <c r="FVB31" s="211"/>
      <c r="FVC31" s="211"/>
      <c r="FVD31" s="211"/>
      <c r="FVE31" s="211"/>
      <c r="FVF31" s="211"/>
      <c r="FVG31" s="211"/>
      <c r="FVH31" s="211"/>
      <c r="FVI31" s="211"/>
      <c r="FVJ31" s="211"/>
      <c r="FVK31" s="211"/>
      <c r="FVL31" s="211"/>
      <c r="FVM31" s="211"/>
      <c r="FVN31" s="211"/>
      <c r="FVO31" s="211"/>
      <c r="FVP31" s="211"/>
      <c r="FVQ31" s="211"/>
      <c r="FVR31" s="211"/>
      <c r="FVS31" s="211"/>
      <c r="FVT31" s="211"/>
      <c r="FVU31" s="211"/>
      <c r="FVV31" s="211"/>
      <c r="FVW31" s="211"/>
      <c r="FVX31" s="211"/>
      <c r="FVY31" s="211"/>
      <c r="FVZ31" s="211"/>
      <c r="FWA31" s="211"/>
      <c r="FWB31" s="211"/>
      <c r="FWC31" s="211"/>
      <c r="FWD31" s="211"/>
      <c r="FWE31" s="211"/>
      <c r="FWF31" s="211"/>
      <c r="FWG31" s="211"/>
      <c r="FWH31" s="211"/>
      <c r="FWI31" s="211"/>
      <c r="FWJ31" s="211"/>
      <c r="FWK31" s="211"/>
      <c r="FWL31" s="211"/>
      <c r="FWM31" s="211"/>
      <c r="FWN31" s="211"/>
      <c r="FWO31" s="211"/>
      <c r="FWP31" s="211"/>
      <c r="FWQ31" s="211"/>
      <c r="FWR31" s="211"/>
      <c r="FWS31" s="211"/>
      <c r="FWT31" s="211"/>
      <c r="FWU31" s="211"/>
      <c r="FWV31" s="211"/>
      <c r="FWW31" s="211"/>
      <c r="FWX31" s="211"/>
      <c r="FWY31" s="211"/>
      <c r="FWZ31" s="211"/>
      <c r="FXA31" s="211"/>
      <c r="FXB31" s="211"/>
      <c r="FXC31" s="211"/>
      <c r="FXD31" s="211"/>
      <c r="FXE31" s="211"/>
      <c r="FXF31" s="211"/>
      <c r="FXG31" s="211"/>
      <c r="FXH31" s="211"/>
      <c r="FXI31" s="211"/>
      <c r="FXJ31" s="211"/>
      <c r="FXK31" s="211"/>
      <c r="FXL31" s="211"/>
      <c r="FXM31" s="211"/>
      <c r="FXN31" s="211"/>
      <c r="FXO31" s="211"/>
      <c r="FXP31" s="211"/>
      <c r="FXQ31" s="211"/>
      <c r="FXR31" s="211"/>
      <c r="FXS31" s="211"/>
      <c r="FXT31" s="211"/>
      <c r="FXU31" s="211"/>
      <c r="FXV31" s="211"/>
      <c r="FXW31" s="211"/>
      <c r="FXX31" s="211"/>
      <c r="FXY31" s="211"/>
      <c r="FXZ31" s="211"/>
      <c r="FYA31" s="211"/>
      <c r="FYB31" s="211"/>
      <c r="FYC31" s="211"/>
      <c r="FYD31" s="211"/>
      <c r="FYE31" s="211"/>
      <c r="FYF31" s="211"/>
      <c r="FYG31" s="211"/>
      <c r="FYH31" s="211"/>
      <c r="FYI31" s="211"/>
      <c r="FYJ31" s="211"/>
      <c r="FYK31" s="211"/>
      <c r="FYL31" s="211"/>
      <c r="FYM31" s="211"/>
      <c r="FYN31" s="211"/>
      <c r="FYO31" s="211"/>
      <c r="FYP31" s="211"/>
      <c r="FYQ31" s="211"/>
      <c r="FYR31" s="211"/>
      <c r="FYS31" s="211"/>
      <c r="FYT31" s="211"/>
      <c r="FYU31" s="211"/>
      <c r="FYV31" s="211"/>
      <c r="FYW31" s="211"/>
      <c r="FYX31" s="211"/>
      <c r="FYY31" s="211"/>
      <c r="FYZ31" s="211"/>
      <c r="FZA31" s="211"/>
      <c r="FZB31" s="211"/>
      <c r="FZC31" s="211"/>
      <c r="FZD31" s="211"/>
      <c r="FZE31" s="211"/>
      <c r="FZF31" s="211"/>
      <c r="FZG31" s="211"/>
      <c r="FZH31" s="211"/>
      <c r="FZI31" s="211"/>
      <c r="FZJ31" s="211"/>
      <c r="FZK31" s="211"/>
      <c r="FZL31" s="211"/>
      <c r="FZM31" s="211"/>
      <c r="FZN31" s="211"/>
      <c r="FZO31" s="211"/>
      <c r="FZP31" s="211"/>
      <c r="FZQ31" s="211"/>
      <c r="FZR31" s="211"/>
      <c r="FZS31" s="211"/>
      <c r="FZT31" s="211"/>
      <c r="FZU31" s="211"/>
      <c r="FZV31" s="211"/>
      <c r="FZW31" s="211"/>
      <c r="FZX31" s="211"/>
      <c r="FZY31" s="211"/>
      <c r="FZZ31" s="211"/>
      <c r="GAA31" s="211"/>
      <c r="GAB31" s="211"/>
      <c r="GAC31" s="211"/>
      <c r="GAD31" s="211"/>
      <c r="GAE31" s="211"/>
      <c r="GAF31" s="211"/>
      <c r="GAG31" s="211"/>
      <c r="GAH31" s="211"/>
      <c r="GAI31" s="211"/>
      <c r="GAJ31" s="211"/>
      <c r="GAK31" s="211"/>
      <c r="GAL31" s="211"/>
      <c r="GAM31" s="211"/>
      <c r="GAN31" s="211"/>
      <c r="GAO31" s="211"/>
      <c r="GAP31" s="211"/>
      <c r="GAQ31" s="211"/>
      <c r="GAR31" s="211"/>
      <c r="GAS31" s="211"/>
      <c r="GAT31" s="211"/>
      <c r="GAU31" s="211"/>
      <c r="GAV31" s="211"/>
      <c r="GAW31" s="211"/>
      <c r="GAX31" s="211"/>
      <c r="GAY31" s="211"/>
      <c r="GAZ31" s="211"/>
      <c r="GBA31" s="211"/>
      <c r="GBB31" s="211"/>
      <c r="GBC31" s="211"/>
      <c r="GBD31" s="211"/>
      <c r="GBE31" s="211"/>
      <c r="GBF31" s="211"/>
      <c r="GBG31" s="211"/>
      <c r="GBH31" s="211"/>
      <c r="GBI31" s="211"/>
      <c r="GBJ31" s="211"/>
      <c r="GBK31" s="211"/>
      <c r="GBL31" s="211"/>
      <c r="GBM31" s="211"/>
      <c r="GBN31" s="211"/>
      <c r="GBO31" s="211"/>
      <c r="GBP31" s="211"/>
      <c r="GBQ31" s="211"/>
      <c r="GBR31" s="211"/>
      <c r="GBS31" s="211"/>
      <c r="GBT31" s="211"/>
      <c r="GBU31" s="211"/>
      <c r="GBV31" s="211"/>
      <c r="GBW31" s="211"/>
      <c r="GBX31" s="211"/>
      <c r="GBY31" s="211"/>
      <c r="GBZ31" s="211"/>
      <c r="GCA31" s="211"/>
      <c r="GCB31" s="211"/>
      <c r="GCC31" s="211"/>
      <c r="GCD31" s="211"/>
      <c r="GCE31" s="211"/>
      <c r="GCF31" s="211"/>
      <c r="GCG31" s="211"/>
      <c r="GCH31" s="211"/>
      <c r="GCI31" s="211"/>
      <c r="GCJ31" s="211"/>
      <c r="GCK31" s="211"/>
      <c r="GCL31" s="211"/>
      <c r="GCM31" s="211"/>
      <c r="GCN31" s="211"/>
      <c r="GCO31" s="211"/>
      <c r="GCP31" s="211"/>
      <c r="GCQ31" s="211"/>
      <c r="GCR31" s="211"/>
      <c r="GCS31" s="211"/>
      <c r="GCT31" s="211"/>
      <c r="GCU31" s="211"/>
      <c r="GCV31" s="211"/>
      <c r="GCW31" s="211"/>
      <c r="GCX31" s="211"/>
      <c r="GCY31" s="211"/>
      <c r="GCZ31" s="211"/>
      <c r="GDA31" s="211"/>
      <c r="GDB31" s="211"/>
      <c r="GDC31" s="211"/>
      <c r="GDD31" s="211"/>
      <c r="GDE31" s="211"/>
      <c r="GDF31" s="211"/>
      <c r="GDG31" s="211"/>
      <c r="GDH31" s="211"/>
      <c r="GDI31" s="211"/>
      <c r="GDJ31" s="211"/>
      <c r="GDK31" s="211"/>
      <c r="GDL31" s="211"/>
      <c r="GDM31" s="211"/>
      <c r="GDN31" s="211"/>
      <c r="GDO31" s="211"/>
      <c r="GDP31" s="211"/>
      <c r="GDQ31" s="211"/>
      <c r="GDR31" s="211"/>
      <c r="GDS31" s="211"/>
      <c r="GDT31" s="211"/>
      <c r="GDU31" s="211"/>
      <c r="GDV31" s="211"/>
      <c r="GDW31" s="211"/>
      <c r="GDX31" s="211"/>
      <c r="GDY31" s="211"/>
      <c r="GDZ31" s="211"/>
      <c r="GEA31" s="211"/>
      <c r="GEB31" s="211"/>
      <c r="GEC31" s="211"/>
      <c r="GED31" s="211"/>
      <c r="GEE31" s="211"/>
      <c r="GEF31" s="211"/>
      <c r="GEG31" s="211"/>
      <c r="GEH31" s="211"/>
      <c r="GEI31" s="211"/>
      <c r="GEJ31" s="211"/>
      <c r="GEK31" s="211"/>
      <c r="GEL31" s="211"/>
      <c r="GEM31" s="211"/>
      <c r="GEN31" s="211"/>
      <c r="GEO31" s="211"/>
      <c r="GEP31" s="211"/>
      <c r="GEQ31" s="211"/>
      <c r="GER31" s="211"/>
      <c r="GES31" s="211"/>
      <c r="GET31" s="211"/>
      <c r="GEU31" s="211"/>
      <c r="GEV31" s="211"/>
      <c r="GEW31" s="211"/>
      <c r="GEX31" s="211"/>
      <c r="GEY31" s="211"/>
      <c r="GEZ31" s="211"/>
      <c r="GFA31" s="211"/>
      <c r="GFB31" s="211"/>
      <c r="GFC31" s="211"/>
      <c r="GFD31" s="211"/>
      <c r="GFE31" s="211"/>
      <c r="GFF31" s="211"/>
      <c r="GFG31" s="211"/>
      <c r="GFH31" s="211"/>
      <c r="GFI31" s="211"/>
      <c r="GFJ31" s="211"/>
      <c r="GFK31" s="211"/>
      <c r="GFL31" s="211"/>
      <c r="GFM31" s="211"/>
      <c r="GFN31" s="211"/>
      <c r="GFO31" s="211"/>
      <c r="GFP31" s="211"/>
      <c r="GFQ31" s="211"/>
      <c r="GFR31" s="211"/>
      <c r="GFS31" s="211"/>
      <c r="GFT31" s="211"/>
      <c r="GFU31" s="211"/>
      <c r="GFV31" s="211"/>
      <c r="GFW31" s="211"/>
      <c r="GFX31" s="211"/>
      <c r="GFY31" s="211"/>
      <c r="GFZ31" s="211"/>
      <c r="GGA31" s="211"/>
      <c r="GGB31" s="211"/>
      <c r="GGC31" s="211"/>
      <c r="GGD31" s="211"/>
      <c r="GGE31" s="211"/>
      <c r="GGF31" s="211"/>
      <c r="GGG31" s="211"/>
      <c r="GGH31" s="211"/>
      <c r="GGI31" s="211"/>
      <c r="GGJ31" s="211"/>
      <c r="GGK31" s="211"/>
      <c r="GGL31" s="211"/>
      <c r="GGM31" s="211"/>
      <c r="GGN31" s="211"/>
      <c r="GGO31" s="211"/>
      <c r="GGP31" s="211"/>
      <c r="GGQ31" s="211"/>
      <c r="GGR31" s="211"/>
      <c r="GGS31" s="211"/>
      <c r="GGT31" s="211"/>
      <c r="GGU31" s="211"/>
      <c r="GGV31" s="211"/>
      <c r="GGW31" s="211"/>
      <c r="GGX31" s="211"/>
      <c r="GGY31" s="211"/>
      <c r="GGZ31" s="211"/>
      <c r="GHA31" s="211"/>
      <c r="GHB31" s="211"/>
      <c r="GHC31" s="211"/>
      <c r="GHD31" s="211"/>
      <c r="GHE31" s="211"/>
      <c r="GHF31" s="211"/>
      <c r="GHG31" s="211"/>
      <c r="GHH31" s="211"/>
      <c r="GHI31" s="211"/>
      <c r="GHJ31" s="211"/>
      <c r="GHK31" s="211"/>
      <c r="GHL31" s="211"/>
      <c r="GHM31" s="211"/>
      <c r="GHN31" s="211"/>
      <c r="GHO31" s="211"/>
      <c r="GHP31" s="211"/>
      <c r="GHQ31" s="211"/>
      <c r="GHR31" s="211"/>
      <c r="GHS31" s="211"/>
      <c r="GHT31" s="211"/>
      <c r="GHU31" s="211"/>
      <c r="GHV31" s="211"/>
      <c r="GHW31" s="211"/>
      <c r="GHX31" s="211"/>
      <c r="GHY31" s="211"/>
      <c r="GHZ31" s="211"/>
      <c r="GIA31" s="211"/>
      <c r="GIB31" s="211"/>
      <c r="GIC31" s="211"/>
      <c r="GID31" s="211"/>
      <c r="GIE31" s="211"/>
      <c r="GIF31" s="211"/>
      <c r="GIG31" s="211"/>
      <c r="GIH31" s="211"/>
      <c r="GII31" s="211"/>
      <c r="GIJ31" s="211"/>
      <c r="GIK31" s="211"/>
      <c r="GIL31" s="211"/>
      <c r="GIM31" s="211"/>
      <c r="GIN31" s="211"/>
      <c r="GIO31" s="211"/>
      <c r="GIP31" s="211"/>
      <c r="GIQ31" s="211"/>
      <c r="GIR31" s="211"/>
      <c r="GIS31" s="211"/>
      <c r="GIT31" s="211"/>
      <c r="GIU31" s="211"/>
      <c r="GIV31" s="211"/>
      <c r="GIW31" s="211"/>
      <c r="GIX31" s="211"/>
      <c r="GIY31" s="211"/>
      <c r="GIZ31" s="211"/>
      <c r="GJA31" s="211"/>
      <c r="GJB31" s="211"/>
      <c r="GJC31" s="211"/>
      <c r="GJD31" s="211"/>
      <c r="GJE31" s="211"/>
      <c r="GJF31" s="211"/>
      <c r="GJG31" s="211"/>
      <c r="GJH31" s="211"/>
      <c r="GJI31" s="211"/>
      <c r="GJJ31" s="211"/>
      <c r="GJK31" s="211"/>
      <c r="GJL31" s="211"/>
      <c r="GJM31" s="211"/>
      <c r="GJN31" s="211"/>
      <c r="GJO31" s="211"/>
      <c r="GJP31" s="211"/>
      <c r="GJQ31" s="211"/>
      <c r="GJR31" s="211"/>
      <c r="GJS31" s="211"/>
      <c r="GJT31" s="211"/>
      <c r="GJU31" s="211"/>
      <c r="GJV31" s="211"/>
      <c r="GJW31" s="211"/>
      <c r="GJX31" s="211"/>
      <c r="GJY31" s="211"/>
      <c r="GJZ31" s="211"/>
      <c r="GKA31" s="211"/>
      <c r="GKB31" s="211"/>
      <c r="GKC31" s="211"/>
      <c r="GKD31" s="211"/>
      <c r="GKE31" s="211"/>
      <c r="GKF31" s="211"/>
      <c r="GKG31" s="211"/>
      <c r="GKH31" s="211"/>
      <c r="GKI31" s="211"/>
      <c r="GKJ31" s="211"/>
      <c r="GKK31" s="211"/>
      <c r="GKL31" s="211"/>
      <c r="GKM31" s="211"/>
      <c r="GKN31" s="211"/>
      <c r="GKO31" s="211"/>
      <c r="GKP31" s="211"/>
      <c r="GKQ31" s="211"/>
      <c r="GKR31" s="211"/>
      <c r="GKS31" s="211"/>
      <c r="GKT31" s="211"/>
      <c r="GKU31" s="211"/>
      <c r="GKV31" s="211"/>
      <c r="GKW31" s="211"/>
      <c r="GKX31" s="211"/>
      <c r="GKY31" s="211"/>
      <c r="GKZ31" s="211"/>
      <c r="GLA31" s="211"/>
      <c r="GLB31" s="211"/>
      <c r="GLC31" s="211"/>
      <c r="GLD31" s="211"/>
      <c r="GLE31" s="211"/>
      <c r="GLF31" s="211"/>
      <c r="GLG31" s="211"/>
      <c r="GLH31" s="211"/>
      <c r="GLI31" s="211"/>
      <c r="GLJ31" s="211"/>
      <c r="GLK31" s="211"/>
      <c r="GLL31" s="211"/>
      <c r="GLM31" s="211"/>
      <c r="GLN31" s="211"/>
      <c r="GLO31" s="211"/>
      <c r="GLP31" s="211"/>
      <c r="GLQ31" s="211"/>
      <c r="GLR31" s="211"/>
      <c r="GLS31" s="211"/>
      <c r="GLT31" s="211"/>
      <c r="GLU31" s="211"/>
      <c r="GLV31" s="211"/>
      <c r="GLW31" s="211"/>
      <c r="GLX31" s="211"/>
      <c r="GLY31" s="211"/>
      <c r="GLZ31" s="211"/>
      <c r="GMA31" s="211"/>
      <c r="GMB31" s="211"/>
      <c r="GMC31" s="211"/>
      <c r="GMD31" s="211"/>
      <c r="GME31" s="211"/>
      <c r="GMF31" s="211"/>
      <c r="GMG31" s="211"/>
      <c r="GMH31" s="211"/>
      <c r="GMI31" s="211"/>
      <c r="GMJ31" s="211"/>
      <c r="GMK31" s="211"/>
      <c r="GML31" s="211"/>
      <c r="GMM31" s="211"/>
      <c r="GMN31" s="211"/>
      <c r="GMO31" s="211"/>
      <c r="GMP31" s="211"/>
      <c r="GMQ31" s="211"/>
      <c r="GMR31" s="211"/>
      <c r="GMS31" s="211"/>
      <c r="GMT31" s="211"/>
      <c r="GMU31" s="211"/>
      <c r="GMV31" s="211"/>
      <c r="GMW31" s="211"/>
      <c r="GMX31" s="211"/>
      <c r="GMY31" s="211"/>
      <c r="GMZ31" s="211"/>
      <c r="GNA31" s="211"/>
      <c r="GNB31" s="211"/>
      <c r="GNC31" s="211"/>
      <c r="GND31" s="211"/>
      <c r="GNE31" s="211"/>
      <c r="GNF31" s="211"/>
      <c r="GNG31" s="211"/>
      <c r="GNH31" s="211"/>
      <c r="GNI31" s="211"/>
      <c r="GNJ31" s="211"/>
      <c r="GNK31" s="211"/>
      <c r="GNL31" s="211"/>
      <c r="GNM31" s="211"/>
      <c r="GNN31" s="211"/>
      <c r="GNO31" s="211"/>
      <c r="GNP31" s="211"/>
      <c r="GNQ31" s="211"/>
      <c r="GNR31" s="211"/>
      <c r="GNS31" s="211"/>
      <c r="GNT31" s="211"/>
      <c r="GNU31" s="211"/>
      <c r="GNV31" s="211"/>
      <c r="GNW31" s="211"/>
      <c r="GNX31" s="211"/>
      <c r="GNY31" s="211"/>
      <c r="GNZ31" s="211"/>
      <c r="GOA31" s="211"/>
      <c r="GOB31" s="211"/>
      <c r="GOC31" s="211"/>
      <c r="GOD31" s="211"/>
      <c r="GOE31" s="211"/>
      <c r="GOF31" s="211"/>
      <c r="GOG31" s="211"/>
      <c r="GOH31" s="211"/>
      <c r="GOI31" s="211"/>
      <c r="GOJ31" s="211"/>
      <c r="GOK31" s="211"/>
      <c r="GOL31" s="211"/>
      <c r="GOM31" s="211"/>
      <c r="GON31" s="211"/>
      <c r="GOO31" s="211"/>
      <c r="GOP31" s="211"/>
      <c r="GOQ31" s="211"/>
      <c r="GOR31" s="211"/>
      <c r="GOS31" s="211"/>
      <c r="GOT31" s="211"/>
      <c r="GOU31" s="211"/>
      <c r="GOV31" s="211"/>
      <c r="GOW31" s="211"/>
      <c r="GOX31" s="211"/>
      <c r="GOY31" s="211"/>
      <c r="GOZ31" s="211"/>
      <c r="GPA31" s="211"/>
      <c r="GPB31" s="211"/>
      <c r="GPC31" s="211"/>
      <c r="GPD31" s="211"/>
      <c r="GPE31" s="211"/>
      <c r="GPF31" s="211"/>
      <c r="GPG31" s="211"/>
      <c r="GPH31" s="211"/>
      <c r="GPI31" s="211"/>
      <c r="GPJ31" s="211"/>
      <c r="GPK31" s="211"/>
      <c r="GPL31" s="211"/>
      <c r="GPM31" s="211"/>
      <c r="GPN31" s="211"/>
      <c r="GPO31" s="211"/>
      <c r="GPP31" s="211"/>
      <c r="GPQ31" s="211"/>
      <c r="GPR31" s="211"/>
      <c r="GPS31" s="211"/>
      <c r="GPT31" s="211"/>
      <c r="GPU31" s="211"/>
      <c r="GPV31" s="211"/>
      <c r="GPW31" s="211"/>
      <c r="GPX31" s="211"/>
      <c r="GPY31" s="211"/>
      <c r="GPZ31" s="211"/>
      <c r="GQA31" s="211"/>
      <c r="GQB31" s="211"/>
      <c r="GQC31" s="211"/>
      <c r="GQD31" s="211"/>
      <c r="GQE31" s="211"/>
      <c r="GQF31" s="211"/>
      <c r="GQG31" s="211"/>
      <c r="GQH31" s="211"/>
      <c r="GQI31" s="211"/>
      <c r="GQJ31" s="211"/>
      <c r="GQK31" s="211"/>
      <c r="GQL31" s="211"/>
      <c r="GQM31" s="211"/>
      <c r="GQN31" s="211"/>
      <c r="GQO31" s="211"/>
      <c r="GQP31" s="211"/>
      <c r="GQQ31" s="211"/>
      <c r="GQR31" s="211"/>
      <c r="GQS31" s="211"/>
      <c r="GQT31" s="211"/>
      <c r="GQU31" s="211"/>
      <c r="GQV31" s="211"/>
      <c r="GQW31" s="211"/>
      <c r="GQX31" s="211"/>
      <c r="GQY31" s="211"/>
      <c r="GQZ31" s="211"/>
      <c r="GRA31" s="211"/>
      <c r="GRB31" s="211"/>
      <c r="GRC31" s="211"/>
      <c r="GRD31" s="211"/>
      <c r="GRE31" s="211"/>
      <c r="GRF31" s="211"/>
      <c r="GRG31" s="211"/>
      <c r="GRH31" s="211"/>
      <c r="GRI31" s="211"/>
      <c r="GRJ31" s="211"/>
      <c r="GRK31" s="211"/>
      <c r="GRL31" s="211"/>
      <c r="GRM31" s="211"/>
      <c r="GRN31" s="211"/>
      <c r="GRO31" s="211"/>
      <c r="GRP31" s="211"/>
      <c r="GRQ31" s="211"/>
      <c r="GRR31" s="211"/>
      <c r="GRS31" s="211"/>
      <c r="GRT31" s="211"/>
      <c r="GRU31" s="211"/>
      <c r="GRV31" s="211"/>
      <c r="GRW31" s="211"/>
      <c r="GRX31" s="211"/>
      <c r="GRY31" s="211"/>
      <c r="GRZ31" s="211"/>
      <c r="GSA31" s="211"/>
      <c r="GSB31" s="211"/>
      <c r="GSC31" s="211"/>
      <c r="GSD31" s="211"/>
      <c r="GSE31" s="211"/>
      <c r="GSF31" s="211"/>
      <c r="GSG31" s="211"/>
      <c r="GSH31" s="211"/>
      <c r="GSI31" s="211"/>
      <c r="GSJ31" s="211"/>
      <c r="GSK31" s="211"/>
      <c r="GSL31" s="211"/>
      <c r="GSM31" s="211"/>
      <c r="GSN31" s="211"/>
      <c r="GSO31" s="211"/>
      <c r="GSP31" s="211"/>
      <c r="GSQ31" s="211"/>
      <c r="GSR31" s="211"/>
      <c r="GSS31" s="211"/>
      <c r="GST31" s="211"/>
      <c r="GSU31" s="211"/>
      <c r="GSV31" s="211"/>
      <c r="GSW31" s="211"/>
      <c r="GSX31" s="211"/>
      <c r="GSY31" s="211"/>
      <c r="GSZ31" s="211"/>
      <c r="GTA31" s="211"/>
      <c r="GTB31" s="211"/>
      <c r="GTC31" s="211"/>
      <c r="GTD31" s="211"/>
      <c r="GTE31" s="211"/>
      <c r="GTF31" s="211"/>
      <c r="GTG31" s="211"/>
      <c r="GTH31" s="211"/>
      <c r="GTI31" s="211"/>
      <c r="GTJ31" s="211"/>
      <c r="GTK31" s="211"/>
      <c r="GTL31" s="211"/>
      <c r="GTM31" s="211"/>
      <c r="GTN31" s="211"/>
      <c r="GTO31" s="211"/>
      <c r="GTP31" s="211"/>
      <c r="GTQ31" s="211"/>
      <c r="GTR31" s="211"/>
      <c r="GTS31" s="211"/>
      <c r="GTT31" s="211"/>
      <c r="GTU31" s="211"/>
      <c r="GTV31" s="211"/>
      <c r="GTW31" s="211"/>
      <c r="GTX31" s="211"/>
      <c r="GTY31" s="211"/>
      <c r="GTZ31" s="211"/>
      <c r="GUA31" s="211"/>
      <c r="GUB31" s="211"/>
      <c r="GUC31" s="211"/>
      <c r="GUD31" s="211"/>
      <c r="GUE31" s="211"/>
      <c r="GUF31" s="211"/>
      <c r="GUG31" s="211"/>
      <c r="GUH31" s="211"/>
      <c r="GUI31" s="211"/>
      <c r="GUJ31" s="211"/>
      <c r="GUK31" s="211"/>
      <c r="GUL31" s="211"/>
      <c r="GUM31" s="211"/>
      <c r="GUN31" s="211"/>
      <c r="GUO31" s="211"/>
      <c r="GUP31" s="211"/>
      <c r="GUQ31" s="211"/>
      <c r="GUR31" s="211"/>
      <c r="GUS31" s="211"/>
      <c r="GUT31" s="211"/>
      <c r="GUU31" s="211"/>
      <c r="GUV31" s="211"/>
      <c r="GUW31" s="211"/>
      <c r="GUX31" s="211"/>
      <c r="GUY31" s="211"/>
      <c r="GUZ31" s="211"/>
      <c r="GVA31" s="211"/>
      <c r="GVB31" s="211"/>
      <c r="GVC31" s="211"/>
      <c r="GVD31" s="211"/>
      <c r="GVE31" s="211"/>
      <c r="GVF31" s="211"/>
      <c r="GVG31" s="211"/>
      <c r="GVH31" s="211"/>
      <c r="GVI31" s="211"/>
      <c r="GVJ31" s="211"/>
      <c r="GVK31" s="211"/>
      <c r="GVL31" s="211"/>
      <c r="GVM31" s="211"/>
      <c r="GVN31" s="211"/>
      <c r="GVO31" s="211"/>
      <c r="GVP31" s="211"/>
      <c r="GVQ31" s="211"/>
      <c r="GVR31" s="211"/>
      <c r="GVS31" s="211"/>
      <c r="GVT31" s="211"/>
      <c r="GVU31" s="211"/>
      <c r="GVV31" s="211"/>
      <c r="GVW31" s="211"/>
      <c r="GVX31" s="211"/>
      <c r="GVY31" s="211"/>
      <c r="GVZ31" s="211"/>
      <c r="GWA31" s="211"/>
      <c r="GWB31" s="211"/>
      <c r="GWC31" s="211"/>
      <c r="GWD31" s="211"/>
      <c r="GWE31" s="211"/>
      <c r="GWF31" s="211"/>
      <c r="GWG31" s="211"/>
      <c r="GWH31" s="211"/>
      <c r="GWI31" s="211"/>
      <c r="GWJ31" s="211"/>
      <c r="GWK31" s="211"/>
      <c r="GWL31" s="211"/>
      <c r="GWM31" s="211"/>
      <c r="GWN31" s="211"/>
      <c r="GWO31" s="211"/>
      <c r="GWP31" s="211"/>
      <c r="GWQ31" s="211"/>
      <c r="GWR31" s="211"/>
      <c r="GWS31" s="211"/>
      <c r="GWT31" s="211"/>
      <c r="GWU31" s="211"/>
      <c r="GWV31" s="211"/>
      <c r="GWW31" s="211"/>
      <c r="GWX31" s="211"/>
      <c r="GWY31" s="211"/>
      <c r="GWZ31" s="211"/>
      <c r="GXA31" s="211"/>
      <c r="GXB31" s="211"/>
      <c r="GXC31" s="211"/>
      <c r="GXD31" s="211"/>
      <c r="GXE31" s="211"/>
      <c r="GXF31" s="211"/>
      <c r="GXG31" s="211"/>
      <c r="GXH31" s="211"/>
      <c r="GXI31" s="211"/>
      <c r="GXJ31" s="211"/>
      <c r="GXK31" s="211"/>
      <c r="GXL31" s="211"/>
      <c r="GXM31" s="211"/>
      <c r="GXN31" s="211"/>
      <c r="GXO31" s="211"/>
      <c r="GXP31" s="211"/>
      <c r="GXQ31" s="211"/>
      <c r="GXR31" s="211"/>
      <c r="GXS31" s="211"/>
      <c r="GXT31" s="211"/>
      <c r="GXU31" s="211"/>
      <c r="GXV31" s="211"/>
      <c r="GXW31" s="211"/>
      <c r="GXX31" s="211"/>
      <c r="GXY31" s="211"/>
      <c r="GXZ31" s="211"/>
      <c r="GYA31" s="211"/>
      <c r="GYB31" s="211"/>
      <c r="GYC31" s="211"/>
      <c r="GYD31" s="211"/>
      <c r="GYE31" s="211"/>
      <c r="GYF31" s="211"/>
      <c r="GYG31" s="211"/>
      <c r="GYH31" s="211"/>
      <c r="GYI31" s="211"/>
      <c r="GYJ31" s="211"/>
      <c r="GYK31" s="211"/>
      <c r="GYL31" s="211"/>
      <c r="GYM31" s="211"/>
      <c r="GYN31" s="211"/>
      <c r="GYO31" s="211"/>
      <c r="GYP31" s="211"/>
      <c r="GYQ31" s="211"/>
      <c r="GYR31" s="211"/>
      <c r="GYS31" s="211"/>
      <c r="GYT31" s="211"/>
      <c r="GYU31" s="211"/>
      <c r="GYV31" s="211"/>
      <c r="GYW31" s="211"/>
      <c r="GYX31" s="211"/>
      <c r="GYY31" s="211"/>
      <c r="GYZ31" s="211"/>
      <c r="GZA31" s="211"/>
      <c r="GZB31" s="211"/>
      <c r="GZC31" s="211"/>
      <c r="GZD31" s="211"/>
      <c r="GZE31" s="211"/>
      <c r="GZF31" s="211"/>
      <c r="GZG31" s="211"/>
      <c r="GZH31" s="211"/>
      <c r="GZI31" s="211"/>
      <c r="GZJ31" s="211"/>
      <c r="GZK31" s="211"/>
      <c r="GZL31" s="211"/>
      <c r="GZM31" s="211"/>
      <c r="GZN31" s="211"/>
      <c r="GZO31" s="211"/>
      <c r="GZP31" s="211"/>
      <c r="GZQ31" s="211"/>
      <c r="GZR31" s="211"/>
      <c r="GZS31" s="211"/>
      <c r="GZT31" s="211"/>
      <c r="GZU31" s="211"/>
      <c r="GZV31" s="211"/>
      <c r="GZW31" s="211"/>
      <c r="GZX31" s="211"/>
      <c r="GZY31" s="211"/>
      <c r="GZZ31" s="211"/>
      <c r="HAA31" s="211"/>
      <c r="HAB31" s="211"/>
      <c r="HAC31" s="211"/>
      <c r="HAD31" s="211"/>
      <c r="HAE31" s="211"/>
      <c r="HAF31" s="211"/>
      <c r="HAG31" s="211"/>
      <c r="HAH31" s="211"/>
      <c r="HAI31" s="211"/>
      <c r="HAJ31" s="211"/>
      <c r="HAK31" s="211"/>
      <c r="HAL31" s="211"/>
      <c r="HAM31" s="211"/>
      <c r="HAN31" s="211"/>
      <c r="HAO31" s="211"/>
      <c r="HAP31" s="211"/>
      <c r="HAQ31" s="211"/>
      <c r="HAR31" s="211"/>
      <c r="HAS31" s="211"/>
      <c r="HAT31" s="211"/>
      <c r="HAU31" s="211"/>
      <c r="HAV31" s="211"/>
      <c r="HAW31" s="211"/>
      <c r="HAX31" s="211"/>
      <c r="HAY31" s="211"/>
      <c r="HAZ31" s="211"/>
      <c r="HBA31" s="211"/>
      <c r="HBB31" s="211"/>
      <c r="HBC31" s="211"/>
      <c r="HBD31" s="211"/>
      <c r="HBE31" s="211"/>
      <c r="HBF31" s="211"/>
      <c r="HBG31" s="211"/>
      <c r="HBH31" s="211"/>
      <c r="HBI31" s="211"/>
      <c r="HBJ31" s="211"/>
      <c r="HBK31" s="211"/>
      <c r="HBL31" s="211"/>
      <c r="HBM31" s="211"/>
      <c r="HBN31" s="211"/>
      <c r="HBO31" s="211"/>
      <c r="HBP31" s="211"/>
      <c r="HBQ31" s="211"/>
      <c r="HBR31" s="211"/>
      <c r="HBS31" s="211"/>
      <c r="HBT31" s="211"/>
      <c r="HBU31" s="211"/>
      <c r="HBV31" s="211"/>
      <c r="HBW31" s="211"/>
      <c r="HBX31" s="211"/>
      <c r="HBY31" s="211"/>
      <c r="HBZ31" s="211"/>
      <c r="HCA31" s="211"/>
      <c r="HCB31" s="211"/>
      <c r="HCC31" s="211"/>
      <c r="HCD31" s="211"/>
      <c r="HCE31" s="211"/>
      <c r="HCF31" s="211"/>
      <c r="HCG31" s="211"/>
      <c r="HCH31" s="211"/>
      <c r="HCI31" s="211"/>
      <c r="HCJ31" s="211"/>
      <c r="HCK31" s="211"/>
      <c r="HCL31" s="211"/>
      <c r="HCM31" s="211"/>
      <c r="HCN31" s="211"/>
      <c r="HCO31" s="211"/>
      <c r="HCP31" s="211"/>
      <c r="HCQ31" s="211"/>
      <c r="HCR31" s="211"/>
      <c r="HCS31" s="211"/>
      <c r="HCT31" s="211"/>
      <c r="HCU31" s="211"/>
      <c r="HCV31" s="211"/>
      <c r="HCW31" s="211"/>
      <c r="HCX31" s="211"/>
      <c r="HCY31" s="211"/>
      <c r="HCZ31" s="211"/>
      <c r="HDA31" s="211"/>
      <c r="HDB31" s="211"/>
      <c r="HDC31" s="211"/>
      <c r="HDD31" s="211"/>
      <c r="HDE31" s="211"/>
      <c r="HDF31" s="211"/>
      <c r="HDG31" s="211"/>
      <c r="HDH31" s="211"/>
      <c r="HDI31" s="211"/>
      <c r="HDJ31" s="211"/>
      <c r="HDK31" s="211"/>
      <c r="HDL31" s="211"/>
      <c r="HDM31" s="211"/>
      <c r="HDN31" s="211"/>
      <c r="HDO31" s="211"/>
      <c r="HDP31" s="211"/>
      <c r="HDQ31" s="211"/>
      <c r="HDR31" s="211"/>
      <c r="HDS31" s="211"/>
      <c r="HDT31" s="211"/>
      <c r="HDU31" s="211"/>
      <c r="HDV31" s="211"/>
      <c r="HDW31" s="211"/>
      <c r="HDX31" s="211"/>
      <c r="HDY31" s="211"/>
      <c r="HDZ31" s="211"/>
      <c r="HEA31" s="211"/>
      <c r="HEB31" s="211"/>
      <c r="HEC31" s="211"/>
      <c r="HED31" s="211"/>
      <c r="HEE31" s="211"/>
      <c r="HEF31" s="211"/>
      <c r="HEG31" s="211"/>
      <c r="HEH31" s="211"/>
      <c r="HEI31" s="211"/>
      <c r="HEJ31" s="211"/>
      <c r="HEK31" s="211"/>
      <c r="HEL31" s="211"/>
      <c r="HEM31" s="211"/>
      <c r="HEN31" s="211"/>
      <c r="HEO31" s="211"/>
      <c r="HEP31" s="211"/>
      <c r="HEQ31" s="211"/>
      <c r="HER31" s="211"/>
      <c r="HES31" s="211"/>
      <c r="HET31" s="211"/>
      <c r="HEU31" s="211"/>
      <c r="HEV31" s="211"/>
      <c r="HEW31" s="211"/>
      <c r="HEX31" s="211"/>
      <c r="HEY31" s="211"/>
      <c r="HEZ31" s="211"/>
      <c r="HFA31" s="211"/>
      <c r="HFB31" s="211"/>
      <c r="HFC31" s="211"/>
      <c r="HFD31" s="211"/>
      <c r="HFE31" s="211"/>
      <c r="HFF31" s="211"/>
      <c r="HFG31" s="211"/>
      <c r="HFH31" s="211"/>
      <c r="HFI31" s="211"/>
      <c r="HFJ31" s="211"/>
      <c r="HFK31" s="211"/>
      <c r="HFL31" s="211"/>
      <c r="HFM31" s="211"/>
      <c r="HFN31" s="211"/>
      <c r="HFO31" s="211"/>
      <c r="HFP31" s="211"/>
      <c r="HFQ31" s="211"/>
      <c r="HFR31" s="211"/>
      <c r="HFS31" s="211"/>
      <c r="HFT31" s="211"/>
      <c r="HFU31" s="211"/>
      <c r="HFV31" s="211"/>
      <c r="HFW31" s="211"/>
      <c r="HFX31" s="211"/>
      <c r="HFY31" s="211"/>
      <c r="HFZ31" s="211"/>
      <c r="HGA31" s="211"/>
      <c r="HGB31" s="211"/>
      <c r="HGC31" s="211"/>
      <c r="HGD31" s="211"/>
      <c r="HGE31" s="211"/>
      <c r="HGF31" s="211"/>
      <c r="HGG31" s="211"/>
      <c r="HGH31" s="211"/>
      <c r="HGI31" s="211"/>
      <c r="HGJ31" s="211"/>
      <c r="HGK31" s="211"/>
      <c r="HGL31" s="211"/>
      <c r="HGM31" s="211"/>
      <c r="HGN31" s="211"/>
      <c r="HGO31" s="211"/>
      <c r="HGP31" s="211"/>
      <c r="HGQ31" s="211"/>
      <c r="HGR31" s="211"/>
      <c r="HGS31" s="211"/>
      <c r="HGT31" s="211"/>
      <c r="HGU31" s="211"/>
      <c r="HGV31" s="211"/>
      <c r="HGW31" s="211"/>
      <c r="HGX31" s="211"/>
      <c r="HGY31" s="211"/>
      <c r="HGZ31" s="211"/>
      <c r="HHA31" s="211"/>
      <c r="HHB31" s="211"/>
      <c r="HHC31" s="211"/>
      <c r="HHD31" s="211"/>
      <c r="HHE31" s="211"/>
      <c r="HHF31" s="211"/>
      <c r="HHG31" s="211"/>
      <c r="HHH31" s="211"/>
      <c r="HHI31" s="211"/>
      <c r="HHJ31" s="211"/>
      <c r="HHK31" s="211"/>
      <c r="HHL31" s="211"/>
      <c r="HHM31" s="211"/>
      <c r="HHN31" s="211"/>
      <c r="HHO31" s="211"/>
      <c r="HHP31" s="211"/>
      <c r="HHQ31" s="211"/>
      <c r="HHR31" s="211"/>
      <c r="HHS31" s="211"/>
      <c r="HHT31" s="211"/>
      <c r="HHU31" s="211"/>
      <c r="HHV31" s="211"/>
      <c r="HHW31" s="211"/>
      <c r="HHX31" s="211"/>
      <c r="HHY31" s="211"/>
      <c r="HHZ31" s="211"/>
      <c r="HIA31" s="211"/>
      <c r="HIB31" s="211"/>
      <c r="HIC31" s="211"/>
      <c r="HID31" s="211"/>
      <c r="HIE31" s="211"/>
      <c r="HIF31" s="211"/>
      <c r="HIG31" s="211"/>
      <c r="HIH31" s="211"/>
      <c r="HII31" s="211"/>
      <c r="HIJ31" s="211"/>
      <c r="HIK31" s="211"/>
      <c r="HIL31" s="211"/>
      <c r="HIM31" s="211"/>
      <c r="HIN31" s="211"/>
      <c r="HIO31" s="211"/>
      <c r="HIP31" s="211"/>
      <c r="HIQ31" s="211"/>
      <c r="HIR31" s="211"/>
      <c r="HIS31" s="211"/>
      <c r="HIT31" s="211"/>
      <c r="HIU31" s="211"/>
      <c r="HIV31" s="211"/>
      <c r="HIW31" s="211"/>
      <c r="HIX31" s="211"/>
      <c r="HIY31" s="211"/>
      <c r="HIZ31" s="211"/>
      <c r="HJA31" s="211"/>
      <c r="HJB31" s="211"/>
      <c r="HJC31" s="211"/>
      <c r="HJD31" s="211"/>
      <c r="HJE31" s="211"/>
      <c r="HJF31" s="211"/>
      <c r="HJG31" s="211"/>
      <c r="HJH31" s="211"/>
      <c r="HJI31" s="211"/>
      <c r="HJJ31" s="211"/>
      <c r="HJK31" s="211"/>
      <c r="HJL31" s="211"/>
      <c r="HJM31" s="211"/>
      <c r="HJN31" s="211"/>
      <c r="HJO31" s="211"/>
      <c r="HJP31" s="211"/>
      <c r="HJQ31" s="211"/>
      <c r="HJR31" s="211"/>
      <c r="HJS31" s="211"/>
      <c r="HJT31" s="211"/>
      <c r="HJU31" s="211"/>
      <c r="HJV31" s="211"/>
      <c r="HJW31" s="211"/>
      <c r="HJX31" s="211"/>
      <c r="HJY31" s="211"/>
      <c r="HJZ31" s="211"/>
      <c r="HKA31" s="211"/>
      <c r="HKB31" s="211"/>
      <c r="HKC31" s="211"/>
      <c r="HKD31" s="211"/>
      <c r="HKE31" s="211"/>
      <c r="HKF31" s="211"/>
      <c r="HKG31" s="211"/>
      <c r="HKH31" s="211"/>
      <c r="HKI31" s="211"/>
      <c r="HKJ31" s="211"/>
      <c r="HKK31" s="211"/>
      <c r="HKL31" s="211"/>
      <c r="HKM31" s="211"/>
      <c r="HKN31" s="211"/>
      <c r="HKO31" s="211"/>
      <c r="HKP31" s="211"/>
      <c r="HKQ31" s="211"/>
      <c r="HKR31" s="211"/>
      <c r="HKS31" s="211"/>
      <c r="HKT31" s="211"/>
      <c r="HKU31" s="211"/>
      <c r="HKV31" s="211"/>
      <c r="HKW31" s="211"/>
      <c r="HKX31" s="211"/>
      <c r="HKY31" s="211"/>
      <c r="HKZ31" s="211"/>
      <c r="HLA31" s="211"/>
      <c r="HLB31" s="211"/>
      <c r="HLC31" s="211"/>
      <c r="HLD31" s="211"/>
      <c r="HLE31" s="211"/>
      <c r="HLF31" s="211"/>
      <c r="HLG31" s="211"/>
      <c r="HLH31" s="211"/>
      <c r="HLI31" s="211"/>
      <c r="HLJ31" s="211"/>
      <c r="HLK31" s="211"/>
      <c r="HLL31" s="211"/>
      <c r="HLM31" s="211"/>
      <c r="HLN31" s="211"/>
      <c r="HLO31" s="211"/>
      <c r="HLP31" s="211"/>
      <c r="HLQ31" s="211"/>
      <c r="HLR31" s="211"/>
      <c r="HLS31" s="211"/>
      <c r="HLT31" s="211"/>
      <c r="HLU31" s="211"/>
      <c r="HLV31" s="211"/>
      <c r="HLW31" s="211"/>
      <c r="HLX31" s="211"/>
      <c r="HLY31" s="211"/>
      <c r="HLZ31" s="211"/>
      <c r="HMA31" s="211"/>
      <c r="HMB31" s="211"/>
      <c r="HMC31" s="211"/>
      <c r="HMD31" s="211"/>
      <c r="HME31" s="211"/>
      <c r="HMF31" s="211"/>
      <c r="HMG31" s="211"/>
      <c r="HMH31" s="211"/>
      <c r="HMI31" s="211"/>
      <c r="HMJ31" s="211"/>
      <c r="HMK31" s="211"/>
      <c r="HML31" s="211"/>
      <c r="HMM31" s="211"/>
      <c r="HMN31" s="211"/>
      <c r="HMO31" s="211"/>
      <c r="HMP31" s="211"/>
      <c r="HMQ31" s="211"/>
      <c r="HMR31" s="211"/>
      <c r="HMS31" s="211"/>
      <c r="HMT31" s="211"/>
      <c r="HMU31" s="211"/>
      <c r="HMV31" s="211"/>
      <c r="HMW31" s="211"/>
      <c r="HMX31" s="211"/>
      <c r="HMY31" s="211"/>
      <c r="HMZ31" s="211"/>
      <c r="HNA31" s="211"/>
      <c r="HNB31" s="211"/>
      <c r="HNC31" s="211"/>
      <c r="HND31" s="211"/>
      <c r="HNE31" s="211"/>
      <c r="HNF31" s="211"/>
      <c r="HNG31" s="211"/>
      <c r="HNH31" s="211"/>
      <c r="HNI31" s="211"/>
      <c r="HNJ31" s="211"/>
      <c r="HNK31" s="211"/>
      <c r="HNL31" s="211"/>
      <c r="HNM31" s="211"/>
      <c r="HNN31" s="211"/>
      <c r="HNO31" s="211"/>
      <c r="HNP31" s="211"/>
      <c r="HNQ31" s="211"/>
      <c r="HNR31" s="211"/>
      <c r="HNS31" s="211"/>
      <c r="HNT31" s="211"/>
      <c r="HNU31" s="211"/>
      <c r="HNV31" s="211"/>
      <c r="HNW31" s="211"/>
      <c r="HNX31" s="211"/>
      <c r="HNY31" s="211"/>
      <c r="HNZ31" s="211"/>
      <c r="HOA31" s="211"/>
      <c r="HOB31" s="211"/>
      <c r="HOC31" s="211"/>
      <c r="HOD31" s="211"/>
      <c r="HOE31" s="211"/>
      <c r="HOF31" s="211"/>
      <c r="HOG31" s="211"/>
      <c r="HOH31" s="211"/>
      <c r="HOI31" s="211"/>
      <c r="HOJ31" s="211"/>
      <c r="HOK31" s="211"/>
      <c r="HOL31" s="211"/>
      <c r="HOM31" s="211"/>
      <c r="HON31" s="211"/>
      <c r="HOO31" s="211"/>
      <c r="HOP31" s="211"/>
      <c r="HOQ31" s="211"/>
      <c r="HOR31" s="211"/>
      <c r="HOS31" s="211"/>
      <c r="HOT31" s="211"/>
      <c r="HOU31" s="211"/>
      <c r="HOV31" s="211"/>
      <c r="HOW31" s="211"/>
      <c r="HOX31" s="211"/>
      <c r="HOY31" s="211"/>
      <c r="HOZ31" s="211"/>
      <c r="HPA31" s="211"/>
      <c r="HPB31" s="211"/>
      <c r="HPC31" s="211"/>
      <c r="HPD31" s="211"/>
      <c r="HPE31" s="211"/>
      <c r="HPF31" s="211"/>
      <c r="HPG31" s="211"/>
      <c r="HPH31" s="211"/>
      <c r="HPI31" s="211"/>
      <c r="HPJ31" s="211"/>
      <c r="HPK31" s="211"/>
      <c r="HPL31" s="211"/>
      <c r="HPM31" s="211"/>
      <c r="HPN31" s="211"/>
      <c r="HPO31" s="211"/>
      <c r="HPP31" s="211"/>
      <c r="HPQ31" s="211"/>
      <c r="HPR31" s="211"/>
      <c r="HPS31" s="211"/>
      <c r="HPT31" s="211"/>
      <c r="HPU31" s="211"/>
      <c r="HPV31" s="211"/>
      <c r="HPW31" s="211"/>
      <c r="HPX31" s="211"/>
      <c r="HPY31" s="211"/>
      <c r="HPZ31" s="211"/>
      <c r="HQA31" s="211"/>
      <c r="HQB31" s="211"/>
      <c r="HQC31" s="211"/>
      <c r="HQD31" s="211"/>
      <c r="HQE31" s="211"/>
      <c r="HQF31" s="211"/>
      <c r="HQG31" s="211"/>
      <c r="HQH31" s="211"/>
      <c r="HQI31" s="211"/>
      <c r="HQJ31" s="211"/>
      <c r="HQK31" s="211"/>
      <c r="HQL31" s="211"/>
      <c r="HQM31" s="211"/>
      <c r="HQN31" s="211"/>
      <c r="HQO31" s="211"/>
      <c r="HQP31" s="211"/>
      <c r="HQQ31" s="211"/>
      <c r="HQR31" s="211"/>
      <c r="HQS31" s="211"/>
      <c r="HQT31" s="211"/>
      <c r="HQU31" s="211"/>
      <c r="HQV31" s="211"/>
      <c r="HQW31" s="211"/>
      <c r="HQX31" s="211"/>
      <c r="HQY31" s="211"/>
      <c r="HQZ31" s="211"/>
      <c r="HRA31" s="211"/>
      <c r="HRB31" s="211"/>
      <c r="HRC31" s="211"/>
      <c r="HRD31" s="211"/>
      <c r="HRE31" s="211"/>
      <c r="HRF31" s="211"/>
      <c r="HRG31" s="211"/>
      <c r="HRH31" s="211"/>
      <c r="HRI31" s="211"/>
      <c r="HRJ31" s="211"/>
      <c r="HRK31" s="211"/>
      <c r="HRL31" s="211"/>
      <c r="HRM31" s="211"/>
      <c r="HRN31" s="211"/>
      <c r="HRO31" s="211"/>
      <c r="HRP31" s="211"/>
      <c r="HRQ31" s="211"/>
      <c r="HRR31" s="211"/>
      <c r="HRS31" s="211"/>
      <c r="HRT31" s="211"/>
      <c r="HRU31" s="211"/>
      <c r="HRV31" s="211"/>
      <c r="HRW31" s="211"/>
      <c r="HRX31" s="211"/>
      <c r="HRY31" s="211"/>
      <c r="HRZ31" s="211"/>
      <c r="HSA31" s="211"/>
      <c r="HSB31" s="211"/>
      <c r="HSC31" s="211"/>
      <c r="HSD31" s="211"/>
      <c r="HSE31" s="211"/>
      <c r="HSF31" s="211"/>
      <c r="HSG31" s="211"/>
      <c r="HSH31" s="211"/>
      <c r="HSI31" s="211"/>
      <c r="HSJ31" s="211"/>
      <c r="HSK31" s="211"/>
      <c r="HSL31" s="211"/>
      <c r="HSM31" s="211"/>
      <c r="HSN31" s="211"/>
      <c r="HSO31" s="211"/>
      <c r="HSP31" s="211"/>
      <c r="HSQ31" s="211"/>
      <c r="HSR31" s="211"/>
      <c r="HSS31" s="211"/>
      <c r="HST31" s="211"/>
      <c r="HSU31" s="211"/>
      <c r="HSV31" s="211"/>
      <c r="HSW31" s="211"/>
      <c r="HSX31" s="211"/>
      <c r="HSY31" s="211"/>
      <c r="HSZ31" s="211"/>
      <c r="HTA31" s="211"/>
      <c r="HTB31" s="211"/>
      <c r="HTC31" s="211"/>
      <c r="HTD31" s="211"/>
      <c r="HTE31" s="211"/>
      <c r="HTF31" s="211"/>
      <c r="HTG31" s="211"/>
      <c r="HTH31" s="211"/>
      <c r="HTI31" s="211"/>
      <c r="HTJ31" s="211"/>
      <c r="HTK31" s="211"/>
      <c r="HTL31" s="211"/>
      <c r="HTM31" s="211"/>
      <c r="HTN31" s="211"/>
      <c r="HTO31" s="211"/>
      <c r="HTP31" s="211"/>
      <c r="HTQ31" s="211"/>
      <c r="HTR31" s="211"/>
      <c r="HTS31" s="211"/>
      <c r="HTT31" s="211"/>
      <c r="HTU31" s="211"/>
      <c r="HTV31" s="211"/>
      <c r="HTW31" s="211"/>
      <c r="HTX31" s="211"/>
      <c r="HTY31" s="211"/>
      <c r="HTZ31" s="211"/>
      <c r="HUA31" s="211"/>
      <c r="HUB31" s="211"/>
      <c r="HUC31" s="211"/>
      <c r="HUD31" s="211"/>
      <c r="HUE31" s="211"/>
      <c r="HUF31" s="211"/>
      <c r="HUG31" s="211"/>
      <c r="HUH31" s="211"/>
      <c r="HUI31" s="211"/>
      <c r="HUJ31" s="211"/>
      <c r="HUK31" s="211"/>
      <c r="HUL31" s="211"/>
      <c r="HUM31" s="211"/>
      <c r="HUN31" s="211"/>
      <c r="HUO31" s="211"/>
      <c r="HUP31" s="211"/>
      <c r="HUQ31" s="211"/>
      <c r="HUR31" s="211"/>
      <c r="HUS31" s="211"/>
      <c r="HUT31" s="211"/>
      <c r="HUU31" s="211"/>
      <c r="HUV31" s="211"/>
      <c r="HUW31" s="211"/>
      <c r="HUX31" s="211"/>
      <c r="HUY31" s="211"/>
      <c r="HUZ31" s="211"/>
      <c r="HVA31" s="211"/>
      <c r="HVB31" s="211"/>
      <c r="HVC31" s="211"/>
      <c r="HVD31" s="211"/>
      <c r="HVE31" s="211"/>
      <c r="HVF31" s="211"/>
      <c r="HVG31" s="211"/>
      <c r="HVH31" s="211"/>
      <c r="HVI31" s="211"/>
      <c r="HVJ31" s="211"/>
      <c r="HVK31" s="211"/>
      <c r="HVL31" s="211"/>
      <c r="HVM31" s="211"/>
      <c r="HVN31" s="211"/>
      <c r="HVO31" s="211"/>
      <c r="HVP31" s="211"/>
      <c r="HVQ31" s="211"/>
      <c r="HVR31" s="211"/>
      <c r="HVS31" s="211"/>
      <c r="HVT31" s="211"/>
      <c r="HVU31" s="211"/>
      <c r="HVV31" s="211"/>
      <c r="HVW31" s="211"/>
      <c r="HVX31" s="211"/>
      <c r="HVY31" s="211"/>
      <c r="HVZ31" s="211"/>
      <c r="HWA31" s="211"/>
      <c r="HWB31" s="211"/>
      <c r="HWC31" s="211"/>
      <c r="HWD31" s="211"/>
      <c r="HWE31" s="211"/>
      <c r="HWF31" s="211"/>
      <c r="HWG31" s="211"/>
      <c r="HWH31" s="211"/>
      <c r="HWI31" s="211"/>
      <c r="HWJ31" s="211"/>
      <c r="HWK31" s="211"/>
      <c r="HWL31" s="211"/>
      <c r="HWM31" s="211"/>
      <c r="HWN31" s="211"/>
      <c r="HWO31" s="211"/>
      <c r="HWP31" s="211"/>
      <c r="HWQ31" s="211"/>
      <c r="HWR31" s="211"/>
      <c r="HWS31" s="211"/>
      <c r="HWT31" s="211"/>
      <c r="HWU31" s="211"/>
      <c r="HWV31" s="211"/>
      <c r="HWW31" s="211"/>
      <c r="HWX31" s="211"/>
      <c r="HWY31" s="211"/>
      <c r="HWZ31" s="211"/>
      <c r="HXA31" s="211"/>
      <c r="HXB31" s="211"/>
      <c r="HXC31" s="211"/>
      <c r="HXD31" s="211"/>
      <c r="HXE31" s="211"/>
      <c r="HXF31" s="211"/>
      <c r="HXG31" s="211"/>
      <c r="HXH31" s="211"/>
      <c r="HXI31" s="211"/>
      <c r="HXJ31" s="211"/>
      <c r="HXK31" s="211"/>
      <c r="HXL31" s="211"/>
      <c r="HXM31" s="211"/>
      <c r="HXN31" s="211"/>
      <c r="HXO31" s="211"/>
      <c r="HXP31" s="211"/>
      <c r="HXQ31" s="211"/>
      <c r="HXR31" s="211"/>
      <c r="HXS31" s="211"/>
      <c r="HXT31" s="211"/>
      <c r="HXU31" s="211"/>
      <c r="HXV31" s="211"/>
      <c r="HXW31" s="211"/>
      <c r="HXX31" s="211"/>
      <c r="HXY31" s="211"/>
      <c r="HXZ31" s="211"/>
      <c r="HYA31" s="211"/>
      <c r="HYB31" s="211"/>
      <c r="HYC31" s="211"/>
      <c r="HYD31" s="211"/>
      <c r="HYE31" s="211"/>
      <c r="HYF31" s="211"/>
      <c r="HYG31" s="211"/>
      <c r="HYH31" s="211"/>
      <c r="HYI31" s="211"/>
      <c r="HYJ31" s="211"/>
      <c r="HYK31" s="211"/>
      <c r="HYL31" s="211"/>
      <c r="HYM31" s="211"/>
      <c r="HYN31" s="211"/>
      <c r="HYO31" s="211"/>
      <c r="HYP31" s="211"/>
      <c r="HYQ31" s="211"/>
      <c r="HYR31" s="211"/>
      <c r="HYS31" s="211"/>
      <c r="HYT31" s="211"/>
      <c r="HYU31" s="211"/>
      <c r="HYV31" s="211"/>
      <c r="HYW31" s="211"/>
      <c r="HYX31" s="211"/>
      <c r="HYY31" s="211"/>
      <c r="HYZ31" s="211"/>
      <c r="HZA31" s="211"/>
      <c r="HZB31" s="211"/>
      <c r="HZC31" s="211"/>
      <c r="HZD31" s="211"/>
      <c r="HZE31" s="211"/>
      <c r="HZF31" s="211"/>
      <c r="HZG31" s="211"/>
      <c r="HZH31" s="211"/>
      <c r="HZI31" s="211"/>
      <c r="HZJ31" s="211"/>
      <c r="HZK31" s="211"/>
      <c r="HZL31" s="211"/>
      <c r="HZM31" s="211"/>
      <c r="HZN31" s="211"/>
      <c r="HZO31" s="211"/>
      <c r="HZP31" s="211"/>
      <c r="HZQ31" s="211"/>
      <c r="HZR31" s="211"/>
      <c r="HZS31" s="211"/>
      <c r="HZT31" s="211"/>
      <c r="HZU31" s="211"/>
      <c r="HZV31" s="211"/>
      <c r="HZW31" s="211"/>
      <c r="HZX31" s="211"/>
      <c r="HZY31" s="211"/>
      <c r="HZZ31" s="211"/>
      <c r="IAA31" s="211"/>
      <c r="IAB31" s="211"/>
      <c r="IAC31" s="211"/>
      <c r="IAD31" s="211"/>
      <c r="IAE31" s="211"/>
      <c r="IAF31" s="211"/>
      <c r="IAG31" s="211"/>
      <c r="IAH31" s="211"/>
      <c r="IAI31" s="211"/>
      <c r="IAJ31" s="211"/>
      <c r="IAK31" s="211"/>
      <c r="IAL31" s="211"/>
      <c r="IAM31" s="211"/>
      <c r="IAN31" s="211"/>
      <c r="IAO31" s="211"/>
      <c r="IAP31" s="211"/>
      <c r="IAQ31" s="211"/>
      <c r="IAR31" s="211"/>
      <c r="IAS31" s="211"/>
      <c r="IAT31" s="211"/>
      <c r="IAU31" s="211"/>
      <c r="IAV31" s="211"/>
      <c r="IAW31" s="211"/>
      <c r="IAX31" s="211"/>
      <c r="IAY31" s="211"/>
      <c r="IAZ31" s="211"/>
      <c r="IBA31" s="211"/>
      <c r="IBB31" s="211"/>
      <c r="IBC31" s="211"/>
      <c r="IBD31" s="211"/>
      <c r="IBE31" s="211"/>
      <c r="IBF31" s="211"/>
      <c r="IBG31" s="211"/>
      <c r="IBH31" s="211"/>
      <c r="IBI31" s="211"/>
      <c r="IBJ31" s="211"/>
      <c r="IBK31" s="211"/>
      <c r="IBL31" s="211"/>
      <c r="IBM31" s="211"/>
      <c r="IBN31" s="211"/>
      <c r="IBO31" s="211"/>
      <c r="IBP31" s="211"/>
      <c r="IBQ31" s="211"/>
      <c r="IBR31" s="211"/>
      <c r="IBS31" s="211"/>
      <c r="IBT31" s="211"/>
      <c r="IBU31" s="211"/>
      <c r="IBV31" s="211"/>
      <c r="IBW31" s="211"/>
      <c r="IBX31" s="211"/>
      <c r="IBY31" s="211"/>
      <c r="IBZ31" s="211"/>
      <c r="ICA31" s="211"/>
      <c r="ICB31" s="211"/>
      <c r="ICC31" s="211"/>
      <c r="ICD31" s="211"/>
      <c r="ICE31" s="211"/>
      <c r="ICF31" s="211"/>
      <c r="ICG31" s="211"/>
      <c r="ICH31" s="211"/>
      <c r="ICI31" s="211"/>
      <c r="ICJ31" s="211"/>
      <c r="ICK31" s="211"/>
      <c r="ICL31" s="211"/>
      <c r="ICM31" s="211"/>
      <c r="ICN31" s="211"/>
      <c r="ICO31" s="211"/>
      <c r="ICP31" s="211"/>
      <c r="ICQ31" s="211"/>
      <c r="ICR31" s="211"/>
      <c r="ICS31" s="211"/>
      <c r="ICT31" s="211"/>
      <c r="ICU31" s="211"/>
      <c r="ICV31" s="211"/>
      <c r="ICW31" s="211"/>
      <c r="ICX31" s="211"/>
      <c r="ICY31" s="211"/>
      <c r="ICZ31" s="211"/>
      <c r="IDA31" s="211"/>
      <c r="IDB31" s="211"/>
      <c r="IDC31" s="211"/>
      <c r="IDD31" s="211"/>
      <c r="IDE31" s="211"/>
      <c r="IDF31" s="211"/>
      <c r="IDG31" s="211"/>
      <c r="IDH31" s="211"/>
      <c r="IDI31" s="211"/>
      <c r="IDJ31" s="211"/>
      <c r="IDK31" s="211"/>
      <c r="IDL31" s="211"/>
      <c r="IDM31" s="211"/>
      <c r="IDN31" s="211"/>
      <c r="IDO31" s="211"/>
      <c r="IDP31" s="211"/>
      <c r="IDQ31" s="211"/>
      <c r="IDR31" s="211"/>
      <c r="IDS31" s="211"/>
      <c r="IDT31" s="211"/>
      <c r="IDU31" s="211"/>
      <c r="IDV31" s="211"/>
      <c r="IDW31" s="211"/>
      <c r="IDX31" s="211"/>
      <c r="IDY31" s="211"/>
      <c r="IDZ31" s="211"/>
      <c r="IEA31" s="211"/>
      <c r="IEB31" s="211"/>
      <c r="IEC31" s="211"/>
      <c r="IED31" s="211"/>
      <c r="IEE31" s="211"/>
      <c r="IEF31" s="211"/>
      <c r="IEG31" s="211"/>
      <c r="IEH31" s="211"/>
      <c r="IEI31" s="211"/>
      <c r="IEJ31" s="211"/>
      <c r="IEK31" s="211"/>
      <c r="IEL31" s="211"/>
      <c r="IEM31" s="211"/>
      <c r="IEN31" s="211"/>
      <c r="IEO31" s="211"/>
      <c r="IEP31" s="211"/>
      <c r="IEQ31" s="211"/>
      <c r="IER31" s="211"/>
      <c r="IES31" s="211"/>
      <c r="IET31" s="211"/>
      <c r="IEU31" s="211"/>
      <c r="IEV31" s="211"/>
      <c r="IEW31" s="211"/>
      <c r="IEX31" s="211"/>
      <c r="IEY31" s="211"/>
      <c r="IEZ31" s="211"/>
      <c r="IFA31" s="211"/>
      <c r="IFB31" s="211"/>
      <c r="IFC31" s="211"/>
      <c r="IFD31" s="211"/>
      <c r="IFE31" s="211"/>
      <c r="IFF31" s="211"/>
      <c r="IFG31" s="211"/>
      <c r="IFH31" s="211"/>
      <c r="IFI31" s="211"/>
      <c r="IFJ31" s="211"/>
      <c r="IFK31" s="211"/>
      <c r="IFL31" s="211"/>
      <c r="IFM31" s="211"/>
      <c r="IFN31" s="211"/>
      <c r="IFO31" s="211"/>
      <c r="IFP31" s="211"/>
      <c r="IFQ31" s="211"/>
      <c r="IFR31" s="211"/>
      <c r="IFS31" s="211"/>
      <c r="IFT31" s="211"/>
      <c r="IFU31" s="211"/>
      <c r="IFV31" s="211"/>
      <c r="IFW31" s="211"/>
      <c r="IFX31" s="211"/>
      <c r="IFY31" s="211"/>
      <c r="IFZ31" s="211"/>
      <c r="IGA31" s="211"/>
      <c r="IGB31" s="211"/>
      <c r="IGC31" s="211"/>
      <c r="IGD31" s="211"/>
      <c r="IGE31" s="211"/>
      <c r="IGF31" s="211"/>
      <c r="IGG31" s="211"/>
      <c r="IGH31" s="211"/>
      <c r="IGI31" s="211"/>
      <c r="IGJ31" s="211"/>
      <c r="IGK31" s="211"/>
      <c r="IGL31" s="211"/>
      <c r="IGM31" s="211"/>
      <c r="IGN31" s="211"/>
      <c r="IGO31" s="211"/>
      <c r="IGP31" s="211"/>
      <c r="IGQ31" s="211"/>
      <c r="IGR31" s="211"/>
      <c r="IGS31" s="211"/>
      <c r="IGT31" s="211"/>
      <c r="IGU31" s="211"/>
      <c r="IGV31" s="211"/>
      <c r="IGW31" s="211"/>
      <c r="IGX31" s="211"/>
      <c r="IGY31" s="211"/>
      <c r="IGZ31" s="211"/>
      <c r="IHA31" s="211"/>
      <c r="IHB31" s="211"/>
      <c r="IHC31" s="211"/>
      <c r="IHD31" s="211"/>
      <c r="IHE31" s="211"/>
      <c r="IHF31" s="211"/>
      <c r="IHG31" s="211"/>
      <c r="IHH31" s="211"/>
      <c r="IHI31" s="211"/>
      <c r="IHJ31" s="211"/>
      <c r="IHK31" s="211"/>
      <c r="IHL31" s="211"/>
      <c r="IHM31" s="211"/>
      <c r="IHN31" s="211"/>
      <c r="IHO31" s="211"/>
      <c r="IHP31" s="211"/>
      <c r="IHQ31" s="211"/>
      <c r="IHR31" s="211"/>
      <c r="IHS31" s="211"/>
      <c r="IHT31" s="211"/>
      <c r="IHU31" s="211"/>
      <c r="IHV31" s="211"/>
      <c r="IHW31" s="211"/>
      <c r="IHX31" s="211"/>
      <c r="IHY31" s="211"/>
      <c r="IHZ31" s="211"/>
      <c r="IIA31" s="211"/>
      <c r="IIB31" s="211"/>
      <c r="IIC31" s="211"/>
      <c r="IID31" s="211"/>
      <c r="IIE31" s="211"/>
      <c r="IIF31" s="211"/>
      <c r="IIG31" s="211"/>
      <c r="IIH31" s="211"/>
      <c r="III31" s="211"/>
      <c r="IIJ31" s="211"/>
      <c r="IIK31" s="211"/>
      <c r="IIL31" s="211"/>
      <c r="IIM31" s="211"/>
      <c r="IIN31" s="211"/>
      <c r="IIO31" s="211"/>
      <c r="IIP31" s="211"/>
      <c r="IIQ31" s="211"/>
      <c r="IIR31" s="211"/>
      <c r="IIS31" s="211"/>
      <c r="IIT31" s="211"/>
      <c r="IIU31" s="211"/>
      <c r="IIV31" s="211"/>
      <c r="IIW31" s="211"/>
      <c r="IIX31" s="211"/>
      <c r="IIY31" s="211"/>
      <c r="IIZ31" s="211"/>
      <c r="IJA31" s="211"/>
      <c r="IJB31" s="211"/>
      <c r="IJC31" s="211"/>
      <c r="IJD31" s="211"/>
      <c r="IJE31" s="211"/>
      <c r="IJF31" s="211"/>
      <c r="IJG31" s="211"/>
      <c r="IJH31" s="211"/>
      <c r="IJI31" s="211"/>
      <c r="IJJ31" s="211"/>
      <c r="IJK31" s="211"/>
      <c r="IJL31" s="211"/>
      <c r="IJM31" s="211"/>
      <c r="IJN31" s="211"/>
      <c r="IJO31" s="211"/>
      <c r="IJP31" s="211"/>
      <c r="IJQ31" s="211"/>
      <c r="IJR31" s="211"/>
      <c r="IJS31" s="211"/>
      <c r="IJT31" s="211"/>
      <c r="IJU31" s="211"/>
      <c r="IJV31" s="211"/>
      <c r="IJW31" s="211"/>
      <c r="IJX31" s="211"/>
      <c r="IJY31" s="211"/>
      <c r="IJZ31" s="211"/>
      <c r="IKA31" s="211"/>
      <c r="IKB31" s="211"/>
      <c r="IKC31" s="211"/>
      <c r="IKD31" s="211"/>
      <c r="IKE31" s="211"/>
      <c r="IKF31" s="211"/>
      <c r="IKG31" s="211"/>
      <c r="IKH31" s="211"/>
      <c r="IKI31" s="211"/>
      <c r="IKJ31" s="211"/>
      <c r="IKK31" s="211"/>
      <c r="IKL31" s="211"/>
      <c r="IKM31" s="211"/>
      <c r="IKN31" s="211"/>
      <c r="IKO31" s="211"/>
      <c r="IKP31" s="211"/>
      <c r="IKQ31" s="211"/>
      <c r="IKR31" s="211"/>
      <c r="IKS31" s="211"/>
      <c r="IKT31" s="211"/>
      <c r="IKU31" s="211"/>
      <c r="IKV31" s="211"/>
      <c r="IKW31" s="211"/>
      <c r="IKX31" s="211"/>
      <c r="IKY31" s="211"/>
      <c r="IKZ31" s="211"/>
      <c r="ILA31" s="211"/>
      <c r="ILB31" s="211"/>
      <c r="ILC31" s="211"/>
      <c r="ILD31" s="211"/>
      <c r="ILE31" s="211"/>
      <c r="ILF31" s="211"/>
      <c r="ILG31" s="211"/>
      <c r="ILH31" s="211"/>
      <c r="ILI31" s="211"/>
      <c r="ILJ31" s="211"/>
      <c r="ILK31" s="211"/>
      <c r="ILL31" s="211"/>
      <c r="ILM31" s="211"/>
      <c r="ILN31" s="211"/>
      <c r="ILO31" s="211"/>
      <c r="ILP31" s="211"/>
      <c r="ILQ31" s="211"/>
      <c r="ILR31" s="211"/>
      <c r="ILS31" s="211"/>
      <c r="ILT31" s="211"/>
      <c r="ILU31" s="211"/>
      <c r="ILV31" s="211"/>
      <c r="ILW31" s="211"/>
      <c r="ILX31" s="211"/>
      <c r="ILY31" s="211"/>
      <c r="ILZ31" s="211"/>
      <c r="IMA31" s="211"/>
      <c r="IMB31" s="211"/>
      <c r="IMC31" s="211"/>
      <c r="IMD31" s="211"/>
      <c r="IME31" s="211"/>
      <c r="IMF31" s="211"/>
      <c r="IMG31" s="211"/>
      <c r="IMH31" s="211"/>
      <c r="IMI31" s="211"/>
      <c r="IMJ31" s="211"/>
      <c r="IMK31" s="211"/>
      <c r="IML31" s="211"/>
      <c r="IMM31" s="211"/>
      <c r="IMN31" s="211"/>
      <c r="IMO31" s="211"/>
      <c r="IMP31" s="211"/>
      <c r="IMQ31" s="211"/>
      <c r="IMR31" s="211"/>
      <c r="IMS31" s="211"/>
      <c r="IMT31" s="211"/>
      <c r="IMU31" s="211"/>
      <c r="IMV31" s="211"/>
      <c r="IMW31" s="211"/>
      <c r="IMX31" s="211"/>
      <c r="IMY31" s="211"/>
      <c r="IMZ31" s="211"/>
      <c r="INA31" s="211"/>
      <c r="INB31" s="211"/>
      <c r="INC31" s="211"/>
      <c r="IND31" s="211"/>
      <c r="INE31" s="211"/>
      <c r="INF31" s="211"/>
      <c r="ING31" s="211"/>
      <c r="INH31" s="211"/>
      <c r="INI31" s="211"/>
      <c r="INJ31" s="211"/>
      <c r="INK31" s="211"/>
      <c r="INL31" s="211"/>
      <c r="INM31" s="211"/>
      <c r="INN31" s="211"/>
      <c r="INO31" s="211"/>
      <c r="INP31" s="211"/>
      <c r="INQ31" s="211"/>
      <c r="INR31" s="211"/>
      <c r="INS31" s="211"/>
      <c r="INT31" s="211"/>
      <c r="INU31" s="211"/>
      <c r="INV31" s="211"/>
      <c r="INW31" s="211"/>
      <c r="INX31" s="211"/>
      <c r="INY31" s="211"/>
      <c r="INZ31" s="211"/>
      <c r="IOA31" s="211"/>
      <c r="IOB31" s="211"/>
      <c r="IOC31" s="211"/>
      <c r="IOD31" s="211"/>
      <c r="IOE31" s="211"/>
      <c r="IOF31" s="211"/>
      <c r="IOG31" s="211"/>
      <c r="IOH31" s="211"/>
      <c r="IOI31" s="211"/>
      <c r="IOJ31" s="211"/>
      <c r="IOK31" s="211"/>
      <c r="IOL31" s="211"/>
      <c r="IOM31" s="211"/>
      <c r="ION31" s="211"/>
      <c r="IOO31" s="211"/>
      <c r="IOP31" s="211"/>
      <c r="IOQ31" s="211"/>
      <c r="IOR31" s="211"/>
      <c r="IOS31" s="211"/>
      <c r="IOT31" s="211"/>
      <c r="IOU31" s="211"/>
      <c r="IOV31" s="211"/>
      <c r="IOW31" s="211"/>
      <c r="IOX31" s="211"/>
      <c r="IOY31" s="211"/>
      <c r="IOZ31" s="211"/>
      <c r="IPA31" s="211"/>
      <c r="IPB31" s="211"/>
      <c r="IPC31" s="211"/>
      <c r="IPD31" s="211"/>
      <c r="IPE31" s="211"/>
      <c r="IPF31" s="211"/>
      <c r="IPG31" s="211"/>
      <c r="IPH31" s="211"/>
      <c r="IPI31" s="211"/>
      <c r="IPJ31" s="211"/>
      <c r="IPK31" s="211"/>
      <c r="IPL31" s="211"/>
      <c r="IPM31" s="211"/>
      <c r="IPN31" s="211"/>
      <c r="IPO31" s="211"/>
      <c r="IPP31" s="211"/>
      <c r="IPQ31" s="211"/>
      <c r="IPR31" s="211"/>
      <c r="IPS31" s="211"/>
      <c r="IPT31" s="211"/>
      <c r="IPU31" s="211"/>
      <c r="IPV31" s="211"/>
      <c r="IPW31" s="211"/>
      <c r="IPX31" s="211"/>
      <c r="IPY31" s="211"/>
      <c r="IPZ31" s="211"/>
      <c r="IQA31" s="211"/>
      <c r="IQB31" s="211"/>
      <c r="IQC31" s="211"/>
      <c r="IQD31" s="211"/>
      <c r="IQE31" s="211"/>
      <c r="IQF31" s="211"/>
      <c r="IQG31" s="211"/>
      <c r="IQH31" s="211"/>
      <c r="IQI31" s="211"/>
      <c r="IQJ31" s="211"/>
      <c r="IQK31" s="211"/>
      <c r="IQL31" s="211"/>
      <c r="IQM31" s="211"/>
      <c r="IQN31" s="211"/>
      <c r="IQO31" s="211"/>
      <c r="IQP31" s="211"/>
      <c r="IQQ31" s="211"/>
      <c r="IQR31" s="211"/>
      <c r="IQS31" s="211"/>
      <c r="IQT31" s="211"/>
      <c r="IQU31" s="211"/>
      <c r="IQV31" s="211"/>
      <c r="IQW31" s="211"/>
      <c r="IQX31" s="211"/>
      <c r="IQY31" s="211"/>
      <c r="IQZ31" s="211"/>
      <c r="IRA31" s="211"/>
      <c r="IRB31" s="211"/>
      <c r="IRC31" s="211"/>
      <c r="IRD31" s="211"/>
      <c r="IRE31" s="211"/>
      <c r="IRF31" s="211"/>
      <c r="IRG31" s="211"/>
      <c r="IRH31" s="211"/>
      <c r="IRI31" s="211"/>
      <c r="IRJ31" s="211"/>
      <c r="IRK31" s="211"/>
      <c r="IRL31" s="211"/>
      <c r="IRM31" s="211"/>
      <c r="IRN31" s="211"/>
      <c r="IRO31" s="211"/>
      <c r="IRP31" s="211"/>
      <c r="IRQ31" s="211"/>
      <c r="IRR31" s="211"/>
      <c r="IRS31" s="211"/>
      <c r="IRT31" s="211"/>
      <c r="IRU31" s="211"/>
      <c r="IRV31" s="211"/>
      <c r="IRW31" s="211"/>
      <c r="IRX31" s="211"/>
      <c r="IRY31" s="211"/>
      <c r="IRZ31" s="211"/>
      <c r="ISA31" s="211"/>
      <c r="ISB31" s="211"/>
      <c r="ISC31" s="211"/>
      <c r="ISD31" s="211"/>
      <c r="ISE31" s="211"/>
      <c r="ISF31" s="211"/>
      <c r="ISG31" s="211"/>
      <c r="ISH31" s="211"/>
      <c r="ISI31" s="211"/>
      <c r="ISJ31" s="211"/>
      <c r="ISK31" s="211"/>
      <c r="ISL31" s="211"/>
      <c r="ISM31" s="211"/>
      <c r="ISN31" s="211"/>
      <c r="ISO31" s="211"/>
      <c r="ISP31" s="211"/>
      <c r="ISQ31" s="211"/>
      <c r="ISR31" s="211"/>
      <c r="ISS31" s="211"/>
      <c r="IST31" s="211"/>
      <c r="ISU31" s="211"/>
      <c r="ISV31" s="211"/>
      <c r="ISW31" s="211"/>
      <c r="ISX31" s="211"/>
      <c r="ISY31" s="211"/>
      <c r="ISZ31" s="211"/>
      <c r="ITA31" s="211"/>
      <c r="ITB31" s="211"/>
      <c r="ITC31" s="211"/>
      <c r="ITD31" s="211"/>
      <c r="ITE31" s="211"/>
      <c r="ITF31" s="211"/>
      <c r="ITG31" s="211"/>
      <c r="ITH31" s="211"/>
      <c r="ITI31" s="211"/>
      <c r="ITJ31" s="211"/>
      <c r="ITK31" s="211"/>
      <c r="ITL31" s="211"/>
      <c r="ITM31" s="211"/>
      <c r="ITN31" s="211"/>
      <c r="ITO31" s="211"/>
      <c r="ITP31" s="211"/>
      <c r="ITQ31" s="211"/>
      <c r="ITR31" s="211"/>
      <c r="ITS31" s="211"/>
      <c r="ITT31" s="211"/>
      <c r="ITU31" s="211"/>
      <c r="ITV31" s="211"/>
      <c r="ITW31" s="211"/>
      <c r="ITX31" s="211"/>
      <c r="ITY31" s="211"/>
      <c r="ITZ31" s="211"/>
      <c r="IUA31" s="211"/>
      <c r="IUB31" s="211"/>
      <c r="IUC31" s="211"/>
      <c r="IUD31" s="211"/>
      <c r="IUE31" s="211"/>
      <c r="IUF31" s="211"/>
      <c r="IUG31" s="211"/>
      <c r="IUH31" s="211"/>
      <c r="IUI31" s="211"/>
      <c r="IUJ31" s="211"/>
      <c r="IUK31" s="211"/>
      <c r="IUL31" s="211"/>
      <c r="IUM31" s="211"/>
      <c r="IUN31" s="211"/>
      <c r="IUO31" s="211"/>
      <c r="IUP31" s="211"/>
      <c r="IUQ31" s="211"/>
      <c r="IUR31" s="211"/>
      <c r="IUS31" s="211"/>
      <c r="IUT31" s="211"/>
      <c r="IUU31" s="211"/>
      <c r="IUV31" s="211"/>
      <c r="IUW31" s="211"/>
      <c r="IUX31" s="211"/>
      <c r="IUY31" s="211"/>
      <c r="IUZ31" s="211"/>
      <c r="IVA31" s="211"/>
      <c r="IVB31" s="211"/>
      <c r="IVC31" s="211"/>
      <c r="IVD31" s="211"/>
      <c r="IVE31" s="211"/>
      <c r="IVF31" s="211"/>
      <c r="IVG31" s="211"/>
      <c r="IVH31" s="211"/>
      <c r="IVI31" s="211"/>
      <c r="IVJ31" s="211"/>
      <c r="IVK31" s="211"/>
      <c r="IVL31" s="211"/>
      <c r="IVM31" s="211"/>
      <c r="IVN31" s="211"/>
      <c r="IVO31" s="211"/>
      <c r="IVP31" s="211"/>
      <c r="IVQ31" s="211"/>
      <c r="IVR31" s="211"/>
      <c r="IVS31" s="211"/>
      <c r="IVT31" s="211"/>
      <c r="IVU31" s="211"/>
      <c r="IVV31" s="211"/>
      <c r="IVW31" s="211"/>
      <c r="IVX31" s="211"/>
      <c r="IVY31" s="211"/>
      <c r="IVZ31" s="211"/>
      <c r="IWA31" s="211"/>
      <c r="IWB31" s="211"/>
      <c r="IWC31" s="211"/>
      <c r="IWD31" s="211"/>
      <c r="IWE31" s="211"/>
      <c r="IWF31" s="211"/>
      <c r="IWG31" s="211"/>
      <c r="IWH31" s="211"/>
      <c r="IWI31" s="211"/>
      <c r="IWJ31" s="211"/>
      <c r="IWK31" s="211"/>
      <c r="IWL31" s="211"/>
      <c r="IWM31" s="211"/>
      <c r="IWN31" s="211"/>
      <c r="IWO31" s="211"/>
      <c r="IWP31" s="211"/>
      <c r="IWQ31" s="211"/>
      <c r="IWR31" s="211"/>
      <c r="IWS31" s="211"/>
      <c r="IWT31" s="211"/>
      <c r="IWU31" s="211"/>
      <c r="IWV31" s="211"/>
      <c r="IWW31" s="211"/>
      <c r="IWX31" s="211"/>
      <c r="IWY31" s="211"/>
      <c r="IWZ31" s="211"/>
      <c r="IXA31" s="211"/>
      <c r="IXB31" s="211"/>
      <c r="IXC31" s="211"/>
      <c r="IXD31" s="211"/>
      <c r="IXE31" s="211"/>
      <c r="IXF31" s="211"/>
      <c r="IXG31" s="211"/>
      <c r="IXH31" s="211"/>
      <c r="IXI31" s="211"/>
      <c r="IXJ31" s="211"/>
      <c r="IXK31" s="211"/>
      <c r="IXL31" s="211"/>
      <c r="IXM31" s="211"/>
      <c r="IXN31" s="211"/>
      <c r="IXO31" s="211"/>
      <c r="IXP31" s="211"/>
      <c r="IXQ31" s="211"/>
      <c r="IXR31" s="211"/>
      <c r="IXS31" s="211"/>
      <c r="IXT31" s="211"/>
      <c r="IXU31" s="211"/>
      <c r="IXV31" s="211"/>
      <c r="IXW31" s="211"/>
      <c r="IXX31" s="211"/>
      <c r="IXY31" s="211"/>
      <c r="IXZ31" s="211"/>
      <c r="IYA31" s="211"/>
      <c r="IYB31" s="211"/>
      <c r="IYC31" s="211"/>
      <c r="IYD31" s="211"/>
      <c r="IYE31" s="211"/>
      <c r="IYF31" s="211"/>
      <c r="IYG31" s="211"/>
      <c r="IYH31" s="211"/>
      <c r="IYI31" s="211"/>
      <c r="IYJ31" s="211"/>
      <c r="IYK31" s="211"/>
      <c r="IYL31" s="211"/>
      <c r="IYM31" s="211"/>
      <c r="IYN31" s="211"/>
      <c r="IYO31" s="211"/>
      <c r="IYP31" s="211"/>
      <c r="IYQ31" s="211"/>
      <c r="IYR31" s="211"/>
      <c r="IYS31" s="211"/>
      <c r="IYT31" s="211"/>
      <c r="IYU31" s="211"/>
      <c r="IYV31" s="211"/>
      <c r="IYW31" s="211"/>
      <c r="IYX31" s="211"/>
      <c r="IYY31" s="211"/>
      <c r="IYZ31" s="211"/>
      <c r="IZA31" s="211"/>
      <c r="IZB31" s="211"/>
      <c r="IZC31" s="211"/>
      <c r="IZD31" s="211"/>
      <c r="IZE31" s="211"/>
      <c r="IZF31" s="211"/>
      <c r="IZG31" s="211"/>
      <c r="IZH31" s="211"/>
      <c r="IZI31" s="211"/>
      <c r="IZJ31" s="211"/>
      <c r="IZK31" s="211"/>
      <c r="IZL31" s="211"/>
      <c r="IZM31" s="211"/>
      <c r="IZN31" s="211"/>
      <c r="IZO31" s="211"/>
      <c r="IZP31" s="211"/>
      <c r="IZQ31" s="211"/>
      <c r="IZR31" s="211"/>
      <c r="IZS31" s="211"/>
      <c r="IZT31" s="211"/>
      <c r="IZU31" s="211"/>
      <c r="IZV31" s="211"/>
      <c r="IZW31" s="211"/>
      <c r="IZX31" s="211"/>
      <c r="IZY31" s="211"/>
      <c r="IZZ31" s="211"/>
      <c r="JAA31" s="211"/>
      <c r="JAB31" s="211"/>
      <c r="JAC31" s="211"/>
      <c r="JAD31" s="211"/>
      <c r="JAE31" s="211"/>
      <c r="JAF31" s="211"/>
      <c r="JAG31" s="211"/>
      <c r="JAH31" s="211"/>
      <c r="JAI31" s="211"/>
      <c r="JAJ31" s="211"/>
      <c r="JAK31" s="211"/>
      <c r="JAL31" s="211"/>
      <c r="JAM31" s="211"/>
      <c r="JAN31" s="211"/>
      <c r="JAO31" s="211"/>
      <c r="JAP31" s="211"/>
      <c r="JAQ31" s="211"/>
      <c r="JAR31" s="211"/>
      <c r="JAS31" s="211"/>
      <c r="JAT31" s="211"/>
      <c r="JAU31" s="211"/>
      <c r="JAV31" s="211"/>
      <c r="JAW31" s="211"/>
      <c r="JAX31" s="211"/>
      <c r="JAY31" s="211"/>
      <c r="JAZ31" s="211"/>
      <c r="JBA31" s="211"/>
      <c r="JBB31" s="211"/>
      <c r="JBC31" s="211"/>
      <c r="JBD31" s="211"/>
      <c r="JBE31" s="211"/>
      <c r="JBF31" s="211"/>
      <c r="JBG31" s="211"/>
      <c r="JBH31" s="211"/>
      <c r="JBI31" s="211"/>
      <c r="JBJ31" s="211"/>
      <c r="JBK31" s="211"/>
      <c r="JBL31" s="211"/>
      <c r="JBM31" s="211"/>
      <c r="JBN31" s="211"/>
      <c r="JBO31" s="211"/>
      <c r="JBP31" s="211"/>
      <c r="JBQ31" s="211"/>
      <c r="JBR31" s="211"/>
      <c r="JBS31" s="211"/>
      <c r="JBT31" s="211"/>
      <c r="JBU31" s="211"/>
      <c r="JBV31" s="211"/>
      <c r="JBW31" s="211"/>
      <c r="JBX31" s="211"/>
      <c r="JBY31" s="211"/>
      <c r="JBZ31" s="211"/>
      <c r="JCA31" s="211"/>
      <c r="JCB31" s="211"/>
      <c r="JCC31" s="211"/>
      <c r="JCD31" s="211"/>
      <c r="JCE31" s="211"/>
      <c r="JCF31" s="211"/>
      <c r="JCG31" s="211"/>
      <c r="JCH31" s="211"/>
      <c r="JCI31" s="211"/>
      <c r="JCJ31" s="211"/>
      <c r="JCK31" s="211"/>
      <c r="JCL31" s="211"/>
      <c r="JCM31" s="211"/>
      <c r="JCN31" s="211"/>
      <c r="JCO31" s="211"/>
      <c r="JCP31" s="211"/>
      <c r="JCQ31" s="211"/>
      <c r="JCR31" s="211"/>
      <c r="JCS31" s="211"/>
      <c r="JCT31" s="211"/>
      <c r="JCU31" s="211"/>
      <c r="JCV31" s="211"/>
      <c r="JCW31" s="211"/>
      <c r="JCX31" s="211"/>
      <c r="JCY31" s="211"/>
      <c r="JCZ31" s="211"/>
      <c r="JDA31" s="211"/>
      <c r="JDB31" s="211"/>
      <c r="JDC31" s="211"/>
      <c r="JDD31" s="211"/>
      <c r="JDE31" s="211"/>
      <c r="JDF31" s="211"/>
      <c r="JDG31" s="211"/>
      <c r="JDH31" s="211"/>
      <c r="JDI31" s="211"/>
      <c r="JDJ31" s="211"/>
      <c r="JDK31" s="211"/>
      <c r="JDL31" s="211"/>
      <c r="JDM31" s="211"/>
      <c r="JDN31" s="211"/>
      <c r="JDO31" s="211"/>
      <c r="JDP31" s="211"/>
      <c r="JDQ31" s="211"/>
      <c r="JDR31" s="211"/>
      <c r="JDS31" s="211"/>
      <c r="JDT31" s="211"/>
      <c r="JDU31" s="211"/>
      <c r="JDV31" s="211"/>
      <c r="JDW31" s="211"/>
      <c r="JDX31" s="211"/>
      <c r="JDY31" s="211"/>
      <c r="JDZ31" s="211"/>
      <c r="JEA31" s="211"/>
      <c r="JEB31" s="211"/>
      <c r="JEC31" s="211"/>
      <c r="JED31" s="211"/>
      <c r="JEE31" s="211"/>
      <c r="JEF31" s="211"/>
      <c r="JEG31" s="211"/>
      <c r="JEH31" s="211"/>
      <c r="JEI31" s="211"/>
      <c r="JEJ31" s="211"/>
      <c r="JEK31" s="211"/>
      <c r="JEL31" s="211"/>
      <c r="JEM31" s="211"/>
      <c r="JEN31" s="211"/>
      <c r="JEO31" s="211"/>
      <c r="JEP31" s="211"/>
      <c r="JEQ31" s="211"/>
      <c r="JER31" s="211"/>
      <c r="JES31" s="211"/>
      <c r="JET31" s="211"/>
      <c r="JEU31" s="211"/>
      <c r="JEV31" s="211"/>
      <c r="JEW31" s="211"/>
      <c r="JEX31" s="211"/>
      <c r="JEY31" s="211"/>
      <c r="JEZ31" s="211"/>
      <c r="JFA31" s="211"/>
      <c r="JFB31" s="211"/>
      <c r="JFC31" s="211"/>
      <c r="JFD31" s="211"/>
      <c r="JFE31" s="211"/>
      <c r="JFF31" s="211"/>
      <c r="JFG31" s="211"/>
      <c r="JFH31" s="211"/>
      <c r="JFI31" s="211"/>
      <c r="JFJ31" s="211"/>
      <c r="JFK31" s="211"/>
      <c r="JFL31" s="211"/>
      <c r="JFM31" s="211"/>
      <c r="JFN31" s="211"/>
      <c r="JFO31" s="211"/>
      <c r="JFP31" s="211"/>
      <c r="JFQ31" s="211"/>
      <c r="JFR31" s="211"/>
      <c r="JFS31" s="211"/>
      <c r="JFT31" s="211"/>
      <c r="JFU31" s="211"/>
      <c r="JFV31" s="211"/>
      <c r="JFW31" s="211"/>
      <c r="JFX31" s="211"/>
      <c r="JFY31" s="211"/>
      <c r="JFZ31" s="211"/>
      <c r="JGA31" s="211"/>
      <c r="JGB31" s="211"/>
      <c r="JGC31" s="211"/>
      <c r="JGD31" s="211"/>
      <c r="JGE31" s="211"/>
      <c r="JGF31" s="211"/>
      <c r="JGG31" s="211"/>
      <c r="JGH31" s="211"/>
      <c r="JGI31" s="211"/>
      <c r="JGJ31" s="211"/>
      <c r="JGK31" s="211"/>
      <c r="JGL31" s="211"/>
      <c r="JGM31" s="211"/>
      <c r="JGN31" s="211"/>
      <c r="JGO31" s="211"/>
      <c r="JGP31" s="211"/>
      <c r="JGQ31" s="211"/>
      <c r="JGR31" s="211"/>
      <c r="JGS31" s="211"/>
      <c r="JGT31" s="211"/>
      <c r="JGU31" s="211"/>
      <c r="JGV31" s="211"/>
      <c r="JGW31" s="211"/>
      <c r="JGX31" s="211"/>
      <c r="JGY31" s="211"/>
      <c r="JGZ31" s="211"/>
      <c r="JHA31" s="211"/>
      <c r="JHB31" s="211"/>
      <c r="JHC31" s="211"/>
      <c r="JHD31" s="211"/>
      <c r="JHE31" s="211"/>
      <c r="JHF31" s="211"/>
      <c r="JHG31" s="211"/>
      <c r="JHH31" s="211"/>
      <c r="JHI31" s="211"/>
      <c r="JHJ31" s="211"/>
      <c r="JHK31" s="211"/>
      <c r="JHL31" s="211"/>
      <c r="JHM31" s="211"/>
      <c r="JHN31" s="211"/>
      <c r="JHO31" s="211"/>
      <c r="JHP31" s="211"/>
      <c r="JHQ31" s="211"/>
      <c r="JHR31" s="211"/>
      <c r="JHS31" s="211"/>
      <c r="JHT31" s="211"/>
      <c r="JHU31" s="211"/>
      <c r="JHV31" s="211"/>
      <c r="JHW31" s="211"/>
      <c r="JHX31" s="211"/>
      <c r="JHY31" s="211"/>
      <c r="JHZ31" s="211"/>
      <c r="JIA31" s="211"/>
      <c r="JIB31" s="211"/>
      <c r="JIC31" s="211"/>
      <c r="JID31" s="211"/>
      <c r="JIE31" s="211"/>
      <c r="JIF31" s="211"/>
      <c r="JIG31" s="211"/>
      <c r="JIH31" s="211"/>
      <c r="JII31" s="211"/>
      <c r="JIJ31" s="211"/>
      <c r="JIK31" s="211"/>
      <c r="JIL31" s="211"/>
      <c r="JIM31" s="211"/>
      <c r="JIN31" s="211"/>
      <c r="JIO31" s="211"/>
      <c r="JIP31" s="211"/>
      <c r="JIQ31" s="211"/>
      <c r="JIR31" s="211"/>
      <c r="JIS31" s="211"/>
      <c r="JIT31" s="211"/>
      <c r="JIU31" s="211"/>
      <c r="JIV31" s="211"/>
      <c r="JIW31" s="211"/>
      <c r="JIX31" s="211"/>
      <c r="JIY31" s="211"/>
      <c r="JIZ31" s="211"/>
      <c r="JJA31" s="211"/>
      <c r="JJB31" s="211"/>
      <c r="JJC31" s="211"/>
      <c r="JJD31" s="211"/>
      <c r="JJE31" s="211"/>
      <c r="JJF31" s="211"/>
      <c r="JJG31" s="211"/>
      <c r="JJH31" s="211"/>
      <c r="JJI31" s="211"/>
      <c r="JJJ31" s="211"/>
      <c r="JJK31" s="211"/>
      <c r="JJL31" s="211"/>
      <c r="JJM31" s="211"/>
      <c r="JJN31" s="211"/>
      <c r="JJO31" s="211"/>
      <c r="JJP31" s="211"/>
      <c r="JJQ31" s="211"/>
      <c r="JJR31" s="211"/>
      <c r="JJS31" s="211"/>
      <c r="JJT31" s="211"/>
      <c r="JJU31" s="211"/>
      <c r="JJV31" s="211"/>
      <c r="JJW31" s="211"/>
      <c r="JJX31" s="211"/>
      <c r="JJY31" s="211"/>
      <c r="JJZ31" s="211"/>
      <c r="JKA31" s="211"/>
      <c r="JKB31" s="211"/>
      <c r="JKC31" s="211"/>
      <c r="JKD31" s="211"/>
      <c r="JKE31" s="211"/>
      <c r="JKF31" s="211"/>
      <c r="JKG31" s="211"/>
      <c r="JKH31" s="211"/>
      <c r="JKI31" s="211"/>
      <c r="JKJ31" s="211"/>
      <c r="JKK31" s="211"/>
      <c r="JKL31" s="211"/>
      <c r="JKM31" s="211"/>
      <c r="JKN31" s="211"/>
      <c r="JKO31" s="211"/>
      <c r="JKP31" s="211"/>
      <c r="JKQ31" s="211"/>
      <c r="JKR31" s="211"/>
      <c r="JKS31" s="211"/>
      <c r="JKT31" s="211"/>
      <c r="JKU31" s="211"/>
      <c r="JKV31" s="211"/>
      <c r="JKW31" s="211"/>
      <c r="JKX31" s="211"/>
      <c r="JKY31" s="211"/>
      <c r="JKZ31" s="211"/>
      <c r="JLA31" s="211"/>
      <c r="JLB31" s="211"/>
      <c r="JLC31" s="211"/>
      <c r="JLD31" s="211"/>
      <c r="JLE31" s="211"/>
      <c r="JLF31" s="211"/>
      <c r="JLG31" s="211"/>
      <c r="JLH31" s="211"/>
      <c r="JLI31" s="211"/>
      <c r="JLJ31" s="211"/>
      <c r="JLK31" s="211"/>
      <c r="JLL31" s="211"/>
      <c r="JLM31" s="211"/>
      <c r="JLN31" s="211"/>
      <c r="JLO31" s="211"/>
      <c r="JLP31" s="211"/>
      <c r="JLQ31" s="211"/>
      <c r="JLR31" s="211"/>
      <c r="JLS31" s="211"/>
      <c r="JLT31" s="211"/>
      <c r="JLU31" s="211"/>
      <c r="JLV31" s="211"/>
      <c r="JLW31" s="211"/>
      <c r="JLX31" s="211"/>
      <c r="JLY31" s="211"/>
      <c r="JLZ31" s="211"/>
      <c r="JMA31" s="211"/>
      <c r="JMB31" s="211"/>
      <c r="JMC31" s="211"/>
      <c r="JMD31" s="211"/>
      <c r="JME31" s="211"/>
      <c r="JMF31" s="211"/>
      <c r="JMG31" s="211"/>
      <c r="JMH31" s="211"/>
      <c r="JMI31" s="211"/>
      <c r="JMJ31" s="211"/>
      <c r="JMK31" s="211"/>
      <c r="JML31" s="211"/>
      <c r="JMM31" s="211"/>
      <c r="JMN31" s="211"/>
      <c r="JMO31" s="211"/>
      <c r="JMP31" s="211"/>
      <c r="JMQ31" s="211"/>
      <c r="JMR31" s="211"/>
      <c r="JMS31" s="211"/>
      <c r="JMT31" s="211"/>
      <c r="JMU31" s="211"/>
      <c r="JMV31" s="211"/>
      <c r="JMW31" s="211"/>
      <c r="JMX31" s="211"/>
      <c r="JMY31" s="211"/>
      <c r="JMZ31" s="211"/>
      <c r="JNA31" s="211"/>
      <c r="JNB31" s="211"/>
      <c r="JNC31" s="211"/>
      <c r="JND31" s="211"/>
      <c r="JNE31" s="211"/>
      <c r="JNF31" s="211"/>
      <c r="JNG31" s="211"/>
      <c r="JNH31" s="211"/>
      <c r="JNI31" s="211"/>
      <c r="JNJ31" s="211"/>
      <c r="JNK31" s="211"/>
      <c r="JNL31" s="211"/>
      <c r="JNM31" s="211"/>
      <c r="JNN31" s="211"/>
      <c r="JNO31" s="211"/>
      <c r="JNP31" s="211"/>
      <c r="JNQ31" s="211"/>
      <c r="JNR31" s="211"/>
      <c r="JNS31" s="211"/>
      <c r="JNT31" s="211"/>
      <c r="JNU31" s="211"/>
      <c r="JNV31" s="211"/>
      <c r="JNW31" s="211"/>
      <c r="JNX31" s="211"/>
      <c r="JNY31" s="211"/>
      <c r="JNZ31" s="211"/>
      <c r="JOA31" s="211"/>
      <c r="JOB31" s="211"/>
      <c r="JOC31" s="211"/>
      <c r="JOD31" s="211"/>
      <c r="JOE31" s="211"/>
      <c r="JOF31" s="211"/>
      <c r="JOG31" s="211"/>
      <c r="JOH31" s="211"/>
      <c r="JOI31" s="211"/>
      <c r="JOJ31" s="211"/>
      <c r="JOK31" s="211"/>
      <c r="JOL31" s="211"/>
      <c r="JOM31" s="211"/>
      <c r="JON31" s="211"/>
      <c r="JOO31" s="211"/>
      <c r="JOP31" s="211"/>
      <c r="JOQ31" s="211"/>
      <c r="JOR31" s="211"/>
      <c r="JOS31" s="211"/>
      <c r="JOT31" s="211"/>
      <c r="JOU31" s="211"/>
      <c r="JOV31" s="211"/>
      <c r="JOW31" s="211"/>
      <c r="JOX31" s="211"/>
      <c r="JOY31" s="211"/>
      <c r="JOZ31" s="211"/>
      <c r="JPA31" s="211"/>
      <c r="JPB31" s="211"/>
      <c r="JPC31" s="211"/>
      <c r="JPD31" s="211"/>
      <c r="JPE31" s="211"/>
      <c r="JPF31" s="211"/>
      <c r="JPG31" s="211"/>
      <c r="JPH31" s="211"/>
      <c r="JPI31" s="211"/>
      <c r="JPJ31" s="211"/>
      <c r="JPK31" s="211"/>
      <c r="JPL31" s="211"/>
      <c r="JPM31" s="211"/>
      <c r="JPN31" s="211"/>
      <c r="JPO31" s="211"/>
      <c r="JPP31" s="211"/>
      <c r="JPQ31" s="211"/>
      <c r="JPR31" s="211"/>
      <c r="JPS31" s="211"/>
      <c r="JPT31" s="211"/>
      <c r="JPU31" s="211"/>
      <c r="JPV31" s="211"/>
      <c r="JPW31" s="211"/>
      <c r="JPX31" s="211"/>
      <c r="JPY31" s="211"/>
      <c r="JPZ31" s="211"/>
      <c r="JQA31" s="211"/>
      <c r="JQB31" s="211"/>
      <c r="JQC31" s="211"/>
      <c r="JQD31" s="211"/>
      <c r="JQE31" s="211"/>
      <c r="JQF31" s="211"/>
      <c r="JQG31" s="211"/>
      <c r="JQH31" s="211"/>
      <c r="JQI31" s="211"/>
      <c r="JQJ31" s="211"/>
      <c r="JQK31" s="211"/>
      <c r="JQL31" s="211"/>
      <c r="JQM31" s="211"/>
      <c r="JQN31" s="211"/>
      <c r="JQO31" s="211"/>
      <c r="JQP31" s="211"/>
      <c r="JQQ31" s="211"/>
      <c r="JQR31" s="211"/>
      <c r="JQS31" s="211"/>
      <c r="JQT31" s="211"/>
      <c r="JQU31" s="211"/>
      <c r="JQV31" s="211"/>
      <c r="JQW31" s="211"/>
      <c r="JQX31" s="211"/>
      <c r="JQY31" s="211"/>
      <c r="JQZ31" s="211"/>
      <c r="JRA31" s="211"/>
      <c r="JRB31" s="211"/>
      <c r="JRC31" s="211"/>
      <c r="JRD31" s="211"/>
      <c r="JRE31" s="211"/>
      <c r="JRF31" s="211"/>
      <c r="JRG31" s="211"/>
      <c r="JRH31" s="211"/>
      <c r="JRI31" s="211"/>
      <c r="JRJ31" s="211"/>
      <c r="JRK31" s="211"/>
      <c r="JRL31" s="211"/>
      <c r="JRM31" s="211"/>
      <c r="JRN31" s="211"/>
      <c r="JRO31" s="211"/>
      <c r="JRP31" s="211"/>
      <c r="JRQ31" s="211"/>
      <c r="JRR31" s="211"/>
      <c r="JRS31" s="211"/>
      <c r="JRT31" s="211"/>
      <c r="JRU31" s="211"/>
      <c r="JRV31" s="211"/>
      <c r="JRW31" s="211"/>
      <c r="JRX31" s="211"/>
      <c r="JRY31" s="211"/>
      <c r="JRZ31" s="211"/>
      <c r="JSA31" s="211"/>
      <c r="JSB31" s="211"/>
      <c r="JSC31" s="211"/>
      <c r="JSD31" s="211"/>
      <c r="JSE31" s="211"/>
      <c r="JSF31" s="211"/>
      <c r="JSG31" s="211"/>
      <c r="JSH31" s="211"/>
      <c r="JSI31" s="211"/>
      <c r="JSJ31" s="211"/>
      <c r="JSK31" s="211"/>
      <c r="JSL31" s="211"/>
      <c r="JSM31" s="211"/>
      <c r="JSN31" s="211"/>
      <c r="JSO31" s="211"/>
      <c r="JSP31" s="211"/>
      <c r="JSQ31" s="211"/>
      <c r="JSR31" s="211"/>
      <c r="JSS31" s="211"/>
      <c r="JST31" s="211"/>
      <c r="JSU31" s="211"/>
      <c r="JSV31" s="211"/>
      <c r="JSW31" s="211"/>
      <c r="JSX31" s="211"/>
      <c r="JSY31" s="211"/>
      <c r="JSZ31" s="211"/>
      <c r="JTA31" s="211"/>
      <c r="JTB31" s="211"/>
      <c r="JTC31" s="211"/>
      <c r="JTD31" s="211"/>
      <c r="JTE31" s="211"/>
      <c r="JTF31" s="211"/>
      <c r="JTG31" s="211"/>
      <c r="JTH31" s="211"/>
      <c r="JTI31" s="211"/>
      <c r="JTJ31" s="211"/>
      <c r="JTK31" s="211"/>
      <c r="JTL31" s="211"/>
      <c r="JTM31" s="211"/>
      <c r="JTN31" s="211"/>
      <c r="JTO31" s="211"/>
      <c r="JTP31" s="211"/>
      <c r="JTQ31" s="211"/>
      <c r="JTR31" s="211"/>
      <c r="JTS31" s="211"/>
      <c r="JTT31" s="211"/>
      <c r="JTU31" s="211"/>
      <c r="JTV31" s="211"/>
      <c r="JTW31" s="211"/>
      <c r="JTX31" s="211"/>
      <c r="JTY31" s="211"/>
      <c r="JTZ31" s="211"/>
      <c r="JUA31" s="211"/>
      <c r="JUB31" s="211"/>
      <c r="JUC31" s="211"/>
      <c r="JUD31" s="211"/>
      <c r="JUE31" s="211"/>
      <c r="JUF31" s="211"/>
      <c r="JUG31" s="211"/>
      <c r="JUH31" s="211"/>
      <c r="JUI31" s="211"/>
      <c r="JUJ31" s="211"/>
      <c r="JUK31" s="211"/>
      <c r="JUL31" s="211"/>
      <c r="JUM31" s="211"/>
      <c r="JUN31" s="211"/>
      <c r="JUO31" s="211"/>
      <c r="JUP31" s="211"/>
      <c r="JUQ31" s="211"/>
      <c r="JUR31" s="211"/>
      <c r="JUS31" s="211"/>
      <c r="JUT31" s="211"/>
      <c r="JUU31" s="211"/>
      <c r="JUV31" s="211"/>
      <c r="JUW31" s="211"/>
      <c r="JUX31" s="211"/>
      <c r="JUY31" s="211"/>
      <c r="JUZ31" s="211"/>
      <c r="JVA31" s="211"/>
      <c r="JVB31" s="211"/>
      <c r="JVC31" s="211"/>
      <c r="JVD31" s="211"/>
      <c r="JVE31" s="211"/>
      <c r="JVF31" s="211"/>
      <c r="JVG31" s="211"/>
      <c r="JVH31" s="211"/>
      <c r="JVI31" s="211"/>
      <c r="JVJ31" s="211"/>
      <c r="JVK31" s="211"/>
      <c r="JVL31" s="211"/>
      <c r="JVM31" s="211"/>
      <c r="JVN31" s="211"/>
      <c r="JVO31" s="211"/>
      <c r="JVP31" s="211"/>
      <c r="JVQ31" s="211"/>
      <c r="JVR31" s="211"/>
      <c r="JVS31" s="211"/>
      <c r="JVT31" s="211"/>
      <c r="JVU31" s="211"/>
      <c r="JVV31" s="211"/>
      <c r="JVW31" s="211"/>
      <c r="JVX31" s="211"/>
      <c r="JVY31" s="211"/>
      <c r="JVZ31" s="211"/>
      <c r="JWA31" s="211"/>
      <c r="JWB31" s="211"/>
      <c r="JWC31" s="211"/>
      <c r="JWD31" s="211"/>
      <c r="JWE31" s="211"/>
      <c r="JWF31" s="211"/>
      <c r="JWG31" s="211"/>
      <c r="JWH31" s="211"/>
      <c r="JWI31" s="211"/>
      <c r="JWJ31" s="211"/>
      <c r="JWK31" s="211"/>
      <c r="JWL31" s="211"/>
      <c r="JWM31" s="211"/>
      <c r="JWN31" s="211"/>
      <c r="JWO31" s="211"/>
      <c r="JWP31" s="211"/>
      <c r="JWQ31" s="211"/>
      <c r="JWR31" s="211"/>
      <c r="JWS31" s="211"/>
      <c r="JWT31" s="211"/>
      <c r="JWU31" s="211"/>
      <c r="JWV31" s="211"/>
      <c r="JWW31" s="211"/>
      <c r="JWX31" s="211"/>
      <c r="JWY31" s="211"/>
      <c r="JWZ31" s="211"/>
      <c r="JXA31" s="211"/>
      <c r="JXB31" s="211"/>
      <c r="JXC31" s="211"/>
      <c r="JXD31" s="211"/>
      <c r="JXE31" s="211"/>
      <c r="JXF31" s="211"/>
      <c r="JXG31" s="211"/>
      <c r="JXH31" s="211"/>
      <c r="JXI31" s="211"/>
      <c r="JXJ31" s="211"/>
      <c r="JXK31" s="211"/>
      <c r="JXL31" s="211"/>
      <c r="JXM31" s="211"/>
      <c r="JXN31" s="211"/>
      <c r="JXO31" s="211"/>
      <c r="JXP31" s="211"/>
      <c r="JXQ31" s="211"/>
      <c r="JXR31" s="211"/>
      <c r="JXS31" s="211"/>
      <c r="JXT31" s="211"/>
      <c r="JXU31" s="211"/>
      <c r="JXV31" s="211"/>
      <c r="JXW31" s="211"/>
      <c r="JXX31" s="211"/>
      <c r="JXY31" s="211"/>
      <c r="JXZ31" s="211"/>
      <c r="JYA31" s="211"/>
      <c r="JYB31" s="211"/>
      <c r="JYC31" s="211"/>
      <c r="JYD31" s="211"/>
      <c r="JYE31" s="211"/>
      <c r="JYF31" s="211"/>
      <c r="JYG31" s="211"/>
      <c r="JYH31" s="211"/>
      <c r="JYI31" s="211"/>
      <c r="JYJ31" s="211"/>
      <c r="JYK31" s="211"/>
      <c r="JYL31" s="211"/>
      <c r="JYM31" s="211"/>
      <c r="JYN31" s="211"/>
      <c r="JYO31" s="211"/>
      <c r="JYP31" s="211"/>
      <c r="JYQ31" s="211"/>
      <c r="JYR31" s="211"/>
      <c r="JYS31" s="211"/>
      <c r="JYT31" s="211"/>
      <c r="JYU31" s="211"/>
      <c r="JYV31" s="211"/>
      <c r="JYW31" s="211"/>
      <c r="JYX31" s="211"/>
      <c r="JYY31" s="211"/>
      <c r="JYZ31" s="211"/>
      <c r="JZA31" s="211"/>
      <c r="JZB31" s="211"/>
      <c r="JZC31" s="211"/>
      <c r="JZD31" s="211"/>
      <c r="JZE31" s="211"/>
      <c r="JZF31" s="211"/>
      <c r="JZG31" s="211"/>
      <c r="JZH31" s="211"/>
      <c r="JZI31" s="211"/>
      <c r="JZJ31" s="211"/>
      <c r="JZK31" s="211"/>
      <c r="JZL31" s="211"/>
      <c r="JZM31" s="211"/>
      <c r="JZN31" s="211"/>
      <c r="JZO31" s="211"/>
      <c r="JZP31" s="211"/>
      <c r="JZQ31" s="211"/>
      <c r="JZR31" s="211"/>
      <c r="JZS31" s="211"/>
      <c r="JZT31" s="211"/>
      <c r="JZU31" s="211"/>
      <c r="JZV31" s="211"/>
      <c r="JZW31" s="211"/>
      <c r="JZX31" s="211"/>
      <c r="JZY31" s="211"/>
      <c r="JZZ31" s="211"/>
      <c r="KAA31" s="211"/>
      <c r="KAB31" s="211"/>
      <c r="KAC31" s="211"/>
      <c r="KAD31" s="211"/>
      <c r="KAE31" s="211"/>
      <c r="KAF31" s="211"/>
      <c r="KAG31" s="211"/>
      <c r="KAH31" s="211"/>
      <c r="KAI31" s="211"/>
      <c r="KAJ31" s="211"/>
      <c r="KAK31" s="211"/>
      <c r="KAL31" s="211"/>
      <c r="KAM31" s="211"/>
      <c r="KAN31" s="211"/>
      <c r="KAO31" s="211"/>
      <c r="KAP31" s="211"/>
      <c r="KAQ31" s="211"/>
      <c r="KAR31" s="211"/>
      <c r="KAS31" s="211"/>
      <c r="KAT31" s="211"/>
      <c r="KAU31" s="211"/>
      <c r="KAV31" s="211"/>
      <c r="KAW31" s="211"/>
      <c r="KAX31" s="211"/>
      <c r="KAY31" s="211"/>
      <c r="KAZ31" s="211"/>
      <c r="KBA31" s="211"/>
      <c r="KBB31" s="211"/>
      <c r="KBC31" s="211"/>
      <c r="KBD31" s="211"/>
      <c r="KBE31" s="211"/>
      <c r="KBF31" s="211"/>
      <c r="KBG31" s="211"/>
      <c r="KBH31" s="211"/>
      <c r="KBI31" s="211"/>
      <c r="KBJ31" s="211"/>
      <c r="KBK31" s="211"/>
      <c r="KBL31" s="211"/>
      <c r="KBM31" s="211"/>
      <c r="KBN31" s="211"/>
      <c r="KBO31" s="211"/>
      <c r="KBP31" s="211"/>
      <c r="KBQ31" s="211"/>
      <c r="KBR31" s="211"/>
      <c r="KBS31" s="211"/>
      <c r="KBT31" s="211"/>
      <c r="KBU31" s="211"/>
      <c r="KBV31" s="211"/>
      <c r="KBW31" s="211"/>
      <c r="KBX31" s="211"/>
      <c r="KBY31" s="211"/>
      <c r="KBZ31" s="211"/>
      <c r="KCA31" s="211"/>
      <c r="KCB31" s="211"/>
      <c r="KCC31" s="211"/>
      <c r="KCD31" s="211"/>
      <c r="KCE31" s="211"/>
      <c r="KCF31" s="211"/>
      <c r="KCG31" s="211"/>
      <c r="KCH31" s="211"/>
      <c r="KCI31" s="211"/>
      <c r="KCJ31" s="211"/>
      <c r="KCK31" s="211"/>
      <c r="KCL31" s="211"/>
      <c r="KCM31" s="211"/>
      <c r="KCN31" s="211"/>
      <c r="KCO31" s="211"/>
      <c r="KCP31" s="211"/>
      <c r="KCQ31" s="211"/>
      <c r="KCR31" s="211"/>
      <c r="KCS31" s="211"/>
      <c r="KCT31" s="211"/>
      <c r="KCU31" s="211"/>
      <c r="KCV31" s="211"/>
      <c r="KCW31" s="211"/>
      <c r="KCX31" s="211"/>
      <c r="KCY31" s="211"/>
      <c r="KCZ31" s="211"/>
      <c r="KDA31" s="211"/>
      <c r="KDB31" s="211"/>
      <c r="KDC31" s="211"/>
      <c r="KDD31" s="211"/>
      <c r="KDE31" s="211"/>
      <c r="KDF31" s="211"/>
      <c r="KDG31" s="211"/>
      <c r="KDH31" s="211"/>
      <c r="KDI31" s="211"/>
      <c r="KDJ31" s="211"/>
      <c r="KDK31" s="211"/>
      <c r="KDL31" s="211"/>
      <c r="KDM31" s="211"/>
      <c r="KDN31" s="211"/>
      <c r="KDO31" s="211"/>
      <c r="KDP31" s="211"/>
      <c r="KDQ31" s="211"/>
      <c r="KDR31" s="211"/>
      <c r="KDS31" s="211"/>
      <c r="KDT31" s="211"/>
      <c r="KDU31" s="211"/>
      <c r="KDV31" s="211"/>
      <c r="KDW31" s="211"/>
      <c r="KDX31" s="211"/>
      <c r="KDY31" s="211"/>
      <c r="KDZ31" s="211"/>
      <c r="KEA31" s="211"/>
      <c r="KEB31" s="211"/>
      <c r="KEC31" s="211"/>
      <c r="KED31" s="211"/>
      <c r="KEE31" s="211"/>
      <c r="KEF31" s="211"/>
      <c r="KEG31" s="211"/>
      <c r="KEH31" s="211"/>
      <c r="KEI31" s="211"/>
      <c r="KEJ31" s="211"/>
      <c r="KEK31" s="211"/>
      <c r="KEL31" s="211"/>
      <c r="KEM31" s="211"/>
      <c r="KEN31" s="211"/>
      <c r="KEO31" s="211"/>
      <c r="KEP31" s="211"/>
      <c r="KEQ31" s="211"/>
      <c r="KER31" s="211"/>
      <c r="KES31" s="211"/>
      <c r="KET31" s="211"/>
      <c r="KEU31" s="211"/>
      <c r="KEV31" s="211"/>
      <c r="KEW31" s="211"/>
      <c r="KEX31" s="211"/>
      <c r="KEY31" s="211"/>
      <c r="KEZ31" s="211"/>
      <c r="KFA31" s="211"/>
      <c r="KFB31" s="211"/>
      <c r="KFC31" s="211"/>
      <c r="KFD31" s="211"/>
      <c r="KFE31" s="211"/>
      <c r="KFF31" s="211"/>
      <c r="KFG31" s="211"/>
      <c r="KFH31" s="211"/>
      <c r="KFI31" s="211"/>
      <c r="KFJ31" s="211"/>
      <c r="KFK31" s="211"/>
      <c r="KFL31" s="211"/>
      <c r="KFM31" s="211"/>
      <c r="KFN31" s="211"/>
      <c r="KFO31" s="211"/>
      <c r="KFP31" s="211"/>
      <c r="KFQ31" s="211"/>
      <c r="KFR31" s="211"/>
      <c r="KFS31" s="211"/>
      <c r="KFT31" s="211"/>
      <c r="KFU31" s="211"/>
      <c r="KFV31" s="211"/>
      <c r="KFW31" s="211"/>
      <c r="KFX31" s="211"/>
      <c r="KFY31" s="211"/>
      <c r="KFZ31" s="211"/>
      <c r="KGA31" s="211"/>
      <c r="KGB31" s="211"/>
      <c r="KGC31" s="211"/>
      <c r="KGD31" s="211"/>
      <c r="KGE31" s="211"/>
      <c r="KGF31" s="211"/>
      <c r="KGG31" s="211"/>
      <c r="KGH31" s="211"/>
      <c r="KGI31" s="211"/>
      <c r="KGJ31" s="211"/>
      <c r="KGK31" s="211"/>
      <c r="KGL31" s="211"/>
      <c r="KGM31" s="211"/>
      <c r="KGN31" s="211"/>
      <c r="KGO31" s="211"/>
      <c r="KGP31" s="211"/>
      <c r="KGQ31" s="211"/>
      <c r="KGR31" s="211"/>
      <c r="KGS31" s="211"/>
      <c r="KGT31" s="211"/>
      <c r="KGU31" s="211"/>
      <c r="KGV31" s="211"/>
      <c r="KGW31" s="211"/>
      <c r="KGX31" s="211"/>
      <c r="KGY31" s="211"/>
      <c r="KGZ31" s="211"/>
      <c r="KHA31" s="211"/>
      <c r="KHB31" s="211"/>
      <c r="KHC31" s="211"/>
      <c r="KHD31" s="211"/>
      <c r="KHE31" s="211"/>
      <c r="KHF31" s="211"/>
      <c r="KHG31" s="211"/>
      <c r="KHH31" s="211"/>
      <c r="KHI31" s="211"/>
      <c r="KHJ31" s="211"/>
      <c r="KHK31" s="211"/>
      <c r="KHL31" s="211"/>
      <c r="KHM31" s="211"/>
      <c r="KHN31" s="211"/>
      <c r="KHO31" s="211"/>
      <c r="KHP31" s="211"/>
      <c r="KHQ31" s="211"/>
      <c r="KHR31" s="211"/>
      <c r="KHS31" s="211"/>
      <c r="KHT31" s="211"/>
      <c r="KHU31" s="211"/>
      <c r="KHV31" s="211"/>
      <c r="KHW31" s="211"/>
      <c r="KHX31" s="211"/>
      <c r="KHY31" s="211"/>
      <c r="KHZ31" s="211"/>
      <c r="KIA31" s="211"/>
      <c r="KIB31" s="211"/>
      <c r="KIC31" s="211"/>
      <c r="KID31" s="211"/>
      <c r="KIE31" s="211"/>
      <c r="KIF31" s="211"/>
      <c r="KIG31" s="211"/>
      <c r="KIH31" s="211"/>
      <c r="KII31" s="211"/>
      <c r="KIJ31" s="211"/>
      <c r="KIK31" s="211"/>
      <c r="KIL31" s="211"/>
      <c r="KIM31" s="211"/>
      <c r="KIN31" s="211"/>
      <c r="KIO31" s="211"/>
      <c r="KIP31" s="211"/>
      <c r="KIQ31" s="211"/>
      <c r="KIR31" s="211"/>
      <c r="KIS31" s="211"/>
      <c r="KIT31" s="211"/>
      <c r="KIU31" s="211"/>
      <c r="KIV31" s="211"/>
      <c r="KIW31" s="211"/>
      <c r="KIX31" s="211"/>
      <c r="KIY31" s="211"/>
      <c r="KIZ31" s="211"/>
      <c r="KJA31" s="211"/>
      <c r="KJB31" s="211"/>
      <c r="KJC31" s="211"/>
      <c r="KJD31" s="211"/>
      <c r="KJE31" s="211"/>
      <c r="KJF31" s="211"/>
      <c r="KJG31" s="211"/>
      <c r="KJH31" s="211"/>
      <c r="KJI31" s="211"/>
      <c r="KJJ31" s="211"/>
      <c r="KJK31" s="211"/>
      <c r="KJL31" s="211"/>
      <c r="KJM31" s="211"/>
      <c r="KJN31" s="211"/>
      <c r="KJO31" s="211"/>
      <c r="KJP31" s="211"/>
      <c r="KJQ31" s="211"/>
      <c r="KJR31" s="211"/>
      <c r="KJS31" s="211"/>
      <c r="KJT31" s="211"/>
      <c r="KJU31" s="211"/>
      <c r="KJV31" s="211"/>
      <c r="KJW31" s="211"/>
      <c r="KJX31" s="211"/>
      <c r="KJY31" s="211"/>
      <c r="KJZ31" s="211"/>
      <c r="KKA31" s="211"/>
      <c r="KKB31" s="211"/>
      <c r="KKC31" s="211"/>
      <c r="KKD31" s="211"/>
      <c r="KKE31" s="211"/>
      <c r="KKF31" s="211"/>
      <c r="KKG31" s="211"/>
      <c r="KKH31" s="211"/>
      <c r="KKI31" s="211"/>
      <c r="KKJ31" s="211"/>
      <c r="KKK31" s="211"/>
      <c r="KKL31" s="211"/>
      <c r="KKM31" s="211"/>
      <c r="KKN31" s="211"/>
      <c r="KKO31" s="211"/>
      <c r="KKP31" s="211"/>
      <c r="KKQ31" s="211"/>
      <c r="KKR31" s="211"/>
      <c r="KKS31" s="211"/>
      <c r="KKT31" s="211"/>
      <c r="KKU31" s="211"/>
      <c r="KKV31" s="211"/>
      <c r="KKW31" s="211"/>
      <c r="KKX31" s="211"/>
      <c r="KKY31" s="211"/>
      <c r="KKZ31" s="211"/>
      <c r="KLA31" s="211"/>
      <c r="KLB31" s="211"/>
      <c r="KLC31" s="211"/>
      <c r="KLD31" s="211"/>
      <c r="KLE31" s="211"/>
      <c r="KLF31" s="211"/>
      <c r="KLG31" s="211"/>
      <c r="KLH31" s="211"/>
      <c r="KLI31" s="211"/>
      <c r="KLJ31" s="211"/>
      <c r="KLK31" s="211"/>
      <c r="KLL31" s="211"/>
      <c r="KLM31" s="211"/>
      <c r="KLN31" s="211"/>
      <c r="KLO31" s="211"/>
      <c r="KLP31" s="211"/>
      <c r="KLQ31" s="211"/>
      <c r="KLR31" s="211"/>
      <c r="KLS31" s="211"/>
      <c r="KLT31" s="211"/>
      <c r="KLU31" s="211"/>
      <c r="KLV31" s="211"/>
      <c r="KLW31" s="211"/>
      <c r="KLX31" s="211"/>
      <c r="KLY31" s="211"/>
      <c r="KLZ31" s="211"/>
      <c r="KMA31" s="211"/>
      <c r="KMB31" s="211"/>
      <c r="KMC31" s="211"/>
      <c r="KMD31" s="211"/>
      <c r="KME31" s="211"/>
      <c r="KMF31" s="211"/>
      <c r="KMG31" s="211"/>
      <c r="KMH31" s="211"/>
      <c r="KMI31" s="211"/>
      <c r="KMJ31" s="211"/>
      <c r="KMK31" s="211"/>
      <c r="KML31" s="211"/>
      <c r="KMM31" s="211"/>
      <c r="KMN31" s="211"/>
      <c r="KMO31" s="211"/>
      <c r="KMP31" s="211"/>
      <c r="KMQ31" s="211"/>
      <c r="KMR31" s="211"/>
      <c r="KMS31" s="211"/>
      <c r="KMT31" s="211"/>
      <c r="KMU31" s="211"/>
      <c r="KMV31" s="211"/>
      <c r="KMW31" s="211"/>
      <c r="KMX31" s="211"/>
      <c r="KMY31" s="211"/>
      <c r="KMZ31" s="211"/>
      <c r="KNA31" s="211"/>
      <c r="KNB31" s="211"/>
      <c r="KNC31" s="211"/>
      <c r="KND31" s="211"/>
      <c r="KNE31" s="211"/>
      <c r="KNF31" s="211"/>
      <c r="KNG31" s="211"/>
      <c r="KNH31" s="211"/>
      <c r="KNI31" s="211"/>
      <c r="KNJ31" s="211"/>
      <c r="KNK31" s="211"/>
      <c r="KNL31" s="211"/>
      <c r="KNM31" s="211"/>
      <c r="KNN31" s="211"/>
      <c r="KNO31" s="211"/>
      <c r="KNP31" s="211"/>
      <c r="KNQ31" s="211"/>
      <c r="KNR31" s="211"/>
      <c r="KNS31" s="211"/>
      <c r="KNT31" s="211"/>
      <c r="KNU31" s="211"/>
      <c r="KNV31" s="211"/>
      <c r="KNW31" s="211"/>
      <c r="KNX31" s="211"/>
      <c r="KNY31" s="211"/>
      <c r="KNZ31" s="211"/>
      <c r="KOA31" s="211"/>
      <c r="KOB31" s="211"/>
      <c r="KOC31" s="211"/>
      <c r="KOD31" s="211"/>
      <c r="KOE31" s="211"/>
      <c r="KOF31" s="211"/>
      <c r="KOG31" s="211"/>
      <c r="KOH31" s="211"/>
      <c r="KOI31" s="211"/>
      <c r="KOJ31" s="211"/>
      <c r="KOK31" s="211"/>
      <c r="KOL31" s="211"/>
      <c r="KOM31" s="211"/>
      <c r="KON31" s="211"/>
      <c r="KOO31" s="211"/>
      <c r="KOP31" s="211"/>
      <c r="KOQ31" s="211"/>
      <c r="KOR31" s="211"/>
      <c r="KOS31" s="211"/>
      <c r="KOT31" s="211"/>
      <c r="KOU31" s="211"/>
      <c r="KOV31" s="211"/>
      <c r="KOW31" s="211"/>
      <c r="KOX31" s="211"/>
      <c r="KOY31" s="211"/>
      <c r="KOZ31" s="211"/>
      <c r="KPA31" s="211"/>
      <c r="KPB31" s="211"/>
      <c r="KPC31" s="211"/>
      <c r="KPD31" s="211"/>
      <c r="KPE31" s="211"/>
      <c r="KPF31" s="211"/>
      <c r="KPG31" s="211"/>
      <c r="KPH31" s="211"/>
      <c r="KPI31" s="211"/>
      <c r="KPJ31" s="211"/>
      <c r="KPK31" s="211"/>
      <c r="KPL31" s="211"/>
      <c r="KPM31" s="211"/>
      <c r="KPN31" s="211"/>
      <c r="KPO31" s="211"/>
      <c r="KPP31" s="211"/>
      <c r="KPQ31" s="211"/>
      <c r="KPR31" s="211"/>
      <c r="KPS31" s="211"/>
      <c r="KPT31" s="211"/>
      <c r="KPU31" s="211"/>
      <c r="KPV31" s="211"/>
      <c r="KPW31" s="211"/>
      <c r="KPX31" s="211"/>
      <c r="KPY31" s="211"/>
      <c r="KPZ31" s="211"/>
      <c r="KQA31" s="211"/>
      <c r="KQB31" s="211"/>
      <c r="KQC31" s="211"/>
      <c r="KQD31" s="211"/>
      <c r="KQE31" s="211"/>
      <c r="KQF31" s="211"/>
      <c r="KQG31" s="211"/>
      <c r="KQH31" s="211"/>
      <c r="KQI31" s="211"/>
      <c r="KQJ31" s="211"/>
      <c r="KQK31" s="211"/>
      <c r="KQL31" s="211"/>
      <c r="KQM31" s="211"/>
      <c r="KQN31" s="211"/>
      <c r="KQO31" s="211"/>
      <c r="KQP31" s="211"/>
      <c r="KQQ31" s="211"/>
      <c r="KQR31" s="211"/>
      <c r="KQS31" s="211"/>
      <c r="KQT31" s="211"/>
      <c r="KQU31" s="211"/>
      <c r="KQV31" s="211"/>
      <c r="KQW31" s="211"/>
      <c r="KQX31" s="211"/>
      <c r="KQY31" s="211"/>
      <c r="KQZ31" s="211"/>
      <c r="KRA31" s="211"/>
      <c r="KRB31" s="211"/>
      <c r="KRC31" s="211"/>
      <c r="KRD31" s="211"/>
      <c r="KRE31" s="211"/>
      <c r="KRF31" s="211"/>
      <c r="KRG31" s="211"/>
      <c r="KRH31" s="211"/>
      <c r="KRI31" s="211"/>
      <c r="KRJ31" s="211"/>
      <c r="KRK31" s="211"/>
      <c r="KRL31" s="211"/>
      <c r="KRM31" s="211"/>
      <c r="KRN31" s="211"/>
      <c r="KRO31" s="211"/>
      <c r="KRP31" s="211"/>
      <c r="KRQ31" s="211"/>
      <c r="KRR31" s="211"/>
      <c r="KRS31" s="211"/>
      <c r="KRT31" s="211"/>
      <c r="KRU31" s="211"/>
      <c r="KRV31" s="211"/>
      <c r="KRW31" s="211"/>
      <c r="KRX31" s="211"/>
      <c r="KRY31" s="211"/>
      <c r="KRZ31" s="211"/>
      <c r="KSA31" s="211"/>
      <c r="KSB31" s="211"/>
      <c r="KSC31" s="211"/>
      <c r="KSD31" s="211"/>
      <c r="KSE31" s="211"/>
      <c r="KSF31" s="211"/>
      <c r="KSG31" s="211"/>
      <c r="KSH31" s="211"/>
      <c r="KSI31" s="211"/>
      <c r="KSJ31" s="211"/>
      <c r="KSK31" s="211"/>
      <c r="KSL31" s="211"/>
      <c r="KSM31" s="211"/>
      <c r="KSN31" s="211"/>
      <c r="KSO31" s="211"/>
      <c r="KSP31" s="211"/>
      <c r="KSQ31" s="211"/>
      <c r="KSR31" s="211"/>
      <c r="KSS31" s="211"/>
      <c r="KST31" s="211"/>
      <c r="KSU31" s="211"/>
      <c r="KSV31" s="211"/>
      <c r="KSW31" s="211"/>
      <c r="KSX31" s="211"/>
      <c r="KSY31" s="211"/>
      <c r="KSZ31" s="211"/>
      <c r="KTA31" s="211"/>
      <c r="KTB31" s="211"/>
      <c r="KTC31" s="211"/>
      <c r="KTD31" s="211"/>
      <c r="KTE31" s="211"/>
      <c r="KTF31" s="211"/>
      <c r="KTG31" s="211"/>
      <c r="KTH31" s="211"/>
      <c r="KTI31" s="211"/>
      <c r="KTJ31" s="211"/>
      <c r="KTK31" s="211"/>
      <c r="KTL31" s="211"/>
      <c r="KTM31" s="211"/>
      <c r="KTN31" s="211"/>
      <c r="KTO31" s="211"/>
      <c r="KTP31" s="211"/>
      <c r="KTQ31" s="211"/>
      <c r="KTR31" s="211"/>
      <c r="KTS31" s="211"/>
      <c r="KTT31" s="211"/>
      <c r="KTU31" s="211"/>
      <c r="KTV31" s="211"/>
      <c r="KTW31" s="211"/>
      <c r="KTX31" s="211"/>
      <c r="KTY31" s="211"/>
      <c r="KTZ31" s="211"/>
      <c r="KUA31" s="211"/>
      <c r="KUB31" s="211"/>
      <c r="KUC31" s="211"/>
      <c r="KUD31" s="211"/>
      <c r="KUE31" s="211"/>
      <c r="KUF31" s="211"/>
      <c r="KUG31" s="211"/>
      <c r="KUH31" s="211"/>
      <c r="KUI31" s="211"/>
      <c r="KUJ31" s="211"/>
      <c r="KUK31" s="211"/>
      <c r="KUL31" s="211"/>
      <c r="KUM31" s="211"/>
      <c r="KUN31" s="211"/>
      <c r="KUO31" s="211"/>
      <c r="KUP31" s="211"/>
      <c r="KUQ31" s="211"/>
      <c r="KUR31" s="211"/>
      <c r="KUS31" s="211"/>
      <c r="KUT31" s="211"/>
      <c r="KUU31" s="211"/>
      <c r="KUV31" s="211"/>
      <c r="KUW31" s="211"/>
      <c r="KUX31" s="211"/>
      <c r="KUY31" s="211"/>
      <c r="KUZ31" s="211"/>
      <c r="KVA31" s="211"/>
      <c r="KVB31" s="211"/>
      <c r="KVC31" s="211"/>
      <c r="KVD31" s="211"/>
      <c r="KVE31" s="211"/>
      <c r="KVF31" s="211"/>
      <c r="KVG31" s="211"/>
      <c r="KVH31" s="211"/>
      <c r="KVI31" s="211"/>
      <c r="KVJ31" s="211"/>
      <c r="KVK31" s="211"/>
      <c r="KVL31" s="211"/>
      <c r="KVM31" s="211"/>
      <c r="KVN31" s="211"/>
      <c r="KVO31" s="211"/>
      <c r="KVP31" s="211"/>
      <c r="KVQ31" s="211"/>
      <c r="KVR31" s="211"/>
      <c r="KVS31" s="211"/>
      <c r="KVT31" s="211"/>
      <c r="KVU31" s="211"/>
      <c r="KVV31" s="211"/>
      <c r="KVW31" s="211"/>
      <c r="KVX31" s="211"/>
      <c r="KVY31" s="211"/>
      <c r="KVZ31" s="211"/>
      <c r="KWA31" s="211"/>
      <c r="KWB31" s="211"/>
      <c r="KWC31" s="211"/>
      <c r="KWD31" s="211"/>
      <c r="KWE31" s="211"/>
      <c r="KWF31" s="211"/>
      <c r="KWG31" s="211"/>
      <c r="KWH31" s="211"/>
      <c r="KWI31" s="211"/>
      <c r="KWJ31" s="211"/>
      <c r="KWK31" s="211"/>
      <c r="KWL31" s="211"/>
      <c r="KWM31" s="211"/>
      <c r="KWN31" s="211"/>
      <c r="KWO31" s="211"/>
      <c r="KWP31" s="211"/>
      <c r="KWQ31" s="211"/>
      <c r="KWR31" s="211"/>
      <c r="KWS31" s="211"/>
      <c r="KWT31" s="211"/>
      <c r="KWU31" s="211"/>
      <c r="KWV31" s="211"/>
      <c r="KWW31" s="211"/>
      <c r="KWX31" s="211"/>
      <c r="KWY31" s="211"/>
      <c r="KWZ31" s="211"/>
      <c r="KXA31" s="211"/>
      <c r="KXB31" s="211"/>
      <c r="KXC31" s="211"/>
      <c r="KXD31" s="211"/>
      <c r="KXE31" s="211"/>
      <c r="KXF31" s="211"/>
      <c r="KXG31" s="211"/>
      <c r="KXH31" s="211"/>
      <c r="KXI31" s="211"/>
      <c r="KXJ31" s="211"/>
      <c r="KXK31" s="211"/>
      <c r="KXL31" s="211"/>
      <c r="KXM31" s="211"/>
      <c r="KXN31" s="211"/>
      <c r="KXO31" s="211"/>
      <c r="KXP31" s="211"/>
      <c r="KXQ31" s="211"/>
      <c r="KXR31" s="211"/>
      <c r="KXS31" s="211"/>
      <c r="KXT31" s="211"/>
      <c r="KXU31" s="211"/>
      <c r="KXV31" s="211"/>
      <c r="KXW31" s="211"/>
      <c r="KXX31" s="211"/>
      <c r="KXY31" s="211"/>
      <c r="KXZ31" s="211"/>
      <c r="KYA31" s="211"/>
      <c r="KYB31" s="211"/>
      <c r="KYC31" s="211"/>
      <c r="KYD31" s="211"/>
      <c r="KYE31" s="211"/>
      <c r="KYF31" s="211"/>
      <c r="KYG31" s="211"/>
      <c r="KYH31" s="211"/>
      <c r="KYI31" s="211"/>
      <c r="KYJ31" s="211"/>
      <c r="KYK31" s="211"/>
      <c r="KYL31" s="211"/>
      <c r="KYM31" s="211"/>
      <c r="KYN31" s="211"/>
      <c r="KYO31" s="211"/>
      <c r="KYP31" s="211"/>
      <c r="KYQ31" s="211"/>
      <c r="KYR31" s="211"/>
      <c r="KYS31" s="211"/>
      <c r="KYT31" s="211"/>
      <c r="KYU31" s="211"/>
      <c r="KYV31" s="211"/>
      <c r="KYW31" s="211"/>
      <c r="KYX31" s="211"/>
      <c r="KYY31" s="211"/>
      <c r="KYZ31" s="211"/>
      <c r="KZA31" s="211"/>
      <c r="KZB31" s="211"/>
      <c r="KZC31" s="211"/>
      <c r="KZD31" s="211"/>
      <c r="KZE31" s="211"/>
      <c r="KZF31" s="211"/>
      <c r="KZG31" s="211"/>
      <c r="KZH31" s="211"/>
      <c r="KZI31" s="211"/>
      <c r="KZJ31" s="211"/>
      <c r="KZK31" s="211"/>
      <c r="KZL31" s="211"/>
      <c r="KZM31" s="211"/>
      <c r="KZN31" s="211"/>
      <c r="KZO31" s="211"/>
      <c r="KZP31" s="211"/>
      <c r="KZQ31" s="211"/>
      <c r="KZR31" s="211"/>
      <c r="KZS31" s="211"/>
      <c r="KZT31" s="211"/>
      <c r="KZU31" s="211"/>
      <c r="KZV31" s="211"/>
      <c r="KZW31" s="211"/>
      <c r="KZX31" s="211"/>
      <c r="KZY31" s="211"/>
      <c r="KZZ31" s="211"/>
      <c r="LAA31" s="211"/>
      <c r="LAB31" s="211"/>
      <c r="LAC31" s="211"/>
      <c r="LAD31" s="211"/>
      <c r="LAE31" s="211"/>
      <c r="LAF31" s="211"/>
      <c r="LAG31" s="211"/>
      <c r="LAH31" s="211"/>
      <c r="LAI31" s="211"/>
      <c r="LAJ31" s="211"/>
      <c r="LAK31" s="211"/>
      <c r="LAL31" s="211"/>
      <c r="LAM31" s="211"/>
      <c r="LAN31" s="211"/>
      <c r="LAO31" s="211"/>
      <c r="LAP31" s="211"/>
      <c r="LAQ31" s="211"/>
      <c r="LAR31" s="211"/>
      <c r="LAS31" s="211"/>
      <c r="LAT31" s="211"/>
      <c r="LAU31" s="211"/>
      <c r="LAV31" s="211"/>
      <c r="LAW31" s="211"/>
      <c r="LAX31" s="211"/>
      <c r="LAY31" s="211"/>
      <c r="LAZ31" s="211"/>
      <c r="LBA31" s="211"/>
      <c r="LBB31" s="211"/>
      <c r="LBC31" s="211"/>
      <c r="LBD31" s="211"/>
      <c r="LBE31" s="211"/>
      <c r="LBF31" s="211"/>
      <c r="LBG31" s="211"/>
      <c r="LBH31" s="211"/>
      <c r="LBI31" s="211"/>
      <c r="LBJ31" s="211"/>
      <c r="LBK31" s="211"/>
      <c r="LBL31" s="211"/>
      <c r="LBM31" s="211"/>
      <c r="LBN31" s="211"/>
      <c r="LBO31" s="211"/>
      <c r="LBP31" s="211"/>
      <c r="LBQ31" s="211"/>
      <c r="LBR31" s="211"/>
      <c r="LBS31" s="211"/>
      <c r="LBT31" s="211"/>
      <c r="LBU31" s="211"/>
      <c r="LBV31" s="211"/>
      <c r="LBW31" s="211"/>
      <c r="LBX31" s="211"/>
      <c r="LBY31" s="211"/>
      <c r="LBZ31" s="211"/>
      <c r="LCA31" s="211"/>
      <c r="LCB31" s="211"/>
      <c r="LCC31" s="211"/>
      <c r="LCD31" s="211"/>
      <c r="LCE31" s="211"/>
      <c r="LCF31" s="211"/>
      <c r="LCG31" s="211"/>
      <c r="LCH31" s="211"/>
      <c r="LCI31" s="211"/>
      <c r="LCJ31" s="211"/>
      <c r="LCK31" s="211"/>
      <c r="LCL31" s="211"/>
      <c r="LCM31" s="211"/>
      <c r="LCN31" s="211"/>
      <c r="LCO31" s="211"/>
      <c r="LCP31" s="211"/>
      <c r="LCQ31" s="211"/>
      <c r="LCR31" s="211"/>
      <c r="LCS31" s="211"/>
      <c r="LCT31" s="211"/>
      <c r="LCU31" s="211"/>
      <c r="LCV31" s="211"/>
      <c r="LCW31" s="211"/>
      <c r="LCX31" s="211"/>
      <c r="LCY31" s="211"/>
      <c r="LCZ31" s="211"/>
      <c r="LDA31" s="211"/>
      <c r="LDB31" s="211"/>
      <c r="LDC31" s="211"/>
      <c r="LDD31" s="211"/>
      <c r="LDE31" s="211"/>
      <c r="LDF31" s="211"/>
      <c r="LDG31" s="211"/>
      <c r="LDH31" s="211"/>
      <c r="LDI31" s="211"/>
      <c r="LDJ31" s="211"/>
      <c r="LDK31" s="211"/>
      <c r="LDL31" s="211"/>
      <c r="LDM31" s="211"/>
      <c r="LDN31" s="211"/>
      <c r="LDO31" s="211"/>
      <c r="LDP31" s="211"/>
      <c r="LDQ31" s="211"/>
      <c r="LDR31" s="211"/>
      <c r="LDS31" s="211"/>
      <c r="LDT31" s="211"/>
      <c r="LDU31" s="211"/>
      <c r="LDV31" s="211"/>
      <c r="LDW31" s="211"/>
      <c r="LDX31" s="211"/>
      <c r="LDY31" s="211"/>
      <c r="LDZ31" s="211"/>
      <c r="LEA31" s="211"/>
      <c r="LEB31" s="211"/>
      <c r="LEC31" s="211"/>
      <c r="LED31" s="211"/>
      <c r="LEE31" s="211"/>
      <c r="LEF31" s="211"/>
      <c r="LEG31" s="211"/>
      <c r="LEH31" s="211"/>
      <c r="LEI31" s="211"/>
      <c r="LEJ31" s="211"/>
      <c r="LEK31" s="211"/>
      <c r="LEL31" s="211"/>
      <c r="LEM31" s="211"/>
      <c r="LEN31" s="211"/>
      <c r="LEO31" s="211"/>
      <c r="LEP31" s="211"/>
      <c r="LEQ31" s="211"/>
      <c r="LER31" s="211"/>
      <c r="LES31" s="211"/>
      <c r="LET31" s="211"/>
      <c r="LEU31" s="211"/>
      <c r="LEV31" s="211"/>
      <c r="LEW31" s="211"/>
      <c r="LEX31" s="211"/>
      <c r="LEY31" s="211"/>
      <c r="LEZ31" s="211"/>
      <c r="LFA31" s="211"/>
      <c r="LFB31" s="211"/>
      <c r="LFC31" s="211"/>
      <c r="LFD31" s="211"/>
      <c r="LFE31" s="211"/>
      <c r="LFF31" s="211"/>
      <c r="LFG31" s="211"/>
      <c r="LFH31" s="211"/>
      <c r="LFI31" s="211"/>
      <c r="LFJ31" s="211"/>
      <c r="LFK31" s="211"/>
      <c r="LFL31" s="211"/>
      <c r="LFM31" s="211"/>
      <c r="LFN31" s="211"/>
      <c r="LFO31" s="211"/>
      <c r="LFP31" s="211"/>
      <c r="LFQ31" s="211"/>
      <c r="LFR31" s="211"/>
      <c r="LFS31" s="211"/>
      <c r="LFT31" s="211"/>
      <c r="LFU31" s="211"/>
      <c r="LFV31" s="211"/>
      <c r="LFW31" s="211"/>
      <c r="LFX31" s="211"/>
      <c r="LFY31" s="211"/>
      <c r="LFZ31" s="211"/>
      <c r="LGA31" s="211"/>
      <c r="LGB31" s="211"/>
      <c r="LGC31" s="211"/>
      <c r="LGD31" s="211"/>
      <c r="LGE31" s="211"/>
      <c r="LGF31" s="211"/>
      <c r="LGG31" s="211"/>
      <c r="LGH31" s="211"/>
      <c r="LGI31" s="211"/>
      <c r="LGJ31" s="211"/>
      <c r="LGK31" s="211"/>
      <c r="LGL31" s="211"/>
      <c r="LGM31" s="211"/>
      <c r="LGN31" s="211"/>
      <c r="LGO31" s="211"/>
      <c r="LGP31" s="211"/>
      <c r="LGQ31" s="211"/>
      <c r="LGR31" s="211"/>
      <c r="LGS31" s="211"/>
      <c r="LGT31" s="211"/>
      <c r="LGU31" s="211"/>
      <c r="LGV31" s="211"/>
      <c r="LGW31" s="211"/>
      <c r="LGX31" s="211"/>
      <c r="LGY31" s="211"/>
      <c r="LGZ31" s="211"/>
      <c r="LHA31" s="211"/>
      <c r="LHB31" s="211"/>
      <c r="LHC31" s="211"/>
      <c r="LHD31" s="211"/>
      <c r="LHE31" s="211"/>
      <c r="LHF31" s="211"/>
      <c r="LHG31" s="211"/>
      <c r="LHH31" s="211"/>
      <c r="LHI31" s="211"/>
      <c r="LHJ31" s="211"/>
      <c r="LHK31" s="211"/>
      <c r="LHL31" s="211"/>
      <c r="LHM31" s="211"/>
      <c r="LHN31" s="211"/>
      <c r="LHO31" s="211"/>
      <c r="LHP31" s="211"/>
      <c r="LHQ31" s="211"/>
      <c r="LHR31" s="211"/>
      <c r="LHS31" s="211"/>
      <c r="LHT31" s="211"/>
      <c r="LHU31" s="211"/>
      <c r="LHV31" s="211"/>
      <c r="LHW31" s="211"/>
      <c r="LHX31" s="211"/>
      <c r="LHY31" s="211"/>
      <c r="LHZ31" s="211"/>
      <c r="LIA31" s="211"/>
      <c r="LIB31" s="211"/>
      <c r="LIC31" s="211"/>
      <c r="LID31" s="211"/>
      <c r="LIE31" s="211"/>
      <c r="LIF31" s="211"/>
      <c r="LIG31" s="211"/>
      <c r="LIH31" s="211"/>
      <c r="LII31" s="211"/>
      <c r="LIJ31" s="211"/>
      <c r="LIK31" s="211"/>
      <c r="LIL31" s="211"/>
      <c r="LIM31" s="211"/>
      <c r="LIN31" s="211"/>
      <c r="LIO31" s="211"/>
      <c r="LIP31" s="211"/>
      <c r="LIQ31" s="211"/>
      <c r="LIR31" s="211"/>
      <c r="LIS31" s="211"/>
      <c r="LIT31" s="211"/>
      <c r="LIU31" s="211"/>
      <c r="LIV31" s="211"/>
      <c r="LIW31" s="211"/>
      <c r="LIX31" s="211"/>
      <c r="LIY31" s="211"/>
      <c r="LIZ31" s="211"/>
      <c r="LJA31" s="211"/>
      <c r="LJB31" s="211"/>
      <c r="LJC31" s="211"/>
      <c r="LJD31" s="211"/>
      <c r="LJE31" s="211"/>
      <c r="LJF31" s="211"/>
      <c r="LJG31" s="211"/>
      <c r="LJH31" s="211"/>
      <c r="LJI31" s="211"/>
      <c r="LJJ31" s="211"/>
      <c r="LJK31" s="211"/>
      <c r="LJL31" s="211"/>
      <c r="LJM31" s="211"/>
      <c r="LJN31" s="211"/>
      <c r="LJO31" s="211"/>
      <c r="LJP31" s="211"/>
      <c r="LJQ31" s="211"/>
      <c r="LJR31" s="211"/>
      <c r="LJS31" s="211"/>
      <c r="LJT31" s="211"/>
      <c r="LJU31" s="211"/>
      <c r="LJV31" s="211"/>
      <c r="LJW31" s="211"/>
      <c r="LJX31" s="211"/>
      <c r="LJY31" s="211"/>
      <c r="LJZ31" s="211"/>
      <c r="LKA31" s="211"/>
      <c r="LKB31" s="211"/>
      <c r="LKC31" s="211"/>
      <c r="LKD31" s="211"/>
      <c r="LKE31" s="211"/>
      <c r="LKF31" s="211"/>
      <c r="LKG31" s="211"/>
      <c r="LKH31" s="211"/>
      <c r="LKI31" s="211"/>
      <c r="LKJ31" s="211"/>
      <c r="LKK31" s="211"/>
      <c r="LKL31" s="211"/>
      <c r="LKM31" s="211"/>
      <c r="LKN31" s="211"/>
      <c r="LKO31" s="211"/>
      <c r="LKP31" s="211"/>
      <c r="LKQ31" s="211"/>
      <c r="LKR31" s="211"/>
      <c r="LKS31" s="211"/>
      <c r="LKT31" s="211"/>
      <c r="LKU31" s="211"/>
      <c r="LKV31" s="211"/>
      <c r="LKW31" s="211"/>
      <c r="LKX31" s="211"/>
      <c r="LKY31" s="211"/>
      <c r="LKZ31" s="211"/>
      <c r="LLA31" s="211"/>
      <c r="LLB31" s="211"/>
      <c r="LLC31" s="211"/>
      <c r="LLD31" s="211"/>
      <c r="LLE31" s="211"/>
      <c r="LLF31" s="211"/>
      <c r="LLG31" s="211"/>
      <c r="LLH31" s="211"/>
      <c r="LLI31" s="211"/>
      <c r="LLJ31" s="211"/>
      <c r="LLK31" s="211"/>
      <c r="LLL31" s="211"/>
      <c r="LLM31" s="211"/>
      <c r="LLN31" s="211"/>
      <c r="LLO31" s="211"/>
      <c r="LLP31" s="211"/>
      <c r="LLQ31" s="211"/>
      <c r="LLR31" s="211"/>
      <c r="LLS31" s="211"/>
      <c r="LLT31" s="211"/>
      <c r="LLU31" s="211"/>
      <c r="LLV31" s="211"/>
      <c r="LLW31" s="211"/>
      <c r="LLX31" s="211"/>
      <c r="LLY31" s="211"/>
      <c r="LLZ31" s="211"/>
      <c r="LMA31" s="211"/>
      <c r="LMB31" s="211"/>
      <c r="LMC31" s="211"/>
      <c r="LMD31" s="211"/>
      <c r="LME31" s="211"/>
      <c r="LMF31" s="211"/>
      <c r="LMG31" s="211"/>
      <c r="LMH31" s="211"/>
      <c r="LMI31" s="211"/>
      <c r="LMJ31" s="211"/>
      <c r="LMK31" s="211"/>
      <c r="LML31" s="211"/>
      <c r="LMM31" s="211"/>
      <c r="LMN31" s="211"/>
      <c r="LMO31" s="211"/>
      <c r="LMP31" s="211"/>
      <c r="LMQ31" s="211"/>
      <c r="LMR31" s="211"/>
      <c r="LMS31" s="211"/>
      <c r="LMT31" s="211"/>
      <c r="LMU31" s="211"/>
      <c r="LMV31" s="211"/>
      <c r="LMW31" s="211"/>
      <c r="LMX31" s="211"/>
      <c r="LMY31" s="211"/>
      <c r="LMZ31" s="211"/>
      <c r="LNA31" s="211"/>
      <c r="LNB31" s="211"/>
      <c r="LNC31" s="211"/>
      <c r="LND31" s="211"/>
      <c r="LNE31" s="211"/>
      <c r="LNF31" s="211"/>
      <c r="LNG31" s="211"/>
      <c r="LNH31" s="211"/>
      <c r="LNI31" s="211"/>
      <c r="LNJ31" s="211"/>
      <c r="LNK31" s="211"/>
      <c r="LNL31" s="211"/>
      <c r="LNM31" s="211"/>
      <c r="LNN31" s="211"/>
      <c r="LNO31" s="211"/>
      <c r="LNP31" s="211"/>
      <c r="LNQ31" s="211"/>
      <c r="LNR31" s="211"/>
      <c r="LNS31" s="211"/>
      <c r="LNT31" s="211"/>
      <c r="LNU31" s="211"/>
      <c r="LNV31" s="211"/>
      <c r="LNW31" s="211"/>
      <c r="LNX31" s="211"/>
      <c r="LNY31" s="211"/>
      <c r="LNZ31" s="211"/>
      <c r="LOA31" s="211"/>
      <c r="LOB31" s="211"/>
      <c r="LOC31" s="211"/>
      <c r="LOD31" s="211"/>
      <c r="LOE31" s="211"/>
      <c r="LOF31" s="211"/>
      <c r="LOG31" s="211"/>
      <c r="LOH31" s="211"/>
      <c r="LOI31" s="211"/>
      <c r="LOJ31" s="211"/>
      <c r="LOK31" s="211"/>
      <c r="LOL31" s="211"/>
      <c r="LOM31" s="211"/>
      <c r="LON31" s="211"/>
      <c r="LOO31" s="211"/>
      <c r="LOP31" s="211"/>
      <c r="LOQ31" s="211"/>
      <c r="LOR31" s="211"/>
      <c r="LOS31" s="211"/>
      <c r="LOT31" s="211"/>
      <c r="LOU31" s="211"/>
      <c r="LOV31" s="211"/>
      <c r="LOW31" s="211"/>
      <c r="LOX31" s="211"/>
      <c r="LOY31" s="211"/>
      <c r="LOZ31" s="211"/>
      <c r="LPA31" s="211"/>
      <c r="LPB31" s="211"/>
      <c r="LPC31" s="211"/>
      <c r="LPD31" s="211"/>
      <c r="LPE31" s="211"/>
      <c r="LPF31" s="211"/>
      <c r="LPG31" s="211"/>
      <c r="LPH31" s="211"/>
      <c r="LPI31" s="211"/>
      <c r="LPJ31" s="211"/>
      <c r="LPK31" s="211"/>
      <c r="LPL31" s="211"/>
      <c r="LPM31" s="211"/>
      <c r="LPN31" s="211"/>
      <c r="LPO31" s="211"/>
      <c r="LPP31" s="211"/>
      <c r="LPQ31" s="211"/>
      <c r="LPR31" s="211"/>
      <c r="LPS31" s="211"/>
      <c r="LPT31" s="211"/>
      <c r="LPU31" s="211"/>
      <c r="LPV31" s="211"/>
      <c r="LPW31" s="211"/>
      <c r="LPX31" s="211"/>
      <c r="LPY31" s="211"/>
      <c r="LPZ31" s="211"/>
      <c r="LQA31" s="211"/>
      <c r="LQB31" s="211"/>
      <c r="LQC31" s="211"/>
      <c r="LQD31" s="211"/>
      <c r="LQE31" s="211"/>
      <c r="LQF31" s="211"/>
      <c r="LQG31" s="211"/>
      <c r="LQH31" s="211"/>
      <c r="LQI31" s="211"/>
      <c r="LQJ31" s="211"/>
      <c r="LQK31" s="211"/>
      <c r="LQL31" s="211"/>
      <c r="LQM31" s="211"/>
      <c r="LQN31" s="211"/>
      <c r="LQO31" s="211"/>
      <c r="LQP31" s="211"/>
      <c r="LQQ31" s="211"/>
      <c r="LQR31" s="211"/>
      <c r="LQS31" s="211"/>
      <c r="LQT31" s="211"/>
      <c r="LQU31" s="211"/>
      <c r="LQV31" s="211"/>
      <c r="LQW31" s="211"/>
      <c r="LQX31" s="211"/>
      <c r="LQY31" s="211"/>
      <c r="LQZ31" s="211"/>
      <c r="LRA31" s="211"/>
      <c r="LRB31" s="211"/>
      <c r="LRC31" s="211"/>
      <c r="LRD31" s="211"/>
      <c r="LRE31" s="211"/>
      <c r="LRF31" s="211"/>
      <c r="LRG31" s="211"/>
      <c r="LRH31" s="211"/>
      <c r="LRI31" s="211"/>
      <c r="LRJ31" s="211"/>
      <c r="LRK31" s="211"/>
      <c r="LRL31" s="211"/>
      <c r="LRM31" s="211"/>
      <c r="LRN31" s="211"/>
      <c r="LRO31" s="211"/>
      <c r="LRP31" s="211"/>
      <c r="LRQ31" s="211"/>
      <c r="LRR31" s="211"/>
      <c r="LRS31" s="211"/>
      <c r="LRT31" s="211"/>
      <c r="LRU31" s="211"/>
      <c r="LRV31" s="211"/>
      <c r="LRW31" s="211"/>
      <c r="LRX31" s="211"/>
      <c r="LRY31" s="211"/>
      <c r="LRZ31" s="211"/>
      <c r="LSA31" s="211"/>
      <c r="LSB31" s="211"/>
      <c r="LSC31" s="211"/>
      <c r="LSD31" s="211"/>
      <c r="LSE31" s="211"/>
      <c r="LSF31" s="211"/>
      <c r="LSG31" s="211"/>
      <c r="LSH31" s="211"/>
      <c r="LSI31" s="211"/>
      <c r="LSJ31" s="211"/>
      <c r="LSK31" s="211"/>
      <c r="LSL31" s="211"/>
      <c r="LSM31" s="211"/>
      <c r="LSN31" s="211"/>
      <c r="LSO31" s="211"/>
      <c r="LSP31" s="211"/>
      <c r="LSQ31" s="211"/>
      <c r="LSR31" s="211"/>
      <c r="LSS31" s="211"/>
      <c r="LST31" s="211"/>
      <c r="LSU31" s="211"/>
      <c r="LSV31" s="211"/>
      <c r="LSW31" s="211"/>
      <c r="LSX31" s="211"/>
      <c r="LSY31" s="211"/>
      <c r="LSZ31" s="211"/>
      <c r="LTA31" s="211"/>
      <c r="LTB31" s="211"/>
      <c r="LTC31" s="211"/>
      <c r="LTD31" s="211"/>
      <c r="LTE31" s="211"/>
      <c r="LTF31" s="211"/>
      <c r="LTG31" s="211"/>
      <c r="LTH31" s="211"/>
      <c r="LTI31" s="211"/>
      <c r="LTJ31" s="211"/>
      <c r="LTK31" s="211"/>
      <c r="LTL31" s="211"/>
      <c r="LTM31" s="211"/>
      <c r="LTN31" s="211"/>
      <c r="LTO31" s="211"/>
      <c r="LTP31" s="211"/>
      <c r="LTQ31" s="211"/>
      <c r="LTR31" s="211"/>
      <c r="LTS31" s="211"/>
      <c r="LTT31" s="211"/>
      <c r="LTU31" s="211"/>
      <c r="LTV31" s="211"/>
      <c r="LTW31" s="211"/>
      <c r="LTX31" s="211"/>
      <c r="LTY31" s="211"/>
      <c r="LTZ31" s="211"/>
      <c r="LUA31" s="211"/>
      <c r="LUB31" s="211"/>
      <c r="LUC31" s="211"/>
      <c r="LUD31" s="211"/>
      <c r="LUE31" s="211"/>
      <c r="LUF31" s="211"/>
      <c r="LUG31" s="211"/>
      <c r="LUH31" s="211"/>
      <c r="LUI31" s="211"/>
      <c r="LUJ31" s="211"/>
      <c r="LUK31" s="211"/>
      <c r="LUL31" s="211"/>
      <c r="LUM31" s="211"/>
      <c r="LUN31" s="211"/>
      <c r="LUO31" s="211"/>
      <c r="LUP31" s="211"/>
      <c r="LUQ31" s="211"/>
      <c r="LUR31" s="211"/>
      <c r="LUS31" s="211"/>
      <c r="LUT31" s="211"/>
      <c r="LUU31" s="211"/>
      <c r="LUV31" s="211"/>
      <c r="LUW31" s="211"/>
      <c r="LUX31" s="211"/>
      <c r="LUY31" s="211"/>
      <c r="LUZ31" s="211"/>
      <c r="LVA31" s="211"/>
      <c r="LVB31" s="211"/>
      <c r="LVC31" s="211"/>
      <c r="LVD31" s="211"/>
      <c r="LVE31" s="211"/>
      <c r="LVF31" s="211"/>
      <c r="LVG31" s="211"/>
      <c r="LVH31" s="211"/>
      <c r="LVI31" s="211"/>
      <c r="LVJ31" s="211"/>
      <c r="LVK31" s="211"/>
      <c r="LVL31" s="211"/>
      <c r="LVM31" s="211"/>
      <c r="LVN31" s="211"/>
      <c r="LVO31" s="211"/>
      <c r="LVP31" s="211"/>
      <c r="LVQ31" s="211"/>
      <c r="LVR31" s="211"/>
      <c r="LVS31" s="211"/>
      <c r="LVT31" s="211"/>
      <c r="LVU31" s="211"/>
      <c r="LVV31" s="211"/>
      <c r="LVW31" s="211"/>
      <c r="LVX31" s="211"/>
      <c r="LVY31" s="211"/>
      <c r="LVZ31" s="211"/>
      <c r="LWA31" s="211"/>
      <c r="LWB31" s="211"/>
      <c r="LWC31" s="211"/>
      <c r="LWD31" s="211"/>
      <c r="LWE31" s="211"/>
      <c r="LWF31" s="211"/>
      <c r="LWG31" s="211"/>
      <c r="LWH31" s="211"/>
      <c r="LWI31" s="211"/>
      <c r="LWJ31" s="211"/>
      <c r="LWK31" s="211"/>
      <c r="LWL31" s="211"/>
      <c r="LWM31" s="211"/>
      <c r="LWN31" s="211"/>
      <c r="LWO31" s="211"/>
      <c r="LWP31" s="211"/>
      <c r="LWQ31" s="211"/>
      <c r="LWR31" s="211"/>
      <c r="LWS31" s="211"/>
      <c r="LWT31" s="211"/>
      <c r="LWU31" s="211"/>
      <c r="LWV31" s="211"/>
      <c r="LWW31" s="211"/>
      <c r="LWX31" s="211"/>
      <c r="LWY31" s="211"/>
      <c r="LWZ31" s="211"/>
      <c r="LXA31" s="211"/>
      <c r="LXB31" s="211"/>
      <c r="LXC31" s="211"/>
      <c r="LXD31" s="211"/>
      <c r="LXE31" s="211"/>
      <c r="LXF31" s="211"/>
      <c r="LXG31" s="211"/>
      <c r="LXH31" s="211"/>
      <c r="LXI31" s="211"/>
      <c r="LXJ31" s="211"/>
      <c r="LXK31" s="211"/>
      <c r="LXL31" s="211"/>
      <c r="LXM31" s="211"/>
      <c r="LXN31" s="211"/>
      <c r="LXO31" s="211"/>
      <c r="LXP31" s="211"/>
      <c r="LXQ31" s="211"/>
      <c r="LXR31" s="211"/>
      <c r="LXS31" s="211"/>
      <c r="LXT31" s="211"/>
      <c r="LXU31" s="211"/>
      <c r="LXV31" s="211"/>
      <c r="LXW31" s="211"/>
      <c r="LXX31" s="211"/>
      <c r="LXY31" s="211"/>
      <c r="LXZ31" s="211"/>
      <c r="LYA31" s="211"/>
      <c r="LYB31" s="211"/>
      <c r="LYC31" s="211"/>
      <c r="LYD31" s="211"/>
      <c r="LYE31" s="211"/>
      <c r="LYF31" s="211"/>
      <c r="LYG31" s="211"/>
      <c r="LYH31" s="211"/>
      <c r="LYI31" s="211"/>
      <c r="LYJ31" s="211"/>
      <c r="LYK31" s="211"/>
      <c r="LYL31" s="211"/>
      <c r="LYM31" s="211"/>
      <c r="LYN31" s="211"/>
      <c r="LYO31" s="211"/>
      <c r="LYP31" s="211"/>
      <c r="LYQ31" s="211"/>
      <c r="LYR31" s="211"/>
      <c r="LYS31" s="211"/>
      <c r="LYT31" s="211"/>
      <c r="LYU31" s="211"/>
      <c r="LYV31" s="211"/>
      <c r="LYW31" s="211"/>
      <c r="LYX31" s="211"/>
      <c r="LYY31" s="211"/>
      <c r="LYZ31" s="211"/>
      <c r="LZA31" s="211"/>
      <c r="LZB31" s="211"/>
      <c r="LZC31" s="211"/>
      <c r="LZD31" s="211"/>
      <c r="LZE31" s="211"/>
      <c r="LZF31" s="211"/>
      <c r="LZG31" s="211"/>
      <c r="LZH31" s="211"/>
      <c r="LZI31" s="211"/>
      <c r="LZJ31" s="211"/>
      <c r="LZK31" s="211"/>
      <c r="LZL31" s="211"/>
      <c r="LZM31" s="211"/>
      <c r="LZN31" s="211"/>
      <c r="LZO31" s="211"/>
      <c r="LZP31" s="211"/>
      <c r="LZQ31" s="211"/>
      <c r="LZR31" s="211"/>
      <c r="LZS31" s="211"/>
      <c r="LZT31" s="211"/>
      <c r="LZU31" s="211"/>
      <c r="LZV31" s="211"/>
      <c r="LZW31" s="211"/>
      <c r="LZX31" s="211"/>
      <c r="LZY31" s="211"/>
      <c r="LZZ31" s="211"/>
      <c r="MAA31" s="211"/>
      <c r="MAB31" s="211"/>
      <c r="MAC31" s="211"/>
      <c r="MAD31" s="211"/>
      <c r="MAE31" s="211"/>
      <c r="MAF31" s="211"/>
      <c r="MAG31" s="211"/>
      <c r="MAH31" s="211"/>
      <c r="MAI31" s="211"/>
      <c r="MAJ31" s="211"/>
      <c r="MAK31" s="211"/>
      <c r="MAL31" s="211"/>
      <c r="MAM31" s="211"/>
      <c r="MAN31" s="211"/>
      <c r="MAO31" s="211"/>
      <c r="MAP31" s="211"/>
      <c r="MAQ31" s="211"/>
      <c r="MAR31" s="211"/>
      <c r="MAS31" s="211"/>
      <c r="MAT31" s="211"/>
      <c r="MAU31" s="211"/>
      <c r="MAV31" s="211"/>
      <c r="MAW31" s="211"/>
      <c r="MAX31" s="211"/>
      <c r="MAY31" s="211"/>
      <c r="MAZ31" s="211"/>
      <c r="MBA31" s="211"/>
      <c r="MBB31" s="211"/>
      <c r="MBC31" s="211"/>
      <c r="MBD31" s="211"/>
      <c r="MBE31" s="211"/>
      <c r="MBF31" s="211"/>
      <c r="MBG31" s="211"/>
      <c r="MBH31" s="211"/>
      <c r="MBI31" s="211"/>
      <c r="MBJ31" s="211"/>
      <c r="MBK31" s="211"/>
      <c r="MBL31" s="211"/>
      <c r="MBM31" s="211"/>
      <c r="MBN31" s="211"/>
      <c r="MBO31" s="211"/>
      <c r="MBP31" s="211"/>
      <c r="MBQ31" s="211"/>
      <c r="MBR31" s="211"/>
      <c r="MBS31" s="211"/>
      <c r="MBT31" s="211"/>
      <c r="MBU31" s="211"/>
      <c r="MBV31" s="211"/>
      <c r="MBW31" s="211"/>
      <c r="MBX31" s="211"/>
      <c r="MBY31" s="211"/>
      <c r="MBZ31" s="211"/>
      <c r="MCA31" s="211"/>
      <c r="MCB31" s="211"/>
      <c r="MCC31" s="211"/>
      <c r="MCD31" s="211"/>
      <c r="MCE31" s="211"/>
      <c r="MCF31" s="211"/>
      <c r="MCG31" s="211"/>
      <c r="MCH31" s="211"/>
      <c r="MCI31" s="211"/>
      <c r="MCJ31" s="211"/>
      <c r="MCK31" s="211"/>
      <c r="MCL31" s="211"/>
      <c r="MCM31" s="211"/>
      <c r="MCN31" s="211"/>
      <c r="MCO31" s="211"/>
      <c r="MCP31" s="211"/>
      <c r="MCQ31" s="211"/>
      <c r="MCR31" s="211"/>
      <c r="MCS31" s="211"/>
      <c r="MCT31" s="211"/>
      <c r="MCU31" s="211"/>
      <c r="MCV31" s="211"/>
      <c r="MCW31" s="211"/>
      <c r="MCX31" s="211"/>
      <c r="MCY31" s="211"/>
      <c r="MCZ31" s="211"/>
      <c r="MDA31" s="211"/>
      <c r="MDB31" s="211"/>
      <c r="MDC31" s="211"/>
      <c r="MDD31" s="211"/>
      <c r="MDE31" s="211"/>
      <c r="MDF31" s="211"/>
      <c r="MDG31" s="211"/>
      <c r="MDH31" s="211"/>
      <c r="MDI31" s="211"/>
      <c r="MDJ31" s="211"/>
      <c r="MDK31" s="211"/>
      <c r="MDL31" s="211"/>
      <c r="MDM31" s="211"/>
      <c r="MDN31" s="211"/>
      <c r="MDO31" s="211"/>
      <c r="MDP31" s="211"/>
      <c r="MDQ31" s="211"/>
      <c r="MDR31" s="211"/>
      <c r="MDS31" s="211"/>
      <c r="MDT31" s="211"/>
      <c r="MDU31" s="211"/>
      <c r="MDV31" s="211"/>
      <c r="MDW31" s="211"/>
      <c r="MDX31" s="211"/>
      <c r="MDY31" s="211"/>
      <c r="MDZ31" s="211"/>
      <c r="MEA31" s="211"/>
      <c r="MEB31" s="211"/>
      <c r="MEC31" s="211"/>
      <c r="MED31" s="211"/>
      <c r="MEE31" s="211"/>
      <c r="MEF31" s="211"/>
      <c r="MEG31" s="211"/>
      <c r="MEH31" s="211"/>
      <c r="MEI31" s="211"/>
      <c r="MEJ31" s="211"/>
      <c r="MEK31" s="211"/>
      <c r="MEL31" s="211"/>
      <c r="MEM31" s="211"/>
      <c r="MEN31" s="211"/>
      <c r="MEO31" s="211"/>
      <c r="MEP31" s="211"/>
      <c r="MEQ31" s="211"/>
      <c r="MER31" s="211"/>
      <c r="MES31" s="211"/>
      <c r="MET31" s="211"/>
      <c r="MEU31" s="211"/>
      <c r="MEV31" s="211"/>
      <c r="MEW31" s="211"/>
      <c r="MEX31" s="211"/>
      <c r="MEY31" s="211"/>
      <c r="MEZ31" s="211"/>
      <c r="MFA31" s="211"/>
      <c r="MFB31" s="211"/>
      <c r="MFC31" s="211"/>
      <c r="MFD31" s="211"/>
      <c r="MFE31" s="211"/>
      <c r="MFF31" s="211"/>
      <c r="MFG31" s="211"/>
      <c r="MFH31" s="211"/>
      <c r="MFI31" s="211"/>
      <c r="MFJ31" s="211"/>
      <c r="MFK31" s="211"/>
      <c r="MFL31" s="211"/>
      <c r="MFM31" s="211"/>
      <c r="MFN31" s="211"/>
      <c r="MFO31" s="211"/>
      <c r="MFP31" s="211"/>
      <c r="MFQ31" s="211"/>
      <c r="MFR31" s="211"/>
      <c r="MFS31" s="211"/>
      <c r="MFT31" s="211"/>
      <c r="MFU31" s="211"/>
      <c r="MFV31" s="211"/>
      <c r="MFW31" s="211"/>
      <c r="MFX31" s="211"/>
      <c r="MFY31" s="211"/>
      <c r="MFZ31" s="211"/>
      <c r="MGA31" s="211"/>
      <c r="MGB31" s="211"/>
      <c r="MGC31" s="211"/>
      <c r="MGD31" s="211"/>
      <c r="MGE31" s="211"/>
      <c r="MGF31" s="211"/>
      <c r="MGG31" s="211"/>
      <c r="MGH31" s="211"/>
      <c r="MGI31" s="211"/>
      <c r="MGJ31" s="211"/>
      <c r="MGK31" s="211"/>
      <c r="MGL31" s="211"/>
      <c r="MGM31" s="211"/>
      <c r="MGN31" s="211"/>
      <c r="MGO31" s="211"/>
      <c r="MGP31" s="211"/>
      <c r="MGQ31" s="211"/>
      <c r="MGR31" s="211"/>
      <c r="MGS31" s="211"/>
      <c r="MGT31" s="211"/>
      <c r="MGU31" s="211"/>
      <c r="MGV31" s="211"/>
      <c r="MGW31" s="211"/>
      <c r="MGX31" s="211"/>
      <c r="MGY31" s="211"/>
      <c r="MGZ31" s="211"/>
      <c r="MHA31" s="211"/>
      <c r="MHB31" s="211"/>
      <c r="MHC31" s="211"/>
      <c r="MHD31" s="211"/>
      <c r="MHE31" s="211"/>
      <c r="MHF31" s="211"/>
      <c r="MHG31" s="211"/>
      <c r="MHH31" s="211"/>
      <c r="MHI31" s="211"/>
      <c r="MHJ31" s="211"/>
      <c r="MHK31" s="211"/>
      <c r="MHL31" s="211"/>
      <c r="MHM31" s="211"/>
      <c r="MHN31" s="211"/>
      <c r="MHO31" s="211"/>
      <c r="MHP31" s="211"/>
      <c r="MHQ31" s="211"/>
      <c r="MHR31" s="211"/>
      <c r="MHS31" s="211"/>
      <c r="MHT31" s="211"/>
      <c r="MHU31" s="211"/>
      <c r="MHV31" s="211"/>
      <c r="MHW31" s="211"/>
      <c r="MHX31" s="211"/>
      <c r="MHY31" s="211"/>
      <c r="MHZ31" s="211"/>
      <c r="MIA31" s="211"/>
      <c r="MIB31" s="211"/>
      <c r="MIC31" s="211"/>
      <c r="MID31" s="211"/>
      <c r="MIE31" s="211"/>
      <c r="MIF31" s="211"/>
      <c r="MIG31" s="211"/>
      <c r="MIH31" s="211"/>
      <c r="MII31" s="211"/>
      <c r="MIJ31" s="211"/>
      <c r="MIK31" s="211"/>
      <c r="MIL31" s="211"/>
      <c r="MIM31" s="211"/>
      <c r="MIN31" s="211"/>
      <c r="MIO31" s="211"/>
      <c r="MIP31" s="211"/>
      <c r="MIQ31" s="211"/>
      <c r="MIR31" s="211"/>
      <c r="MIS31" s="211"/>
      <c r="MIT31" s="211"/>
      <c r="MIU31" s="211"/>
      <c r="MIV31" s="211"/>
      <c r="MIW31" s="211"/>
      <c r="MIX31" s="211"/>
      <c r="MIY31" s="211"/>
      <c r="MIZ31" s="211"/>
      <c r="MJA31" s="211"/>
      <c r="MJB31" s="211"/>
      <c r="MJC31" s="211"/>
      <c r="MJD31" s="211"/>
      <c r="MJE31" s="211"/>
      <c r="MJF31" s="211"/>
      <c r="MJG31" s="211"/>
      <c r="MJH31" s="211"/>
      <c r="MJI31" s="211"/>
      <c r="MJJ31" s="211"/>
      <c r="MJK31" s="211"/>
      <c r="MJL31" s="211"/>
      <c r="MJM31" s="211"/>
      <c r="MJN31" s="211"/>
      <c r="MJO31" s="211"/>
      <c r="MJP31" s="211"/>
      <c r="MJQ31" s="211"/>
      <c r="MJR31" s="211"/>
      <c r="MJS31" s="211"/>
      <c r="MJT31" s="211"/>
      <c r="MJU31" s="211"/>
      <c r="MJV31" s="211"/>
      <c r="MJW31" s="211"/>
      <c r="MJX31" s="211"/>
      <c r="MJY31" s="211"/>
      <c r="MJZ31" s="211"/>
      <c r="MKA31" s="211"/>
      <c r="MKB31" s="211"/>
      <c r="MKC31" s="211"/>
      <c r="MKD31" s="211"/>
      <c r="MKE31" s="211"/>
      <c r="MKF31" s="211"/>
      <c r="MKG31" s="211"/>
      <c r="MKH31" s="211"/>
      <c r="MKI31" s="211"/>
      <c r="MKJ31" s="211"/>
      <c r="MKK31" s="211"/>
      <c r="MKL31" s="211"/>
      <c r="MKM31" s="211"/>
      <c r="MKN31" s="211"/>
      <c r="MKO31" s="211"/>
      <c r="MKP31" s="211"/>
      <c r="MKQ31" s="211"/>
      <c r="MKR31" s="211"/>
      <c r="MKS31" s="211"/>
      <c r="MKT31" s="211"/>
      <c r="MKU31" s="211"/>
      <c r="MKV31" s="211"/>
      <c r="MKW31" s="211"/>
      <c r="MKX31" s="211"/>
      <c r="MKY31" s="211"/>
      <c r="MKZ31" s="211"/>
      <c r="MLA31" s="211"/>
      <c r="MLB31" s="211"/>
      <c r="MLC31" s="211"/>
      <c r="MLD31" s="211"/>
      <c r="MLE31" s="211"/>
      <c r="MLF31" s="211"/>
      <c r="MLG31" s="211"/>
      <c r="MLH31" s="211"/>
      <c r="MLI31" s="211"/>
      <c r="MLJ31" s="211"/>
      <c r="MLK31" s="211"/>
      <c r="MLL31" s="211"/>
      <c r="MLM31" s="211"/>
      <c r="MLN31" s="211"/>
      <c r="MLO31" s="211"/>
      <c r="MLP31" s="211"/>
      <c r="MLQ31" s="211"/>
      <c r="MLR31" s="211"/>
      <c r="MLS31" s="211"/>
      <c r="MLT31" s="211"/>
      <c r="MLU31" s="211"/>
      <c r="MLV31" s="211"/>
      <c r="MLW31" s="211"/>
      <c r="MLX31" s="211"/>
      <c r="MLY31" s="211"/>
      <c r="MLZ31" s="211"/>
      <c r="MMA31" s="211"/>
      <c r="MMB31" s="211"/>
      <c r="MMC31" s="211"/>
      <c r="MMD31" s="211"/>
      <c r="MME31" s="211"/>
      <c r="MMF31" s="211"/>
      <c r="MMG31" s="211"/>
      <c r="MMH31" s="211"/>
      <c r="MMI31" s="211"/>
      <c r="MMJ31" s="211"/>
      <c r="MMK31" s="211"/>
      <c r="MML31" s="211"/>
      <c r="MMM31" s="211"/>
      <c r="MMN31" s="211"/>
      <c r="MMO31" s="211"/>
      <c r="MMP31" s="211"/>
      <c r="MMQ31" s="211"/>
      <c r="MMR31" s="211"/>
      <c r="MMS31" s="211"/>
      <c r="MMT31" s="211"/>
      <c r="MMU31" s="211"/>
      <c r="MMV31" s="211"/>
      <c r="MMW31" s="211"/>
      <c r="MMX31" s="211"/>
      <c r="MMY31" s="211"/>
      <c r="MMZ31" s="211"/>
      <c r="MNA31" s="211"/>
      <c r="MNB31" s="211"/>
      <c r="MNC31" s="211"/>
      <c r="MND31" s="211"/>
      <c r="MNE31" s="211"/>
      <c r="MNF31" s="211"/>
      <c r="MNG31" s="211"/>
      <c r="MNH31" s="211"/>
      <c r="MNI31" s="211"/>
      <c r="MNJ31" s="211"/>
      <c r="MNK31" s="211"/>
      <c r="MNL31" s="211"/>
      <c r="MNM31" s="211"/>
      <c r="MNN31" s="211"/>
      <c r="MNO31" s="211"/>
      <c r="MNP31" s="211"/>
      <c r="MNQ31" s="211"/>
      <c r="MNR31" s="211"/>
      <c r="MNS31" s="211"/>
      <c r="MNT31" s="211"/>
      <c r="MNU31" s="211"/>
      <c r="MNV31" s="211"/>
      <c r="MNW31" s="211"/>
      <c r="MNX31" s="211"/>
      <c r="MNY31" s="211"/>
      <c r="MNZ31" s="211"/>
      <c r="MOA31" s="211"/>
      <c r="MOB31" s="211"/>
      <c r="MOC31" s="211"/>
      <c r="MOD31" s="211"/>
      <c r="MOE31" s="211"/>
      <c r="MOF31" s="211"/>
      <c r="MOG31" s="211"/>
      <c r="MOH31" s="211"/>
      <c r="MOI31" s="211"/>
      <c r="MOJ31" s="211"/>
      <c r="MOK31" s="211"/>
      <c r="MOL31" s="211"/>
      <c r="MOM31" s="211"/>
      <c r="MON31" s="211"/>
      <c r="MOO31" s="211"/>
      <c r="MOP31" s="211"/>
      <c r="MOQ31" s="211"/>
      <c r="MOR31" s="211"/>
      <c r="MOS31" s="211"/>
      <c r="MOT31" s="211"/>
      <c r="MOU31" s="211"/>
      <c r="MOV31" s="211"/>
      <c r="MOW31" s="211"/>
      <c r="MOX31" s="211"/>
      <c r="MOY31" s="211"/>
      <c r="MOZ31" s="211"/>
      <c r="MPA31" s="211"/>
      <c r="MPB31" s="211"/>
      <c r="MPC31" s="211"/>
      <c r="MPD31" s="211"/>
      <c r="MPE31" s="211"/>
      <c r="MPF31" s="211"/>
      <c r="MPG31" s="211"/>
      <c r="MPH31" s="211"/>
      <c r="MPI31" s="211"/>
      <c r="MPJ31" s="211"/>
      <c r="MPK31" s="211"/>
      <c r="MPL31" s="211"/>
      <c r="MPM31" s="211"/>
      <c r="MPN31" s="211"/>
      <c r="MPO31" s="211"/>
      <c r="MPP31" s="211"/>
      <c r="MPQ31" s="211"/>
      <c r="MPR31" s="211"/>
      <c r="MPS31" s="211"/>
      <c r="MPT31" s="211"/>
      <c r="MPU31" s="211"/>
      <c r="MPV31" s="211"/>
      <c r="MPW31" s="211"/>
      <c r="MPX31" s="211"/>
      <c r="MPY31" s="211"/>
      <c r="MPZ31" s="211"/>
      <c r="MQA31" s="211"/>
      <c r="MQB31" s="211"/>
      <c r="MQC31" s="211"/>
      <c r="MQD31" s="211"/>
      <c r="MQE31" s="211"/>
      <c r="MQF31" s="211"/>
      <c r="MQG31" s="211"/>
      <c r="MQH31" s="211"/>
      <c r="MQI31" s="211"/>
      <c r="MQJ31" s="211"/>
      <c r="MQK31" s="211"/>
      <c r="MQL31" s="211"/>
      <c r="MQM31" s="211"/>
      <c r="MQN31" s="211"/>
      <c r="MQO31" s="211"/>
      <c r="MQP31" s="211"/>
      <c r="MQQ31" s="211"/>
      <c r="MQR31" s="211"/>
      <c r="MQS31" s="211"/>
      <c r="MQT31" s="211"/>
      <c r="MQU31" s="211"/>
      <c r="MQV31" s="211"/>
      <c r="MQW31" s="211"/>
      <c r="MQX31" s="211"/>
      <c r="MQY31" s="211"/>
      <c r="MQZ31" s="211"/>
      <c r="MRA31" s="211"/>
      <c r="MRB31" s="211"/>
      <c r="MRC31" s="211"/>
      <c r="MRD31" s="211"/>
      <c r="MRE31" s="211"/>
      <c r="MRF31" s="211"/>
      <c r="MRG31" s="211"/>
      <c r="MRH31" s="211"/>
      <c r="MRI31" s="211"/>
      <c r="MRJ31" s="211"/>
      <c r="MRK31" s="211"/>
      <c r="MRL31" s="211"/>
      <c r="MRM31" s="211"/>
      <c r="MRN31" s="211"/>
      <c r="MRO31" s="211"/>
      <c r="MRP31" s="211"/>
      <c r="MRQ31" s="211"/>
      <c r="MRR31" s="211"/>
      <c r="MRS31" s="211"/>
      <c r="MRT31" s="211"/>
      <c r="MRU31" s="211"/>
      <c r="MRV31" s="211"/>
      <c r="MRW31" s="211"/>
      <c r="MRX31" s="211"/>
      <c r="MRY31" s="211"/>
      <c r="MRZ31" s="211"/>
      <c r="MSA31" s="211"/>
      <c r="MSB31" s="211"/>
      <c r="MSC31" s="211"/>
      <c r="MSD31" s="211"/>
      <c r="MSE31" s="211"/>
      <c r="MSF31" s="211"/>
      <c r="MSG31" s="211"/>
      <c r="MSH31" s="211"/>
      <c r="MSI31" s="211"/>
      <c r="MSJ31" s="211"/>
      <c r="MSK31" s="211"/>
      <c r="MSL31" s="211"/>
      <c r="MSM31" s="211"/>
      <c r="MSN31" s="211"/>
      <c r="MSO31" s="211"/>
      <c r="MSP31" s="211"/>
      <c r="MSQ31" s="211"/>
      <c r="MSR31" s="211"/>
      <c r="MSS31" s="211"/>
      <c r="MST31" s="211"/>
      <c r="MSU31" s="211"/>
      <c r="MSV31" s="211"/>
      <c r="MSW31" s="211"/>
      <c r="MSX31" s="211"/>
      <c r="MSY31" s="211"/>
      <c r="MSZ31" s="211"/>
      <c r="MTA31" s="211"/>
      <c r="MTB31" s="211"/>
      <c r="MTC31" s="211"/>
      <c r="MTD31" s="211"/>
      <c r="MTE31" s="211"/>
      <c r="MTF31" s="211"/>
      <c r="MTG31" s="211"/>
      <c r="MTH31" s="211"/>
      <c r="MTI31" s="211"/>
      <c r="MTJ31" s="211"/>
      <c r="MTK31" s="211"/>
      <c r="MTL31" s="211"/>
      <c r="MTM31" s="211"/>
      <c r="MTN31" s="211"/>
      <c r="MTO31" s="211"/>
      <c r="MTP31" s="211"/>
      <c r="MTQ31" s="211"/>
      <c r="MTR31" s="211"/>
      <c r="MTS31" s="211"/>
      <c r="MTT31" s="211"/>
      <c r="MTU31" s="211"/>
      <c r="MTV31" s="211"/>
      <c r="MTW31" s="211"/>
      <c r="MTX31" s="211"/>
      <c r="MTY31" s="211"/>
      <c r="MTZ31" s="211"/>
      <c r="MUA31" s="211"/>
      <c r="MUB31" s="211"/>
      <c r="MUC31" s="211"/>
      <c r="MUD31" s="211"/>
      <c r="MUE31" s="211"/>
      <c r="MUF31" s="211"/>
      <c r="MUG31" s="211"/>
      <c r="MUH31" s="211"/>
      <c r="MUI31" s="211"/>
      <c r="MUJ31" s="211"/>
      <c r="MUK31" s="211"/>
      <c r="MUL31" s="211"/>
      <c r="MUM31" s="211"/>
      <c r="MUN31" s="211"/>
      <c r="MUO31" s="211"/>
      <c r="MUP31" s="211"/>
      <c r="MUQ31" s="211"/>
      <c r="MUR31" s="211"/>
      <c r="MUS31" s="211"/>
      <c r="MUT31" s="211"/>
      <c r="MUU31" s="211"/>
      <c r="MUV31" s="211"/>
      <c r="MUW31" s="211"/>
      <c r="MUX31" s="211"/>
      <c r="MUY31" s="211"/>
      <c r="MUZ31" s="211"/>
      <c r="MVA31" s="211"/>
      <c r="MVB31" s="211"/>
      <c r="MVC31" s="211"/>
      <c r="MVD31" s="211"/>
      <c r="MVE31" s="211"/>
      <c r="MVF31" s="211"/>
      <c r="MVG31" s="211"/>
      <c r="MVH31" s="211"/>
      <c r="MVI31" s="211"/>
      <c r="MVJ31" s="211"/>
      <c r="MVK31" s="211"/>
      <c r="MVL31" s="211"/>
      <c r="MVM31" s="211"/>
      <c r="MVN31" s="211"/>
      <c r="MVO31" s="211"/>
      <c r="MVP31" s="211"/>
      <c r="MVQ31" s="211"/>
      <c r="MVR31" s="211"/>
      <c r="MVS31" s="211"/>
      <c r="MVT31" s="211"/>
      <c r="MVU31" s="211"/>
      <c r="MVV31" s="211"/>
      <c r="MVW31" s="211"/>
      <c r="MVX31" s="211"/>
      <c r="MVY31" s="211"/>
      <c r="MVZ31" s="211"/>
      <c r="MWA31" s="211"/>
      <c r="MWB31" s="211"/>
      <c r="MWC31" s="211"/>
      <c r="MWD31" s="211"/>
      <c r="MWE31" s="211"/>
      <c r="MWF31" s="211"/>
      <c r="MWG31" s="211"/>
      <c r="MWH31" s="211"/>
      <c r="MWI31" s="211"/>
      <c r="MWJ31" s="211"/>
      <c r="MWK31" s="211"/>
      <c r="MWL31" s="211"/>
      <c r="MWM31" s="211"/>
      <c r="MWN31" s="211"/>
      <c r="MWO31" s="211"/>
      <c r="MWP31" s="211"/>
      <c r="MWQ31" s="211"/>
      <c r="MWR31" s="211"/>
      <c r="MWS31" s="211"/>
      <c r="MWT31" s="211"/>
      <c r="MWU31" s="211"/>
      <c r="MWV31" s="211"/>
      <c r="MWW31" s="211"/>
      <c r="MWX31" s="211"/>
      <c r="MWY31" s="211"/>
      <c r="MWZ31" s="211"/>
      <c r="MXA31" s="211"/>
      <c r="MXB31" s="211"/>
      <c r="MXC31" s="211"/>
      <c r="MXD31" s="211"/>
      <c r="MXE31" s="211"/>
      <c r="MXF31" s="211"/>
      <c r="MXG31" s="211"/>
      <c r="MXH31" s="211"/>
      <c r="MXI31" s="211"/>
      <c r="MXJ31" s="211"/>
      <c r="MXK31" s="211"/>
      <c r="MXL31" s="211"/>
      <c r="MXM31" s="211"/>
      <c r="MXN31" s="211"/>
      <c r="MXO31" s="211"/>
      <c r="MXP31" s="211"/>
      <c r="MXQ31" s="211"/>
      <c r="MXR31" s="211"/>
      <c r="MXS31" s="211"/>
      <c r="MXT31" s="211"/>
      <c r="MXU31" s="211"/>
      <c r="MXV31" s="211"/>
      <c r="MXW31" s="211"/>
      <c r="MXX31" s="211"/>
      <c r="MXY31" s="211"/>
      <c r="MXZ31" s="211"/>
      <c r="MYA31" s="211"/>
      <c r="MYB31" s="211"/>
      <c r="MYC31" s="211"/>
      <c r="MYD31" s="211"/>
      <c r="MYE31" s="211"/>
      <c r="MYF31" s="211"/>
      <c r="MYG31" s="211"/>
      <c r="MYH31" s="211"/>
      <c r="MYI31" s="211"/>
      <c r="MYJ31" s="211"/>
      <c r="MYK31" s="211"/>
      <c r="MYL31" s="211"/>
      <c r="MYM31" s="211"/>
      <c r="MYN31" s="211"/>
      <c r="MYO31" s="211"/>
      <c r="MYP31" s="211"/>
      <c r="MYQ31" s="211"/>
      <c r="MYR31" s="211"/>
      <c r="MYS31" s="211"/>
      <c r="MYT31" s="211"/>
      <c r="MYU31" s="211"/>
      <c r="MYV31" s="211"/>
      <c r="MYW31" s="211"/>
      <c r="MYX31" s="211"/>
      <c r="MYY31" s="211"/>
      <c r="MYZ31" s="211"/>
      <c r="MZA31" s="211"/>
      <c r="MZB31" s="211"/>
      <c r="MZC31" s="211"/>
      <c r="MZD31" s="211"/>
      <c r="MZE31" s="211"/>
      <c r="MZF31" s="211"/>
      <c r="MZG31" s="211"/>
      <c r="MZH31" s="211"/>
      <c r="MZI31" s="211"/>
      <c r="MZJ31" s="211"/>
      <c r="MZK31" s="211"/>
      <c r="MZL31" s="211"/>
      <c r="MZM31" s="211"/>
      <c r="MZN31" s="211"/>
      <c r="MZO31" s="211"/>
      <c r="MZP31" s="211"/>
      <c r="MZQ31" s="211"/>
      <c r="MZR31" s="211"/>
      <c r="MZS31" s="211"/>
      <c r="MZT31" s="211"/>
      <c r="MZU31" s="211"/>
      <c r="MZV31" s="211"/>
      <c r="MZW31" s="211"/>
      <c r="MZX31" s="211"/>
      <c r="MZY31" s="211"/>
      <c r="MZZ31" s="211"/>
      <c r="NAA31" s="211"/>
      <c r="NAB31" s="211"/>
      <c r="NAC31" s="211"/>
      <c r="NAD31" s="211"/>
      <c r="NAE31" s="211"/>
      <c r="NAF31" s="211"/>
      <c r="NAG31" s="211"/>
      <c r="NAH31" s="211"/>
      <c r="NAI31" s="211"/>
      <c r="NAJ31" s="211"/>
      <c r="NAK31" s="211"/>
      <c r="NAL31" s="211"/>
      <c r="NAM31" s="211"/>
      <c r="NAN31" s="211"/>
      <c r="NAO31" s="211"/>
      <c r="NAP31" s="211"/>
      <c r="NAQ31" s="211"/>
      <c r="NAR31" s="211"/>
      <c r="NAS31" s="211"/>
      <c r="NAT31" s="211"/>
      <c r="NAU31" s="211"/>
      <c r="NAV31" s="211"/>
      <c r="NAW31" s="211"/>
      <c r="NAX31" s="211"/>
      <c r="NAY31" s="211"/>
      <c r="NAZ31" s="211"/>
      <c r="NBA31" s="211"/>
      <c r="NBB31" s="211"/>
      <c r="NBC31" s="211"/>
      <c r="NBD31" s="211"/>
      <c r="NBE31" s="211"/>
      <c r="NBF31" s="211"/>
      <c r="NBG31" s="211"/>
      <c r="NBH31" s="211"/>
      <c r="NBI31" s="211"/>
      <c r="NBJ31" s="211"/>
      <c r="NBK31" s="211"/>
      <c r="NBL31" s="211"/>
      <c r="NBM31" s="211"/>
      <c r="NBN31" s="211"/>
      <c r="NBO31" s="211"/>
      <c r="NBP31" s="211"/>
      <c r="NBQ31" s="211"/>
      <c r="NBR31" s="211"/>
      <c r="NBS31" s="211"/>
      <c r="NBT31" s="211"/>
      <c r="NBU31" s="211"/>
      <c r="NBV31" s="211"/>
      <c r="NBW31" s="211"/>
      <c r="NBX31" s="211"/>
      <c r="NBY31" s="211"/>
      <c r="NBZ31" s="211"/>
      <c r="NCA31" s="211"/>
      <c r="NCB31" s="211"/>
      <c r="NCC31" s="211"/>
      <c r="NCD31" s="211"/>
      <c r="NCE31" s="211"/>
      <c r="NCF31" s="211"/>
      <c r="NCG31" s="211"/>
      <c r="NCH31" s="211"/>
      <c r="NCI31" s="211"/>
      <c r="NCJ31" s="211"/>
      <c r="NCK31" s="211"/>
      <c r="NCL31" s="211"/>
      <c r="NCM31" s="211"/>
      <c r="NCN31" s="211"/>
      <c r="NCO31" s="211"/>
      <c r="NCP31" s="211"/>
      <c r="NCQ31" s="211"/>
      <c r="NCR31" s="211"/>
      <c r="NCS31" s="211"/>
      <c r="NCT31" s="211"/>
      <c r="NCU31" s="211"/>
      <c r="NCV31" s="211"/>
      <c r="NCW31" s="211"/>
      <c r="NCX31" s="211"/>
      <c r="NCY31" s="211"/>
      <c r="NCZ31" s="211"/>
      <c r="NDA31" s="211"/>
      <c r="NDB31" s="211"/>
      <c r="NDC31" s="211"/>
      <c r="NDD31" s="211"/>
      <c r="NDE31" s="211"/>
      <c r="NDF31" s="211"/>
      <c r="NDG31" s="211"/>
      <c r="NDH31" s="211"/>
      <c r="NDI31" s="211"/>
      <c r="NDJ31" s="211"/>
      <c r="NDK31" s="211"/>
      <c r="NDL31" s="211"/>
      <c r="NDM31" s="211"/>
      <c r="NDN31" s="211"/>
      <c r="NDO31" s="211"/>
      <c r="NDP31" s="211"/>
      <c r="NDQ31" s="211"/>
      <c r="NDR31" s="211"/>
      <c r="NDS31" s="211"/>
      <c r="NDT31" s="211"/>
      <c r="NDU31" s="211"/>
      <c r="NDV31" s="211"/>
      <c r="NDW31" s="211"/>
      <c r="NDX31" s="211"/>
      <c r="NDY31" s="211"/>
      <c r="NDZ31" s="211"/>
      <c r="NEA31" s="211"/>
      <c r="NEB31" s="211"/>
      <c r="NEC31" s="211"/>
      <c r="NED31" s="211"/>
      <c r="NEE31" s="211"/>
      <c r="NEF31" s="211"/>
      <c r="NEG31" s="211"/>
      <c r="NEH31" s="211"/>
      <c r="NEI31" s="211"/>
      <c r="NEJ31" s="211"/>
      <c r="NEK31" s="211"/>
      <c r="NEL31" s="211"/>
      <c r="NEM31" s="211"/>
      <c r="NEN31" s="211"/>
      <c r="NEO31" s="211"/>
      <c r="NEP31" s="211"/>
      <c r="NEQ31" s="211"/>
      <c r="NER31" s="211"/>
      <c r="NES31" s="211"/>
      <c r="NET31" s="211"/>
      <c r="NEU31" s="211"/>
      <c r="NEV31" s="211"/>
      <c r="NEW31" s="211"/>
      <c r="NEX31" s="211"/>
      <c r="NEY31" s="211"/>
      <c r="NEZ31" s="211"/>
      <c r="NFA31" s="211"/>
      <c r="NFB31" s="211"/>
      <c r="NFC31" s="211"/>
      <c r="NFD31" s="211"/>
      <c r="NFE31" s="211"/>
      <c r="NFF31" s="211"/>
      <c r="NFG31" s="211"/>
      <c r="NFH31" s="211"/>
      <c r="NFI31" s="211"/>
      <c r="NFJ31" s="211"/>
      <c r="NFK31" s="211"/>
      <c r="NFL31" s="211"/>
      <c r="NFM31" s="211"/>
      <c r="NFN31" s="211"/>
      <c r="NFO31" s="211"/>
      <c r="NFP31" s="211"/>
      <c r="NFQ31" s="211"/>
      <c r="NFR31" s="211"/>
      <c r="NFS31" s="211"/>
      <c r="NFT31" s="211"/>
      <c r="NFU31" s="211"/>
      <c r="NFV31" s="211"/>
      <c r="NFW31" s="211"/>
      <c r="NFX31" s="211"/>
      <c r="NFY31" s="211"/>
      <c r="NFZ31" s="211"/>
      <c r="NGA31" s="211"/>
      <c r="NGB31" s="211"/>
      <c r="NGC31" s="211"/>
      <c r="NGD31" s="211"/>
      <c r="NGE31" s="211"/>
      <c r="NGF31" s="211"/>
      <c r="NGG31" s="211"/>
      <c r="NGH31" s="211"/>
      <c r="NGI31" s="211"/>
      <c r="NGJ31" s="211"/>
      <c r="NGK31" s="211"/>
      <c r="NGL31" s="211"/>
      <c r="NGM31" s="211"/>
      <c r="NGN31" s="211"/>
      <c r="NGO31" s="211"/>
      <c r="NGP31" s="211"/>
      <c r="NGQ31" s="211"/>
      <c r="NGR31" s="211"/>
      <c r="NGS31" s="211"/>
      <c r="NGT31" s="211"/>
      <c r="NGU31" s="211"/>
      <c r="NGV31" s="211"/>
      <c r="NGW31" s="211"/>
      <c r="NGX31" s="211"/>
      <c r="NGY31" s="211"/>
      <c r="NGZ31" s="211"/>
      <c r="NHA31" s="211"/>
      <c r="NHB31" s="211"/>
      <c r="NHC31" s="211"/>
      <c r="NHD31" s="211"/>
      <c r="NHE31" s="211"/>
      <c r="NHF31" s="211"/>
      <c r="NHG31" s="211"/>
      <c r="NHH31" s="211"/>
      <c r="NHI31" s="211"/>
      <c r="NHJ31" s="211"/>
      <c r="NHK31" s="211"/>
      <c r="NHL31" s="211"/>
      <c r="NHM31" s="211"/>
      <c r="NHN31" s="211"/>
      <c r="NHO31" s="211"/>
      <c r="NHP31" s="211"/>
      <c r="NHQ31" s="211"/>
      <c r="NHR31" s="211"/>
      <c r="NHS31" s="211"/>
      <c r="NHT31" s="211"/>
      <c r="NHU31" s="211"/>
      <c r="NHV31" s="211"/>
      <c r="NHW31" s="211"/>
      <c r="NHX31" s="211"/>
      <c r="NHY31" s="211"/>
      <c r="NHZ31" s="211"/>
      <c r="NIA31" s="211"/>
      <c r="NIB31" s="211"/>
      <c r="NIC31" s="211"/>
      <c r="NID31" s="211"/>
      <c r="NIE31" s="211"/>
      <c r="NIF31" s="211"/>
      <c r="NIG31" s="211"/>
      <c r="NIH31" s="211"/>
      <c r="NII31" s="211"/>
      <c r="NIJ31" s="211"/>
      <c r="NIK31" s="211"/>
      <c r="NIL31" s="211"/>
      <c r="NIM31" s="211"/>
      <c r="NIN31" s="211"/>
      <c r="NIO31" s="211"/>
      <c r="NIP31" s="211"/>
      <c r="NIQ31" s="211"/>
      <c r="NIR31" s="211"/>
      <c r="NIS31" s="211"/>
      <c r="NIT31" s="211"/>
      <c r="NIU31" s="211"/>
      <c r="NIV31" s="211"/>
      <c r="NIW31" s="211"/>
      <c r="NIX31" s="211"/>
      <c r="NIY31" s="211"/>
      <c r="NIZ31" s="211"/>
      <c r="NJA31" s="211"/>
      <c r="NJB31" s="211"/>
      <c r="NJC31" s="211"/>
      <c r="NJD31" s="211"/>
      <c r="NJE31" s="211"/>
      <c r="NJF31" s="211"/>
      <c r="NJG31" s="211"/>
      <c r="NJH31" s="211"/>
      <c r="NJI31" s="211"/>
      <c r="NJJ31" s="211"/>
      <c r="NJK31" s="211"/>
      <c r="NJL31" s="211"/>
      <c r="NJM31" s="211"/>
      <c r="NJN31" s="211"/>
      <c r="NJO31" s="211"/>
      <c r="NJP31" s="211"/>
      <c r="NJQ31" s="211"/>
      <c r="NJR31" s="211"/>
      <c r="NJS31" s="211"/>
      <c r="NJT31" s="211"/>
      <c r="NJU31" s="211"/>
      <c r="NJV31" s="211"/>
      <c r="NJW31" s="211"/>
      <c r="NJX31" s="211"/>
      <c r="NJY31" s="211"/>
      <c r="NJZ31" s="211"/>
      <c r="NKA31" s="211"/>
      <c r="NKB31" s="211"/>
      <c r="NKC31" s="211"/>
      <c r="NKD31" s="211"/>
      <c r="NKE31" s="211"/>
      <c r="NKF31" s="211"/>
      <c r="NKG31" s="211"/>
      <c r="NKH31" s="211"/>
      <c r="NKI31" s="211"/>
      <c r="NKJ31" s="211"/>
      <c r="NKK31" s="211"/>
      <c r="NKL31" s="211"/>
      <c r="NKM31" s="211"/>
      <c r="NKN31" s="211"/>
      <c r="NKO31" s="211"/>
      <c r="NKP31" s="211"/>
      <c r="NKQ31" s="211"/>
      <c r="NKR31" s="211"/>
      <c r="NKS31" s="211"/>
      <c r="NKT31" s="211"/>
      <c r="NKU31" s="211"/>
      <c r="NKV31" s="211"/>
      <c r="NKW31" s="211"/>
      <c r="NKX31" s="211"/>
      <c r="NKY31" s="211"/>
      <c r="NKZ31" s="211"/>
      <c r="NLA31" s="211"/>
      <c r="NLB31" s="211"/>
      <c r="NLC31" s="211"/>
      <c r="NLD31" s="211"/>
      <c r="NLE31" s="211"/>
      <c r="NLF31" s="211"/>
      <c r="NLG31" s="211"/>
      <c r="NLH31" s="211"/>
      <c r="NLI31" s="211"/>
      <c r="NLJ31" s="211"/>
      <c r="NLK31" s="211"/>
      <c r="NLL31" s="211"/>
      <c r="NLM31" s="211"/>
      <c r="NLN31" s="211"/>
      <c r="NLO31" s="211"/>
      <c r="NLP31" s="211"/>
      <c r="NLQ31" s="211"/>
      <c r="NLR31" s="211"/>
      <c r="NLS31" s="211"/>
      <c r="NLT31" s="211"/>
      <c r="NLU31" s="211"/>
      <c r="NLV31" s="211"/>
      <c r="NLW31" s="211"/>
      <c r="NLX31" s="211"/>
      <c r="NLY31" s="211"/>
      <c r="NLZ31" s="211"/>
      <c r="NMA31" s="211"/>
      <c r="NMB31" s="211"/>
      <c r="NMC31" s="211"/>
      <c r="NMD31" s="211"/>
      <c r="NME31" s="211"/>
      <c r="NMF31" s="211"/>
      <c r="NMG31" s="211"/>
      <c r="NMH31" s="211"/>
      <c r="NMI31" s="211"/>
      <c r="NMJ31" s="211"/>
      <c r="NMK31" s="211"/>
      <c r="NML31" s="211"/>
      <c r="NMM31" s="211"/>
      <c r="NMN31" s="211"/>
      <c r="NMO31" s="211"/>
      <c r="NMP31" s="211"/>
      <c r="NMQ31" s="211"/>
      <c r="NMR31" s="211"/>
      <c r="NMS31" s="211"/>
      <c r="NMT31" s="211"/>
      <c r="NMU31" s="211"/>
      <c r="NMV31" s="211"/>
      <c r="NMW31" s="211"/>
      <c r="NMX31" s="211"/>
      <c r="NMY31" s="211"/>
      <c r="NMZ31" s="211"/>
      <c r="NNA31" s="211"/>
      <c r="NNB31" s="211"/>
      <c r="NNC31" s="211"/>
      <c r="NND31" s="211"/>
      <c r="NNE31" s="211"/>
      <c r="NNF31" s="211"/>
      <c r="NNG31" s="211"/>
      <c r="NNH31" s="211"/>
      <c r="NNI31" s="211"/>
      <c r="NNJ31" s="211"/>
      <c r="NNK31" s="211"/>
      <c r="NNL31" s="211"/>
      <c r="NNM31" s="211"/>
      <c r="NNN31" s="211"/>
      <c r="NNO31" s="211"/>
      <c r="NNP31" s="211"/>
      <c r="NNQ31" s="211"/>
      <c r="NNR31" s="211"/>
      <c r="NNS31" s="211"/>
      <c r="NNT31" s="211"/>
      <c r="NNU31" s="211"/>
      <c r="NNV31" s="211"/>
      <c r="NNW31" s="211"/>
      <c r="NNX31" s="211"/>
      <c r="NNY31" s="211"/>
      <c r="NNZ31" s="211"/>
      <c r="NOA31" s="211"/>
      <c r="NOB31" s="211"/>
      <c r="NOC31" s="211"/>
      <c r="NOD31" s="211"/>
      <c r="NOE31" s="211"/>
      <c r="NOF31" s="211"/>
      <c r="NOG31" s="211"/>
      <c r="NOH31" s="211"/>
      <c r="NOI31" s="211"/>
      <c r="NOJ31" s="211"/>
      <c r="NOK31" s="211"/>
      <c r="NOL31" s="211"/>
      <c r="NOM31" s="211"/>
      <c r="NON31" s="211"/>
      <c r="NOO31" s="211"/>
      <c r="NOP31" s="211"/>
      <c r="NOQ31" s="211"/>
      <c r="NOR31" s="211"/>
      <c r="NOS31" s="211"/>
      <c r="NOT31" s="211"/>
      <c r="NOU31" s="211"/>
      <c r="NOV31" s="211"/>
      <c r="NOW31" s="211"/>
      <c r="NOX31" s="211"/>
      <c r="NOY31" s="211"/>
      <c r="NOZ31" s="211"/>
      <c r="NPA31" s="211"/>
      <c r="NPB31" s="211"/>
      <c r="NPC31" s="211"/>
      <c r="NPD31" s="211"/>
      <c r="NPE31" s="211"/>
      <c r="NPF31" s="211"/>
      <c r="NPG31" s="211"/>
      <c r="NPH31" s="211"/>
      <c r="NPI31" s="211"/>
      <c r="NPJ31" s="211"/>
      <c r="NPK31" s="211"/>
      <c r="NPL31" s="211"/>
      <c r="NPM31" s="211"/>
      <c r="NPN31" s="211"/>
      <c r="NPO31" s="211"/>
      <c r="NPP31" s="211"/>
      <c r="NPQ31" s="211"/>
      <c r="NPR31" s="211"/>
      <c r="NPS31" s="211"/>
      <c r="NPT31" s="211"/>
      <c r="NPU31" s="211"/>
      <c r="NPV31" s="211"/>
      <c r="NPW31" s="211"/>
      <c r="NPX31" s="211"/>
      <c r="NPY31" s="211"/>
      <c r="NPZ31" s="211"/>
      <c r="NQA31" s="211"/>
      <c r="NQB31" s="211"/>
      <c r="NQC31" s="211"/>
      <c r="NQD31" s="211"/>
      <c r="NQE31" s="211"/>
      <c r="NQF31" s="211"/>
      <c r="NQG31" s="211"/>
      <c r="NQH31" s="211"/>
      <c r="NQI31" s="211"/>
      <c r="NQJ31" s="211"/>
      <c r="NQK31" s="211"/>
      <c r="NQL31" s="211"/>
      <c r="NQM31" s="211"/>
      <c r="NQN31" s="211"/>
      <c r="NQO31" s="211"/>
      <c r="NQP31" s="211"/>
      <c r="NQQ31" s="211"/>
      <c r="NQR31" s="211"/>
      <c r="NQS31" s="211"/>
      <c r="NQT31" s="211"/>
      <c r="NQU31" s="211"/>
      <c r="NQV31" s="211"/>
      <c r="NQW31" s="211"/>
      <c r="NQX31" s="211"/>
      <c r="NQY31" s="211"/>
      <c r="NQZ31" s="211"/>
      <c r="NRA31" s="211"/>
      <c r="NRB31" s="211"/>
      <c r="NRC31" s="211"/>
      <c r="NRD31" s="211"/>
      <c r="NRE31" s="211"/>
      <c r="NRF31" s="211"/>
      <c r="NRG31" s="211"/>
      <c r="NRH31" s="211"/>
      <c r="NRI31" s="211"/>
      <c r="NRJ31" s="211"/>
      <c r="NRK31" s="211"/>
      <c r="NRL31" s="211"/>
      <c r="NRM31" s="211"/>
      <c r="NRN31" s="211"/>
      <c r="NRO31" s="211"/>
      <c r="NRP31" s="211"/>
      <c r="NRQ31" s="211"/>
      <c r="NRR31" s="211"/>
      <c r="NRS31" s="211"/>
      <c r="NRT31" s="211"/>
      <c r="NRU31" s="211"/>
      <c r="NRV31" s="211"/>
      <c r="NRW31" s="211"/>
      <c r="NRX31" s="211"/>
      <c r="NRY31" s="211"/>
      <c r="NRZ31" s="211"/>
      <c r="NSA31" s="211"/>
      <c r="NSB31" s="211"/>
      <c r="NSC31" s="211"/>
      <c r="NSD31" s="211"/>
      <c r="NSE31" s="211"/>
      <c r="NSF31" s="211"/>
      <c r="NSG31" s="211"/>
      <c r="NSH31" s="211"/>
      <c r="NSI31" s="211"/>
      <c r="NSJ31" s="211"/>
      <c r="NSK31" s="211"/>
      <c r="NSL31" s="211"/>
      <c r="NSM31" s="211"/>
      <c r="NSN31" s="211"/>
      <c r="NSO31" s="211"/>
      <c r="NSP31" s="211"/>
      <c r="NSQ31" s="211"/>
      <c r="NSR31" s="211"/>
      <c r="NSS31" s="211"/>
      <c r="NST31" s="211"/>
      <c r="NSU31" s="211"/>
      <c r="NSV31" s="211"/>
      <c r="NSW31" s="211"/>
      <c r="NSX31" s="211"/>
      <c r="NSY31" s="211"/>
      <c r="NSZ31" s="211"/>
      <c r="NTA31" s="211"/>
      <c r="NTB31" s="211"/>
      <c r="NTC31" s="211"/>
      <c r="NTD31" s="211"/>
      <c r="NTE31" s="211"/>
      <c r="NTF31" s="211"/>
      <c r="NTG31" s="211"/>
      <c r="NTH31" s="211"/>
      <c r="NTI31" s="211"/>
      <c r="NTJ31" s="211"/>
      <c r="NTK31" s="211"/>
      <c r="NTL31" s="211"/>
      <c r="NTM31" s="211"/>
      <c r="NTN31" s="211"/>
      <c r="NTO31" s="211"/>
      <c r="NTP31" s="211"/>
      <c r="NTQ31" s="211"/>
      <c r="NTR31" s="211"/>
      <c r="NTS31" s="211"/>
      <c r="NTT31" s="211"/>
      <c r="NTU31" s="211"/>
      <c r="NTV31" s="211"/>
      <c r="NTW31" s="211"/>
      <c r="NTX31" s="211"/>
      <c r="NTY31" s="211"/>
      <c r="NTZ31" s="211"/>
      <c r="NUA31" s="211"/>
      <c r="NUB31" s="211"/>
      <c r="NUC31" s="211"/>
      <c r="NUD31" s="211"/>
      <c r="NUE31" s="211"/>
      <c r="NUF31" s="211"/>
      <c r="NUG31" s="211"/>
      <c r="NUH31" s="211"/>
      <c r="NUI31" s="211"/>
      <c r="NUJ31" s="211"/>
      <c r="NUK31" s="211"/>
      <c r="NUL31" s="211"/>
      <c r="NUM31" s="211"/>
      <c r="NUN31" s="211"/>
      <c r="NUO31" s="211"/>
      <c r="NUP31" s="211"/>
      <c r="NUQ31" s="211"/>
      <c r="NUR31" s="211"/>
      <c r="NUS31" s="211"/>
      <c r="NUT31" s="211"/>
      <c r="NUU31" s="211"/>
      <c r="NUV31" s="211"/>
      <c r="NUW31" s="211"/>
      <c r="NUX31" s="211"/>
      <c r="NUY31" s="211"/>
      <c r="NUZ31" s="211"/>
      <c r="NVA31" s="211"/>
      <c r="NVB31" s="211"/>
      <c r="NVC31" s="211"/>
      <c r="NVD31" s="211"/>
      <c r="NVE31" s="211"/>
      <c r="NVF31" s="211"/>
      <c r="NVG31" s="211"/>
      <c r="NVH31" s="211"/>
      <c r="NVI31" s="211"/>
      <c r="NVJ31" s="211"/>
      <c r="NVK31" s="211"/>
      <c r="NVL31" s="211"/>
      <c r="NVM31" s="211"/>
      <c r="NVN31" s="211"/>
      <c r="NVO31" s="211"/>
      <c r="NVP31" s="211"/>
      <c r="NVQ31" s="211"/>
      <c r="NVR31" s="211"/>
      <c r="NVS31" s="211"/>
      <c r="NVT31" s="211"/>
      <c r="NVU31" s="211"/>
      <c r="NVV31" s="211"/>
      <c r="NVW31" s="211"/>
      <c r="NVX31" s="211"/>
      <c r="NVY31" s="211"/>
      <c r="NVZ31" s="211"/>
      <c r="NWA31" s="211"/>
      <c r="NWB31" s="211"/>
      <c r="NWC31" s="211"/>
      <c r="NWD31" s="211"/>
      <c r="NWE31" s="211"/>
      <c r="NWF31" s="211"/>
      <c r="NWG31" s="211"/>
      <c r="NWH31" s="211"/>
      <c r="NWI31" s="211"/>
      <c r="NWJ31" s="211"/>
      <c r="NWK31" s="211"/>
      <c r="NWL31" s="211"/>
      <c r="NWM31" s="211"/>
      <c r="NWN31" s="211"/>
      <c r="NWO31" s="211"/>
      <c r="NWP31" s="211"/>
      <c r="NWQ31" s="211"/>
      <c r="NWR31" s="211"/>
      <c r="NWS31" s="211"/>
      <c r="NWT31" s="211"/>
      <c r="NWU31" s="211"/>
      <c r="NWV31" s="211"/>
      <c r="NWW31" s="211"/>
      <c r="NWX31" s="211"/>
      <c r="NWY31" s="211"/>
      <c r="NWZ31" s="211"/>
      <c r="NXA31" s="211"/>
      <c r="NXB31" s="211"/>
      <c r="NXC31" s="211"/>
      <c r="NXD31" s="211"/>
      <c r="NXE31" s="211"/>
      <c r="NXF31" s="211"/>
      <c r="NXG31" s="211"/>
      <c r="NXH31" s="211"/>
      <c r="NXI31" s="211"/>
      <c r="NXJ31" s="211"/>
      <c r="NXK31" s="211"/>
      <c r="NXL31" s="211"/>
      <c r="NXM31" s="211"/>
      <c r="NXN31" s="211"/>
      <c r="NXO31" s="211"/>
      <c r="NXP31" s="211"/>
      <c r="NXQ31" s="211"/>
      <c r="NXR31" s="211"/>
      <c r="NXS31" s="211"/>
      <c r="NXT31" s="211"/>
      <c r="NXU31" s="211"/>
      <c r="NXV31" s="211"/>
      <c r="NXW31" s="211"/>
      <c r="NXX31" s="211"/>
      <c r="NXY31" s="211"/>
      <c r="NXZ31" s="211"/>
      <c r="NYA31" s="211"/>
      <c r="NYB31" s="211"/>
      <c r="NYC31" s="211"/>
      <c r="NYD31" s="211"/>
      <c r="NYE31" s="211"/>
      <c r="NYF31" s="211"/>
      <c r="NYG31" s="211"/>
      <c r="NYH31" s="211"/>
      <c r="NYI31" s="211"/>
      <c r="NYJ31" s="211"/>
      <c r="NYK31" s="211"/>
      <c r="NYL31" s="211"/>
      <c r="NYM31" s="211"/>
      <c r="NYN31" s="211"/>
      <c r="NYO31" s="211"/>
      <c r="NYP31" s="211"/>
      <c r="NYQ31" s="211"/>
      <c r="NYR31" s="211"/>
      <c r="NYS31" s="211"/>
      <c r="NYT31" s="211"/>
      <c r="NYU31" s="211"/>
      <c r="NYV31" s="211"/>
      <c r="NYW31" s="211"/>
      <c r="NYX31" s="211"/>
      <c r="NYY31" s="211"/>
      <c r="NYZ31" s="211"/>
      <c r="NZA31" s="211"/>
      <c r="NZB31" s="211"/>
      <c r="NZC31" s="211"/>
      <c r="NZD31" s="211"/>
      <c r="NZE31" s="211"/>
      <c r="NZF31" s="211"/>
      <c r="NZG31" s="211"/>
      <c r="NZH31" s="211"/>
      <c r="NZI31" s="211"/>
      <c r="NZJ31" s="211"/>
      <c r="NZK31" s="211"/>
      <c r="NZL31" s="211"/>
      <c r="NZM31" s="211"/>
      <c r="NZN31" s="211"/>
      <c r="NZO31" s="211"/>
      <c r="NZP31" s="211"/>
      <c r="NZQ31" s="211"/>
      <c r="NZR31" s="211"/>
      <c r="NZS31" s="211"/>
      <c r="NZT31" s="211"/>
      <c r="NZU31" s="211"/>
      <c r="NZV31" s="211"/>
      <c r="NZW31" s="211"/>
      <c r="NZX31" s="211"/>
      <c r="NZY31" s="211"/>
      <c r="NZZ31" s="211"/>
      <c r="OAA31" s="211"/>
      <c r="OAB31" s="211"/>
      <c r="OAC31" s="211"/>
      <c r="OAD31" s="211"/>
      <c r="OAE31" s="211"/>
      <c r="OAF31" s="211"/>
      <c r="OAG31" s="211"/>
      <c r="OAH31" s="211"/>
      <c r="OAI31" s="211"/>
      <c r="OAJ31" s="211"/>
      <c r="OAK31" s="211"/>
      <c r="OAL31" s="211"/>
      <c r="OAM31" s="211"/>
      <c r="OAN31" s="211"/>
      <c r="OAO31" s="211"/>
      <c r="OAP31" s="211"/>
      <c r="OAQ31" s="211"/>
      <c r="OAR31" s="211"/>
      <c r="OAS31" s="211"/>
      <c r="OAT31" s="211"/>
      <c r="OAU31" s="211"/>
      <c r="OAV31" s="211"/>
      <c r="OAW31" s="211"/>
      <c r="OAX31" s="211"/>
      <c r="OAY31" s="211"/>
      <c r="OAZ31" s="211"/>
      <c r="OBA31" s="211"/>
      <c r="OBB31" s="211"/>
      <c r="OBC31" s="211"/>
      <c r="OBD31" s="211"/>
      <c r="OBE31" s="211"/>
      <c r="OBF31" s="211"/>
      <c r="OBG31" s="211"/>
      <c r="OBH31" s="211"/>
      <c r="OBI31" s="211"/>
      <c r="OBJ31" s="211"/>
      <c r="OBK31" s="211"/>
      <c r="OBL31" s="211"/>
      <c r="OBM31" s="211"/>
      <c r="OBN31" s="211"/>
      <c r="OBO31" s="211"/>
      <c r="OBP31" s="211"/>
      <c r="OBQ31" s="211"/>
      <c r="OBR31" s="211"/>
      <c r="OBS31" s="211"/>
      <c r="OBT31" s="211"/>
      <c r="OBU31" s="211"/>
      <c r="OBV31" s="211"/>
      <c r="OBW31" s="211"/>
      <c r="OBX31" s="211"/>
      <c r="OBY31" s="211"/>
      <c r="OBZ31" s="211"/>
      <c r="OCA31" s="211"/>
      <c r="OCB31" s="211"/>
      <c r="OCC31" s="211"/>
      <c r="OCD31" s="211"/>
      <c r="OCE31" s="211"/>
      <c r="OCF31" s="211"/>
      <c r="OCG31" s="211"/>
      <c r="OCH31" s="211"/>
      <c r="OCI31" s="211"/>
      <c r="OCJ31" s="211"/>
      <c r="OCK31" s="211"/>
      <c r="OCL31" s="211"/>
      <c r="OCM31" s="211"/>
      <c r="OCN31" s="211"/>
      <c r="OCO31" s="211"/>
      <c r="OCP31" s="211"/>
      <c r="OCQ31" s="211"/>
      <c r="OCR31" s="211"/>
      <c r="OCS31" s="211"/>
      <c r="OCT31" s="211"/>
      <c r="OCU31" s="211"/>
      <c r="OCV31" s="211"/>
      <c r="OCW31" s="211"/>
      <c r="OCX31" s="211"/>
      <c r="OCY31" s="211"/>
      <c r="OCZ31" s="211"/>
      <c r="ODA31" s="211"/>
      <c r="ODB31" s="211"/>
      <c r="ODC31" s="211"/>
      <c r="ODD31" s="211"/>
      <c r="ODE31" s="211"/>
      <c r="ODF31" s="211"/>
      <c r="ODG31" s="211"/>
      <c r="ODH31" s="211"/>
      <c r="ODI31" s="211"/>
      <c r="ODJ31" s="211"/>
      <c r="ODK31" s="211"/>
      <c r="ODL31" s="211"/>
      <c r="ODM31" s="211"/>
      <c r="ODN31" s="211"/>
      <c r="ODO31" s="211"/>
      <c r="ODP31" s="211"/>
      <c r="ODQ31" s="211"/>
      <c r="ODR31" s="211"/>
      <c r="ODS31" s="211"/>
      <c r="ODT31" s="211"/>
      <c r="ODU31" s="211"/>
      <c r="ODV31" s="211"/>
      <c r="ODW31" s="211"/>
      <c r="ODX31" s="211"/>
      <c r="ODY31" s="211"/>
      <c r="ODZ31" s="211"/>
      <c r="OEA31" s="211"/>
      <c r="OEB31" s="211"/>
      <c r="OEC31" s="211"/>
      <c r="OED31" s="211"/>
      <c r="OEE31" s="211"/>
      <c r="OEF31" s="211"/>
      <c r="OEG31" s="211"/>
      <c r="OEH31" s="211"/>
      <c r="OEI31" s="211"/>
      <c r="OEJ31" s="211"/>
      <c r="OEK31" s="211"/>
      <c r="OEL31" s="211"/>
      <c r="OEM31" s="211"/>
      <c r="OEN31" s="211"/>
      <c r="OEO31" s="211"/>
      <c r="OEP31" s="211"/>
      <c r="OEQ31" s="211"/>
      <c r="OER31" s="211"/>
      <c r="OES31" s="211"/>
      <c r="OET31" s="211"/>
      <c r="OEU31" s="211"/>
      <c r="OEV31" s="211"/>
      <c r="OEW31" s="211"/>
      <c r="OEX31" s="211"/>
      <c r="OEY31" s="211"/>
      <c r="OEZ31" s="211"/>
      <c r="OFA31" s="211"/>
      <c r="OFB31" s="211"/>
      <c r="OFC31" s="211"/>
      <c r="OFD31" s="211"/>
      <c r="OFE31" s="211"/>
      <c r="OFF31" s="211"/>
      <c r="OFG31" s="211"/>
      <c r="OFH31" s="211"/>
      <c r="OFI31" s="211"/>
      <c r="OFJ31" s="211"/>
      <c r="OFK31" s="211"/>
      <c r="OFL31" s="211"/>
      <c r="OFM31" s="211"/>
      <c r="OFN31" s="211"/>
      <c r="OFO31" s="211"/>
      <c r="OFP31" s="211"/>
      <c r="OFQ31" s="211"/>
      <c r="OFR31" s="211"/>
      <c r="OFS31" s="211"/>
      <c r="OFT31" s="211"/>
      <c r="OFU31" s="211"/>
      <c r="OFV31" s="211"/>
      <c r="OFW31" s="211"/>
      <c r="OFX31" s="211"/>
      <c r="OFY31" s="211"/>
      <c r="OFZ31" s="211"/>
      <c r="OGA31" s="211"/>
      <c r="OGB31" s="211"/>
      <c r="OGC31" s="211"/>
      <c r="OGD31" s="211"/>
      <c r="OGE31" s="211"/>
      <c r="OGF31" s="211"/>
      <c r="OGG31" s="211"/>
      <c r="OGH31" s="211"/>
      <c r="OGI31" s="211"/>
      <c r="OGJ31" s="211"/>
      <c r="OGK31" s="211"/>
      <c r="OGL31" s="211"/>
      <c r="OGM31" s="211"/>
      <c r="OGN31" s="211"/>
      <c r="OGO31" s="211"/>
      <c r="OGP31" s="211"/>
      <c r="OGQ31" s="211"/>
      <c r="OGR31" s="211"/>
      <c r="OGS31" s="211"/>
      <c r="OGT31" s="211"/>
      <c r="OGU31" s="211"/>
      <c r="OGV31" s="211"/>
      <c r="OGW31" s="211"/>
      <c r="OGX31" s="211"/>
      <c r="OGY31" s="211"/>
      <c r="OGZ31" s="211"/>
      <c r="OHA31" s="211"/>
      <c r="OHB31" s="211"/>
      <c r="OHC31" s="211"/>
      <c r="OHD31" s="211"/>
      <c r="OHE31" s="211"/>
      <c r="OHF31" s="211"/>
      <c r="OHG31" s="211"/>
      <c r="OHH31" s="211"/>
      <c r="OHI31" s="211"/>
      <c r="OHJ31" s="211"/>
      <c r="OHK31" s="211"/>
      <c r="OHL31" s="211"/>
      <c r="OHM31" s="211"/>
      <c r="OHN31" s="211"/>
      <c r="OHO31" s="211"/>
      <c r="OHP31" s="211"/>
      <c r="OHQ31" s="211"/>
      <c r="OHR31" s="211"/>
      <c r="OHS31" s="211"/>
      <c r="OHT31" s="211"/>
      <c r="OHU31" s="211"/>
      <c r="OHV31" s="211"/>
      <c r="OHW31" s="211"/>
      <c r="OHX31" s="211"/>
      <c r="OHY31" s="211"/>
      <c r="OHZ31" s="211"/>
      <c r="OIA31" s="211"/>
      <c r="OIB31" s="211"/>
      <c r="OIC31" s="211"/>
      <c r="OID31" s="211"/>
      <c r="OIE31" s="211"/>
      <c r="OIF31" s="211"/>
      <c r="OIG31" s="211"/>
      <c r="OIH31" s="211"/>
      <c r="OII31" s="211"/>
      <c r="OIJ31" s="211"/>
      <c r="OIK31" s="211"/>
      <c r="OIL31" s="211"/>
      <c r="OIM31" s="211"/>
      <c r="OIN31" s="211"/>
      <c r="OIO31" s="211"/>
      <c r="OIP31" s="211"/>
      <c r="OIQ31" s="211"/>
      <c r="OIR31" s="211"/>
      <c r="OIS31" s="211"/>
      <c r="OIT31" s="211"/>
      <c r="OIU31" s="211"/>
      <c r="OIV31" s="211"/>
      <c r="OIW31" s="211"/>
      <c r="OIX31" s="211"/>
      <c r="OIY31" s="211"/>
      <c r="OIZ31" s="211"/>
      <c r="OJA31" s="211"/>
      <c r="OJB31" s="211"/>
      <c r="OJC31" s="211"/>
      <c r="OJD31" s="211"/>
      <c r="OJE31" s="211"/>
      <c r="OJF31" s="211"/>
      <c r="OJG31" s="211"/>
      <c r="OJH31" s="211"/>
      <c r="OJI31" s="211"/>
      <c r="OJJ31" s="211"/>
      <c r="OJK31" s="211"/>
      <c r="OJL31" s="211"/>
      <c r="OJM31" s="211"/>
      <c r="OJN31" s="211"/>
      <c r="OJO31" s="211"/>
      <c r="OJP31" s="211"/>
      <c r="OJQ31" s="211"/>
      <c r="OJR31" s="211"/>
      <c r="OJS31" s="211"/>
      <c r="OJT31" s="211"/>
      <c r="OJU31" s="211"/>
      <c r="OJV31" s="211"/>
      <c r="OJW31" s="211"/>
      <c r="OJX31" s="211"/>
      <c r="OJY31" s="211"/>
      <c r="OJZ31" s="211"/>
      <c r="OKA31" s="211"/>
      <c r="OKB31" s="211"/>
      <c r="OKC31" s="211"/>
      <c r="OKD31" s="211"/>
      <c r="OKE31" s="211"/>
      <c r="OKF31" s="211"/>
      <c r="OKG31" s="211"/>
      <c r="OKH31" s="211"/>
      <c r="OKI31" s="211"/>
      <c r="OKJ31" s="211"/>
      <c r="OKK31" s="211"/>
      <c r="OKL31" s="211"/>
      <c r="OKM31" s="211"/>
      <c r="OKN31" s="211"/>
      <c r="OKO31" s="211"/>
      <c r="OKP31" s="211"/>
      <c r="OKQ31" s="211"/>
      <c r="OKR31" s="211"/>
      <c r="OKS31" s="211"/>
      <c r="OKT31" s="211"/>
      <c r="OKU31" s="211"/>
      <c r="OKV31" s="211"/>
      <c r="OKW31" s="211"/>
      <c r="OKX31" s="211"/>
      <c r="OKY31" s="211"/>
      <c r="OKZ31" s="211"/>
      <c r="OLA31" s="211"/>
      <c r="OLB31" s="211"/>
      <c r="OLC31" s="211"/>
      <c r="OLD31" s="211"/>
      <c r="OLE31" s="211"/>
      <c r="OLF31" s="211"/>
      <c r="OLG31" s="211"/>
      <c r="OLH31" s="211"/>
      <c r="OLI31" s="211"/>
      <c r="OLJ31" s="211"/>
      <c r="OLK31" s="211"/>
      <c r="OLL31" s="211"/>
      <c r="OLM31" s="211"/>
      <c r="OLN31" s="211"/>
      <c r="OLO31" s="211"/>
      <c r="OLP31" s="211"/>
      <c r="OLQ31" s="211"/>
      <c r="OLR31" s="211"/>
      <c r="OLS31" s="211"/>
      <c r="OLT31" s="211"/>
      <c r="OLU31" s="211"/>
      <c r="OLV31" s="211"/>
      <c r="OLW31" s="211"/>
      <c r="OLX31" s="211"/>
      <c r="OLY31" s="211"/>
      <c r="OLZ31" s="211"/>
      <c r="OMA31" s="211"/>
      <c r="OMB31" s="211"/>
      <c r="OMC31" s="211"/>
      <c r="OMD31" s="211"/>
      <c r="OME31" s="211"/>
      <c r="OMF31" s="211"/>
      <c r="OMG31" s="211"/>
      <c r="OMH31" s="211"/>
      <c r="OMI31" s="211"/>
      <c r="OMJ31" s="211"/>
      <c r="OMK31" s="211"/>
      <c r="OML31" s="211"/>
      <c r="OMM31" s="211"/>
      <c r="OMN31" s="211"/>
      <c r="OMO31" s="211"/>
      <c r="OMP31" s="211"/>
      <c r="OMQ31" s="211"/>
      <c r="OMR31" s="211"/>
      <c r="OMS31" s="211"/>
      <c r="OMT31" s="211"/>
      <c r="OMU31" s="211"/>
      <c r="OMV31" s="211"/>
      <c r="OMW31" s="211"/>
      <c r="OMX31" s="211"/>
      <c r="OMY31" s="211"/>
      <c r="OMZ31" s="211"/>
      <c r="ONA31" s="211"/>
      <c r="ONB31" s="211"/>
      <c r="ONC31" s="211"/>
      <c r="OND31" s="211"/>
      <c r="ONE31" s="211"/>
      <c r="ONF31" s="211"/>
      <c r="ONG31" s="211"/>
      <c r="ONH31" s="211"/>
      <c r="ONI31" s="211"/>
      <c r="ONJ31" s="211"/>
      <c r="ONK31" s="211"/>
      <c r="ONL31" s="211"/>
      <c r="ONM31" s="211"/>
      <c r="ONN31" s="211"/>
      <c r="ONO31" s="211"/>
      <c r="ONP31" s="211"/>
      <c r="ONQ31" s="211"/>
      <c r="ONR31" s="211"/>
      <c r="ONS31" s="211"/>
      <c r="ONT31" s="211"/>
      <c r="ONU31" s="211"/>
      <c r="ONV31" s="211"/>
      <c r="ONW31" s="211"/>
      <c r="ONX31" s="211"/>
      <c r="ONY31" s="211"/>
      <c r="ONZ31" s="211"/>
      <c r="OOA31" s="211"/>
      <c r="OOB31" s="211"/>
      <c r="OOC31" s="211"/>
      <c r="OOD31" s="211"/>
      <c r="OOE31" s="211"/>
      <c r="OOF31" s="211"/>
      <c r="OOG31" s="211"/>
      <c r="OOH31" s="211"/>
      <c r="OOI31" s="211"/>
      <c r="OOJ31" s="211"/>
      <c r="OOK31" s="211"/>
      <c r="OOL31" s="211"/>
      <c r="OOM31" s="211"/>
      <c r="OON31" s="211"/>
      <c r="OOO31" s="211"/>
      <c r="OOP31" s="211"/>
      <c r="OOQ31" s="211"/>
      <c r="OOR31" s="211"/>
      <c r="OOS31" s="211"/>
      <c r="OOT31" s="211"/>
      <c r="OOU31" s="211"/>
      <c r="OOV31" s="211"/>
      <c r="OOW31" s="211"/>
      <c r="OOX31" s="211"/>
      <c r="OOY31" s="211"/>
      <c r="OOZ31" s="211"/>
      <c r="OPA31" s="211"/>
      <c r="OPB31" s="211"/>
      <c r="OPC31" s="211"/>
      <c r="OPD31" s="211"/>
      <c r="OPE31" s="211"/>
      <c r="OPF31" s="211"/>
      <c r="OPG31" s="211"/>
      <c r="OPH31" s="211"/>
      <c r="OPI31" s="211"/>
      <c r="OPJ31" s="211"/>
      <c r="OPK31" s="211"/>
      <c r="OPL31" s="211"/>
      <c r="OPM31" s="211"/>
      <c r="OPN31" s="211"/>
      <c r="OPO31" s="211"/>
      <c r="OPP31" s="211"/>
      <c r="OPQ31" s="211"/>
      <c r="OPR31" s="211"/>
      <c r="OPS31" s="211"/>
      <c r="OPT31" s="211"/>
      <c r="OPU31" s="211"/>
      <c r="OPV31" s="211"/>
      <c r="OPW31" s="211"/>
      <c r="OPX31" s="211"/>
      <c r="OPY31" s="211"/>
      <c r="OPZ31" s="211"/>
      <c r="OQA31" s="211"/>
      <c r="OQB31" s="211"/>
      <c r="OQC31" s="211"/>
      <c r="OQD31" s="211"/>
      <c r="OQE31" s="211"/>
      <c r="OQF31" s="211"/>
      <c r="OQG31" s="211"/>
      <c r="OQH31" s="211"/>
      <c r="OQI31" s="211"/>
      <c r="OQJ31" s="211"/>
      <c r="OQK31" s="211"/>
      <c r="OQL31" s="211"/>
      <c r="OQM31" s="211"/>
      <c r="OQN31" s="211"/>
      <c r="OQO31" s="211"/>
      <c r="OQP31" s="211"/>
      <c r="OQQ31" s="211"/>
      <c r="OQR31" s="211"/>
      <c r="OQS31" s="211"/>
      <c r="OQT31" s="211"/>
      <c r="OQU31" s="211"/>
      <c r="OQV31" s="211"/>
      <c r="OQW31" s="211"/>
      <c r="OQX31" s="211"/>
      <c r="OQY31" s="211"/>
      <c r="OQZ31" s="211"/>
      <c r="ORA31" s="211"/>
      <c r="ORB31" s="211"/>
      <c r="ORC31" s="211"/>
      <c r="ORD31" s="211"/>
      <c r="ORE31" s="211"/>
      <c r="ORF31" s="211"/>
      <c r="ORG31" s="211"/>
      <c r="ORH31" s="211"/>
      <c r="ORI31" s="211"/>
      <c r="ORJ31" s="211"/>
      <c r="ORK31" s="211"/>
      <c r="ORL31" s="211"/>
      <c r="ORM31" s="211"/>
      <c r="ORN31" s="211"/>
      <c r="ORO31" s="211"/>
      <c r="ORP31" s="211"/>
      <c r="ORQ31" s="211"/>
      <c r="ORR31" s="211"/>
      <c r="ORS31" s="211"/>
      <c r="ORT31" s="211"/>
      <c r="ORU31" s="211"/>
      <c r="ORV31" s="211"/>
      <c r="ORW31" s="211"/>
      <c r="ORX31" s="211"/>
      <c r="ORY31" s="211"/>
      <c r="ORZ31" s="211"/>
      <c r="OSA31" s="211"/>
      <c r="OSB31" s="211"/>
      <c r="OSC31" s="211"/>
      <c r="OSD31" s="211"/>
      <c r="OSE31" s="211"/>
      <c r="OSF31" s="211"/>
      <c r="OSG31" s="211"/>
      <c r="OSH31" s="211"/>
      <c r="OSI31" s="211"/>
      <c r="OSJ31" s="211"/>
      <c r="OSK31" s="211"/>
      <c r="OSL31" s="211"/>
      <c r="OSM31" s="211"/>
      <c r="OSN31" s="211"/>
      <c r="OSO31" s="211"/>
      <c r="OSP31" s="211"/>
      <c r="OSQ31" s="211"/>
      <c r="OSR31" s="211"/>
      <c r="OSS31" s="211"/>
      <c r="OST31" s="211"/>
      <c r="OSU31" s="211"/>
      <c r="OSV31" s="211"/>
      <c r="OSW31" s="211"/>
      <c r="OSX31" s="211"/>
      <c r="OSY31" s="211"/>
      <c r="OSZ31" s="211"/>
      <c r="OTA31" s="211"/>
      <c r="OTB31" s="211"/>
      <c r="OTC31" s="211"/>
      <c r="OTD31" s="211"/>
      <c r="OTE31" s="211"/>
      <c r="OTF31" s="211"/>
      <c r="OTG31" s="211"/>
      <c r="OTH31" s="211"/>
      <c r="OTI31" s="211"/>
      <c r="OTJ31" s="211"/>
      <c r="OTK31" s="211"/>
      <c r="OTL31" s="211"/>
      <c r="OTM31" s="211"/>
      <c r="OTN31" s="211"/>
      <c r="OTO31" s="211"/>
      <c r="OTP31" s="211"/>
      <c r="OTQ31" s="211"/>
      <c r="OTR31" s="211"/>
      <c r="OTS31" s="211"/>
      <c r="OTT31" s="211"/>
      <c r="OTU31" s="211"/>
      <c r="OTV31" s="211"/>
      <c r="OTW31" s="211"/>
      <c r="OTX31" s="211"/>
      <c r="OTY31" s="211"/>
      <c r="OTZ31" s="211"/>
      <c r="OUA31" s="211"/>
      <c r="OUB31" s="211"/>
      <c r="OUC31" s="211"/>
      <c r="OUD31" s="211"/>
      <c r="OUE31" s="211"/>
      <c r="OUF31" s="211"/>
      <c r="OUG31" s="211"/>
      <c r="OUH31" s="211"/>
      <c r="OUI31" s="211"/>
      <c r="OUJ31" s="211"/>
      <c r="OUK31" s="211"/>
      <c r="OUL31" s="211"/>
      <c r="OUM31" s="211"/>
      <c r="OUN31" s="211"/>
      <c r="OUO31" s="211"/>
      <c r="OUP31" s="211"/>
      <c r="OUQ31" s="211"/>
      <c r="OUR31" s="211"/>
      <c r="OUS31" s="211"/>
      <c r="OUT31" s="211"/>
      <c r="OUU31" s="211"/>
      <c r="OUV31" s="211"/>
      <c r="OUW31" s="211"/>
      <c r="OUX31" s="211"/>
      <c r="OUY31" s="211"/>
      <c r="OUZ31" s="211"/>
      <c r="OVA31" s="211"/>
      <c r="OVB31" s="211"/>
      <c r="OVC31" s="211"/>
      <c r="OVD31" s="211"/>
      <c r="OVE31" s="211"/>
      <c r="OVF31" s="211"/>
      <c r="OVG31" s="211"/>
      <c r="OVH31" s="211"/>
      <c r="OVI31" s="211"/>
      <c r="OVJ31" s="211"/>
      <c r="OVK31" s="211"/>
      <c r="OVL31" s="211"/>
      <c r="OVM31" s="211"/>
      <c r="OVN31" s="211"/>
      <c r="OVO31" s="211"/>
      <c r="OVP31" s="211"/>
      <c r="OVQ31" s="211"/>
      <c r="OVR31" s="211"/>
      <c r="OVS31" s="211"/>
      <c r="OVT31" s="211"/>
      <c r="OVU31" s="211"/>
      <c r="OVV31" s="211"/>
      <c r="OVW31" s="211"/>
      <c r="OVX31" s="211"/>
      <c r="OVY31" s="211"/>
      <c r="OVZ31" s="211"/>
      <c r="OWA31" s="211"/>
      <c r="OWB31" s="211"/>
      <c r="OWC31" s="211"/>
      <c r="OWD31" s="211"/>
      <c r="OWE31" s="211"/>
      <c r="OWF31" s="211"/>
      <c r="OWG31" s="211"/>
      <c r="OWH31" s="211"/>
      <c r="OWI31" s="211"/>
      <c r="OWJ31" s="211"/>
      <c r="OWK31" s="211"/>
      <c r="OWL31" s="211"/>
      <c r="OWM31" s="211"/>
      <c r="OWN31" s="211"/>
      <c r="OWO31" s="211"/>
      <c r="OWP31" s="211"/>
      <c r="OWQ31" s="211"/>
      <c r="OWR31" s="211"/>
      <c r="OWS31" s="211"/>
      <c r="OWT31" s="211"/>
      <c r="OWU31" s="211"/>
      <c r="OWV31" s="211"/>
      <c r="OWW31" s="211"/>
      <c r="OWX31" s="211"/>
      <c r="OWY31" s="211"/>
      <c r="OWZ31" s="211"/>
      <c r="OXA31" s="211"/>
      <c r="OXB31" s="211"/>
      <c r="OXC31" s="211"/>
      <c r="OXD31" s="211"/>
      <c r="OXE31" s="211"/>
      <c r="OXF31" s="211"/>
      <c r="OXG31" s="211"/>
      <c r="OXH31" s="211"/>
      <c r="OXI31" s="211"/>
      <c r="OXJ31" s="211"/>
      <c r="OXK31" s="211"/>
      <c r="OXL31" s="211"/>
      <c r="OXM31" s="211"/>
      <c r="OXN31" s="211"/>
      <c r="OXO31" s="211"/>
      <c r="OXP31" s="211"/>
      <c r="OXQ31" s="211"/>
      <c r="OXR31" s="211"/>
      <c r="OXS31" s="211"/>
      <c r="OXT31" s="211"/>
      <c r="OXU31" s="211"/>
      <c r="OXV31" s="211"/>
      <c r="OXW31" s="211"/>
      <c r="OXX31" s="211"/>
      <c r="OXY31" s="211"/>
      <c r="OXZ31" s="211"/>
      <c r="OYA31" s="211"/>
      <c r="OYB31" s="211"/>
      <c r="OYC31" s="211"/>
      <c r="OYD31" s="211"/>
      <c r="OYE31" s="211"/>
      <c r="OYF31" s="211"/>
      <c r="OYG31" s="211"/>
      <c r="OYH31" s="211"/>
      <c r="OYI31" s="211"/>
      <c r="OYJ31" s="211"/>
      <c r="OYK31" s="211"/>
      <c r="OYL31" s="211"/>
      <c r="OYM31" s="211"/>
      <c r="OYN31" s="211"/>
      <c r="OYO31" s="211"/>
      <c r="OYP31" s="211"/>
      <c r="OYQ31" s="211"/>
      <c r="OYR31" s="211"/>
      <c r="OYS31" s="211"/>
      <c r="OYT31" s="211"/>
      <c r="OYU31" s="211"/>
      <c r="OYV31" s="211"/>
      <c r="OYW31" s="211"/>
      <c r="OYX31" s="211"/>
      <c r="OYY31" s="211"/>
      <c r="OYZ31" s="211"/>
      <c r="OZA31" s="211"/>
      <c r="OZB31" s="211"/>
      <c r="OZC31" s="211"/>
      <c r="OZD31" s="211"/>
      <c r="OZE31" s="211"/>
      <c r="OZF31" s="211"/>
      <c r="OZG31" s="211"/>
      <c r="OZH31" s="211"/>
      <c r="OZI31" s="211"/>
      <c r="OZJ31" s="211"/>
      <c r="OZK31" s="211"/>
      <c r="OZL31" s="211"/>
      <c r="OZM31" s="211"/>
      <c r="OZN31" s="211"/>
      <c r="OZO31" s="211"/>
      <c r="OZP31" s="211"/>
      <c r="OZQ31" s="211"/>
      <c r="OZR31" s="211"/>
      <c r="OZS31" s="211"/>
      <c r="OZT31" s="211"/>
      <c r="OZU31" s="211"/>
      <c r="OZV31" s="211"/>
      <c r="OZW31" s="211"/>
      <c r="OZX31" s="211"/>
      <c r="OZY31" s="211"/>
      <c r="OZZ31" s="211"/>
      <c r="PAA31" s="211"/>
      <c r="PAB31" s="211"/>
      <c r="PAC31" s="211"/>
      <c r="PAD31" s="211"/>
      <c r="PAE31" s="211"/>
      <c r="PAF31" s="211"/>
      <c r="PAG31" s="211"/>
      <c r="PAH31" s="211"/>
      <c r="PAI31" s="211"/>
      <c r="PAJ31" s="211"/>
      <c r="PAK31" s="211"/>
      <c r="PAL31" s="211"/>
      <c r="PAM31" s="211"/>
      <c r="PAN31" s="211"/>
      <c r="PAO31" s="211"/>
      <c r="PAP31" s="211"/>
      <c r="PAQ31" s="211"/>
      <c r="PAR31" s="211"/>
      <c r="PAS31" s="211"/>
      <c r="PAT31" s="211"/>
      <c r="PAU31" s="211"/>
      <c r="PAV31" s="211"/>
      <c r="PAW31" s="211"/>
      <c r="PAX31" s="211"/>
      <c r="PAY31" s="211"/>
      <c r="PAZ31" s="211"/>
      <c r="PBA31" s="211"/>
      <c r="PBB31" s="211"/>
      <c r="PBC31" s="211"/>
      <c r="PBD31" s="211"/>
      <c r="PBE31" s="211"/>
      <c r="PBF31" s="211"/>
      <c r="PBG31" s="211"/>
      <c r="PBH31" s="211"/>
      <c r="PBI31" s="211"/>
      <c r="PBJ31" s="211"/>
      <c r="PBK31" s="211"/>
      <c r="PBL31" s="211"/>
      <c r="PBM31" s="211"/>
      <c r="PBN31" s="211"/>
      <c r="PBO31" s="211"/>
      <c r="PBP31" s="211"/>
      <c r="PBQ31" s="211"/>
      <c r="PBR31" s="211"/>
      <c r="PBS31" s="211"/>
      <c r="PBT31" s="211"/>
      <c r="PBU31" s="211"/>
      <c r="PBV31" s="211"/>
      <c r="PBW31" s="211"/>
      <c r="PBX31" s="211"/>
      <c r="PBY31" s="211"/>
      <c r="PBZ31" s="211"/>
      <c r="PCA31" s="211"/>
      <c r="PCB31" s="211"/>
      <c r="PCC31" s="211"/>
      <c r="PCD31" s="211"/>
      <c r="PCE31" s="211"/>
      <c r="PCF31" s="211"/>
      <c r="PCG31" s="211"/>
      <c r="PCH31" s="211"/>
      <c r="PCI31" s="211"/>
      <c r="PCJ31" s="211"/>
      <c r="PCK31" s="211"/>
      <c r="PCL31" s="211"/>
      <c r="PCM31" s="211"/>
      <c r="PCN31" s="211"/>
      <c r="PCO31" s="211"/>
      <c r="PCP31" s="211"/>
      <c r="PCQ31" s="211"/>
      <c r="PCR31" s="211"/>
      <c r="PCS31" s="211"/>
      <c r="PCT31" s="211"/>
      <c r="PCU31" s="211"/>
      <c r="PCV31" s="211"/>
      <c r="PCW31" s="211"/>
      <c r="PCX31" s="211"/>
      <c r="PCY31" s="211"/>
      <c r="PCZ31" s="211"/>
      <c r="PDA31" s="211"/>
      <c r="PDB31" s="211"/>
      <c r="PDC31" s="211"/>
      <c r="PDD31" s="211"/>
      <c r="PDE31" s="211"/>
      <c r="PDF31" s="211"/>
      <c r="PDG31" s="211"/>
      <c r="PDH31" s="211"/>
      <c r="PDI31" s="211"/>
      <c r="PDJ31" s="211"/>
      <c r="PDK31" s="211"/>
      <c r="PDL31" s="211"/>
      <c r="PDM31" s="211"/>
      <c r="PDN31" s="211"/>
      <c r="PDO31" s="211"/>
      <c r="PDP31" s="211"/>
      <c r="PDQ31" s="211"/>
      <c r="PDR31" s="211"/>
      <c r="PDS31" s="211"/>
      <c r="PDT31" s="211"/>
      <c r="PDU31" s="211"/>
      <c r="PDV31" s="211"/>
      <c r="PDW31" s="211"/>
      <c r="PDX31" s="211"/>
      <c r="PDY31" s="211"/>
      <c r="PDZ31" s="211"/>
      <c r="PEA31" s="211"/>
      <c r="PEB31" s="211"/>
      <c r="PEC31" s="211"/>
      <c r="PED31" s="211"/>
      <c r="PEE31" s="211"/>
      <c r="PEF31" s="211"/>
      <c r="PEG31" s="211"/>
      <c r="PEH31" s="211"/>
      <c r="PEI31" s="211"/>
      <c r="PEJ31" s="211"/>
      <c r="PEK31" s="211"/>
      <c r="PEL31" s="211"/>
      <c r="PEM31" s="211"/>
      <c r="PEN31" s="211"/>
      <c r="PEO31" s="211"/>
      <c r="PEP31" s="211"/>
      <c r="PEQ31" s="211"/>
      <c r="PER31" s="211"/>
      <c r="PES31" s="211"/>
      <c r="PET31" s="211"/>
      <c r="PEU31" s="211"/>
      <c r="PEV31" s="211"/>
      <c r="PEW31" s="211"/>
      <c r="PEX31" s="211"/>
      <c r="PEY31" s="211"/>
      <c r="PEZ31" s="211"/>
      <c r="PFA31" s="211"/>
      <c r="PFB31" s="211"/>
      <c r="PFC31" s="211"/>
      <c r="PFD31" s="211"/>
      <c r="PFE31" s="211"/>
      <c r="PFF31" s="211"/>
      <c r="PFG31" s="211"/>
      <c r="PFH31" s="211"/>
      <c r="PFI31" s="211"/>
      <c r="PFJ31" s="211"/>
      <c r="PFK31" s="211"/>
      <c r="PFL31" s="211"/>
      <c r="PFM31" s="211"/>
      <c r="PFN31" s="211"/>
      <c r="PFO31" s="211"/>
      <c r="PFP31" s="211"/>
      <c r="PFQ31" s="211"/>
      <c r="PFR31" s="211"/>
      <c r="PFS31" s="211"/>
      <c r="PFT31" s="211"/>
      <c r="PFU31" s="211"/>
      <c r="PFV31" s="211"/>
      <c r="PFW31" s="211"/>
      <c r="PFX31" s="211"/>
      <c r="PFY31" s="211"/>
      <c r="PFZ31" s="211"/>
      <c r="PGA31" s="211"/>
      <c r="PGB31" s="211"/>
      <c r="PGC31" s="211"/>
      <c r="PGD31" s="211"/>
      <c r="PGE31" s="211"/>
      <c r="PGF31" s="211"/>
      <c r="PGG31" s="211"/>
      <c r="PGH31" s="211"/>
      <c r="PGI31" s="211"/>
      <c r="PGJ31" s="211"/>
      <c r="PGK31" s="211"/>
      <c r="PGL31" s="211"/>
      <c r="PGM31" s="211"/>
      <c r="PGN31" s="211"/>
      <c r="PGO31" s="211"/>
      <c r="PGP31" s="211"/>
      <c r="PGQ31" s="211"/>
      <c r="PGR31" s="211"/>
      <c r="PGS31" s="211"/>
      <c r="PGT31" s="211"/>
      <c r="PGU31" s="211"/>
      <c r="PGV31" s="211"/>
      <c r="PGW31" s="211"/>
      <c r="PGX31" s="211"/>
      <c r="PGY31" s="211"/>
      <c r="PGZ31" s="211"/>
      <c r="PHA31" s="211"/>
      <c r="PHB31" s="211"/>
      <c r="PHC31" s="211"/>
      <c r="PHD31" s="211"/>
      <c r="PHE31" s="211"/>
      <c r="PHF31" s="211"/>
      <c r="PHG31" s="211"/>
      <c r="PHH31" s="211"/>
      <c r="PHI31" s="211"/>
      <c r="PHJ31" s="211"/>
      <c r="PHK31" s="211"/>
      <c r="PHL31" s="211"/>
      <c r="PHM31" s="211"/>
      <c r="PHN31" s="211"/>
      <c r="PHO31" s="211"/>
      <c r="PHP31" s="211"/>
      <c r="PHQ31" s="211"/>
      <c r="PHR31" s="211"/>
      <c r="PHS31" s="211"/>
      <c r="PHT31" s="211"/>
      <c r="PHU31" s="211"/>
      <c r="PHV31" s="211"/>
      <c r="PHW31" s="211"/>
      <c r="PHX31" s="211"/>
      <c r="PHY31" s="211"/>
      <c r="PHZ31" s="211"/>
      <c r="PIA31" s="211"/>
      <c r="PIB31" s="211"/>
      <c r="PIC31" s="211"/>
      <c r="PID31" s="211"/>
      <c r="PIE31" s="211"/>
      <c r="PIF31" s="211"/>
      <c r="PIG31" s="211"/>
      <c r="PIH31" s="211"/>
      <c r="PII31" s="211"/>
      <c r="PIJ31" s="211"/>
      <c r="PIK31" s="211"/>
      <c r="PIL31" s="211"/>
      <c r="PIM31" s="211"/>
      <c r="PIN31" s="211"/>
      <c r="PIO31" s="211"/>
      <c r="PIP31" s="211"/>
      <c r="PIQ31" s="211"/>
      <c r="PIR31" s="211"/>
      <c r="PIS31" s="211"/>
      <c r="PIT31" s="211"/>
      <c r="PIU31" s="211"/>
      <c r="PIV31" s="211"/>
      <c r="PIW31" s="211"/>
      <c r="PIX31" s="211"/>
      <c r="PIY31" s="211"/>
      <c r="PIZ31" s="211"/>
      <c r="PJA31" s="211"/>
      <c r="PJB31" s="211"/>
      <c r="PJC31" s="211"/>
      <c r="PJD31" s="211"/>
      <c r="PJE31" s="211"/>
      <c r="PJF31" s="211"/>
      <c r="PJG31" s="211"/>
      <c r="PJH31" s="211"/>
      <c r="PJI31" s="211"/>
      <c r="PJJ31" s="211"/>
      <c r="PJK31" s="211"/>
      <c r="PJL31" s="211"/>
      <c r="PJM31" s="211"/>
      <c r="PJN31" s="211"/>
      <c r="PJO31" s="211"/>
      <c r="PJP31" s="211"/>
      <c r="PJQ31" s="211"/>
      <c r="PJR31" s="211"/>
      <c r="PJS31" s="211"/>
      <c r="PJT31" s="211"/>
      <c r="PJU31" s="211"/>
      <c r="PJV31" s="211"/>
      <c r="PJW31" s="211"/>
      <c r="PJX31" s="211"/>
      <c r="PJY31" s="211"/>
      <c r="PJZ31" s="211"/>
      <c r="PKA31" s="211"/>
      <c r="PKB31" s="211"/>
      <c r="PKC31" s="211"/>
      <c r="PKD31" s="211"/>
      <c r="PKE31" s="211"/>
      <c r="PKF31" s="211"/>
      <c r="PKG31" s="211"/>
      <c r="PKH31" s="211"/>
      <c r="PKI31" s="211"/>
      <c r="PKJ31" s="211"/>
      <c r="PKK31" s="211"/>
      <c r="PKL31" s="211"/>
      <c r="PKM31" s="211"/>
      <c r="PKN31" s="211"/>
      <c r="PKO31" s="211"/>
      <c r="PKP31" s="211"/>
      <c r="PKQ31" s="211"/>
      <c r="PKR31" s="211"/>
      <c r="PKS31" s="211"/>
      <c r="PKT31" s="211"/>
      <c r="PKU31" s="211"/>
      <c r="PKV31" s="211"/>
      <c r="PKW31" s="211"/>
      <c r="PKX31" s="211"/>
      <c r="PKY31" s="211"/>
      <c r="PKZ31" s="211"/>
      <c r="PLA31" s="211"/>
      <c r="PLB31" s="211"/>
      <c r="PLC31" s="211"/>
      <c r="PLD31" s="211"/>
      <c r="PLE31" s="211"/>
      <c r="PLF31" s="211"/>
      <c r="PLG31" s="211"/>
      <c r="PLH31" s="211"/>
      <c r="PLI31" s="211"/>
      <c r="PLJ31" s="211"/>
      <c r="PLK31" s="211"/>
      <c r="PLL31" s="211"/>
      <c r="PLM31" s="211"/>
      <c r="PLN31" s="211"/>
      <c r="PLO31" s="211"/>
      <c r="PLP31" s="211"/>
      <c r="PLQ31" s="211"/>
      <c r="PLR31" s="211"/>
      <c r="PLS31" s="211"/>
      <c r="PLT31" s="211"/>
      <c r="PLU31" s="211"/>
      <c r="PLV31" s="211"/>
      <c r="PLW31" s="211"/>
      <c r="PLX31" s="211"/>
      <c r="PLY31" s="211"/>
      <c r="PLZ31" s="211"/>
      <c r="PMA31" s="211"/>
      <c r="PMB31" s="211"/>
      <c r="PMC31" s="211"/>
      <c r="PMD31" s="211"/>
      <c r="PME31" s="211"/>
      <c r="PMF31" s="211"/>
      <c r="PMG31" s="211"/>
      <c r="PMH31" s="211"/>
      <c r="PMI31" s="211"/>
      <c r="PMJ31" s="211"/>
      <c r="PMK31" s="211"/>
      <c r="PML31" s="211"/>
      <c r="PMM31" s="211"/>
      <c r="PMN31" s="211"/>
      <c r="PMO31" s="211"/>
      <c r="PMP31" s="211"/>
      <c r="PMQ31" s="211"/>
      <c r="PMR31" s="211"/>
      <c r="PMS31" s="211"/>
      <c r="PMT31" s="211"/>
      <c r="PMU31" s="211"/>
      <c r="PMV31" s="211"/>
      <c r="PMW31" s="211"/>
      <c r="PMX31" s="211"/>
      <c r="PMY31" s="211"/>
      <c r="PMZ31" s="211"/>
      <c r="PNA31" s="211"/>
      <c r="PNB31" s="211"/>
      <c r="PNC31" s="211"/>
      <c r="PND31" s="211"/>
      <c r="PNE31" s="211"/>
      <c r="PNF31" s="211"/>
      <c r="PNG31" s="211"/>
      <c r="PNH31" s="211"/>
      <c r="PNI31" s="211"/>
      <c r="PNJ31" s="211"/>
      <c r="PNK31" s="211"/>
      <c r="PNL31" s="211"/>
      <c r="PNM31" s="211"/>
      <c r="PNN31" s="211"/>
      <c r="PNO31" s="211"/>
      <c r="PNP31" s="211"/>
      <c r="PNQ31" s="211"/>
      <c r="PNR31" s="211"/>
      <c r="PNS31" s="211"/>
      <c r="PNT31" s="211"/>
      <c r="PNU31" s="211"/>
      <c r="PNV31" s="211"/>
      <c r="PNW31" s="211"/>
      <c r="PNX31" s="211"/>
      <c r="PNY31" s="211"/>
      <c r="PNZ31" s="211"/>
      <c r="POA31" s="211"/>
      <c r="POB31" s="211"/>
      <c r="POC31" s="211"/>
      <c r="POD31" s="211"/>
      <c r="POE31" s="211"/>
      <c r="POF31" s="211"/>
      <c r="POG31" s="211"/>
      <c r="POH31" s="211"/>
      <c r="POI31" s="211"/>
      <c r="POJ31" s="211"/>
      <c r="POK31" s="211"/>
      <c r="POL31" s="211"/>
      <c r="POM31" s="211"/>
      <c r="PON31" s="211"/>
      <c r="POO31" s="211"/>
      <c r="POP31" s="211"/>
      <c r="POQ31" s="211"/>
      <c r="POR31" s="211"/>
      <c r="POS31" s="211"/>
      <c r="POT31" s="211"/>
      <c r="POU31" s="211"/>
      <c r="POV31" s="211"/>
      <c r="POW31" s="211"/>
      <c r="POX31" s="211"/>
      <c r="POY31" s="211"/>
      <c r="POZ31" s="211"/>
      <c r="PPA31" s="211"/>
      <c r="PPB31" s="211"/>
      <c r="PPC31" s="211"/>
      <c r="PPD31" s="211"/>
      <c r="PPE31" s="211"/>
      <c r="PPF31" s="211"/>
      <c r="PPG31" s="211"/>
      <c r="PPH31" s="211"/>
      <c r="PPI31" s="211"/>
      <c r="PPJ31" s="211"/>
      <c r="PPK31" s="211"/>
      <c r="PPL31" s="211"/>
      <c r="PPM31" s="211"/>
      <c r="PPN31" s="211"/>
      <c r="PPO31" s="211"/>
      <c r="PPP31" s="211"/>
      <c r="PPQ31" s="211"/>
      <c r="PPR31" s="211"/>
      <c r="PPS31" s="211"/>
      <c r="PPT31" s="211"/>
      <c r="PPU31" s="211"/>
      <c r="PPV31" s="211"/>
      <c r="PPW31" s="211"/>
      <c r="PPX31" s="211"/>
      <c r="PPY31" s="211"/>
      <c r="PPZ31" s="211"/>
      <c r="PQA31" s="211"/>
      <c r="PQB31" s="211"/>
      <c r="PQC31" s="211"/>
      <c r="PQD31" s="211"/>
      <c r="PQE31" s="211"/>
      <c r="PQF31" s="211"/>
      <c r="PQG31" s="211"/>
      <c r="PQH31" s="211"/>
      <c r="PQI31" s="211"/>
      <c r="PQJ31" s="211"/>
      <c r="PQK31" s="211"/>
      <c r="PQL31" s="211"/>
      <c r="PQM31" s="211"/>
      <c r="PQN31" s="211"/>
      <c r="PQO31" s="211"/>
      <c r="PQP31" s="211"/>
      <c r="PQQ31" s="211"/>
      <c r="PQR31" s="211"/>
      <c r="PQS31" s="211"/>
      <c r="PQT31" s="211"/>
      <c r="PQU31" s="211"/>
      <c r="PQV31" s="211"/>
      <c r="PQW31" s="211"/>
      <c r="PQX31" s="211"/>
      <c r="PQY31" s="211"/>
      <c r="PQZ31" s="211"/>
      <c r="PRA31" s="211"/>
      <c r="PRB31" s="211"/>
      <c r="PRC31" s="211"/>
      <c r="PRD31" s="211"/>
      <c r="PRE31" s="211"/>
      <c r="PRF31" s="211"/>
      <c r="PRG31" s="211"/>
      <c r="PRH31" s="211"/>
      <c r="PRI31" s="211"/>
      <c r="PRJ31" s="211"/>
      <c r="PRK31" s="211"/>
      <c r="PRL31" s="211"/>
      <c r="PRM31" s="211"/>
      <c r="PRN31" s="211"/>
      <c r="PRO31" s="211"/>
      <c r="PRP31" s="211"/>
      <c r="PRQ31" s="211"/>
      <c r="PRR31" s="211"/>
      <c r="PRS31" s="211"/>
      <c r="PRT31" s="211"/>
      <c r="PRU31" s="211"/>
      <c r="PRV31" s="211"/>
      <c r="PRW31" s="211"/>
      <c r="PRX31" s="211"/>
      <c r="PRY31" s="211"/>
      <c r="PRZ31" s="211"/>
      <c r="PSA31" s="211"/>
      <c r="PSB31" s="211"/>
      <c r="PSC31" s="211"/>
      <c r="PSD31" s="211"/>
      <c r="PSE31" s="211"/>
      <c r="PSF31" s="211"/>
      <c r="PSG31" s="211"/>
      <c r="PSH31" s="211"/>
      <c r="PSI31" s="211"/>
      <c r="PSJ31" s="211"/>
      <c r="PSK31" s="211"/>
      <c r="PSL31" s="211"/>
      <c r="PSM31" s="211"/>
      <c r="PSN31" s="211"/>
      <c r="PSO31" s="211"/>
      <c r="PSP31" s="211"/>
      <c r="PSQ31" s="211"/>
      <c r="PSR31" s="211"/>
      <c r="PSS31" s="211"/>
      <c r="PST31" s="211"/>
      <c r="PSU31" s="211"/>
      <c r="PSV31" s="211"/>
      <c r="PSW31" s="211"/>
      <c r="PSX31" s="211"/>
      <c r="PSY31" s="211"/>
      <c r="PSZ31" s="211"/>
      <c r="PTA31" s="211"/>
      <c r="PTB31" s="211"/>
      <c r="PTC31" s="211"/>
      <c r="PTD31" s="211"/>
      <c r="PTE31" s="211"/>
      <c r="PTF31" s="211"/>
      <c r="PTG31" s="211"/>
      <c r="PTH31" s="211"/>
      <c r="PTI31" s="211"/>
      <c r="PTJ31" s="211"/>
      <c r="PTK31" s="211"/>
      <c r="PTL31" s="211"/>
      <c r="PTM31" s="211"/>
      <c r="PTN31" s="211"/>
      <c r="PTO31" s="211"/>
      <c r="PTP31" s="211"/>
      <c r="PTQ31" s="211"/>
      <c r="PTR31" s="211"/>
      <c r="PTS31" s="211"/>
      <c r="PTT31" s="211"/>
      <c r="PTU31" s="211"/>
      <c r="PTV31" s="211"/>
      <c r="PTW31" s="211"/>
      <c r="PTX31" s="211"/>
      <c r="PTY31" s="211"/>
      <c r="PTZ31" s="211"/>
      <c r="PUA31" s="211"/>
      <c r="PUB31" s="211"/>
      <c r="PUC31" s="211"/>
      <c r="PUD31" s="211"/>
      <c r="PUE31" s="211"/>
      <c r="PUF31" s="211"/>
      <c r="PUG31" s="211"/>
      <c r="PUH31" s="211"/>
      <c r="PUI31" s="211"/>
      <c r="PUJ31" s="211"/>
      <c r="PUK31" s="211"/>
      <c r="PUL31" s="211"/>
      <c r="PUM31" s="211"/>
      <c r="PUN31" s="211"/>
      <c r="PUO31" s="211"/>
      <c r="PUP31" s="211"/>
      <c r="PUQ31" s="211"/>
      <c r="PUR31" s="211"/>
      <c r="PUS31" s="211"/>
      <c r="PUT31" s="211"/>
      <c r="PUU31" s="211"/>
      <c r="PUV31" s="211"/>
      <c r="PUW31" s="211"/>
      <c r="PUX31" s="211"/>
      <c r="PUY31" s="211"/>
      <c r="PUZ31" s="211"/>
      <c r="PVA31" s="211"/>
      <c r="PVB31" s="211"/>
      <c r="PVC31" s="211"/>
      <c r="PVD31" s="211"/>
      <c r="PVE31" s="211"/>
      <c r="PVF31" s="211"/>
      <c r="PVG31" s="211"/>
      <c r="PVH31" s="211"/>
      <c r="PVI31" s="211"/>
      <c r="PVJ31" s="211"/>
      <c r="PVK31" s="211"/>
      <c r="PVL31" s="211"/>
      <c r="PVM31" s="211"/>
      <c r="PVN31" s="211"/>
      <c r="PVO31" s="211"/>
      <c r="PVP31" s="211"/>
      <c r="PVQ31" s="211"/>
      <c r="PVR31" s="211"/>
      <c r="PVS31" s="211"/>
      <c r="PVT31" s="211"/>
      <c r="PVU31" s="211"/>
      <c r="PVV31" s="211"/>
      <c r="PVW31" s="211"/>
      <c r="PVX31" s="211"/>
      <c r="PVY31" s="211"/>
      <c r="PVZ31" s="211"/>
      <c r="PWA31" s="211"/>
      <c r="PWB31" s="211"/>
      <c r="PWC31" s="211"/>
      <c r="PWD31" s="211"/>
      <c r="PWE31" s="211"/>
      <c r="PWF31" s="211"/>
      <c r="PWG31" s="211"/>
      <c r="PWH31" s="211"/>
      <c r="PWI31" s="211"/>
      <c r="PWJ31" s="211"/>
      <c r="PWK31" s="211"/>
      <c r="PWL31" s="211"/>
      <c r="PWM31" s="211"/>
      <c r="PWN31" s="211"/>
      <c r="PWO31" s="211"/>
      <c r="PWP31" s="211"/>
      <c r="PWQ31" s="211"/>
      <c r="PWR31" s="211"/>
      <c r="PWS31" s="211"/>
      <c r="PWT31" s="211"/>
      <c r="PWU31" s="211"/>
      <c r="PWV31" s="211"/>
      <c r="PWW31" s="211"/>
      <c r="PWX31" s="211"/>
      <c r="PWY31" s="211"/>
      <c r="PWZ31" s="211"/>
      <c r="PXA31" s="211"/>
      <c r="PXB31" s="211"/>
      <c r="PXC31" s="211"/>
      <c r="PXD31" s="211"/>
      <c r="PXE31" s="211"/>
      <c r="PXF31" s="211"/>
      <c r="PXG31" s="211"/>
      <c r="PXH31" s="211"/>
      <c r="PXI31" s="211"/>
      <c r="PXJ31" s="211"/>
      <c r="PXK31" s="211"/>
      <c r="PXL31" s="211"/>
      <c r="PXM31" s="211"/>
      <c r="PXN31" s="211"/>
      <c r="PXO31" s="211"/>
      <c r="PXP31" s="211"/>
      <c r="PXQ31" s="211"/>
      <c r="PXR31" s="211"/>
      <c r="PXS31" s="211"/>
      <c r="PXT31" s="211"/>
      <c r="PXU31" s="211"/>
      <c r="PXV31" s="211"/>
      <c r="PXW31" s="211"/>
      <c r="PXX31" s="211"/>
      <c r="PXY31" s="211"/>
      <c r="PXZ31" s="211"/>
      <c r="PYA31" s="211"/>
      <c r="PYB31" s="211"/>
      <c r="PYC31" s="211"/>
      <c r="PYD31" s="211"/>
      <c r="PYE31" s="211"/>
      <c r="PYF31" s="211"/>
      <c r="PYG31" s="211"/>
      <c r="PYH31" s="211"/>
      <c r="PYI31" s="211"/>
      <c r="PYJ31" s="211"/>
      <c r="PYK31" s="211"/>
      <c r="PYL31" s="211"/>
      <c r="PYM31" s="211"/>
      <c r="PYN31" s="211"/>
      <c r="PYO31" s="211"/>
      <c r="PYP31" s="211"/>
      <c r="PYQ31" s="211"/>
      <c r="PYR31" s="211"/>
      <c r="PYS31" s="211"/>
      <c r="PYT31" s="211"/>
      <c r="PYU31" s="211"/>
      <c r="PYV31" s="211"/>
      <c r="PYW31" s="211"/>
      <c r="PYX31" s="211"/>
      <c r="PYY31" s="211"/>
      <c r="PYZ31" s="211"/>
      <c r="PZA31" s="211"/>
      <c r="PZB31" s="211"/>
      <c r="PZC31" s="211"/>
      <c r="PZD31" s="211"/>
      <c r="PZE31" s="211"/>
      <c r="PZF31" s="211"/>
      <c r="PZG31" s="211"/>
      <c r="PZH31" s="211"/>
      <c r="PZI31" s="211"/>
      <c r="PZJ31" s="211"/>
      <c r="PZK31" s="211"/>
      <c r="PZL31" s="211"/>
      <c r="PZM31" s="211"/>
      <c r="PZN31" s="211"/>
      <c r="PZO31" s="211"/>
      <c r="PZP31" s="211"/>
      <c r="PZQ31" s="211"/>
      <c r="PZR31" s="211"/>
      <c r="PZS31" s="211"/>
      <c r="PZT31" s="211"/>
      <c r="PZU31" s="211"/>
      <c r="PZV31" s="211"/>
      <c r="PZW31" s="211"/>
      <c r="PZX31" s="211"/>
      <c r="PZY31" s="211"/>
      <c r="PZZ31" s="211"/>
      <c r="QAA31" s="211"/>
      <c r="QAB31" s="211"/>
      <c r="QAC31" s="211"/>
      <c r="QAD31" s="211"/>
      <c r="QAE31" s="211"/>
      <c r="QAF31" s="211"/>
      <c r="QAG31" s="211"/>
      <c r="QAH31" s="211"/>
      <c r="QAI31" s="211"/>
      <c r="QAJ31" s="211"/>
      <c r="QAK31" s="211"/>
      <c r="QAL31" s="211"/>
      <c r="QAM31" s="211"/>
      <c r="QAN31" s="211"/>
      <c r="QAO31" s="211"/>
      <c r="QAP31" s="211"/>
      <c r="QAQ31" s="211"/>
      <c r="QAR31" s="211"/>
      <c r="QAS31" s="211"/>
      <c r="QAT31" s="211"/>
      <c r="QAU31" s="211"/>
      <c r="QAV31" s="211"/>
      <c r="QAW31" s="211"/>
      <c r="QAX31" s="211"/>
      <c r="QAY31" s="211"/>
      <c r="QAZ31" s="211"/>
      <c r="QBA31" s="211"/>
      <c r="QBB31" s="211"/>
      <c r="QBC31" s="211"/>
      <c r="QBD31" s="211"/>
      <c r="QBE31" s="211"/>
      <c r="QBF31" s="211"/>
      <c r="QBG31" s="211"/>
      <c r="QBH31" s="211"/>
      <c r="QBI31" s="211"/>
      <c r="QBJ31" s="211"/>
      <c r="QBK31" s="211"/>
      <c r="QBL31" s="211"/>
      <c r="QBM31" s="211"/>
      <c r="QBN31" s="211"/>
      <c r="QBO31" s="211"/>
      <c r="QBP31" s="211"/>
      <c r="QBQ31" s="211"/>
      <c r="QBR31" s="211"/>
      <c r="QBS31" s="211"/>
      <c r="QBT31" s="211"/>
      <c r="QBU31" s="211"/>
      <c r="QBV31" s="211"/>
      <c r="QBW31" s="211"/>
      <c r="QBX31" s="211"/>
      <c r="QBY31" s="211"/>
      <c r="QBZ31" s="211"/>
      <c r="QCA31" s="211"/>
      <c r="QCB31" s="211"/>
      <c r="QCC31" s="211"/>
      <c r="QCD31" s="211"/>
      <c r="QCE31" s="211"/>
      <c r="QCF31" s="211"/>
      <c r="QCG31" s="211"/>
      <c r="QCH31" s="211"/>
      <c r="QCI31" s="211"/>
      <c r="QCJ31" s="211"/>
      <c r="QCK31" s="211"/>
      <c r="QCL31" s="211"/>
      <c r="QCM31" s="211"/>
      <c r="QCN31" s="211"/>
      <c r="QCO31" s="211"/>
      <c r="QCP31" s="211"/>
      <c r="QCQ31" s="211"/>
      <c r="QCR31" s="211"/>
      <c r="QCS31" s="211"/>
      <c r="QCT31" s="211"/>
      <c r="QCU31" s="211"/>
      <c r="QCV31" s="211"/>
      <c r="QCW31" s="211"/>
      <c r="QCX31" s="211"/>
      <c r="QCY31" s="211"/>
      <c r="QCZ31" s="211"/>
      <c r="QDA31" s="211"/>
      <c r="QDB31" s="211"/>
      <c r="QDC31" s="211"/>
      <c r="QDD31" s="211"/>
      <c r="QDE31" s="211"/>
      <c r="QDF31" s="211"/>
      <c r="QDG31" s="211"/>
      <c r="QDH31" s="211"/>
      <c r="QDI31" s="211"/>
      <c r="QDJ31" s="211"/>
      <c r="QDK31" s="211"/>
      <c r="QDL31" s="211"/>
      <c r="QDM31" s="211"/>
      <c r="QDN31" s="211"/>
      <c r="QDO31" s="211"/>
      <c r="QDP31" s="211"/>
      <c r="QDQ31" s="211"/>
      <c r="QDR31" s="211"/>
      <c r="QDS31" s="211"/>
      <c r="QDT31" s="211"/>
      <c r="QDU31" s="211"/>
      <c r="QDV31" s="211"/>
      <c r="QDW31" s="211"/>
      <c r="QDX31" s="211"/>
      <c r="QDY31" s="211"/>
      <c r="QDZ31" s="211"/>
      <c r="QEA31" s="211"/>
      <c r="QEB31" s="211"/>
      <c r="QEC31" s="211"/>
      <c r="QED31" s="211"/>
      <c r="QEE31" s="211"/>
      <c r="QEF31" s="211"/>
      <c r="QEG31" s="211"/>
      <c r="QEH31" s="211"/>
      <c r="QEI31" s="211"/>
      <c r="QEJ31" s="211"/>
      <c r="QEK31" s="211"/>
      <c r="QEL31" s="211"/>
      <c r="QEM31" s="211"/>
      <c r="QEN31" s="211"/>
      <c r="QEO31" s="211"/>
      <c r="QEP31" s="211"/>
      <c r="QEQ31" s="211"/>
      <c r="QER31" s="211"/>
      <c r="QES31" s="211"/>
      <c r="QET31" s="211"/>
      <c r="QEU31" s="211"/>
      <c r="QEV31" s="211"/>
      <c r="QEW31" s="211"/>
      <c r="QEX31" s="211"/>
      <c r="QEY31" s="211"/>
      <c r="QEZ31" s="211"/>
      <c r="QFA31" s="211"/>
      <c r="QFB31" s="211"/>
      <c r="QFC31" s="211"/>
      <c r="QFD31" s="211"/>
      <c r="QFE31" s="211"/>
      <c r="QFF31" s="211"/>
      <c r="QFG31" s="211"/>
      <c r="QFH31" s="211"/>
      <c r="QFI31" s="211"/>
      <c r="QFJ31" s="211"/>
      <c r="QFK31" s="211"/>
      <c r="QFL31" s="211"/>
      <c r="QFM31" s="211"/>
      <c r="QFN31" s="211"/>
      <c r="QFO31" s="211"/>
      <c r="QFP31" s="211"/>
      <c r="QFQ31" s="211"/>
      <c r="QFR31" s="211"/>
      <c r="QFS31" s="211"/>
      <c r="QFT31" s="211"/>
      <c r="QFU31" s="211"/>
      <c r="QFV31" s="211"/>
      <c r="QFW31" s="211"/>
      <c r="QFX31" s="211"/>
      <c r="QFY31" s="211"/>
      <c r="QFZ31" s="211"/>
      <c r="QGA31" s="211"/>
      <c r="QGB31" s="211"/>
      <c r="QGC31" s="211"/>
      <c r="QGD31" s="211"/>
      <c r="QGE31" s="211"/>
      <c r="QGF31" s="211"/>
      <c r="QGG31" s="211"/>
      <c r="QGH31" s="211"/>
      <c r="QGI31" s="211"/>
      <c r="QGJ31" s="211"/>
      <c r="QGK31" s="211"/>
      <c r="QGL31" s="211"/>
      <c r="QGM31" s="211"/>
      <c r="QGN31" s="211"/>
      <c r="QGO31" s="211"/>
      <c r="QGP31" s="211"/>
      <c r="QGQ31" s="211"/>
      <c r="QGR31" s="211"/>
      <c r="QGS31" s="211"/>
      <c r="QGT31" s="211"/>
      <c r="QGU31" s="211"/>
      <c r="QGV31" s="211"/>
      <c r="QGW31" s="211"/>
      <c r="QGX31" s="211"/>
      <c r="QGY31" s="211"/>
      <c r="QGZ31" s="211"/>
      <c r="QHA31" s="211"/>
      <c r="QHB31" s="211"/>
      <c r="QHC31" s="211"/>
      <c r="QHD31" s="211"/>
      <c r="QHE31" s="211"/>
      <c r="QHF31" s="211"/>
      <c r="QHG31" s="211"/>
      <c r="QHH31" s="211"/>
      <c r="QHI31" s="211"/>
      <c r="QHJ31" s="211"/>
      <c r="QHK31" s="211"/>
      <c r="QHL31" s="211"/>
      <c r="QHM31" s="211"/>
      <c r="QHN31" s="211"/>
      <c r="QHO31" s="211"/>
      <c r="QHP31" s="211"/>
      <c r="QHQ31" s="211"/>
      <c r="QHR31" s="211"/>
      <c r="QHS31" s="211"/>
      <c r="QHT31" s="211"/>
      <c r="QHU31" s="211"/>
      <c r="QHV31" s="211"/>
      <c r="QHW31" s="211"/>
      <c r="QHX31" s="211"/>
      <c r="QHY31" s="211"/>
      <c r="QHZ31" s="211"/>
      <c r="QIA31" s="211"/>
      <c r="QIB31" s="211"/>
      <c r="QIC31" s="211"/>
      <c r="QID31" s="211"/>
      <c r="QIE31" s="211"/>
      <c r="QIF31" s="211"/>
      <c r="QIG31" s="211"/>
      <c r="QIH31" s="211"/>
      <c r="QII31" s="211"/>
      <c r="QIJ31" s="211"/>
      <c r="QIK31" s="211"/>
      <c r="QIL31" s="211"/>
      <c r="QIM31" s="211"/>
      <c r="QIN31" s="211"/>
      <c r="QIO31" s="211"/>
      <c r="QIP31" s="211"/>
      <c r="QIQ31" s="211"/>
      <c r="QIR31" s="211"/>
      <c r="QIS31" s="211"/>
      <c r="QIT31" s="211"/>
      <c r="QIU31" s="211"/>
      <c r="QIV31" s="211"/>
      <c r="QIW31" s="211"/>
      <c r="QIX31" s="211"/>
      <c r="QIY31" s="211"/>
      <c r="QIZ31" s="211"/>
      <c r="QJA31" s="211"/>
      <c r="QJB31" s="211"/>
      <c r="QJC31" s="211"/>
      <c r="QJD31" s="211"/>
      <c r="QJE31" s="211"/>
      <c r="QJF31" s="211"/>
      <c r="QJG31" s="211"/>
      <c r="QJH31" s="211"/>
      <c r="QJI31" s="211"/>
      <c r="QJJ31" s="211"/>
      <c r="QJK31" s="211"/>
      <c r="QJL31" s="211"/>
      <c r="QJM31" s="211"/>
      <c r="QJN31" s="211"/>
      <c r="QJO31" s="211"/>
      <c r="QJP31" s="211"/>
      <c r="QJQ31" s="211"/>
      <c r="QJR31" s="211"/>
      <c r="QJS31" s="211"/>
      <c r="QJT31" s="211"/>
      <c r="QJU31" s="211"/>
      <c r="QJV31" s="211"/>
      <c r="QJW31" s="211"/>
      <c r="QJX31" s="211"/>
      <c r="QJY31" s="211"/>
      <c r="QJZ31" s="211"/>
      <c r="QKA31" s="211"/>
      <c r="QKB31" s="211"/>
      <c r="QKC31" s="211"/>
      <c r="QKD31" s="211"/>
      <c r="QKE31" s="211"/>
      <c r="QKF31" s="211"/>
      <c r="QKG31" s="211"/>
      <c r="QKH31" s="211"/>
      <c r="QKI31" s="211"/>
      <c r="QKJ31" s="211"/>
      <c r="QKK31" s="211"/>
      <c r="QKL31" s="211"/>
      <c r="QKM31" s="211"/>
      <c r="QKN31" s="211"/>
      <c r="QKO31" s="211"/>
      <c r="QKP31" s="211"/>
      <c r="QKQ31" s="211"/>
      <c r="QKR31" s="211"/>
      <c r="QKS31" s="211"/>
      <c r="QKT31" s="211"/>
      <c r="QKU31" s="211"/>
      <c r="QKV31" s="211"/>
      <c r="QKW31" s="211"/>
      <c r="QKX31" s="211"/>
      <c r="QKY31" s="211"/>
      <c r="QKZ31" s="211"/>
      <c r="QLA31" s="211"/>
      <c r="QLB31" s="211"/>
      <c r="QLC31" s="211"/>
      <c r="QLD31" s="211"/>
      <c r="QLE31" s="211"/>
      <c r="QLF31" s="211"/>
      <c r="QLG31" s="211"/>
      <c r="QLH31" s="211"/>
      <c r="QLI31" s="211"/>
      <c r="QLJ31" s="211"/>
      <c r="QLK31" s="211"/>
      <c r="QLL31" s="211"/>
      <c r="QLM31" s="211"/>
      <c r="QLN31" s="211"/>
      <c r="QLO31" s="211"/>
      <c r="QLP31" s="211"/>
      <c r="QLQ31" s="211"/>
      <c r="QLR31" s="211"/>
      <c r="QLS31" s="211"/>
      <c r="QLT31" s="211"/>
      <c r="QLU31" s="211"/>
      <c r="QLV31" s="211"/>
      <c r="QLW31" s="211"/>
      <c r="QLX31" s="211"/>
      <c r="QLY31" s="211"/>
      <c r="QLZ31" s="211"/>
      <c r="QMA31" s="211"/>
      <c r="QMB31" s="211"/>
      <c r="QMC31" s="211"/>
      <c r="QMD31" s="211"/>
      <c r="QME31" s="211"/>
      <c r="QMF31" s="211"/>
      <c r="QMG31" s="211"/>
      <c r="QMH31" s="211"/>
      <c r="QMI31" s="211"/>
      <c r="QMJ31" s="211"/>
      <c r="QMK31" s="211"/>
      <c r="QML31" s="211"/>
      <c r="QMM31" s="211"/>
      <c r="QMN31" s="211"/>
      <c r="QMO31" s="211"/>
      <c r="QMP31" s="211"/>
      <c r="QMQ31" s="211"/>
      <c r="QMR31" s="211"/>
      <c r="QMS31" s="211"/>
      <c r="QMT31" s="211"/>
      <c r="QMU31" s="211"/>
      <c r="QMV31" s="211"/>
      <c r="QMW31" s="211"/>
      <c r="QMX31" s="211"/>
      <c r="QMY31" s="211"/>
      <c r="QMZ31" s="211"/>
      <c r="QNA31" s="211"/>
      <c r="QNB31" s="211"/>
      <c r="QNC31" s="211"/>
      <c r="QND31" s="211"/>
      <c r="QNE31" s="211"/>
      <c r="QNF31" s="211"/>
      <c r="QNG31" s="211"/>
      <c r="QNH31" s="211"/>
      <c r="QNI31" s="211"/>
      <c r="QNJ31" s="211"/>
      <c r="QNK31" s="211"/>
      <c r="QNL31" s="211"/>
      <c r="QNM31" s="211"/>
      <c r="QNN31" s="211"/>
      <c r="QNO31" s="211"/>
      <c r="QNP31" s="211"/>
      <c r="QNQ31" s="211"/>
      <c r="QNR31" s="211"/>
      <c r="QNS31" s="211"/>
      <c r="QNT31" s="211"/>
      <c r="QNU31" s="211"/>
      <c r="QNV31" s="211"/>
      <c r="QNW31" s="211"/>
      <c r="QNX31" s="211"/>
      <c r="QNY31" s="211"/>
      <c r="QNZ31" s="211"/>
      <c r="QOA31" s="211"/>
      <c r="QOB31" s="211"/>
      <c r="QOC31" s="211"/>
      <c r="QOD31" s="211"/>
      <c r="QOE31" s="211"/>
      <c r="QOF31" s="211"/>
      <c r="QOG31" s="211"/>
      <c r="QOH31" s="211"/>
      <c r="QOI31" s="211"/>
      <c r="QOJ31" s="211"/>
      <c r="QOK31" s="211"/>
      <c r="QOL31" s="211"/>
      <c r="QOM31" s="211"/>
      <c r="QON31" s="211"/>
      <c r="QOO31" s="211"/>
      <c r="QOP31" s="211"/>
      <c r="QOQ31" s="211"/>
      <c r="QOR31" s="211"/>
      <c r="QOS31" s="211"/>
      <c r="QOT31" s="211"/>
      <c r="QOU31" s="211"/>
      <c r="QOV31" s="211"/>
      <c r="QOW31" s="211"/>
      <c r="QOX31" s="211"/>
      <c r="QOY31" s="211"/>
      <c r="QOZ31" s="211"/>
      <c r="QPA31" s="211"/>
      <c r="QPB31" s="211"/>
      <c r="QPC31" s="211"/>
      <c r="QPD31" s="211"/>
      <c r="QPE31" s="211"/>
      <c r="QPF31" s="211"/>
      <c r="QPG31" s="211"/>
      <c r="QPH31" s="211"/>
      <c r="QPI31" s="211"/>
      <c r="QPJ31" s="211"/>
      <c r="QPK31" s="211"/>
      <c r="QPL31" s="211"/>
      <c r="QPM31" s="211"/>
      <c r="QPN31" s="211"/>
      <c r="QPO31" s="211"/>
      <c r="QPP31" s="211"/>
      <c r="QPQ31" s="211"/>
      <c r="QPR31" s="211"/>
      <c r="QPS31" s="211"/>
      <c r="QPT31" s="211"/>
      <c r="QPU31" s="211"/>
      <c r="QPV31" s="211"/>
      <c r="QPW31" s="211"/>
      <c r="QPX31" s="211"/>
      <c r="QPY31" s="211"/>
      <c r="QPZ31" s="211"/>
      <c r="QQA31" s="211"/>
      <c r="QQB31" s="211"/>
      <c r="QQC31" s="211"/>
      <c r="QQD31" s="211"/>
      <c r="QQE31" s="211"/>
      <c r="QQF31" s="211"/>
      <c r="QQG31" s="211"/>
      <c r="QQH31" s="211"/>
      <c r="QQI31" s="211"/>
      <c r="QQJ31" s="211"/>
      <c r="QQK31" s="211"/>
      <c r="QQL31" s="211"/>
      <c r="QQM31" s="211"/>
      <c r="QQN31" s="211"/>
      <c r="QQO31" s="211"/>
      <c r="QQP31" s="211"/>
      <c r="QQQ31" s="211"/>
      <c r="QQR31" s="211"/>
      <c r="QQS31" s="211"/>
      <c r="QQT31" s="211"/>
      <c r="QQU31" s="211"/>
      <c r="QQV31" s="211"/>
      <c r="QQW31" s="211"/>
      <c r="QQX31" s="211"/>
      <c r="QQY31" s="211"/>
      <c r="QQZ31" s="211"/>
      <c r="QRA31" s="211"/>
      <c r="QRB31" s="211"/>
      <c r="QRC31" s="211"/>
      <c r="QRD31" s="211"/>
      <c r="QRE31" s="211"/>
      <c r="QRF31" s="211"/>
      <c r="QRG31" s="211"/>
      <c r="QRH31" s="211"/>
      <c r="QRI31" s="211"/>
      <c r="QRJ31" s="211"/>
      <c r="QRK31" s="211"/>
      <c r="QRL31" s="211"/>
      <c r="QRM31" s="211"/>
      <c r="QRN31" s="211"/>
      <c r="QRO31" s="211"/>
      <c r="QRP31" s="211"/>
      <c r="QRQ31" s="211"/>
      <c r="QRR31" s="211"/>
      <c r="QRS31" s="211"/>
      <c r="QRT31" s="211"/>
      <c r="QRU31" s="211"/>
      <c r="QRV31" s="211"/>
      <c r="QRW31" s="211"/>
      <c r="QRX31" s="211"/>
      <c r="QRY31" s="211"/>
      <c r="QRZ31" s="211"/>
      <c r="QSA31" s="211"/>
      <c r="QSB31" s="211"/>
      <c r="QSC31" s="211"/>
      <c r="QSD31" s="211"/>
      <c r="QSE31" s="211"/>
      <c r="QSF31" s="211"/>
      <c r="QSG31" s="211"/>
      <c r="QSH31" s="211"/>
      <c r="QSI31" s="211"/>
      <c r="QSJ31" s="211"/>
      <c r="QSK31" s="211"/>
      <c r="QSL31" s="211"/>
      <c r="QSM31" s="211"/>
      <c r="QSN31" s="211"/>
      <c r="QSO31" s="211"/>
      <c r="QSP31" s="211"/>
      <c r="QSQ31" s="211"/>
      <c r="QSR31" s="211"/>
      <c r="QSS31" s="211"/>
      <c r="QST31" s="211"/>
      <c r="QSU31" s="211"/>
      <c r="QSV31" s="211"/>
      <c r="QSW31" s="211"/>
      <c r="QSX31" s="211"/>
      <c r="QSY31" s="211"/>
      <c r="QSZ31" s="211"/>
      <c r="QTA31" s="211"/>
      <c r="QTB31" s="211"/>
      <c r="QTC31" s="211"/>
      <c r="QTD31" s="211"/>
      <c r="QTE31" s="211"/>
      <c r="QTF31" s="211"/>
      <c r="QTG31" s="211"/>
      <c r="QTH31" s="211"/>
      <c r="QTI31" s="211"/>
      <c r="QTJ31" s="211"/>
      <c r="QTK31" s="211"/>
      <c r="QTL31" s="211"/>
      <c r="QTM31" s="211"/>
      <c r="QTN31" s="211"/>
      <c r="QTO31" s="211"/>
      <c r="QTP31" s="211"/>
      <c r="QTQ31" s="211"/>
      <c r="QTR31" s="211"/>
      <c r="QTS31" s="211"/>
      <c r="QTT31" s="211"/>
      <c r="QTU31" s="211"/>
      <c r="QTV31" s="211"/>
      <c r="QTW31" s="211"/>
      <c r="QTX31" s="211"/>
      <c r="QTY31" s="211"/>
      <c r="QTZ31" s="211"/>
      <c r="QUA31" s="211"/>
      <c r="QUB31" s="211"/>
      <c r="QUC31" s="211"/>
      <c r="QUD31" s="211"/>
      <c r="QUE31" s="211"/>
      <c r="QUF31" s="211"/>
      <c r="QUG31" s="211"/>
      <c r="QUH31" s="211"/>
      <c r="QUI31" s="211"/>
      <c r="QUJ31" s="211"/>
      <c r="QUK31" s="211"/>
      <c r="QUL31" s="211"/>
      <c r="QUM31" s="211"/>
      <c r="QUN31" s="211"/>
      <c r="QUO31" s="211"/>
      <c r="QUP31" s="211"/>
      <c r="QUQ31" s="211"/>
      <c r="QUR31" s="211"/>
      <c r="QUS31" s="211"/>
      <c r="QUT31" s="211"/>
      <c r="QUU31" s="211"/>
      <c r="QUV31" s="211"/>
      <c r="QUW31" s="211"/>
      <c r="QUX31" s="211"/>
      <c r="QUY31" s="211"/>
      <c r="QUZ31" s="211"/>
      <c r="QVA31" s="211"/>
      <c r="QVB31" s="211"/>
      <c r="QVC31" s="211"/>
      <c r="QVD31" s="211"/>
      <c r="QVE31" s="211"/>
      <c r="QVF31" s="211"/>
      <c r="QVG31" s="211"/>
      <c r="QVH31" s="211"/>
      <c r="QVI31" s="211"/>
      <c r="QVJ31" s="211"/>
      <c r="QVK31" s="211"/>
      <c r="QVL31" s="211"/>
      <c r="QVM31" s="211"/>
      <c r="QVN31" s="211"/>
      <c r="QVO31" s="211"/>
      <c r="QVP31" s="211"/>
      <c r="QVQ31" s="211"/>
      <c r="QVR31" s="211"/>
      <c r="QVS31" s="211"/>
      <c r="QVT31" s="211"/>
      <c r="QVU31" s="211"/>
      <c r="QVV31" s="211"/>
      <c r="QVW31" s="211"/>
      <c r="QVX31" s="211"/>
      <c r="QVY31" s="211"/>
      <c r="QVZ31" s="211"/>
      <c r="QWA31" s="211"/>
      <c r="QWB31" s="211"/>
      <c r="QWC31" s="211"/>
      <c r="QWD31" s="211"/>
      <c r="QWE31" s="211"/>
      <c r="QWF31" s="211"/>
      <c r="QWG31" s="211"/>
      <c r="QWH31" s="211"/>
      <c r="QWI31" s="211"/>
      <c r="QWJ31" s="211"/>
      <c r="QWK31" s="211"/>
      <c r="QWL31" s="211"/>
      <c r="QWM31" s="211"/>
      <c r="QWN31" s="211"/>
      <c r="QWO31" s="211"/>
      <c r="QWP31" s="211"/>
      <c r="QWQ31" s="211"/>
      <c r="QWR31" s="211"/>
      <c r="QWS31" s="211"/>
      <c r="QWT31" s="211"/>
      <c r="QWU31" s="211"/>
      <c r="QWV31" s="211"/>
      <c r="QWW31" s="211"/>
      <c r="QWX31" s="211"/>
      <c r="QWY31" s="211"/>
      <c r="QWZ31" s="211"/>
      <c r="QXA31" s="211"/>
      <c r="QXB31" s="211"/>
      <c r="QXC31" s="211"/>
      <c r="QXD31" s="211"/>
      <c r="QXE31" s="211"/>
      <c r="QXF31" s="211"/>
      <c r="QXG31" s="211"/>
      <c r="QXH31" s="211"/>
      <c r="QXI31" s="211"/>
      <c r="QXJ31" s="211"/>
      <c r="QXK31" s="211"/>
      <c r="QXL31" s="211"/>
      <c r="QXM31" s="211"/>
      <c r="QXN31" s="211"/>
      <c r="QXO31" s="211"/>
      <c r="QXP31" s="211"/>
      <c r="QXQ31" s="211"/>
      <c r="QXR31" s="211"/>
      <c r="QXS31" s="211"/>
      <c r="QXT31" s="211"/>
      <c r="QXU31" s="211"/>
      <c r="QXV31" s="211"/>
      <c r="QXW31" s="211"/>
      <c r="QXX31" s="211"/>
      <c r="QXY31" s="211"/>
      <c r="QXZ31" s="211"/>
      <c r="QYA31" s="211"/>
      <c r="QYB31" s="211"/>
      <c r="QYC31" s="211"/>
      <c r="QYD31" s="211"/>
      <c r="QYE31" s="211"/>
      <c r="QYF31" s="211"/>
      <c r="QYG31" s="211"/>
      <c r="QYH31" s="211"/>
      <c r="QYI31" s="211"/>
      <c r="QYJ31" s="211"/>
      <c r="QYK31" s="211"/>
      <c r="QYL31" s="211"/>
      <c r="QYM31" s="211"/>
      <c r="QYN31" s="211"/>
      <c r="QYO31" s="211"/>
      <c r="QYP31" s="211"/>
      <c r="QYQ31" s="211"/>
      <c r="QYR31" s="211"/>
      <c r="QYS31" s="211"/>
      <c r="QYT31" s="211"/>
      <c r="QYU31" s="211"/>
      <c r="QYV31" s="211"/>
      <c r="QYW31" s="211"/>
      <c r="QYX31" s="211"/>
      <c r="QYY31" s="211"/>
      <c r="QYZ31" s="211"/>
      <c r="QZA31" s="211"/>
      <c r="QZB31" s="211"/>
      <c r="QZC31" s="211"/>
      <c r="QZD31" s="211"/>
      <c r="QZE31" s="211"/>
      <c r="QZF31" s="211"/>
      <c r="QZG31" s="211"/>
      <c r="QZH31" s="211"/>
      <c r="QZI31" s="211"/>
      <c r="QZJ31" s="211"/>
      <c r="QZK31" s="211"/>
      <c r="QZL31" s="211"/>
      <c r="QZM31" s="211"/>
      <c r="QZN31" s="211"/>
      <c r="QZO31" s="211"/>
      <c r="QZP31" s="211"/>
      <c r="QZQ31" s="211"/>
      <c r="QZR31" s="211"/>
      <c r="QZS31" s="211"/>
      <c r="QZT31" s="211"/>
      <c r="QZU31" s="211"/>
      <c r="QZV31" s="211"/>
      <c r="QZW31" s="211"/>
      <c r="QZX31" s="211"/>
      <c r="QZY31" s="211"/>
      <c r="QZZ31" s="211"/>
      <c r="RAA31" s="211"/>
      <c r="RAB31" s="211"/>
      <c r="RAC31" s="211"/>
      <c r="RAD31" s="211"/>
      <c r="RAE31" s="211"/>
      <c r="RAF31" s="211"/>
      <c r="RAG31" s="211"/>
      <c r="RAH31" s="211"/>
      <c r="RAI31" s="211"/>
      <c r="RAJ31" s="211"/>
      <c r="RAK31" s="211"/>
      <c r="RAL31" s="211"/>
      <c r="RAM31" s="211"/>
      <c r="RAN31" s="211"/>
      <c r="RAO31" s="211"/>
      <c r="RAP31" s="211"/>
      <c r="RAQ31" s="211"/>
      <c r="RAR31" s="211"/>
      <c r="RAS31" s="211"/>
      <c r="RAT31" s="211"/>
      <c r="RAU31" s="211"/>
      <c r="RAV31" s="211"/>
      <c r="RAW31" s="211"/>
      <c r="RAX31" s="211"/>
      <c r="RAY31" s="211"/>
      <c r="RAZ31" s="211"/>
      <c r="RBA31" s="211"/>
      <c r="RBB31" s="211"/>
      <c r="RBC31" s="211"/>
      <c r="RBD31" s="211"/>
      <c r="RBE31" s="211"/>
      <c r="RBF31" s="211"/>
      <c r="RBG31" s="211"/>
      <c r="RBH31" s="211"/>
      <c r="RBI31" s="211"/>
      <c r="RBJ31" s="211"/>
      <c r="RBK31" s="211"/>
      <c r="RBL31" s="211"/>
      <c r="RBM31" s="211"/>
      <c r="RBN31" s="211"/>
      <c r="RBO31" s="211"/>
      <c r="RBP31" s="211"/>
      <c r="RBQ31" s="211"/>
      <c r="RBR31" s="211"/>
      <c r="RBS31" s="211"/>
      <c r="RBT31" s="211"/>
      <c r="RBU31" s="211"/>
      <c r="RBV31" s="211"/>
      <c r="RBW31" s="211"/>
      <c r="RBX31" s="211"/>
      <c r="RBY31" s="211"/>
      <c r="RBZ31" s="211"/>
      <c r="RCA31" s="211"/>
      <c r="RCB31" s="211"/>
      <c r="RCC31" s="211"/>
      <c r="RCD31" s="211"/>
      <c r="RCE31" s="211"/>
      <c r="RCF31" s="211"/>
      <c r="RCG31" s="211"/>
      <c r="RCH31" s="211"/>
      <c r="RCI31" s="211"/>
      <c r="RCJ31" s="211"/>
      <c r="RCK31" s="211"/>
      <c r="RCL31" s="211"/>
      <c r="RCM31" s="211"/>
      <c r="RCN31" s="211"/>
      <c r="RCO31" s="211"/>
      <c r="RCP31" s="211"/>
      <c r="RCQ31" s="211"/>
      <c r="RCR31" s="211"/>
      <c r="RCS31" s="211"/>
      <c r="RCT31" s="211"/>
      <c r="RCU31" s="211"/>
      <c r="RCV31" s="211"/>
      <c r="RCW31" s="211"/>
      <c r="RCX31" s="211"/>
      <c r="RCY31" s="211"/>
      <c r="RCZ31" s="211"/>
      <c r="RDA31" s="211"/>
      <c r="RDB31" s="211"/>
      <c r="RDC31" s="211"/>
      <c r="RDD31" s="211"/>
      <c r="RDE31" s="211"/>
      <c r="RDF31" s="211"/>
      <c r="RDG31" s="211"/>
      <c r="RDH31" s="211"/>
      <c r="RDI31" s="211"/>
      <c r="RDJ31" s="211"/>
      <c r="RDK31" s="211"/>
      <c r="RDL31" s="211"/>
      <c r="RDM31" s="211"/>
      <c r="RDN31" s="211"/>
      <c r="RDO31" s="211"/>
      <c r="RDP31" s="211"/>
      <c r="RDQ31" s="211"/>
      <c r="RDR31" s="211"/>
      <c r="RDS31" s="211"/>
      <c r="RDT31" s="211"/>
      <c r="RDU31" s="211"/>
      <c r="RDV31" s="211"/>
      <c r="RDW31" s="211"/>
      <c r="RDX31" s="211"/>
      <c r="RDY31" s="211"/>
      <c r="RDZ31" s="211"/>
      <c r="REA31" s="211"/>
      <c r="REB31" s="211"/>
      <c r="REC31" s="211"/>
      <c r="RED31" s="211"/>
      <c r="REE31" s="211"/>
      <c r="REF31" s="211"/>
      <c r="REG31" s="211"/>
      <c r="REH31" s="211"/>
      <c r="REI31" s="211"/>
      <c r="REJ31" s="211"/>
      <c r="REK31" s="211"/>
      <c r="REL31" s="211"/>
      <c r="REM31" s="211"/>
      <c r="REN31" s="211"/>
      <c r="REO31" s="211"/>
      <c r="REP31" s="211"/>
      <c r="REQ31" s="211"/>
      <c r="RER31" s="211"/>
      <c r="RES31" s="211"/>
      <c r="RET31" s="211"/>
      <c r="REU31" s="211"/>
      <c r="REV31" s="211"/>
      <c r="REW31" s="211"/>
      <c r="REX31" s="211"/>
      <c r="REY31" s="211"/>
      <c r="REZ31" s="211"/>
      <c r="RFA31" s="211"/>
      <c r="RFB31" s="211"/>
      <c r="RFC31" s="211"/>
      <c r="RFD31" s="211"/>
      <c r="RFE31" s="211"/>
      <c r="RFF31" s="211"/>
      <c r="RFG31" s="211"/>
      <c r="RFH31" s="211"/>
      <c r="RFI31" s="211"/>
      <c r="RFJ31" s="211"/>
      <c r="RFK31" s="211"/>
      <c r="RFL31" s="211"/>
      <c r="RFM31" s="211"/>
      <c r="RFN31" s="211"/>
      <c r="RFO31" s="211"/>
      <c r="RFP31" s="211"/>
      <c r="RFQ31" s="211"/>
      <c r="RFR31" s="211"/>
      <c r="RFS31" s="211"/>
      <c r="RFT31" s="211"/>
      <c r="RFU31" s="211"/>
      <c r="RFV31" s="211"/>
      <c r="RFW31" s="211"/>
      <c r="RFX31" s="211"/>
      <c r="RFY31" s="211"/>
      <c r="RFZ31" s="211"/>
      <c r="RGA31" s="211"/>
      <c r="RGB31" s="211"/>
      <c r="RGC31" s="211"/>
      <c r="RGD31" s="211"/>
      <c r="RGE31" s="211"/>
      <c r="RGF31" s="211"/>
      <c r="RGG31" s="211"/>
      <c r="RGH31" s="211"/>
      <c r="RGI31" s="211"/>
      <c r="RGJ31" s="211"/>
      <c r="RGK31" s="211"/>
      <c r="RGL31" s="211"/>
      <c r="RGM31" s="211"/>
      <c r="RGN31" s="211"/>
      <c r="RGO31" s="211"/>
      <c r="RGP31" s="211"/>
      <c r="RGQ31" s="211"/>
      <c r="RGR31" s="211"/>
      <c r="RGS31" s="211"/>
      <c r="RGT31" s="211"/>
      <c r="RGU31" s="211"/>
      <c r="RGV31" s="211"/>
      <c r="RGW31" s="211"/>
      <c r="RGX31" s="211"/>
      <c r="RGY31" s="211"/>
      <c r="RGZ31" s="211"/>
      <c r="RHA31" s="211"/>
      <c r="RHB31" s="211"/>
      <c r="RHC31" s="211"/>
      <c r="RHD31" s="211"/>
      <c r="RHE31" s="211"/>
      <c r="RHF31" s="211"/>
      <c r="RHG31" s="211"/>
      <c r="RHH31" s="211"/>
      <c r="RHI31" s="211"/>
      <c r="RHJ31" s="211"/>
      <c r="RHK31" s="211"/>
      <c r="RHL31" s="211"/>
      <c r="RHM31" s="211"/>
      <c r="RHN31" s="211"/>
      <c r="RHO31" s="211"/>
      <c r="RHP31" s="211"/>
      <c r="RHQ31" s="211"/>
      <c r="RHR31" s="211"/>
      <c r="RHS31" s="211"/>
      <c r="RHT31" s="211"/>
      <c r="RHU31" s="211"/>
      <c r="RHV31" s="211"/>
      <c r="RHW31" s="211"/>
      <c r="RHX31" s="211"/>
      <c r="RHY31" s="211"/>
      <c r="RHZ31" s="211"/>
      <c r="RIA31" s="211"/>
      <c r="RIB31" s="211"/>
      <c r="RIC31" s="211"/>
      <c r="RID31" s="211"/>
      <c r="RIE31" s="211"/>
      <c r="RIF31" s="211"/>
      <c r="RIG31" s="211"/>
      <c r="RIH31" s="211"/>
      <c r="RII31" s="211"/>
      <c r="RIJ31" s="211"/>
      <c r="RIK31" s="211"/>
      <c r="RIL31" s="211"/>
      <c r="RIM31" s="211"/>
      <c r="RIN31" s="211"/>
      <c r="RIO31" s="211"/>
      <c r="RIP31" s="211"/>
      <c r="RIQ31" s="211"/>
      <c r="RIR31" s="211"/>
      <c r="RIS31" s="211"/>
      <c r="RIT31" s="211"/>
      <c r="RIU31" s="211"/>
      <c r="RIV31" s="211"/>
      <c r="RIW31" s="211"/>
      <c r="RIX31" s="211"/>
      <c r="RIY31" s="211"/>
      <c r="RIZ31" s="211"/>
      <c r="RJA31" s="211"/>
      <c r="RJB31" s="211"/>
      <c r="RJC31" s="211"/>
      <c r="RJD31" s="211"/>
      <c r="RJE31" s="211"/>
      <c r="RJF31" s="211"/>
      <c r="RJG31" s="211"/>
      <c r="RJH31" s="211"/>
      <c r="RJI31" s="211"/>
      <c r="RJJ31" s="211"/>
      <c r="RJK31" s="211"/>
      <c r="RJL31" s="211"/>
      <c r="RJM31" s="211"/>
      <c r="RJN31" s="211"/>
      <c r="RJO31" s="211"/>
      <c r="RJP31" s="211"/>
      <c r="RJQ31" s="211"/>
      <c r="RJR31" s="211"/>
      <c r="RJS31" s="211"/>
      <c r="RJT31" s="211"/>
      <c r="RJU31" s="211"/>
      <c r="RJV31" s="211"/>
      <c r="RJW31" s="211"/>
      <c r="RJX31" s="211"/>
      <c r="RJY31" s="211"/>
      <c r="RJZ31" s="211"/>
      <c r="RKA31" s="211"/>
      <c r="RKB31" s="211"/>
      <c r="RKC31" s="211"/>
      <c r="RKD31" s="211"/>
      <c r="RKE31" s="211"/>
      <c r="RKF31" s="211"/>
      <c r="RKG31" s="211"/>
      <c r="RKH31" s="211"/>
      <c r="RKI31" s="211"/>
      <c r="RKJ31" s="211"/>
      <c r="RKK31" s="211"/>
      <c r="RKL31" s="211"/>
      <c r="RKM31" s="211"/>
      <c r="RKN31" s="211"/>
      <c r="RKO31" s="211"/>
      <c r="RKP31" s="211"/>
      <c r="RKQ31" s="211"/>
      <c r="RKR31" s="211"/>
      <c r="RKS31" s="211"/>
      <c r="RKT31" s="211"/>
      <c r="RKU31" s="211"/>
      <c r="RKV31" s="211"/>
      <c r="RKW31" s="211"/>
      <c r="RKX31" s="211"/>
      <c r="RKY31" s="211"/>
      <c r="RKZ31" s="211"/>
      <c r="RLA31" s="211"/>
      <c r="RLB31" s="211"/>
      <c r="RLC31" s="211"/>
      <c r="RLD31" s="211"/>
      <c r="RLE31" s="211"/>
      <c r="RLF31" s="211"/>
      <c r="RLG31" s="211"/>
      <c r="RLH31" s="211"/>
      <c r="RLI31" s="211"/>
      <c r="RLJ31" s="211"/>
      <c r="RLK31" s="211"/>
      <c r="RLL31" s="211"/>
      <c r="RLM31" s="211"/>
      <c r="RLN31" s="211"/>
      <c r="RLO31" s="211"/>
      <c r="RLP31" s="211"/>
      <c r="RLQ31" s="211"/>
      <c r="RLR31" s="211"/>
      <c r="RLS31" s="211"/>
      <c r="RLT31" s="211"/>
      <c r="RLU31" s="211"/>
      <c r="RLV31" s="211"/>
      <c r="RLW31" s="211"/>
      <c r="RLX31" s="211"/>
      <c r="RLY31" s="211"/>
      <c r="RLZ31" s="211"/>
      <c r="RMA31" s="211"/>
      <c r="RMB31" s="211"/>
      <c r="RMC31" s="211"/>
      <c r="RMD31" s="211"/>
      <c r="RME31" s="211"/>
      <c r="RMF31" s="211"/>
      <c r="RMG31" s="211"/>
      <c r="RMH31" s="211"/>
      <c r="RMI31" s="211"/>
      <c r="RMJ31" s="211"/>
      <c r="RMK31" s="211"/>
      <c r="RML31" s="211"/>
      <c r="RMM31" s="211"/>
      <c r="RMN31" s="211"/>
      <c r="RMO31" s="211"/>
      <c r="RMP31" s="211"/>
      <c r="RMQ31" s="211"/>
      <c r="RMR31" s="211"/>
      <c r="RMS31" s="211"/>
      <c r="RMT31" s="211"/>
      <c r="RMU31" s="211"/>
      <c r="RMV31" s="211"/>
      <c r="RMW31" s="211"/>
      <c r="RMX31" s="211"/>
      <c r="RMY31" s="211"/>
      <c r="RMZ31" s="211"/>
      <c r="RNA31" s="211"/>
      <c r="RNB31" s="211"/>
      <c r="RNC31" s="211"/>
      <c r="RND31" s="211"/>
      <c r="RNE31" s="211"/>
      <c r="RNF31" s="211"/>
      <c r="RNG31" s="211"/>
      <c r="RNH31" s="211"/>
      <c r="RNI31" s="211"/>
      <c r="RNJ31" s="211"/>
      <c r="RNK31" s="211"/>
      <c r="RNL31" s="211"/>
      <c r="RNM31" s="211"/>
      <c r="RNN31" s="211"/>
      <c r="RNO31" s="211"/>
      <c r="RNP31" s="211"/>
      <c r="RNQ31" s="211"/>
      <c r="RNR31" s="211"/>
      <c r="RNS31" s="211"/>
      <c r="RNT31" s="211"/>
      <c r="RNU31" s="211"/>
      <c r="RNV31" s="211"/>
      <c r="RNW31" s="211"/>
      <c r="RNX31" s="211"/>
      <c r="RNY31" s="211"/>
      <c r="RNZ31" s="211"/>
      <c r="ROA31" s="211"/>
      <c r="ROB31" s="211"/>
      <c r="ROC31" s="211"/>
      <c r="ROD31" s="211"/>
      <c r="ROE31" s="211"/>
      <c r="ROF31" s="211"/>
      <c r="ROG31" s="211"/>
      <c r="ROH31" s="211"/>
      <c r="ROI31" s="211"/>
      <c r="ROJ31" s="211"/>
      <c r="ROK31" s="211"/>
      <c r="ROL31" s="211"/>
      <c r="ROM31" s="211"/>
      <c r="RON31" s="211"/>
      <c r="ROO31" s="211"/>
      <c r="ROP31" s="211"/>
      <c r="ROQ31" s="211"/>
      <c r="ROR31" s="211"/>
      <c r="ROS31" s="211"/>
      <c r="ROT31" s="211"/>
      <c r="ROU31" s="211"/>
      <c r="ROV31" s="211"/>
      <c r="ROW31" s="211"/>
      <c r="ROX31" s="211"/>
      <c r="ROY31" s="211"/>
      <c r="ROZ31" s="211"/>
      <c r="RPA31" s="211"/>
      <c r="RPB31" s="211"/>
      <c r="RPC31" s="211"/>
      <c r="RPD31" s="211"/>
      <c r="RPE31" s="211"/>
      <c r="RPF31" s="211"/>
      <c r="RPG31" s="211"/>
      <c r="RPH31" s="211"/>
      <c r="RPI31" s="211"/>
      <c r="RPJ31" s="211"/>
      <c r="RPK31" s="211"/>
      <c r="RPL31" s="211"/>
      <c r="RPM31" s="211"/>
      <c r="RPN31" s="211"/>
      <c r="RPO31" s="211"/>
      <c r="RPP31" s="211"/>
      <c r="RPQ31" s="211"/>
      <c r="RPR31" s="211"/>
      <c r="RPS31" s="211"/>
      <c r="RPT31" s="211"/>
      <c r="RPU31" s="211"/>
      <c r="RPV31" s="211"/>
      <c r="RPW31" s="211"/>
      <c r="RPX31" s="211"/>
      <c r="RPY31" s="211"/>
      <c r="RPZ31" s="211"/>
      <c r="RQA31" s="211"/>
      <c r="RQB31" s="211"/>
      <c r="RQC31" s="211"/>
      <c r="RQD31" s="211"/>
      <c r="RQE31" s="211"/>
      <c r="RQF31" s="211"/>
      <c r="RQG31" s="211"/>
      <c r="RQH31" s="211"/>
      <c r="RQI31" s="211"/>
      <c r="RQJ31" s="211"/>
      <c r="RQK31" s="211"/>
      <c r="RQL31" s="211"/>
      <c r="RQM31" s="211"/>
      <c r="RQN31" s="211"/>
      <c r="RQO31" s="211"/>
      <c r="RQP31" s="211"/>
      <c r="RQQ31" s="211"/>
      <c r="RQR31" s="211"/>
      <c r="RQS31" s="211"/>
      <c r="RQT31" s="211"/>
      <c r="RQU31" s="211"/>
      <c r="RQV31" s="211"/>
      <c r="RQW31" s="211"/>
      <c r="RQX31" s="211"/>
      <c r="RQY31" s="211"/>
      <c r="RQZ31" s="211"/>
      <c r="RRA31" s="211"/>
      <c r="RRB31" s="211"/>
      <c r="RRC31" s="211"/>
      <c r="RRD31" s="211"/>
      <c r="RRE31" s="211"/>
      <c r="RRF31" s="211"/>
      <c r="RRG31" s="211"/>
      <c r="RRH31" s="211"/>
      <c r="RRI31" s="211"/>
      <c r="RRJ31" s="211"/>
      <c r="RRK31" s="211"/>
      <c r="RRL31" s="211"/>
      <c r="RRM31" s="211"/>
      <c r="RRN31" s="211"/>
      <c r="RRO31" s="211"/>
      <c r="RRP31" s="211"/>
      <c r="RRQ31" s="211"/>
      <c r="RRR31" s="211"/>
      <c r="RRS31" s="211"/>
      <c r="RRT31" s="211"/>
      <c r="RRU31" s="211"/>
      <c r="RRV31" s="211"/>
      <c r="RRW31" s="211"/>
      <c r="RRX31" s="211"/>
      <c r="RRY31" s="211"/>
      <c r="RRZ31" s="211"/>
      <c r="RSA31" s="211"/>
      <c r="RSB31" s="211"/>
      <c r="RSC31" s="211"/>
      <c r="RSD31" s="211"/>
      <c r="RSE31" s="211"/>
      <c r="RSF31" s="211"/>
      <c r="RSG31" s="211"/>
      <c r="RSH31" s="211"/>
      <c r="RSI31" s="211"/>
      <c r="RSJ31" s="211"/>
      <c r="RSK31" s="211"/>
      <c r="RSL31" s="211"/>
      <c r="RSM31" s="211"/>
      <c r="RSN31" s="211"/>
      <c r="RSO31" s="211"/>
      <c r="RSP31" s="211"/>
      <c r="RSQ31" s="211"/>
      <c r="RSR31" s="211"/>
      <c r="RSS31" s="211"/>
      <c r="RST31" s="211"/>
      <c r="RSU31" s="211"/>
      <c r="RSV31" s="211"/>
      <c r="RSW31" s="211"/>
      <c r="RSX31" s="211"/>
      <c r="RSY31" s="211"/>
      <c r="RSZ31" s="211"/>
      <c r="RTA31" s="211"/>
      <c r="RTB31" s="211"/>
      <c r="RTC31" s="211"/>
      <c r="RTD31" s="211"/>
      <c r="RTE31" s="211"/>
      <c r="RTF31" s="211"/>
      <c r="RTG31" s="211"/>
      <c r="RTH31" s="211"/>
      <c r="RTI31" s="211"/>
      <c r="RTJ31" s="211"/>
      <c r="RTK31" s="211"/>
      <c r="RTL31" s="211"/>
      <c r="RTM31" s="211"/>
      <c r="RTN31" s="211"/>
      <c r="RTO31" s="211"/>
      <c r="RTP31" s="211"/>
      <c r="RTQ31" s="211"/>
      <c r="RTR31" s="211"/>
      <c r="RTS31" s="211"/>
      <c r="RTT31" s="211"/>
      <c r="RTU31" s="211"/>
      <c r="RTV31" s="211"/>
      <c r="RTW31" s="211"/>
      <c r="RTX31" s="211"/>
      <c r="RTY31" s="211"/>
      <c r="RTZ31" s="211"/>
      <c r="RUA31" s="211"/>
      <c r="RUB31" s="211"/>
      <c r="RUC31" s="211"/>
      <c r="RUD31" s="211"/>
      <c r="RUE31" s="211"/>
      <c r="RUF31" s="211"/>
      <c r="RUG31" s="211"/>
      <c r="RUH31" s="211"/>
      <c r="RUI31" s="211"/>
      <c r="RUJ31" s="211"/>
      <c r="RUK31" s="211"/>
      <c r="RUL31" s="211"/>
      <c r="RUM31" s="211"/>
      <c r="RUN31" s="211"/>
      <c r="RUO31" s="211"/>
      <c r="RUP31" s="211"/>
      <c r="RUQ31" s="211"/>
      <c r="RUR31" s="211"/>
      <c r="RUS31" s="211"/>
      <c r="RUT31" s="211"/>
      <c r="RUU31" s="211"/>
      <c r="RUV31" s="211"/>
      <c r="RUW31" s="211"/>
      <c r="RUX31" s="211"/>
      <c r="RUY31" s="211"/>
      <c r="RUZ31" s="211"/>
      <c r="RVA31" s="211"/>
      <c r="RVB31" s="211"/>
      <c r="RVC31" s="211"/>
      <c r="RVD31" s="211"/>
      <c r="RVE31" s="211"/>
      <c r="RVF31" s="211"/>
      <c r="RVG31" s="211"/>
      <c r="RVH31" s="211"/>
      <c r="RVI31" s="211"/>
      <c r="RVJ31" s="211"/>
      <c r="RVK31" s="211"/>
      <c r="RVL31" s="211"/>
      <c r="RVM31" s="211"/>
      <c r="RVN31" s="211"/>
      <c r="RVO31" s="211"/>
      <c r="RVP31" s="211"/>
      <c r="RVQ31" s="211"/>
      <c r="RVR31" s="211"/>
      <c r="RVS31" s="211"/>
      <c r="RVT31" s="211"/>
      <c r="RVU31" s="211"/>
      <c r="RVV31" s="211"/>
      <c r="RVW31" s="211"/>
      <c r="RVX31" s="211"/>
      <c r="RVY31" s="211"/>
      <c r="RVZ31" s="211"/>
      <c r="RWA31" s="211"/>
      <c r="RWB31" s="211"/>
      <c r="RWC31" s="211"/>
      <c r="RWD31" s="211"/>
      <c r="RWE31" s="211"/>
      <c r="RWF31" s="211"/>
      <c r="RWG31" s="211"/>
      <c r="RWH31" s="211"/>
      <c r="RWI31" s="211"/>
      <c r="RWJ31" s="211"/>
      <c r="RWK31" s="211"/>
      <c r="RWL31" s="211"/>
      <c r="RWM31" s="211"/>
      <c r="RWN31" s="211"/>
      <c r="RWO31" s="211"/>
      <c r="RWP31" s="211"/>
      <c r="RWQ31" s="211"/>
      <c r="RWR31" s="211"/>
      <c r="RWS31" s="211"/>
      <c r="RWT31" s="211"/>
      <c r="RWU31" s="211"/>
      <c r="RWV31" s="211"/>
      <c r="RWW31" s="211"/>
      <c r="RWX31" s="211"/>
      <c r="RWY31" s="211"/>
      <c r="RWZ31" s="211"/>
      <c r="RXA31" s="211"/>
      <c r="RXB31" s="211"/>
      <c r="RXC31" s="211"/>
      <c r="RXD31" s="211"/>
      <c r="RXE31" s="211"/>
      <c r="RXF31" s="211"/>
      <c r="RXG31" s="211"/>
      <c r="RXH31" s="211"/>
      <c r="RXI31" s="211"/>
      <c r="RXJ31" s="211"/>
      <c r="RXK31" s="211"/>
      <c r="RXL31" s="211"/>
      <c r="RXM31" s="211"/>
      <c r="RXN31" s="211"/>
      <c r="RXO31" s="211"/>
      <c r="RXP31" s="211"/>
      <c r="RXQ31" s="211"/>
      <c r="RXR31" s="211"/>
      <c r="RXS31" s="211"/>
      <c r="RXT31" s="211"/>
      <c r="RXU31" s="211"/>
      <c r="RXV31" s="211"/>
      <c r="RXW31" s="211"/>
      <c r="RXX31" s="211"/>
      <c r="RXY31" s="211"/>
      <c r="RXZ31" s="211"/>
      <c r="RYA31" s="211"/>
      <c r="RYB31" s="211"/>
      <c r="RYC31" s="211"/>
      <c r="RYD31" s="211"/>
      <c r="RYE31" s="211"/>
      <c r="RYF31" s="211"/>
      <c r="RYG31" s="211"/>
      <c r="RYH31" s="211"/>
      <c r="RYI31" s="211"/>
      <c r="RYJ31" s="211"/>
      <c r="RYK31" s="211"/>
      <c r="RYL31" s="211"/>
      <c r="RYM31" s="211"/>
      <c r="RYN31" s="211"/>
      <c r="RYO31" s="211"/>
      <c r="RYP31" s="211"/>
      <c r="RYQ31" s="211"/>
      <c r="RYR31" s="211"/>
      <c r="RYS31" s="211"/>
      <c r="RYT31" s="211"/>
      <c r="RYU31" s="211"/>
      <c r="RYV31" s="211"/>
      <c r="RYW31" s="211"/>
      <c r="RYX31" s="211"/>
      <c r="RYY31" s="211"/>
      <c r="RYZ31" s="211"/>
      <c r="RZA31" s="211"/>
      <c r="RZB31" s="211"/>
      <c r="RZC31" s="211"/>
      <c r="RZD31" s="211"/>
      <c r="RZE31" s="211"/>
      <c r="RZF31" s="211"/>
      <c r="RZG31" s="211"/>
      <c r="RZH31" s="211"/>
      <c r="RZI31" s="211"/>
      <c r="RZJ31" s="211"/>
      <c r="RZK31" s="211"/>
      <c r="RZL31" s="211"/>
      <c r="RZM31" s="211"/>
      <c r="RZN31" s="211"/>
      <c r="RZO31" s="211"/>
      <c r="RZP31" s="211"/>
      <c r="RZQ31" s="211"/>
      <c r="RZR31" s="211"/>
      <c r="RZS31" s="211"/>
      <c r="RZT31" s="211"/>
      <c r="RZU31" s="211"/>
      <c r="RZV31" s="211"/>
      <c r="RZW31" s="211"/>
      <c r="RZX31" s="211"/>
      <c r="RZY31" s="211"/>
      <c r="RZZ31" s="211"/>
      <c r="SAA31" s="211"/>
      <c r="SAB31" s="211"/>
      <c r="SAC31" s="211"/>
      <c r="SAD31" s="211"/>
      <c r="SAE31" s="211"/>
      <c r="SAF31" s="211"/>
      <c r="SAG31" s="211"/>
      <c r="SAH31" s="211"/>
      <c r="SAI31" s="211"/>
      <c r="SAJ31" s="211"/>
      <c r="SAK31" s="211"/>
      <c r="SAL31" s="211"/>
      <c r="SAM31" s="211"/>
      <c r="SAN31" s="211"/>
      <c r="SAO31" s="211"/>
      <c r="SAP31" s="211"/>
      <c r="SAQ31" s="211"/>
      <c r="SAR31" s="211"/>
      <c r="SAS31" s="211"/>
      <c r="SAT31" s="211"/>
      <c r="SAU31" s="211"/>
      <c r="SAV31" s="211"/>
      <c r="SAW31" s="211"/>
      <c r="SAX31" s="211"/>
      <c r="SAY31" s="211"/>
      <c r="SAZ31" s="211"/>
      <c r="SBA31" s="211"/>
      <c r="SBB31" s="211"/>
      <c r="SBC31" s="211"/>
      <c r="SBD31" s="211"/>
      <c r="SBE31" s="211"/>
      <c r="SBF31" s="211"/>
      <c r="SBG31" s="211"/>
      <c r="SBH31" s="211"/>
      <c r="SBI31" s="211"/>
      <c r="SBJ31" s="211"/>
      <c r="SBK31" s="211"/>
      <c r="SBL31" s="211"/>
      <c r="SBM31" s="211"/>
      <c r="SBN31" s="211"/>
      <c r="SBO31" s="211"/>
      <c r="SBP31" s="211"/>
      <c r="SBQ31" s="211"/>
      <c r="SBR31" s="211"/>
      <c r="SBS31" s="211"/>
      <c r="SBT31" s="211"/>
      <c r="SBU31" s="211"/>
      <c r="SBV31" s="211"/>
      <c r="SBW31" s="211"/>
      <c r="SBX31" s="211"/>
      <c r="SBY31" s="211"/>
      <c r="SBZ31" s="211"/>
      <c r="SCA31" s="211"/>
      <c r="SCB31" s="211"/>
      <c r="SCC31" s="211"/>
      <c r="SCD31" s="211"/>
      <c r="SCE31" s="211"/>
      <c r="SCF31" s="211"/>
      <c r="SCG31" s="211"/>
      <c r="SCH31" s="211"/>
      <c r="SCI31" s="211"/>
      <c r="SCJ31" s="211"/>
      <c r="SCK31" s="211"/>
      <c r="SCL31" s="211"/>
      <c r="SCM31" s="211"/>
      <c r="SCN31" s="211"/>
      <c r="SCO31" s="211"/>
      <c r="SCP31" s="211"/>
      <c r="SCQ31" s="211"/>
      <c r="SCR31" s="211"/>
      <c r="SCS31" s="211"/>
      <c r="SCT31" s="211"/>
      <c r="SCU31" s="211"/>
      <c r="SCV31" s="211"/>
      <c r="SCW31" s="211"/>
      <c r="SCX31" s="211"/>
      <c r="SCY31" s="211"/>
      <c r="SCZ31" s="211"/>
      <c r="SDA31" s="211"/>
      <c r="SDB31" s="211"/>
      <c r="SDC31" s="211"/>
      <c r="SDD31" s="211"/>
      <c r="SDE31" s="211"/>
      <c r="SDF31" s="211"/>
      <c r="SDG31" s="211"/>
      <c r="SDH31" s="211"/>
      <c r="SDI31" s="211"/>
      <c r="SDJ31" s="211"/>
      <c r="SDK31" s="211"/>
      <c r="SDL31" s="211"/>
      <c r="SDM31" s="211"/>
      <c r="SDN31" s="211"/>
      <c r="SDO31" s="211"/>
      <c r="SDP31" s="211"/>
      <c r="SDQ31" s="211"/>
      <c r="SDR31" s="211"/>
      <c r="SDS31" s="211"/>
      <c r="SDT31" s="211"/>
      <c r="SDU31" s="211"/>
      <c r="SDV31" s="211"/>
      <c r="SDW31" s="211"/>
      <c r="SDX31" s="211"/>
      <c r="SDY31" s="211"/>
      <c r="SDZ31" s="211"/>
      <c r="SEA31" s="211"/>
      <c r="SEB31" s="211"/>
      <c r="SEC31" s="211"/>
      <c r="SED31" s="211"/>
      <c r="SEE31" s="211"/>
      <c r="SEF31" s="211"/>
      <c r="SEG31" s="211"/>
      <c r="SEH31" s="211"/>
      <c r="SEI31" s="211"/>
      <c r="SEJ31" s="211"/>
      <c r="SEK31" s="211"/>
      <c r="SEL31" s="211"/>
      <c r="SEM31" s="211"/>
      <c r="SEN31" s="211"/>
      <c r="SEO31" s="211"/>
      <c r="SEP31" s="211"/>
      <c r="SEQ31" s="211"/>
      <c r="SER31" s="211"/>
      <c r="SES31" s="211"/>
      <c r="SET31" s="211"/>
      <c r="SEU31" s="211"/>
      <c r="SEV31" s="211"/>
      <c r="SEW31" s="211"/>
      <c r="SEX31" s="211"/>
      <c r="SEY31" s="211"/>
      <c r="SEZ31" s="211"/>
      <c r="SFA31" s="211"/>
      <c r="SFB31" s="211"/>
      <c r="SFC31" s="211"/>
      <c r="SFD31" s="211"/>
      <c r="SFE31" s="211"/>
      <c r="SFF31" s="211"/>
      <c r="SFG31" s="211"/>
      <c r="SFH31" s="211"/>
      <c r="SFI31" s="211"/>
      <c r="SFJ31" s="211"/>
      <c r="SFK31" s="211"/>
      <c r="SFL31" s="211"/>
      <c r="SFM31" s="211"/>
      <c r="SFN31" s="211"/>
      <c r="SFO31" s="211"/>
      <c r="SFP31" s="211"/>
      <c r="SFQ31" s="211"/>
      <c r="SFR31" s="211"/>
      <c r="SFS31" s="211"/>
      <c r="SFT31" s="211"/>
      <c r="SFU31" s="211"/>
      <c r="SFV31" s="211"/>
      <c r="SFW31" s="211"/>
      <c r="SFX31" s="211"/>
      <c r="SFY31" s="211"/>
      <c r="SFZ31" s="211"/>
      <c r="SGA31" s="211"/>
      <c r="SGB31" s="211"/>
      <c r="SGC31" s="211"/>
      <c r="SGD31" s="211"/>
      <c r="SGE31" s="211"/>
      <c r="SGF31" s="211"/>
      <c r="SGG31" s="211"/>
      <c r="SGH31" s="211"/>
      <c r="SGI31" s="211"/>
      <c r="SGJ31" s="211"/>
      <c r="SGK31" s="211"/>
      <c r="SGL31" s="211"/>
      <c r="SGM31" s="211"/>
      <c r="SGN31" s="211"/>
      <c r="SGO31" s="211"/>
      <c r="SGP31" s="211"/>
      <c r="SGQ31" s="211"/>
      <c r="SGR31" s="211"/>
      <c r="SGS31" s="211"/>
      <c r="SGT31" s="211"/>
      <c r="SGU31" s="211"/>
      <c r="SGV31" s="211"/>
      <c r="SGW31" s="211"/>
      <c r="SGX31" s="211"/>
      <c r="SGY31" s="211"/>
      <c r="SGZ31" s="211"/>
      <c r="SHA31" s="211"/>
      <c r="SHB31" s="211"/>
      <c r="SHC31" s="211"/>
      <c r="SHD31" s="211"/>
      <c r="SHE31" s="211"/>
      <c r="SHF31" s="211"/>
      <c r="SHG31" s="211"/>
      <c r="SHH31" s="211"/>
      <c r="SHI31" s="211"/>
      <c r="SHJ31" s="211"/>
      <c r="SHK31" s="211"/>
      <c r="SHL31" s="211"/>
      <c r="SHM31" s="211"/>
      <c r="SHN31" s="211"/>
      <c r="SHO31" s="211"/>
      <c r="SHP31" s="211"/>
      <c r="SHQ31" s="211"/>
      <c r="SHR31" s="211"/>
      <c r="SHS31" s="211"/>
      <c r="SHT31" s="211"/>
      <c r="SHU31" s="211"/>
      <c r="SHV31" s="211"/>
      <c r="SHW31" s="211"/>
      <c r="SHX31" s="211"/>
      <c r="SHY31" s="211"/>
      <c r="SHZ31" s="211"/>
      <c r="SIA31" s="211"/>
      <c r="SIB31" s="211"/>
      <c r="SIC31" s="211"/>
      <c r="SID31" s="211"/>
      <c r="SIE31" s="211"/>
      <c r="SIF31" s="211"/>
      <c r="SIG31" s="211"/>
      <c r="SIH31" s="211"/>
      <c r="SII31" s="211"/>
      <c r="SIJ31" s="211"/>
      <c r="SIK31" s="211"/>
      <c r="SIL31" s="211"/>
      <c r="SIM31" s="211"/>
      <c r="SIN31" s="211"/>
      <c r="SIO31" s="211"/>
      <c r="SIP31" s="211"/>
      <c r="SIQ31" s="211"/>
      <c r="SIR31" s="211"/>
      <c r="SIS31" s="211"/>
      <c r="SIT31" s="211"/>
      <c r="SIU31" s="211"/>
      <c r="SIV31" s="211"/>
      <c r="SIW31" s="211"/>
      <c r="SIX31" s="211"/>
      <c r="SIY31" s="211"/>
      <c r="SIZ31" s="211"/>
      <c r="SJA31" s="211"/>
      <c r="SJB31" s="211"/>
      <c r="SJC31" s="211"/>
      <c r="SJD31" s="211"/>
      <c r="SJE31" s="211"/>
      <c r="SJF31" s="211"/>
      <c r="SJG31" s="211"/>
      <c r="SJH31" s="211"/>
      <c r="SJI31" s="211"/>
      <c r="SJJ31" s="211"/>
      <c r="SJK31" s="211"/>
      <c r="SJL31" s="211"/>
      <c r="SJM31" s="211"/>
      <c r="SJN31" s="211"/>
      <c r="SJO31" s="211"/>
      <c r="SJP31" s="211"/>
      <c r="SJQ31" s="211"/>
      <c r="SJR31" s="211"/>
      <c r="SJS31" s="211"/>
      <c r="SJT31" s="211"/>
      <c r="SJU31" s="211"/>
      <c r="SJV31" s="211"/>
      <c r="SJW31" s="211"/>
      <c r="SJX31" s="211"/>
      <c r="SJY31" s="211"/>
      <c r="SJZ31" s="211"/>
      <c r="SKA31" s="211"/>
      <c r="SKB31" s="211"/>
      <c r="SKC31" s="211"/>
      <c r="SKD31" s="211"/>
      <c r="SKE31" s="211"/>
      <c r="SKF31" s="211"/>
      <c r="SKG31" s="211"/>
      <c r="SKH31" s="211"/>
      <c r="SKI31" s="211"/>
      <c r="SKJ31" s="211"/>
      <c r="SKK31" s="211"/>
      <c r="SKL31" s="211"/>
      <c r="SKM31" s="211"/>
      <c r="SKN31" s="211"/>
      <c r="SKO31" s="211"/>
      <c r="SKP31" s="211"/>
      <c r="SKQ31" s="211"/>
      <c r="SKR31" s="211"/>
      <c r="SKS31" s="211"/>
      <c r="SKT31" s="211"/>
      <c r="SKU31" s="211"/>
      <c r="SKV31" s="211"/>
      <c r="SKW31" s="211"/>
      <c r="SKX31" s="211"/>
      <c r="SKY31" s="211"/>
      <c r="SKZ31" s="211"/>
      <c r="SLA31" s="211"/>
      <c r="SLB31" s="211"/>
      <c r="SLC31" s="211"/>
      <c r="SLD31" s="211"/>
      <c r="SLE31" s="211"/>
      <c r="SLF31" s="211"/>
      <c r="SLG31" s="211"/>
      <c r="SLH31" s="211"/>
      <c r="SLI31" s="211"/>
      <c r="SLJ31" s="211"/>
      <c r="SLK31" s="211"/>
      <c r="SLL31" s="211"/>
      <c r="SLM31" s="211"/>
      <c r="SLN31" s="211"/>
      <c r="SLO31" s="211"/>
      <c r="SLP31" s="211"/>
      <c r="SLQ31" s="211"/>
      <c r="SLR31" s="211"/>
      <c r="SLS31" s="211"/>
      <c r="SLT31" s="211"/>
      <c r="SLU31" s="211"/>
      <c r="SLV31" s="211"/>
      <c r="SLW31" s="211"/>
      <c r="SLX31" s="211"/>
      <c r="SLY31" s="211"/>
      <c r="SLZ31" s="211"/>
      <c r="SMA31" s="211"/>
      <c r="SMB31" s="211"/>
      <c r="SMC31" s="211"/>
      <c r="SMD31" s="211"/>
      <c r="SME31" s="211"/>
      <c r="SMF31" s="211"/>
      <c r="SMG31" s="211"/>
      <c r="SMH31" s="211"/>
      <c r="SMI31" s="211"/>
      <c r="SMJ31" s="211"/>
      <c r="SMK31" s="211"/>
      <c r="SML31" s="211"/>
      <c r="SMM31" s="211"/>
      <c r="SMN31" s="211"/>
      <c r="SMO31" s="211"/>
      <c r="SMP31" s="211"/>
      <c r="SMQ31" s="211"/>
      <c r="SMR31" s="211"/>
      <c r="SMS31" s="211"/>
      <c r="SMT31" s="211"/>
      <c r="SMU31" s="211"/>
      <c r="SMV31" s="211"/>
      <c r="SMW31" s="211"/>
      <c r="SMX31" s="211"/>
      <c r="SMY31" s="211"/>
      <c r="SMZ31" s="211"/>
      <c r="SNA31" s="211"/>
      <c r="SNB31" s="211"/>
      <c r="SNC31" s="211"/>
      <c r="SND31" s="211"/>
      <c r="SNE31" s="211"/>
      <c r="SNF31" s="211"/>
      <c r="SNG31" s="211"/>
      <c r="SNH31" s="211"/>
      <c r="SNI31" s="211"/>
      <c r="SNJ31" s="211"/>
      <c r="SNK31" s="211"/>
      <c r="SNL31" s="211"/>
      <c r="SNM31" s="211"/>
      <c r="SNN31" s="211"/>
      <c r="SNO31" s="211"/>
      <c r="SNP31" s="211"/>
      <c r="SNQ31" s="211"/>
      <c r="SNR31" s="211"/>
      <c r="SNS31" s="211"/>
      <c r="SNT31" s="211"/>
      <c r="SNU31" s="211"/>
      <c r="SNV31" s="211"/>
      <c r="SNW31" s="211"/>
      <c r="SNX31" s="211"/>
      <c r="SNY31" s="211"/>
      <c r="SNZ31" s="211"/>
      <c r="SOA31" s="211"/>
      <c r="SOB31" s="211"/>
      <c r="SOC31" s="211"/>
      <c r="SOD31" s="211"/>
      <c r="SOE31" s="211"/>
      <c r="SOF31" s="211"/>
      <c r="SOG31" s="211"/>
      <c r="SOH31" s="211"/>
      <c r="SOI31" s="211"/>
      <c r="SOJ31" s="211"/>
      <c r="SOK31" s="211"/>
      <c r="SOL31" s="211"/>
      <c r="SOM31" s="211"/>
      <c r="SON31" s="211"/>
      <c r="SOO31" s="211"/>
      <c r="SOP31" s="211"/>
      <c r="SOQ31" s="211"/>
      <c r="SOR31" s="211"/>
      <c r="SOS31" s="211"/>
      <c r="SOT31" s="211"/>
      <c r="SOU31" s="211"/>
      <c r="SOV31" s="211"/>
      <c r="SOW31" s="211"/>
      <c r="SOX31" s="211"/>
      <c r="SOY31" s="211"/>
      <c r="SOZ31" s="211"/>
      <c r="SPA31" s="211"/>
      <c r="SPB31" s="211"/>
      <c r="SPC31" s="211"/>
      <c r="SPD31" s="211"/>
      <c r="SPE31" s="211"/>
      <c r="SPF31" s="211"/>
      <c r="SPG31" s="211"/>
      <c r="SPH31" s="211"/>
      <c r="SPI31" s="211"/>
      <c r="SPJ31" s="211"/>
      <c r="SPK31" s="211"/>
      <c r="SPL31" s="211"/>
      <c r="SPM31" s="211"/>
      <c r="SPN31" s="211"/>
      <c r="SPO31" s="211"/>
      <c r="SPP31" s="211"/>
      <c r="SPQ31" s="211"/>
      <c r="SPR31" s="211"/>
      <c r="SPS31" s="211"/>
      <c r="SPT31" s="211"/>
      <c r="SPU31" s="211"/>
      <c r="SPV31" s="211"/>
      <c r="SPW31" s="211"/>
      <c r="SPX31" s="211"/>
      <c r="SPY31" s="211"/>
      <c r="SPZ31" s="211"/>
      <c r="SQA31" s="211"/>
      <c r="SQB31" s="211"/>
      <c r="SQC31" s="211"/>
      <c r="SQD31" s="211"/>
      <c r="SQE31" s="211"/>
      <c r="SQF31" s="211"/>
      <c r="SQG31" s="211"/>
      <c r="SQH31" s="211"/>
      <c r="SQI31" s="211"/>
      <c r="SQJ31" s="211"/>
      <c r="SQK31" s="211"/>
      <c r="SQL31" s="211"/>
      <c r="SQM31" s="211"/>
      <c r="SQN31" s="211"/>
      <c r="SQO31" s="211"/>
      <c r="SQP31" s="211"/>
      <c r="SQQ31" s="211"/>
      <c r="SQR31" s="211"/>
      <c r="SQS31" s="211"/>
      <c r="SQT31" s="211"/>
      <c r="SQU31" s="211"/>
      <c r="SQV31" s="211"/>
      <c r="SQW31" s="211"/>
      <c r="SQX31" s="211"/>
      <c r="SQY31" s="211"/>
      <c r="SQZ31" s="211"/>
      <c r="SRA31" s="211"/>
      <c r="SRB31" s="211"/>
      <c r="SRC31" s="211"/>
      <c r="SRD31" s="211"/>
      <c r="SRE31" s="211"/>
      <c r="SRF31" s="211"/>
      <c r="SRG31" s="211"/>
      <c r="SRH31" s="211"/>
      <c r="SRI31" s="211"/>
      <c r="SRJ31" s="211"/>
      <c r="SRK31" s="211"/>
      <c r="SRL31" s="211"/>
      <c r="SRM31" s="211"/>
      <c r="SRN31" s="211"/>
      <c r="SRO31" s="211"/>
      <c r="SRP31" s="211"/>
      <c r="SRQ31" s="211"/>
      <c r="SRR31" s="211"/>
      <c r="SRS31" s="211"/>
      <c r="SRT31" s="211"/>
      <c r="SRU31" s="211"/>
      <c r="SRV31" s="211"/>
      <c r="SRW31" s="211"/>
      <c r="SRX31" s="211"/>
      <c r="SRY31" s="211"/>
      <c r="SRZ31" s="211"/>
      <c r="SSA31" s="211"/>
      <c r="SSB31" s="211"/>
      <c r="SSC31" s="211"/>
      <c r="SSD31" s="211"/>
      <c r="SSE31" s="211"/>
      <c r="SSF31" s="211"/>
      <c r="SSG31" s="211"/>
      <c r="SSH31" s="211"/>
      <c r="SSI31" s="211"/>
      <c r="SSJ31" s="211"/>
      <c r="SSK31" s="211"/>
      <c r="SSL31" s="211"/>
      <c r="SSM31" s="211"/>
      <c r="SSN31" s="211"/>
      <c r="SSO31" s="211"/>
      <c r="SSP31" s="211"/>
      <c r="SSQ31" s="211"/>
      <c r="SSR31" s="211"/>
      <c r="SSS31" s="211"/>
      <c r="SST31" s="211"/>
      <c r="SSU31" s="211"/>
      <c r="SSV31" s="211"/>
      <c r="SSW31" s="211"/>
      <c r="SSX31" s="211"/>
      <c r="SSY31" s="211"/>
      <c r="SSZ31" s="211"/>
      <c r="STA31" s="211"/>
      <c r="STB31" s="211"/>
      <c r="STC31" s="211"/>
      <c r="STD31" s="211"/>
      <c r="STE31" s="211"/>
      <c r="STF31" s="211"/>
      <c r="STG31" s="211"/>
      <c r="STH31" s="211"/>
      <c r="STI31" s="211"/>
      <c r="STJ31" s="211"/>
      <c r="STK31" s="211"/>
      <c r="STL31" s="211"/>
      <c r="STM31" s="211"/>
      <c r="STN31" s="211"/>
      <c r="STO31" s="211"/>
      <c r="STP31" s="211"/>
      <c r="STQ31" s="211"/>
      <c r="STR31" s="211"/>
      <c r="STS31" s="211"/>
      <c r="STT31" s="211"/>
      <c r="STU31" s="211"/>
      <c r="STV31" s="211"/>
      <c r="STW31" s="211"/>
      <c r="STX31" s="211"/>
      <c r="STY31" s="211"/>
      <c r="STZ31" s="211"/>
      <c r="SUA31" s="211"/>
      <c r="SUB31" s="211"/>
      <c r="SUC31" s="211"/>
      <c r="SUD31" s="211"/>
      <c r="SUE31" s="211"/>
      <c r="SUF31" s="211"/>
      <c r="SUG31" s="211"/>
      <c r="SUH31" s="211"/>
      <c r="SUI31" s="211"/>
      <c r="SUJ31" s="211"/>
      <c r="SUK31" s="211"/>
      <c r="SUL31" s="211"/>
      <c r="SUM31" s="211"/>
      <c r="SUN31" s="211"/>
      <c r="SUO31" s="211"/>
      <c r="SUP31" s="211"/>
      <c r="SUQ31" s="211"/>
      <c r="SUR31" s="211"/>
      <c r="SUS31" s="211"/>
      <c r="SUT31" s="211"/>
      <c r="SUU31" s="211"/>
      <c r="SUV31" s="211"/>
      <c r="SUW31" s="211"/>
      <c r="SUX31" s="211"/>
      <c r="SUY31" s="211"/>
      <c r="SUZ31" s="211"/>
      <c r="SVA31" s="211"/>
      <c r="SVB31" s="211"/>
      <c r="SVC31" s="211"/>
      <c r="SVD31" s="211"/>
      <c r="SVE31" s="211"/>
      <c r="SVF31" s="211"/>
      <c r="SVG31" s="211"/>
      <c r="SVH31" s="211"/>
      <c r="SVI31" s="211"/>
      <c r="SVJ31" s="211"/>
      <c r="SVK31" s="211"/>
      <c r="SVL31" s="211"/>
      <c r="SVM31" s="211"/>
      <c r="SVN31" s="211"/>
      <c r="SVO31" s="211"/>
      <c r="SVP31" s="211"/>
      <c r="SVQ31" s="211"/>
      <c r="SVR31" s="211"/>
      <c r="SVS31" s="211"/>
      <c r="SVT31" s="211"/>
      <c r="SVU31" s="211"/>
      <c r="SVV31" s="211"/>
      <c r="SVW31" s="211"/>
      <c r="SVX31" s="211"/>
      <c r="SVY31" s="211"/>
      <c r="SVZ31" s="211"/>
      <c r="SWA31" s="211"/>
      <c r="SWB31" s="211"/>
      <c r="SWC31" s="211"/>
      <c r="SWD31" s="211"/>
      <c r="SWE31" s="211"/>
      <c r="SWF31" s="211"/>
      <c r="SWG31" s="211"/>
      <c r="SWH31" s="211"/>
      <c r="SWI31" s="211"/>
      <c r="SWJ31" s="211"/>
      <c r="SWK31" s="211"/>
      <c r="SWL31" s="211"/>
      <c r="SWM31" s="211"/>
      <c r="SWN31" s="211"/>
      <c r="SWO31" s="211"/>
      <c r="SWP31" s="211"/>
      <c r="SWQ31" s="211"/>
      <c r="SWR31" s="211"/>
      <c r="SWS31" s="211"/>
      <c r="SWT31" s="211"/>
      <c r="SWU31" s="211"/>
      <c r="SWV31" s="211"/>
      <c r="SWW31" s="211"/>
      <c r="SWX31" s="211"/>
      <c r="SWY31" s="211"/>
      <c r="SWZ31" s="211"/>
      <c r="SXA31" s="211"/>
      <c r="SXB31" s="211"/>
      <c r="SXC31" s="211"/>
      <c r="SXD31" s="211"/>
      <c r="SXE31" s="211"/>
      <c r="SXF31" s="211"/>
      <c r="SXG31" s="211"/>
      <c r="SXH31" s="211"/>
      <c r="SXI31" s="211"/>
      <c r="SXJ31" s="211"/>
      <c r="SXK31" s="211"/>
      <c r="SXL31" s="211"/>
      <c r="SXM31" s="211"/>
      <c r="SXN31" s="211"/>
      <c r="SXO31" s="211"/>
      <c r="SXP31" s="211"/>
      <c r="SXQ31" s="211"/>
      <c r="SXR31" s="211"/>
      <c r="SXS31" s="211"/>
      <c r="SXT31" s="211"/>
      <c r="SXU31" s="211"/>
      <c r="SXV31" s="211"/>
      <c r="SXW31" s="211"/>
      <c r="SXX31" s="211"/>
      <c r="SXY31" s="211"/>
      <c r="SXZ31" s="211"/>
      <c r="SYA31" s="211"/>
      <c r="SYB31" s="211"/>
      <c r="SYC31" s="211"/>
      <c r="SYD31" s="211"/>
      <c r="SYE31" s="211"/>
      <c r="SYF31" s="211"/>
      <c r="SYG31" s="211"/>
      <c r="SYH31" s="211"/>
      <c r="SYI31" s="211"/>
      <c r="SYJ31" s="211"/>
      <c r="SYK31" s="211"/>
      <c r="SYL31" s="211"/>
      <c r="SYM31" s="211"/>
      <c r="SYN31" s="211"/>
      <c r="SYO31" s="211"/>
      <c r="SYP31" s="211"/>
      <c r="SYQ31" s="211"/>
      <c r="SYR31" s="211"/>
      <c r="SYS31" s="211"/>
      <c r="SYT31" s="211"/>
      <c r="SYU31" s="211"/>
      <c r="SYV31" s="211"/>
      <c r="SYW31" s="211"/>
      <c r="SYX31" s="211"/>
      <c r="SYY31" s="211"/>
      <c r="SYZ31" s="211"/>
      <c r="SZA31" s="211"/>
      <c r="SZB31" s="211"/>
      <c r="SZC31" s="211"/>
      <c r="SZD31" s="211"/>
      <c r="SZE31" s="211"/>
      <c r="SZF31" s="211"/>
      <c r="SZG31" s="211"/>
      <c r="SZH31" s="211"/>
      <c r="SZI31" s="211"/>
      <c r="SZJ31" s="211"/>
      <c r="SZK31" s="211"/>
      <c r="SZL31" s="211"/>
      <c r="SZM31" s="211"/>
      <c r="SZN31" s="211"/>
      <c r="SZO31" s="211"/>
      <c r="SZP31" s="211"/>
      <c r="SZQ31" s="211"/>
      <c r="SZR31" s="211"/>
      <c r="SZS31" s="211"/>
      <c r="SZT31" s="211"/>
      <c r="SZU31" s="211"/>
      <c r="SZV31" s="211"/>
      <c r="SZW31" s="211"/>
      <c r="SZX31" s="211"/>
      <c r="SZY31" s="211"/>
      <c r="SZZ31" s="211"/>
      <c r="TAA31" s="211"/>
      <c r="TAB31" s="211"/>
      <c r="TAC31" s="211"/>
      <c r="TAD31" s="211"/>
      <c r="TAE31" s="211"/>
      <c r="TAF31" s="211"/>
      <c r="TAG31" s="211"/>
      <c r="TAH31" s="211"/>
      <c r="TAI31" s="211"/>
      <c r="TAJ31" s="211"/>
      <c r="TAK31" s="211"/>
      <c r="TAL31" s="211"/>
      <c r="TAM31" s="211"/>
      <c r="TAN31" s="211"/>
      <c r="TAO31" s="211"/>
      <c r="TAP31" s="211"/>
      <c r="TAQ31" s="211"/>
      <c r="TAR31" s="211"/>
      <c r="TAS31" s="211"/>
      <c r="TAT31" s="211"/>
      <c r="TAU31" s="211"/>
      <c r="TAV31" s="211"/>
      <c r="TAW31" s="211"/>
      <c r="TAX31" s="211"/>
      <c r="TAY31" s="211"/>
      <c r="TAZ31" s="211"/>
      <c r="TBA31" s="211"/>
      <c r="TBB31" s="211"/>
      <c r="TBC31" s="211"/>
      <c r="TBD31" s="211"/>
      <c r="TBE31" s="211"/>
      <c r="TBF31" s="211"/>
      <c r="TBG31" s="211"/>
      <c r="TBH31" s="211"/>
      <c r="TBI31" s="211"/>
      <c r="TBJ31" s="211"/>
      <c r="TBK31" s="211"/>
      <c r="TBL31" s="211"/>
      <c r="TBM31" s="211"/>
      <c r="TBN31" s="211"/>
      <c r="TBO31" s="211"/>
      <c r="TBP31" s="211"/>
      <c r="TBQ31" s="211"/>
      <c r="TBR31" s="211"/>
      <c r="TBS31" s="211"/>
      <c r="TBT31" s="211"/>
      <c r="TBU31" s="211"/>
      <c r="TBV31" s="211"/>
      <c r="TBW31" s="211"/>
      <c r="TBX31" s="211"/>
      <c r="TBY31" s="211"/>
      <c r="TBZ31" s="211"/>
      <c r="TCA31" s="211"/>
      <c r="TCB31" s="211"/>
      <c r="TCC31" s="211"/>
      <c r="TCD31" s="211"/>
      <c r="TCE31" s="211"/>
      <c r="TCF31" s="211"/>
      <c r="TCG31" s="211"/>
      <c r="TCH31" s="211"/>
      <c r="TCI31" s="211"/>
      <c r="TCJ31" s="211"/>
      <c r="TCK31" s="211"/>
      <c r="TCL31" s="211"/>
      <c r="TCM31" s="211"/>
      <c r="TCN31" s="211"/>
      <c r="TCO31" s="211"/>
      <c r="TCP31" s="211"/>
      <c r="TCQ31" s="211"/>
      <c r="TCR31" s="211"/>
      <c r="TCS31" s="211"/>
      <c r="TCT31" s="211"/>
      <c r="TCU31" s="211"/>
      <c r="TCV31" s="211"/>
      <c r="TCW31" s="211"/>
      <c r="TCX31" s="211"/>
      <c r="TCY31" s="211"/>
      <c r="TCZ31" s="211"/>
      <c r="TDA31" s="211"/>
      <c r="TDB31" s="211"/>
      <c r="TDC31" s="211"/>
      <c r="TDD31" s="211"/>
      <c r="TDE31" s="211"/>
      <c r="TDF31" s="211"/>
      <c r="TDG31" s="211"/>
      <c r="TDH31" s="211"/>
      <c r="TDI31" s="211"/>
      <c r="TDJ31" s="211"/>
      <c r="TDK31" s="211"/>
      <c r="TDL31" s="211"/>
      <c r="TDM31" s="211"/>
      <c r="TDN31" s="211"/>
      <c r="TDO31" s="211"/>
      <c r="TDP31" s="211"/>
      <c r="TDQ31" s="211"/>
      <c r="TDR31" s="211"/>
      <c r="TDS31" s="211"/>
      <c r="TDT31" s="211"/>
      <c r="TDU31" s="211"/>
      <c r="TDV31" s="211"/>
      <c r="TDW31" s="211"/>
      <c r="TDX31" s="211"/>
      <c r="TDY31" s="211"/>
      <c r="TDZ31" s="211"/>
      <c r="TEA31" s="211"/>
      <c r="TEB31" s="211"/>
      <c r="TEC31" s="211"/>
      <c r="TED31" s="211"/>
      <c r="TEE31" s="211"/>
      <c r="TEF31" s="211"/>
      <c r="TEG31" s="211"/>
      <c r="TEH31" s="211"/>
      <c r="TEI31" s="211"/>
      <c r="TEJ31" s="211"/>
      <c r="TEK31" s="211"/>
      <c r="TEL31" s="211"/>
      <c r="TEM31" s="211"/>
      <c r="TEN31" s="211"/>
      <c r="TEO31" s="211"/>
      <c r="TEP31" s="211"/>
      <c r="TEQ31" s="211"/>
      <c r="TER31" s="211"/>
      <c r="TES31" s="211"/>
      <c r="TET31" s="211"/>
      <c r="TEU31" s="211"/>
      <c r="TEV31" s="211"/>
      <c r="TEW31" s="211"/>
      <c r="TEX31" s="211"/>
      <c r="TEY31" s="211"/>
      <c r="TEZ31" s="211"/>
      <c r="TFA31" s="211"/>
      <c r="TFB31" s="211"/>
      <c r="TFC31" s="211"/>
      <c r="TFD31" s="211"/>
      <c r="TFE31" s="211"/>
      <c r="TFF31" s="211"/>
      <c r="TFG31" s="211"/>
      <c r="TFH31" s="211"/>
      <c r="TFI31" s="211"/>
      <c r="TFJ31" s="211"/>
      <c r="TFK31" s="211"/>
      <c r="TFL31" s="211"/>
      <c r="TFM31" s="211"/>
      <c r="TFN31" s="211"/>
      <c r="TFO31" s="211"/>
      <c r="TFP31" s="211"/>
      <c r="TFQ31" s="211"/>
      <c r="TFR31" s="211"/>
      <c r="TFS31" s="211"/>
      <c r="TFT31" s="211"/>
      <c r="TFU31" s="211"/>
      <c r="TFV31" s="211"/>
      <c r="TFW31" s="211"/>
      <c r="TFX31" s="211"/>
      <c r="TFY31" s="211"/>
      <c r="TFZ31" s="211"/>
      <c r="TGA31" s="211"/>
      <c r="TGB31" s="211"/>
      <c r="TGC31" s="211"/>
      <c r="TGD31" s="211"/>
      <c r="TGE31" s="211"/>
      <c r="TGF31" s="211"/>
      <c r="TGG31" s="211"/>
      <c r="TGH31" s="211"/>
      <c r="TGI31" s="211"/>
      <c r="TGJ31" s="211"/>
      <c r="TGK31" s="211"/>
      <c r="TGL31" s="211"/>
      <c r="TGM31" s="211"/>
      <c r="TGN31" s="211"/>
      <c r="TGO31" s="211"/>
      <c r="TGP31" s="211"/>
      <c r="TGQ31" s="211"/>
      <c r="TGR31" s="211"/>
      <c r="TGS31" s="211"/>
      <c r="TGT31" s="211"/>
      <c r="TGU31" s="211"/>
      <c r="TGV31" s="211"/>
      <c r="TGW31" s="211"/>
      <c r="TGX31" s="211"/>
      <c r="TGY31" s="211"/>
      <c r="TGZ31" s="211"/>
      <c r="THA31" s="211"/>
      <c r="THB31" s="211"/>
      <c r="THC31" s="211"/>
      <c r="THD31" s="211"/>
      <c r="THE31" s="211"/>
      <c r="THF31" s="211"/>
      <c r="THG31" s="211"/>
      <c r="THH31" s="211"/>
      <c r="THI31" s="211"/>
      <c r="THJ31" s="211"/>
      <c r="THK31" s="211"/>
      <c r="THL31" s="211"/>
      <c r="THM31" s="211"/>
      <c r="THN31" s="211"/>
      <c r="THO31" s="211"/>
      <c r="THP31" s="211"/>
      <c r="THQ31" s="211"/>
      <c r="THR31" s="211"/>
      <c r="THS31" s="211"/>
      <c r="THT31" s="211"/>
      <c r="THU31" s="211"/>
      <c r="THV31" s="211"/>
      <c r="THW31" s="211"/>
      <c r="THX31" s="211"/>
      <c r="THY31" s="211"/>
      <c r="THZ31" s="211"/>
      <c r="TIA31" s="211"/>
      <c r="TIB31" s="211"/>
      <c r="TIC31" s="211"/>
      <c r="TID31" s="211"/>
      <c r="TIE31" s="211"/>
      <c r="TIF31" s="211"/>
      <c r="TIG31" s="211"/>
      <c r="TIH31" s="211"/>
      <c r="TII31" s="211"/>
      <c r="TIJ31" s="211"/>
      <c r="TIK31" s="211"/>
      <c r="TIL31" s="211"/>
      <c r="TIM31" s="211"/>
      <c r="TIN31" s="211"/>
      <c r="TIO31" s="211"/>
      <c r="TIP31" s="211"/>
      <c r="TIQ31" s="211"/>
      <c r="TIR31" s="211"/>
      <c r="TIS31" s="211"/>
      <c r="TIT31" s="211"/>
      <c r="TIU31" s="211"/>
      <c r="TIV31" s="211"/>
      <c r="TIW31" s="211"/>
      <c r="TIX31" s="211"/>
      <c r="TIY31" s="211"/>
      <c r="TIZ31" s="211"/>
      <c r="TJA31" s="211"/>
      <c r="TJB31" s="211"/>
      <c r="TJC31" s="211"/>
      <c r="TJD31" s="211"/>
      <c r="TJE31" s="211"/>
      <c r="TJF31" s="211"/>
      <c r="TJG31" s="211"/>
      <c r="TJH31" s="211"/>
      <c r="TJI31" s="211"/>
      <c r="TJJ31" s="211"/>
      <c r="TJK31" s="211"/>
      <c r="TJL31" s="211"/>
      <c r="TJM31" s="211"/>
      <c r="TJN31" s="211"/>
      <c r="TJO31" s="211"/>
      <c r="TJP31" s="211"/>
      <c r="TJQ31" s="211"/>
      <c r="TJR31" s="211"/>
      <c r="TJS31" s="211"/>
      <c r="TJT31" s="211"/>
      <c r="TJU31" s="211"/>
      <c r="TJV31" s="211"/>
      <c r="TJW31" s="211"/>
      <c r="TJX31" s="211"/>
      <c r="TJY31" s="211"/>
      <c r="TJZ31" s="211"/>
      <c r="TKA31" s="211"/>
      <c r="TKB31" s="211"/>
      <c r="TKC31" s="211"/>
      <c r="TKD31" s="211"/>
      <c r="TKE31" s="211"/>
      <c r="TKF31" s="211"/>
      <c r="TKG31" s="211"/>
      <c r="TKH31" s="211"/>
      <c r="TKI31" s="211"/>
      <c r="TKJ31" s="211"/>
      <c r="TKK31" s="211"/>
      <c r="TKL31" s="211"/>
      <c r="TKM31" s="211"/>
      <c r="TKN31" s="211"/>
      <c r="TKO31" s="211"/>
      <c r="TKP31" s="211"/>
      <c r="TKQ31" s="211"/>
      <c r="TKR31" s="211"/>
      <c r="TKS31" s="211"/>
      <c r="TKT31" s="211"/>
      <c r="TKU31" s="211"/>
      <c r="TKV31" s="211"/>
      <c r="TKW31" s="211"/>
      <c r="TKX31" s="211"/>
      <c r="TKY31" s="211"/>
      <c r="TKZ31" s="211"/>
      <c r="TLA31" s="211"/>
      <c r="TLB31" s="211"/>
      <c r="TLC31" s="211"/>
      <c r="TLD31" s="211"/>
      <c r="TLE31" s="211"/>
      <c r="TLF31" s="211"/>
      <c r="TLG31" s="211"/>
      <c r="TLH31" s="211"/>
      <c r="TLI31" s="211"/>
      <c r="TLJ31" s="211"/>
      <c r="TLK31" s="211"/>
      <c r="TLL31" s="211"/>
      <c r="TLM31" s="211"/>
      <c r="TLN31" s="211"/>
      <c r="TLO31" s="211"/>
      <c r="TLP31" s="211"/>
      <c r="TLQ31" s="211"/>
      <c r="TLR31" s="211"/>
      <c r="TLS31" s="211"/>
      <c r="TLT31" s="211"/>
      <c r="TLU31" s="211"/>
      <c r="TLV31" s="211"/>
      <c r="TLW31" s="211"/>
      <c r="TLX31" s="211"/>
      <c r="TLY31" s="211"/>
      <c r="TLZ31" s="211"/>
      <c r="TMA31" s="211"/>
      <c r="TMB31" s="211"/>
      <c r="TMC31" s="211"/>
      <c r="TMD31" s="211"/>
      <c r="TME31" s="211"/>
      <c r="TMF31" s="211"/>
      <c r="TMG31" s="211"/>
      <c r="TMH31" s="211"/>
      <c r="TMI31" s="211"/>
      <c r="TMJ31" s="211"/>
      <c r="TMK31" s="211"/>
      <c r="TML31" s="211"/>
      <c r="TMM31" s="211"/>
      <c r="TMN31" s="211"/>
      <c r="TMO31" s="211"/>
      <c r="TMP31" s="211"/>
      <c r="TMQ31" s="211"/>
      <c r="TMR31" s="211"/>
      <c r="TMS31" s="211"/>
      <c r="TMT31" s="211"/>
      <c r="TMU31" s="211"/>
      <c r="TMV31" s="211"/>
      <c r="TMW31" s="211"/>
      <c r="TMX31" s="211"/>
      <c r="TMY31" s="211"/>
      <c r="TMZ31" s="211"/>
      <c r="TNA31" s="211"/>
      <c r="TNB31" s="211"/>
      <c r="TNC31" s="211"/>
      <c r="TND31" s="211"/>
      <c r="TNE31" s="211"/>
      <c r="TNF31" s="211"/>
      <c r="TNG31" s="211"/>
      <c r="TNH31" s="211"/>
      <c r="TNI31" s="211"/>
      <c r="TNJ31" s="211"/>
      <c r="TNK31" s="211"/>
      <c r="TNL31" s="211"/>
      <c r="TNM31" s="211"/>
      <c r="TNN31" s="211"/>
      <c r="TNO31" s="211"/>
      <c r="TNP31" s="211"/>
      <c r="TNQ31" s="211"/>
      <c r="TNR31" s="211"/>
      <c r="TNS31" s="211"/>
      <c r="TNT31" s="211"/>
      <c r="TNU31" s="211"/>
      <c r="TNV31" s="211"/>
      <c r="TNW31" s="211"/>
      <c r="TNX31" s="211"/>
      <c r="TNY31" s="211"/>
      <c r="TNZ31" s="211"/>
      <c r="TOA31" s="211"/>
      <c r="TOB31" s="211"/>
      <c r="TOC31" s="211"/>
      <c r="TOD31" s="211"/>
      <c r="TOE31" s="211"/>
      <c r="TOF31" s="211"/>
      <c r="TOG31" s="211"/>
      <c r="TOH31" s="211"/>
      <c r="TOI31" s="211"/>
      <c r="TOJ31" s="211"/>
      <c r="TOK31" s="211"/>
      <c r="TOL31" s="211"/>
      <c r="TOM31" s="211"/>
      <c r="TON31" s="211"/>
      <c r="TOO31" s="211"/>
      <c r="TOP31" s="211"/>
      <c r="TOQ31" s="211"/>
      <c r="TOR31" s="211"/>
      <c r="TOS31" s="211"/>
      <c r="TOT31" s="211"/>
      <c r="TOU31" s="211"/>
      <c r="TOV31" s="211"/>
      <c r="TOW31" s="211"/>
      <c r="TOX31" s="211"/>
      <c r="TOY31" s="211"/>
      <c r="TOZ31" s="211"/>
      <c r="TPA31" s="211"/>
      <c r="TPB31" s="211"/>
      <c r="TPC31" s="211"/>
      <c r="TPD31" s="211"/>
      <c r="TPE31" s="211"/>
      <c r="TPF31" s="211"/>
      <c r="TPG31" s="211"/>
      <c r="TPH31" s="211"/>
      <c r="TPI31" s="211"/>
      <c r="TPJ31" s="211"/>
      <c r="TPK31" s="211"/>
      <c r="TPL31" s="211"/>
      <c r="TPM31" s="211"/>
      <c r="TPN31" s="211"/>
      <c r="TPO31" s="211"/>
      <c r="TPP31" s="211"/>
      <c r="TPQ31" s="211"/>
      <c r="TPR31" s="211"/>
      <c r="TPS31" s="211"/>
      <c r="TPT31" s="211"/>
      <c r="TPU31" s="211"/>
      <c r="TPV31" s="211"/>
      <c r="TPW31" s="211"/>
      <c r="TPX31" s="211"/>
      <c r="TPY31" s="211"/>
      <c r="TPZ31" s="211"/>
      <c r="TQA31" s="211"/>
      <c r="TQB31" s="211"/>
      <c r="TQC31" s="211"/>
      <c r="TQD31" s="211"/>
      <c r="TQE31" s="211"/>
      <c r="TQF31" s="211"/>
      <c r="TQG31" s="211"/>
      <c r="TQH31" s="211"/>
      <c r="TQI31" s="211"/>
      <c r="TQJ31" s="211"/>
      <c r="TQK31" s="211"/>
      <c r="TQL31" s="211"/>
      <c r="TQM31" s="211"/>
      <c r="TQN31" s="211"/>
      <c r="TQO31" s="211"/>
      <c r="TQP31" s="211"/>
      <c r="TQQ31" s="211"/>
      <c r="TQR31" s="211"/>
      <c r="TQS31" s="211"/>
      <c r="TQT31" s="211"/>
      <c r="TQU31" s="211"/>
      <c r="TQV31" s="211"/>
      <c r="TQW31" s="211"/>
      <c r="TQX31" s="211"/>
      <c r="TQY31" s="211"/>
      <c r="TQZ31" s="211"/>
      <c r="TRA31" s="211"/>
      <c r="TRB31" s="211"/>
      <c r="TRC31" s="211"/>
      <c r="TRD31" s="211"/>
      <c r="TRE31" s="211"/>
      <c r="TRF31" s="211"/>
      <c r="TRG31" s="211"/>
      <c r="TRH31" s="211"/>
      <c r="TRI31" s="211"/>
      <c r="TRJ31" s="211"/>
      <c r="TRK31" s="211"/>
      <c r="TRL31" s="211"/>
      <c r="TRM31" s="211"/>
      <c r="TRN31" s="211"/>
      <c r="TRO31" s="211"/>
      <c r="TRP31" s="211"/>
      <c r="TRQ31" s="211"/>
      <c r="TRR31" s="211"/>
      <c r="TRS31" s="211"/>
      <c r="TRT31" s="211"/>
      <c r="TRU31" s="211"/>
      <c r="TRV31" s="211"/>
      <c r="TRW31" s="211"/>
      <c r="TRX31" s="211"/>
      <c r="TRY31" s="211"/>
      <c r="TRZ31" s="211"/>
      <c r="TSA31" s="211"/>
      <c r="TSB31" s="211"/>
      <c r="TSC31" s="211"/>
      <c r="TSD31" s="211"/>
      <c r="TSE31" s="211"/>
      <c r="TSF31" s="211"/>
      <c r="TSG31" s="211"/>
      <c r="TSH31" s="211"/>
      <c r="TSI31" s="211"/>
      <c r="TSJ31" s="211"/>
      <c r="TSK31" s="211"/>
      <c r="TSL31" s="211"/>
      <c r="TSM31" s="211"/>
      <c r="TSN31" s="211"/>
      <c r="TSO31" s="211"/>
      <c r="TSP31" s="211"/>
      <c r="TSQ31" s="211"/>
      <c r="TSR31" s="211"/>
      <c r="TSS31" s="211"/>
      <c r="TST31" s="211"/>
      <c r="TSU31" s="211"/>
      <c r="TSV31" s="211"/>
      <c r="TSW31" s="211"/>
      <c r="TSX31" s="211"/>
      <c r="TSY31" s="211"/>
      <c r="TSZ31" s="211"/>
      <c r="TTA31" s="211"/>
      <c r="TTB31" s="211"/>
      <c r="TTC31" s="211"/>
      <c r="TTD31" s="211"/>
      <c r="TTE31" s="211"/>
      <c r="TTF31" s="211"/>
      <c r="TTG31" s="211"/>
      <c r="TTH31" s="211"/>
      <c r="TTI31" s="211"/>
      <c r="TTJ31" s="211"/>
      <c r="TTK31" s="211"/>
      <c r="TTL31" s="211"/>
      <c r="TTM31" s="211"/>
      <c r="TTN31" s="211"/>
      <c r="TTO31" s="211"/>
      <c r="TTP31" s="211"/>
      <c r="TTQ31" s="211"/>
      <c r="TTR31" s="211"/>
      <c r="TTS31" s="211"/>
      <c r="TTT31" s="211"/>
      <c r="TTU31" s="211"/>
      <c r="TTV31" s="211"/>
      <c r="TTW31" s="211"/>
      <c r="TTX31" s="211"/>
      <c r="TTY31" s="211"/>
      <c r="TTZ31" s="211"/>
      <c r="TUA31" s="211"/>
      <c r="TUB31" s="211"/>
      <c r="TUC31" s="211"/>
      <c r="TUD31" s="211"/>
      <c r="TUE31" s="211"/>
      <c r="TUF31" s="211"/>
      <c r="TUG31" s="211"/>
      <c r="TUH31" s="211"/>
      <c r="TUI31" s="211"/>
      <c r="TUJ31" s="211"/>
      <c r="TUK31" s="211"/>
      <c r="TUL31" s="211"/>
      <c r="TUM31" s="211"/>
      <c r="TUN31" s="211"/>
      <c r="TUO31" s="211"/>
      <c r="TUP31" s="211"/>
      <c r="TUQ31" s="211"/>
      <c r="TUR31" s="211"/>
      <c r="TUS31" s="211"/>
      <c r="TUT31" s="211"/>
      <c r="TUU31" s="211"/>
      <c r="TUV31" s="211"/>
      <c r="TUW31" s="211"/>
      <c r="TUX31" s="211"/>
      <c r="TUY31" s="211"/>
      <c r="TUZ31" s="211"/>
      <c r="TVA31" s="211"/>
      <c r="TVB31" s="211"/>
      <c r="TVC31" s="211"/>
      <c r="TVD31" s="211"/>
      <c r="TVE31" s="211"/>
      <c r="TVF31" s="211"/>
      <c r="TVG31" s="211"/>
      <c r="TVH31" s="211"/>
      <c r="TVI31" s="211"/>
      <c r="TVJ31" s="211"/>
      <c r="TVK31" s="211"/>
      <c r="TVL31" s="211"/>
      <c r="TVM31" s="211"/>
      <c r="TVN31" s="211"/>
      <c r="TVO31" s="211"/>
      <c r="TVP31" s="211"/>
      <c r="TVQ31" s="211"/>
      <c r="TVR31" s="211"/>
      <c r="TVS31" s="211"/>
      <c r="TVT31" s="211"/>
      <c r="TVU31" s="211"/>
      <c r="TVV31" s="211"/>
      <c r="TVW31" s="211"/>
      <c r="TVX31" s="211"/>
      <c r="TVY31" s="211"/>
      <c r="TVZ31" s="211"/>
      <c r="TWA31" s="211"/>
      <c r="TWB31" s="211"/>
      <c r="TWC31" s="211"/>
      <c r="TWD31" s="211"/>
      <c r="TWE31" s="211"/>
      <c r="TWF31" s="211"/>
      <c r="TWG31" s="211"/>
      <c r="TWH31" s="211"/>
      <c r="TWI31" s="211"/>
      <c r="TWJ31" s="211"/>
      <c r="TWK31" s="211"/>
      <c r="TWL31" s="211"/>
      <c r="TWM31" s="211"/>
      <c r="TWN31" s="211"/>
      <c r="TWO31" s="211"/>
      <c r="TWP31" s="211"/>
      <c r="TWQ31" s="211"/>
      <c r="TWR31" s="211"/>
      <c r="TWS31" s="211"/>
      <c r="TWT31" s="211"/>
      <c r="TWU31" s="211"/>
      <c r="TWV31" s="211"/>
      <c r="TWW31" s="211"/>
      <c r="TWX31" s="211"/>
      <c r="TWY31" s="211"/>
      <c r="TWZ31" s="211"/>
      <c r="TXA31" s="211"/>
      <c r="TXB31" s="211"/>
      <c r="TXC31" s="211"/>
      <c r="TXD31" s="211"/>
      <c r="TXE31" s="211"/>
      <c r="TXF31" s="211"/>
      <c r="TXG31" s="211"/>
      <c r="TXH31" s="211"/>
      <c r="TXI31" s="211"/>
      <c r="TXJ31" s="211"/>
      <c r="TXK31" s="211"/>
      <c r="TXL31" s="211"/>
      <c r="TXM31" s="211"/>
      <c r="TXN31" s="211"/>
      <c r="TXO31" s="211"/>
      <c r="TXP31" s="211"/>
      <c r="TXQ31" s="211"/>
      <c r="TXR31" s="211"/>
      <c r="TXS31" s="211"/>
      <c r="TXT31" s="211"/>
      <c r="TXU31" s="211"/>
      <c r="TXV31" s="211"/>
      <c r="TXW31" s="211"/>
      <c r="TXX31" s="211"/>
      <c r="TXY31" s="211"/>
      <c r="TXZ31" s="211"/>
      <c r="TYA31" s="211"/>
      <c r="TYB31" s="211"/>
      <c r="TYC31" s="211"/>
      <c r="TYD31" s="211"/>
      <c r="TYE31" s="211"/>
      <c r="TYF31" s="211"/>
      <c r="TYG31" s="211"/>
      <c r="TYH31" s="211"/>
      <c r="TYI31" s="211"/>
      <c r="TYJ31" s="211"/>
      <c r="TYK31" s="211"/>
      <c r="TYL31" s="211"/>
      <c r="TYM31" s="211"/>
      <c r="TYN31" s="211"/>
      <c r="TYO31" s="211"/>
      <c r="TYP31" s="211"/>
      <c r="TYQ31" s="211"/>
      <c r="TYR31" s="211"/>
      <c r="TYS31" s="211"/>
      <c r="TYT31" s="211"/>
      <c r="TYU31" s="211"/>
      <c r="TYV31" s="211"/>
      <c r="TYW31" s="211"/>
      <c r="TYX31" s="211"/>
      <c r="TYY31" s="211"/>
      <c r="TYZ31" s="211"/>
      <c r="TZA31" s="211"/>
      <c r="TZB31" s="211"/>
      <c r="TZC31" s="211"/>
      <c r="TZD31" s="211"/>
      <c r="TZE31" s="211"/>
      <c r="TZF31" s="211"/>
      <c r="TZG31" s="211"/>
      <c r="TZH31" s="211"/>
      <c r="TZI31" s="211"/>
      <c r="TZJ31" s="211"/>
      <c r="TZK31" s="211"/>
      <c r="TZL31" s="211"/>
      <c r="TZM31" s="211"/>
      <c r="TZN31" s="211"/>
      <c r="TZO31" s="211"/>
      <c r="TZP31" s="211"/>
      <c r="TZQ31" s="211"/>
      <c r="TZR31" s="211"/>
      <c r="TZS31" s="211"/>
      <c r="TZT31" s="211"/>
      <c r="TZU31" s="211"/>
      <c r="TZV31" s="211"/>
      <c r="TZW31" s="211"/>
      <c r="TZX31" s="211"/>
      <c r="TZY31" s="211"/>
      <c r="TZZ31" s="211"/>
      <c r="UAA31" s="211"/>
      <c r="UAB31" s="211"/>
      <c r="UAC31" s="211"/>
      <c r="UAD31" s="211"/>
      <c r="UAE31" s="211"/>
      <c r="UAF31" s="211"/>
      <c r="UAG31" s="211"/>
      <c r="UAH31" s="211"/>
      <c r="UAI31" s="211"/>
      <c r="UAJ31" s="211"/>
      <c r="UAK31" s="211"/>
      <c r="UAL31" s="211"/>
      <c r="UAM31" s="211"/>
      <c r="UAN31" s="211"/>
      <c r="UAO31" s="211"/>
      <c r="UAP31" s="211"/>
      <c r="UAQ31" s="211"/>
      <c r="UAR31" s="211"/>
      <c r="UAS31" s="211"/>
      <c r="UAT31" s="211"/>
      <c r="UAU31" s="211"/>
      <c r="UAV31" s="211"/>
      <c r="UAW31" s="211"/>
      <c r="UAX31" s="211"/>
      <c r="UAY31" s="211"/>
      <c r="UAZ31" s="211"/>
      <c r="UBA31" s="211"/>
      <c r="UBB31" s="211"/>
      <c r="UBC31" s="211"/>
      <c r="UBD31" s="211"/>
      <c r="UBE31" s="211"/>
      <c r="UBF31" s="211"/>
      <c r="UBG31" s="211"/>
      <c r="UBH31" s="211"/>
      <c r="UBI31" s="211"/>
      <c r="UBJ31" s="211"/>
      <c r="UBK31" s="211"/>
      <c r="UBL31" s="211"/>
      <c r="UBM31" s="211"/>
      <c r="UBN31" s="211"/>
      <c r="UBO31" s="211"/>
      <c r="UBP31" s="211"/>
      <c r="UBQ31" s="211"/>
      <c r="UBR31" s="211"/>
      <c r="UBS31" s="211"/>
      <c r="UBT31" s="211"/>
      <c r="UBU31" s="211"/>
      <c r="UBV31" s="211"/>
      <c r="UBW31" s="211"/>
      <c r="UBX31" s="211"/>
      <c r="UBY31" s="211"/>
      <c r="UBZ31" s="211"/>
      <c r="UCA31" s="211"/>
      <c r="UCB31" s="211"/>
      <c r="UCC31" s="211"/>
      <c r="UCD31" s="211"/>
      <c r="UCE31" s="211"/>
      <c r="UCF31" s="211"/>
      <c r="UCG31" s="211"/>
      <c r="UCH31" s="211"/>
      <c r="UCI31" s="211"/>
      <c r="UCJ31" s="211"/>
      <c r="UCK31" s="211"/>
      <c r="UCL31" s="211"/>
      <c r="UCM31" s="211"/>
      <c r="UCN31" s="211"/>
      <c r="UCO31" s="211"/>
      <c r="UCP31" s="211"/>
      <c r="UCQ31" s="211"/>
      <c r="UCR31" s="211"/>
      <c r="UCS31" s="211"/>
      <c r="UCT31" s="211"/>
      <c r="UCU31" s="211"/>
      <c r="UCV31" s="211"/>
      <c r="UCW31" s="211"/>
      <c r="UCX31" s="211"/>
      <c r="UCY31" s="211"/>
      <c r="UCZ31" s="211"/>
      <c r="UDA31" s="211"/>
      <c r="UDB31" s="211"/>
      <c r="UDC31" s="211"/>
      <c r="UDD31" s="211"/>
      <c r="UDE31" s="211"/>
      <c r="UDF31" s="211"/>
      <c r="UDG31" s="211"/>
      <c r="UDH31" s="211"/>
      <c r="UDI31" s="211"/>
      <c r="UDJ31" s="211"/>
      <c r="UDK31" s="211"/>
      <c r="UDL31" s="211"/>
      <c r="UDM31" s="211"/>
      <c r="UDN31" s="211"/>
      <c r="UDO31" s="211"/>
      <c r="UDP31" s="211"/>
      <c r="UDQ31" s="211"/>
      <c r="UDR31" s="211"/>
      <c r="UDS31" s="211"/>
      <c r="UDT31" s="211"/>
      <c r="UDU31" s="211"/>
      <c r="UDV31" s="211"/>
      <c r="UDW31" s="211"/>
      <c r="UDX31" s="211"/>
      <c r="UDY31" s="211"/>
      <c r="UDZ31" s="211"/>
      <c r="UEA31" s="211"/>
      <c r="UEB31" s="211"/>
      <c r="UEC31" s="211"/>
      <c r="UED31" s="211"/>
      <c r="UEE31" s="211"/>
      <c r="UEF31" s="211"/>
      <c r="UEG31" s="211"/>
      <c r="UEH31" s="211"/>
      <c r="UEI31" s="211"/>
      <c r="UEJ31" s="211"/>
      <c r="UEK31" s="211"/>
      <c r="UEL31" s="211"/>
      <c r="UEM31" s="211"/>
      <c r="UEN31" s="211"/>
      <c r="UEO31" s="211"/>
      <c r="UEP31" s="211"/>
      <c r="UEQ31" s="211"/>
      <c r="UER31" s="211"/>
      <c r="UES31" s="211"/>
      <c r="UET31" s="211"/>
      <c r="UEU31" s="211"/>
      <c r="UEV31" s="211"/>
      <c r="UEW31" s="211"/>
      <c r="UEX31" s="211"/>
      <c r="UEY31" s="211"/>
      <c r="UEZ31" s="211"/>
      <c r="UFA31" s="211"/>
      <c r="UFB31" s="211"/>
      <c r="UFC31" s="211"/>
      <c r="UFD31" s="211"/>
      <c r="UFE31" s="211"/>
      <c r="UFF31" s="211"/>
      <c r="UFG31" s="211"/>
      <c r="UFH31" s="211"/>
      <c r="UFI31" s="211"/>
      <c r="UFJ31" s="211"/>
      <c r="UFK31" s="211"/>
      <c r="UFL31" s="211"/>
      <c r="UFM31" s="211"/>
      <c r="UFN31" s="211"/>
      <c r="UFO31" s="211"/>
      <c r="UFP31" s="211"/>
      <c r="UFQ31" s="211"/>
      <c r="UFR31" s="211"/>
      <c r="UFS31" s="211"/>
      <c r="UFT31" s="211"/>
      <c r="UFU31" s="211"/>
      <c r="UFV31" s="211"/>
      <c r="UFW31" s="211"/>
      <c r="UFX31" s="211"/>
      <c r="UFY31" s="211"/>
      <c r="UFZ31" s="211"/>
      <c r="UGA31" s="211"/>
      <c r="UGB31" s="211"/>
      <c r="UGC31" s="211"/>
      <c r="UGD31" s="211"/>
      <c r="UGE31" s="211"/>
      <c r="UGF31" s="211"/>
      <c r="UGG31" s="211"/>
      <c r="UGH31" s="211"/>
      <c r="UGI31" s="211"/>
      <c r="UGJ31" s="211"/>
      <c r="UGK31" s="211"/>
      <c r="UGL31" s="211"/>
      <c r="UGM31" s="211"/>
      <c r="UGN31" s="211"/>
      <c r="UGO31" s="211"/>
      <c r="UGP31" s="211"/>
      <c r="UGQ31" s="211"/>
      <c r="UGR31" s="211"/>
      <c r="UGS31" s="211"/>
      <c r="UGT31" s="211"/>
      <c r="UGU31" s="211"/>
      <c r="UGV31" s="211"/>
      <c r="UGW31" s="211"/>
      <c r="UGX31" s="211"/>
      <c r="UGY31" s="211"/>
      <c r="UGZ31" s="211"/>
      <c r="UHA31" s="211"/>
      <c r="UHB31" s="211"/>
      <c r="UHC31" s="211"/>
      <c r="UHD31" s="211"/>
      <c r="UHE31" s="211"/>
      <c r="UHF31" s="211"/>
      <c r="UHG31" s="211"/>
      <c r="UHH31" s="211"/>
      <c r="UHI31" s="211"/>
      <c r="UHJ31" s="211"/>
      <c r="UHK31" s="211"/>
      <c r="UHL31" s="211"/>
      <c r="UHM31" s="211"/>
      <c r="UHN31" s="211"/>
      <c r="UHO31" s="211"/>
      <c r="UHP31" s="211"/>
      <c r="UHQ31" s="211"/>
      <c r="UHR31" s="211"/>
      <c r="UHS31" s="211"/>
      <c r="UHT31" s="211"/>
      <c r="UHU31" s="211"/>
      <c r="UHV31" s="211"/>
      <c r="UHW31" s="211"/>
      <c r="UHX31" s="211"/>
      <c r="UHY31" s="211"/>
      <c r="UHZ31" s="211"/>
      <c r="UIA31" s="211"/>
      <c r="UIB31" s="211"/>
      <c r="UIC31" s="211"/>
      <c r="UID31" s="211"/>
      <c r="UIE31" s="211"/>
      <c r="UIF31" s="211"/>
      <c r="UIG31" s="211"/>
      <c r="UIH31" s="211"/>
      <c r="UII31" s="211"/>
      <c r="UIJ31" s="211"/>
      <c r="UIK31" s="211"/>
      <c r="UIL31" s="211"/>
      <c r="UIM31" s="211"/>
      <c r="UIN31" s="211"/>
      <c r="UIO31" s="211"/>
      <c r="UIP31" s="211"/>
      <c r="UIQ31" s="211"/>
      <c r="UIR31" s="211"/>
      <c r="UIS31" s="211"/>
      <c r="UIT31" s="211"/>
      <c r="UIU31" s="211"/>
      <c r="UIV31" s="211"/>
      <c r="UIW31" s="211"/>
      <c r="UIX31" s="211"/>
      <c r="UIY31" s="211"/>
      <c r="UIZ31" s="211"/>
      <c r="UJA31" s="211"/>
      <c r="UJB31" s="211"/>
      <c r="UJC31" s="211"/>
      <c r="UJD31" s="211"/>
      <c r="UJE31" s="211"/>
      <c r="UJF31" s="211"/>
      <c r="UJG31" s="211"/>
      <c r="UJH31" s="211"/>
      <c r="UJI31" s="211"/>
      <c r="UJJ31" s="211"/>
      <c r="UJK31" s="211"/>
      <c r="UJL31" s="211"/>
      <c r="UJM31" s="211"/>
      <c r="UJN31" s="211"/>
      <c r="UJO31" s="211"/>
      <c r="UJP31" s="211"/>
      <c r="UJQ31" s="211"/>
      <c r="UJR31" s="211"/>
      <c r="UJS31" s="211"/>
      <c r="UJT31" s="211"/>
      <c r="UJU31" s="211"/>
      <c r="UJV31" s="211"/>
      <c r="UJW31" s="211"/>
      <c r="UJX31" s="211"/>
      <c r="UJY31" s="211"/>
      <c r="UJZ31" s="211"/>
      <c r="UKA31" s="211"/>
      <c r="UKB31" s="211"/>
      <c r="UKC31" s="211"/>
      <c r="UKD31" s="211"/>
      <c r="UKE31" s="211"/>
      <c r="UKF31" s="211"/>
      <c r="UKG31" s="211"/>
      <c r="UKH31" s="211"/>
      <c r="UKI31" s="211"/>
      <c r="UKJ31" s="211"/>
      <c r="UKK31" s="211"/>
      <c r="UKL31" s="211"/>
      <c r="UKM31" s="211"/>
      <c r="UKN31" s="211"/>
      <c r="UKO31" s="211"/>
      <c r="UKP31" s="211"/>
      <c r="UKQ31" s="211"/>
      <c r="UKR31" s="211"/>
      <c r="UKS31" s="211"/>
      <c r="UKT31" s="211"/>
      <c r="UKU31" s="211"/>
      <c r="UKV31" s="211"/>
      <c r="UKW31" s="211"/>
      <c r="UKX31" s="211"/>
      <c r="UKY31" s="211"/>
      <c r="UKZ31" s="211"/>
      <c r="ULA31" s="211"/>
      <c r="ULB31" s="211"/>
      <c r="ULC31" s="211"/>
      <c r="ULD31" s="211"/>
      <c r="ULE31" s="211"/>
      <c r="ULF31" s="211"/>
      <c r="ULG31" s="211"/>
      <c r="ULH31" s="211"/>
      <c r="ULI31" s="211"/>
      <c r="ULJ31" s="211"/>
      <c r="ULK31" s="211"/>
      <c r="ULL31" s="211"/>
      <c r="ULM31" s="211"/>
      <c r="ULN31" s="211"/>
      <c r="ULO31" s="211"/>
      <c r="ULP31" s="211"/>
      <c r="ULQ31" s="211"/>
      <c r="ULR31" s="211"/>
      <c r="ULS31" s="211"/>
      <c r="ULT31" s="211"/>
      <c r="ULU31" s="211"/>
      <c r="ULV31" s="211"/>
      <c r="ULW31" s="211"/>
      <c r="ULX31" s="211"/>
      <c r="ULY31" s="211"/>
      <c r="ULZ31" s="211"/>
      <c r="UMA31" s="211"/>
      <c r="UMB31" s="211"/>
      <c r="UMC31" s="211"/>
      <c r="UMD31" s="211"/>
      <c r="UME31" s="211"/>
      <c r="UMF31" s="211"/>
      <c r="UMG31" s="211"/>
      <c r="UMH31" s="211"/>
      <c r="UMI31" s="211"/>
      <c r="UMJ31" s="211"/>
      <c r="UMK31" s="211"/>
      <c r="UML31" s="211"/>
      <c r="UMM31" s="211"/>
      <c r="UMN31" s="211"/>
      <c r="UMO31" s="211"/>
      <c r="UMP31" s="211"/>
      <c r="UMQ31" s="211"/>
      <c r="UMR31" s="211"/>
      <c r="UMS31" s="211"/>
      <c r="UMT31" s="211"/>
      <c r="UMU31" s="211"/>
      <c r="UMV31" s="211"/>
      <c r="UMW31" s="211"/>
      <c r="UMX31" s="211"/>
      <c r="UMY31" s="211"/>
      <c r="UMZ31" s="211"/>
      <c r="UNA31" s="211"/>
      <c r="UNB31" s="211"/>
      <c r="UNC31" s="211"/>
      <c r="UND31" s="211"/>
      <c r="UNE31" s="211"/>
      <c r="UNF31" s="211"/>
      <c r="UNG31" s="211"/>
      <c r="UNH31" s="211"/>
      <c r="UNI31" s="211"/>
      <c r="UNJ31" s="211"/>
      <c r="UNK31" s="211"/>
      <c r="UNL31" s="211"/>
      <c r="UNM31" s="211"/>
      <c r="UNN31" s="211"/>
      <c r="UNO31" s="211"/>
      <c r="UNP31" s="211"/>
      <c r="UNQ31" s="211"/>
      <c r="UNR31" s="211"/>
      <c r="UNS31" s="211"/>
      <c r="UNT31" s="211"/>
      <c r="UNU31" s="211"/>
      <c r="UNV31" s="211"/>
      <c r="UNW31" s="211"/>
      <c r="UNX31" s="211"/>
      <c r="UNY31" s="211"/>
      <c r="UNZ31" s="211"/>
      <c r="UOA31" s="211"/>
      <c r="UOB31" s="211"/>
      <c r="UOC31" s="211"/>
      <c r="UOD31" s="211"/>
      <c r="UOE31" s="211"/>
      <c r="UOF31" s="211"/>
      <c r="UOG31" s="211"/>
      <c r="UOH31" s="211"/>
      <c r="UOI31" s="211"/>
      <c r="UOJ31" s="211"/>
      <c r="UOK31" s="211"/>
      <c r="UOL31" s="211"/>
      <c r="UOM31" s="211"/>
      <c r="UON31" s="211"/>
      <c r="UOO31" s="211"/>
      <c r="UOP31" s="211"/>
      <c r="UOQ31" s="211"/>
      <c r="UOR31" s="211"/>
      <c r="UOS31" s="211"/>
      <c r="UOT31" s="211"/>
      <c r="UOU31" s="211"/>
      <c r="UOV31" s="211"/>
      <c r="UOW31" s="211"/>
      <c r="UOX31" s="211"/>
      <c r="UOY31" s="211"/>
      <c r="UOZ31" s="211"/>
      <c r="UPA31" s="211"/>
      <c r="UPB31" s="211"/>
      <c r="UPC31" s="211"/>
      <c r="UPD31" s="211"/>
      <c r="UPE31" s="211"/>
      <c r="UPF31" s="211"/>
      <c r="UPG31" s="211"/>
      <c r="UPH31" s="211"/>
      <c r="UPI31" s="211"/>
      <c r="UPJ31" s="211"/>
      <c r="UPK31" s="211"/>
      <c r="UPL31" s="211"/>
      <c r="UPM31" s="211"/>
      <c r="UPN31" s="211"/>
      <c r="UPO31" s="211"/>
      <c r="UPP31" s="211"/>
      <c r="UPQ31" s="211"/>
      <c r="UPR31" s="211"/>
      <c r="UPS31" s="211"/>
      <c r="UPT31" s="211"/>
      <c r="UPU31" s="211"/>
      <c r="UPV31" s="211"/>
      <c r="UPW31" s="211"/>
      <c r="UPX31" s="211"/>
      <c r="UPY31" s="211"/>
      <c r="UPZ31" s="211"/>
      <c r="UQA31" s="211"/>
      <c r="UQB31" s="211"/>
      <c r="UQC31" s="211"/>
      <c r="UQD31" s="211"/>
      <c r="UQE31" s="211"/>
      <c r="UQF31" s="211"/>
      <c r="UQG31" s="211"/>
      <c r="UQH31" s="211"/>
      <c r="UQI31" s="211"/>
      <c r="UQJ31" s="211"/>
      <c r="UQK31" s="211"/>
      <c r="UQL31" s="211"/>
      <c r="UQM31" s="211"/>
      <c r="UQN31" s="211"/>
      <c r="UQO31" s="211"/>
      <c r="UQP31" s="211"/>
      <c r="UQQ31" s="211"/>
      <c r="UQR31" s="211"/>
      <c r="UQS31" s="211"/>
      <c r="UQT31" s="211"/>
      <c r="UQU31" s="211"/>
      <c r="UQV31" s="211"/>
      <c r="UQW31" s="211"/>
      <c r="UQX31" s="211"/>
      <c r="UQY31" s="211"/>
      <c r="UQZ31" s="211"/>
      <c r="URA31" s="211"/>
      <c r="URB31" s="211"/>
      <c r="URC31" s="211"/>
      <c r="URD31" s="211"/>
      <c r="URE31" s="211"/>
      <c r="URF31" s="211"/>
      <c r="URG31" s="211"/>
      <c r="URH31" s="211"/>
      <c r="URI31" s="211"/>
      <c r="URJ31" s="211"/>
      <c r="URK31" s="211"/>
      <c r="URL31" s="211"/>
      <c r="URM31" s="211"/>
      <c r="URN31" s="211"/>
      <c r="URO31" s="211"/>
      <c r="URP31" s="211"/>
      <c r="URQ31" s="211"/>
      <c r="URR31" s="211"/>
      <c r="URS31" s="211"/>
      <c r="URT31" s="211"/>
      <c r="URU31" s="211"/>
      <c r="URV31" s="211"/>
      <c r="URW31" s="211"/>
      <c r="URX31" s="211"/>
      <c r="URY31" s="211"/>
      <c r="URZ31" s="211"/>
      <c r="USA31" s="211"/>
      <c r="USB31" s="211"/>
      <c r="USC31" s="211"/>
      <c r="USD31" s="211"/>
      <c r="USE31" s="211"/>
      <c r="USF31" s="211"/>
      <c r="USG31" s="211"/>
      <c r="USH31" s="211"/>
      <c r="USI31" s="211"/>
      <c r="USJ31" s="211"/>
      <c r="USK31" s="211"/>
      <c r="USL31" s="211"/>
      <c r="USM31" s="211"/>
      <c r="USN31" s="211"/>
      <c r="USO31" s="211"/>
      <c r="USP31" s="211"/>
      <c r="USQ31" s="211"/>
      <c r="USR31" s="211"/>
      <c r="USS31" s="211"/>
      <c r="UST31" s="211"/>
      <c r="USU31" s="211"/>
      <c r="USV31" s="211"/>
      <c r="USW31" s="211"/>
      <c r="USX31" s="211"/>
      <c r="USY31" s="211"/>
      <c r="USZ31" s="211"/>
      <c r="UTA31" s="211"/>
      <c r="UTB31" s="211"/>
      <c r="UTC31" s="211"/>
      <c r="UTD31" s="211"/>
      <c r="UTE31" s="211"/>
      <c r="UTF31" s="211"/>
      <c r="UTG31" s="211"/>
      <c r="UTH31" s="211"/>
      <c r="UTI31" s="211"/>
      <c r="UTJ31" s="211"/>
      <c r="UTK31" s="211"/>
      <c r="UTL31" s="211"/>
      <c r="UTM31" s="211"/>
      <c r="UTN31" s="211"/>
      <c r="UTO31" s="211"/>
      <c r="UTP31" s="211"/>
      <c r="UTQ31" s="211"/>
      <c r="UTR31" s="211"/>
      <c r="UTS31" s="211"/>
      <c r="UTT31" s="211"/>
      <c r="UTU31" s="211"/>
      <c r="UTV31" s="211"/>
      <c r="UTW31" s="211"/>
      <c r="UTX31" s="211"/>
      <c r="UTY31" s="211"/>
      <c r="UTZ31" s="211"/>
      <c r="UUA31" s="211"/>
      <c r="UUB31" s="211"/>
      <c r="UUC31" s="211"/>
      <c r="UUD31" s="211"/>
      <c r="UUE31" s="211"/>
      <c r="UUF31" s="211"/>
      <c r="UUG31" s="211"/>
      <c r="UUH31" s="211"/>
      <c r="UUI31" s="211"/>
      <c r="UUJ31" s="211"/>
      <c r="UUK31" s="211"/>
      <c r="UUL31" s="211"/>
      <c r="UUM31" s="211"/>
      <c r="UUN31" s="211"/>
      <c r="UUO31" s="211"/>
      <c r="UUP31" s="211"/>
      <c r="UUQ31" s="211"/>
      <c r="UUR31" s="211"/>
      <c r="UUS31" s="211"/>
      <c r="UUT31" s="211"/>
      <c r="UUU31" s="211"/>
      <c r="UUV31" s="211"/>
      <c r="UUW31" s="211"/>
      <c r="UUX31" s="211"/>
      <c r="UUY31" s="211"/>
      <c r="UUZ31" s="211"/>
      <c r="UVA31" s="211"/>
      <c r="UVB31" s="211"/>
      <c r="UVC31" s="211"/>
      <c r="UVD31" s="211"/>
      <c r="UVE31" s="211"/>
      <c r="UVF31" s="211"/>
      <c r="UVG31" s="211"/>
      <c r="UVH31" s="211"/>
      <c r="UVI31" s="211"/>
      <c r="UVJ31" s="211"/>
      <c r="UVK31" s="211"/>
      <c r="UVL31" s="211"/>
      <c r="UVM31" s="211"/>
      <c r="UVN31" s="211"/>
      <c r="UVO31" s="211"/>
      <c r="UVP31" s="211"/>
      <c r="UVQ31" s="211"/>
      <c r="UVR31" s="211"/>
      <c r="UVS31" s="211"/>
      <c r="UVT31" s="211"/>
      <c r="UVU31" s="211"/>
      <c r="UVV31" s="211"/>
      <c r="UVW31" s="211"/>
      <c r="UVX31" s="211"/>
      <c r="UVY31" s="211"/>
      <c r="UVZ31" s="211"/>
      <c r="UWA31" s="211"/>
      <c r="UWB31" s="211"/>
      <c r="UWC31" s="211"/>
      <c r="UWD31" s="211"/>
      <c r="UWE31" s="211"/>
      <c r="UWF31" s="211"/>
      <c r="UWG31" s="211"/>
      <c r="UWH31" s="211"/>
      <c r="UWI31" s="211"/>
      <c r="UWJ31" s="211"/>
      <c r="UWK31" s="211"/>
      <c r="UWL31" s="211"/>
      <c r="UWM31" s="211"/>
      <c r="UWN31" s="211"/>
      <c r="UWO31" s="211"/>
      <c r="UWP31" s="211"/>
      <c r="UWQ31" s="211"/>
      <c r="UWR31" s="211"/>
      <c r="UWS31" s="211"/>
      <c r="UWT31" s="211"/>
      <c r="UWU31" s="211"/>
      <c r="UWV31" s="211"/>
      <c r="UWW31" s="211"/>
      <c r="UWX31" s="211"/>
      <c r="UWY31" s="211"/>
      <c r="UWZ31" s="211"/>
      <c r="UXA31" s="211"/>
      <c r="UXB31" s="211"/>
      <c r="UXC31" s="211"/>
      <c r="UXD31" s="211"/>
      <c r="UXE31" s="211"/>
      <c r="UXF31" s="211"/>
      <c r="UXG31" s="211"/>
      <c r="UXH31" s="211"/>
      <c r="UXI31" s="211"/>
      <c r="UXJ31" s="211"/>
      <c r="UXK31" s="211"/>
      <c r="UXL31" s="211"/>
      <c r="UXM31" s="211"/>
      <c r="UXN31" s="211"/>
      <c r="UXO31" s="211"/>
      <c r="UXP31" s="211"/>
      <c r="UXQ31" s="211"/>
      <c r="UXR31" s="211"/>
      <c r="UXS31" s="211"/>
      <c r="UXT31" s="211"/>
      <c r="UXU31" s="211"/>
      <c r="UXV31" s="211"/>
      <c r="UXW31" s="211"/>
      <c r="UXX31" s="211"/>
      <c r="UXY31" s="211"/>
      <c r="UXZ31" s="211"/>
      <c r="UYA31" s="211"/>
      <c r="UYB31" s="211"/>
      <c r="UYC31" s="211"/>
      <c r="UYD31" s="211"/>
      <c r="UYE31" s="211"/>
      <c r="UYF31" s="211"/>
      <c r="UYG31" s="211"/>
      <c r="UYH31" s="211"/>
      <c r="UYI31" s="211"/>
      <c r="UYJ31" s="211"/>
      <c r="UYK31" s="211"/>
      <c r="UYL31" s="211"/>
      <c r="UYM31" s="211"/>
      <c r="UYN31" s="211"/>
      <c r="UYO31" s="211"/>
      <c r="UYP31" s="211"/>
      <c r="UYQ31" s="211"/>
      <c r="UYR31" s="211"/>
      <c r="UYS31" s="211"/>
      <c r="UYT31" s="211"/>
      <c r="UYU31" s="211"/>
      <c r="UYV31" s="211"/>
      <c r="UYW31" s="211"/>
      <c r="UYX31" s="211"/>
      <c r="UYY31" s="211"/>
      <c r="UYZ31" s="211"/>
      <c r="UZA31" s="211"/>
      <c r="UZB31" s="211"/>
      <c r="UZC31" s="211"/>
      <c r="UZD31" s="211"/>
      <c r="UZE31" s="211"/>
      <c r="UZF31" s="211"/>
      <c r="UZG31" s="211"/>
      <c r="UZH31" s="211"/>
      <c r="UZI31" s="211"/>
      <c r="UZJ31" s="211"/>
      <c r="UZK31" s="211"/>
      <c r="UZL31" s="211"/>
      <c r="UZM31" s="211"/>
      <c r="UZN31" s="211"/>
      <c r="UZO31" s="211"/>
      <c r="UZP31" s="211"/>
      <c r="UZQ31" s="211"/>
      <c r="UZR31" s="211"/>
      <c r="UZS31" s="211"/>
      <c r="UZT31" s="211"/>
      <c r="UZU31" s="211"/>
      <c r="UZV31" s="211"/>
      <c r="UZW31" s="211"/>
      <c r="UZX31" s="211"/>
      <c r="UZY31" s="211"/>
      <c r="UZZ31" s="211"/>
      <c r="VAA31" s="211"/>
      <c r="VAB31" s="211"/>
      <c r="VAC31" s="211"/>
      <c r="VAD31" s="211"/>
      <c r="VAE31" s="211"/>
      <c r="VAF31" s="211"/>
      <c r="VAG31" s="211"/>
      <c r="VAH31" s="211"/>
      <c r="VAI31" s="211"/>
      <c r="VAJ31" s="211"/>
      <c r="VAK31" s="211"/>
      <c r="VAL31" s="211"/>
      <c r="VAM31" s="211"/>
      <c r="VAN31" s="211"/>
      <c r="VAO31" s="211"/>
      <c r="VAP31" s="211"/>
      <c r="VAQ31" s="211"/>
      <c r="VAR31" s="211"/>
      <c r="VAS31" s="211"/>
      <c r="VAT31" s="211"/>
      <c r="VAU31" s="211"/>
      <c r="VAV31" s="211"/>
      <c r="VAW31" s="211"/>
      <c r="VAX31" s="211"/>
      <c r="VAY31" s="211"/>
      <c r="VAZ31" s="211"/>
      <c r="VBA31" s="211"/>
      <c r="VBB31" s="211"/>
      <c r="VBC31" s="211"/>
      <c r="VBD31" s="211"/>
      <c r="VBE31" s="211"/>
      <c r="VBF31" s="211"/>
      <c r="VBG31" s="211"/>
      <c r="VBH31" s="211"/>
      <c r="VBI31" s="211"/>
      <c r="VBJ31" s="211"/>
      <c r="VBK31" s="211"/>
      <c r="VBL31" s="211"/>
      <c r="VBM31" s="211"/>
      <c r="VBN31" s="211"/>
      <c r="VBO31" s="211"/>
      <c r="VBP31" s="211"/>
      <c r="VBQ31" s="211"/>
      <c r="VBR31" s="211"/>
      <c r="VBS31" s="211"/>
      <c r="VBT31" s="211"/>
      <c r="VBU31" s="211"/>
      <c r="VBV31" s="211"/>
      <c r="VBW31" s="211"/>
      <c r="VBX31" s="211"/>
      <c r="VBY31" s="211"/>
      <c r="VBZ31" s="211"/>
      <c r="VCA31" s="211"/>
      <c r="VCB31" s="211"/>
      <c r="VCC31" s="211"/>
      <c r="VCD31" s="211"/>
      <c r="VCE31" s="211"/>
      <c r="VCF31" s="211"/>
      <c r="VCG31" s="211"/>
      <c r="VCH31" s="211"/>
      <c r="VCI31" s="211"/>
      <c r="VCJ31" s="211"/>
      <c r="VCK31" s="211"/>
      <c r="VCL31" s="211"/>
      <c r="VCM31" s="211"/>
      <c r="VCN31" s="211"/>
      <c r="VCO31" s="211"/>
      <c r="VCP31" s="211"/>
      <c r="VCQ31" s="211"/>
      <c r="VCR31" s="211"/>
      <c r="VCS31" s="211"/>
      <c r="VCT31" s="211"/>
      <c r="VCU31" s="211"/>
      <c r="VCV31" s="211"/>
      <c r="VCW31" s="211"/>
      <c r="VCX31" s="211"/>
      <c r="VCY31" s="211"/>
      <c r="VCZ31" s="211"/>
      <c r="VDA31" s="211"/>
      <c r="VDB31" s="211"/>
      <c r="VDC31" s="211"/>
      <c r="VDD31" s="211"/>
      <c r="VDE31" s="211"/>
      <c r="VDF31" s="211"/>
      <c r="VDG31" s="211"/>
      <c r="VDH31" s="211"/>
      <c r="VDI31" s="211"/>
      <c r="VDJ31" s="211"/>
      <c r="VDK31" s="211"/>
      <c r="VDL31" s="211"/>
      <c r="VDM31" s="211"/>
      <c r="VDN31" s="211"/>
      <c r="VDO31" s="211"/>
      <c r="VDP31" s="211"/>
      <c r="VDQ31" s="211"/>
      <c r="VDR31" s="211"/>
      <c r="VDS31" s="211"/>
      <c r="VDT31" s="211"/>
      <c r="VDU31" s="211"/>
      <c r="VDV31" s="211"/>
      <c r="VDW31" s="211"/>
      <c r="VDX31" s="211"/>
      <c r="VDY31" s="211"/>
      <c r="VDZ31" s="211"/>
      <c r="VEA31" s="211"/>
      <c r="VEB31" s="211"/>
      <c r="VEC31" s="211"/>
      <c r="VED31" s="211"/>
      <c r="VEE31" s="211"/>
      <c r="VEF31" s="211"/>
      <c r="VEG31" s="211"/>
      <c r="VEH31" s="211"/>
      <c r="VEI31" s="211"/>
      <c r="VEJ31" s="211"/>
      <c r="VEK31" s="211"/>
      <c r="VEL31" s="211"/>
      <c r="VEM31" s="211"/>
      <c r="VEN31" s="211"/>
      <c r="VEO31" s="211"/>
      <c r="VEP31" s="211"/>
      <c r="VEQ31" s="211"/>
      <c r="VER31" s="211"/>
      <c r="VES31" s="211"/>
      <c r="VET31" s="211"/>
      <c r="VEU31" s="211"/>
      <c r="VEV31" s="211"/>
      <c r="VEW31" s="211"/>
      <c r="VEX31" s="211"/>
      <c r="VEY31" s="211"/>
      <c r="VEZ31" s="211"/>
      <c r="VFA31" s="211"/>
      <c r="VFB31" s="211"/>
      <c r="VFC31" s="211"/>
      <c r="VFD31" s="211"/>
      <c r="VFE31" s="211"/>
      <c r="VFF31" s="211"/>
      <c r="VFG31" s="211"/>
      <c r="VFH31" s="211"/>
      <c r="VFI31" s="211"/>
      <c r="VFJ31" s="211"/>
      <c r="VFK31" s="211"/>
      <c r="VFL31" s="211"/>
      <c r="VFM31" s="211"/>
      <c r="VFN31" s="211"/>
      <c r="VFO31" s="211"/>
      <c r="VFP31" s="211"/>
      <c r="VFQ31" s="211"/>
      <c r="VFR31" s="211"/>
      <c r="VFS31" s="211"/>
      <c r="VFT31" s="211"/>
      <c r="VFU31" s="211"/>
      <c r="VFV31" s="211"/>
      <c r="VFW31" s="211"/>
      <c r="VFX31" s="211"/>
      <c r="VFY31" s="211"/>
      <c r="VFZ31" s="211"/>
      <c r="VGA31" s="211"/>
      <c r="VGB31" s="211"/>
      <c r="VGC31" s="211"/>
      <c r="VGD31" s="211"/>
      <c r="VGE31" s="211"/>
      <c r="VGF31" s="211"/>
      <c r="VGG31" s="211"/>
      <c r="VGH31" s="211"/>
      <c r="VGI31" s="211"/>
      <c r="VGJ31" s="211"/>
      <c r="VGK31" s="211"/>
      <c r="VGL31" s="211"/>
      <c r="VGM31" s="211"/>
      <c r="VGN31" s="211"/>
      <c r="VGO31" s="211"/>
      <c r="VGP31" s="211"/>
      <c r="VGQ31" s="211"/>
      <c r="VGR31" s="211"/>
      <c r="VGS31" s="211"/>
      <c r="VGT31" s="211"/>
      <c r="VGU31" s="211"/>
      <c r="VGV31" s="211"/>
      <c r="VGW31" s="211"/>
      <c r="VGX31" s="211"/>
      <c r="VGY31" s="211"/>
      <c r="VGZ31" s="211"/>
      <c r="VHA31" s="211"/>
      <c r="VHB31" s="211"/>
      <c r="VHC31" s="211"/>
      <c r="VHD31" s="211"/>
      <c r="VHE31" s="211"/>
      <c r="VHF31" s="211"/>
      <c r="VHG31" s="211"/>
      <c r="VHH31" s="211"/>
      <c r="VHI31" s="211"/>
      <c r="VHJ31" s="211"/>
      <c r="VHK31" s="211"/>
      <c r="VHL31" s="211"/>
      <c r="VHM31" s="211"/>
      <c r="VHN31" s="211"/>
      <c r="VHO31" s="211"/>
      <c r="VHP31" s="211"/>
      <c r="VHQ31" s="211"/>
      <c r="VHR31" s="211"/>
      <c r="VHS31" s="211"/>
      <c r="VHT31" s="211"/>
      <c r="VHU31" s="211"/>
      <c r="VHV31" s="211"/>
      <c r="VHW31" s="211"/>
      <c r="VHX31" s="211"/>
      <c r="VHY31" s="211"/>
      <c r="VHZ31" s="211"/>
      <c r="VIA31" s="211"/>
      <c r="VIB31" s="211"/>
      <c r="VIC31" s="211"/>
      <c r="VID31" s="211"/>
      <c r="VIE31" s="211"/>
      <c r="VIF31" s="211"/>
      <c r="VIG31" s="211"/>
      <c r="VIH31" s="211"/>
      <c r="VII31" s="211"/>
      <c r="VIJ31" s="211"/>
      <c r="VIK31" s="211"/>
      <c r="VIL31" s="211"/>
      <c r="VIM31" s="211"/>
      <c r="VIN31" s="211"/>
      <c r="VIO31" s="211"/>
      <c r="VIP31" s="211"/>
      <c r="VIQ31" s="211"/>
      <c r="VIR31" s="211"/>
      <c r="VIS31" s="211"/>
      <c r="VIT31" s="211"/>
      <c r="VIU31" s="211"/>
      <c r="VIV31" s="211"/>
      <c r="VIW31" s="211"/>
      <c r="VIX31" s="211"/>
      <c r="VIY31" s="211"/>
      <c r="VIZ31" s="211"/>
      <c r="VJA31" s="211"/>
      <c r="VJB31" s="211"/>
      <c r="VJC31" s="211"/>
      <c r="VJD31" s="211"/>
      <c r="VJE31" s="211"/>
      <c r="VJF31" s="211"/>
      <c r="VJG31" s="211"/>
      <c r="VJH31" s="211"/>
      <c r="VJI31" s="211"/>
      <c r="VJJ31" s="211"/>
      <c r="VJK31" s="211"/>
      <c r="VJL31" s="211"/>
      <c r="VJM31" s="211"/>
      <c r="VJN31" s="211"/>
      <c r="VJO31" s="211"/>
      <c r="VJP31" s="211"/>
      <c r="VJQ31" s="211"/>
      <c r="VJR31" s="211"/>
      <c r="VJS31" s="211"/>
      <c r="VJT31" s="211"/>
      <c r="VJU31" s="211"/>
      <c r="VJV31" s="211"/>
      <c r="VJW31" s="211"/>
      <c r="VJX31" s="211"/>
      <c r="VJY31" s="211"/>
      <c r="VJZ31" s="211"/>
      <c r="VKA31" s="211"/>
      <c r="VKB31" s="211"/>
      <c r="VKC31" s="211"/>
      <c r="VKD31" s="211"/>
      <c r="VKE31" s="211"/>
      <c r="VKF31" s="211"/>
      <c r="VKG31" s="211"/>
      <c r="VKH31" s="211"/>
      <c r="VKI31" s="211"/>
      <c r="VKJ31" s="211"/>
      <c r="VKK31" s="211"/>
      <c r="VKL31" s="211"/>
      <c r="VKM31" s="211"/>
      <c r="VKN31" s="211"/>
      <c r="VKO31" s="211"/>
      <c r="VKP31" s="211"/>
      <c r="VKQ31" s="211"/>
      <c r="VKR31" s="211"/>
      <c r="VKS31" s="211"/>
      <c r="VKT31" s="211"/>
      <c r="VKU31" s="211"/>
      <c r="VKV31" s="211"/>
      <c r="VKW31" s="211"/>
      <c r="VKX31" s="211"/>
      <c r="VKY31" s="211"/>
      <c r="VKZ31" s="211"/>
      <c r="VLA31" s="211"/>
      <c r="VLB31" s="211"/>
      <c r="VLC31" s="211"/>
      <c r="VLD31" s="211"/>
      <c r="VLE31" s="211"/>
      <c r="VLF31" s="211"/>
      <c r="VLG31" s="211"/>
      <c r="VLH31" s="211"/>
      <c r="VLI31" s="211"/>
      <c r="VLJ31" s="211"/>
      <c r="VLK31" s="211"/>
      <c r="VLL31" s="211"/>
      <c r="VLM31" s="211"/>
      <c r="VLN31" s="211"/>
      <c r="VLO31" s="211"/>
      <c r="VLP31" s="211"/>
      <c r="VLQ31" s="211"/>
      <c r="VLR31" s="211"/>
      <c r="VLS31" s="211"/>
      <c r="VLT31" s="211"/>
      <c r="VLU31" s="211"/>
      <c r="VLV31" s="211"/>
      <c r="VLW31" s="211"/>
      <c r="VLX31" s="211"/>
      <c r="VLY31" s="211"/>
      <c r="VLZ31" s="211"/>
      <c r="VMA31" s="211"/>
      <c r="VMB31" s="211"/>
      <c r="VMC31" s="211"/>
      <c r="VMD31" s="211"/>
      <c r="VME31" s="211"/>
      <c r="VMF31" s="211"/>
      <c r="VMG31" s="211"/>
      <c r="VMH31" s="211"/>
      <c r="VMI31" s="211"/>
      <c r="VMJ31" s="211"/>
      <c r="VMK31" s="211"/>
      <c r="VML31" s="211"/>
      <c r="VMM31" s="211"/>
      <c r="VMN31" s="211"/>
      <c r="VMO31" s="211"/>
      <c r="VMP31" s="211"/>
      <c r="VMQ31" s="211"/>
      <c r="VMR31" s="211"/>
      <c r="VMS31" s="211"/>
      <c r="VMT31" s="211"/>
      <c r="VMU31" s="211"/>
      <c r="VMV31" s="211"/>
      <c r="VMW31" s="211"/>
      <c r="VMX31" s="211"/>
      <c r="VMY31" s="211"/>
      <c r="VMZ31" s="211"/>
      <c r="VNA31" s="211"/>
      <c r="VNB31" s="211"/>
      <c r="VNC31" s="211"/>
      <c r="VND31" s="211"/>
      <c r="VNE31" s="211"/>
      <c r="VNF31" s="211"/>
      <c r="VNG31" s="211"/>
      <c r="VNH31" s="211"/>
      <c r="VNI31" s="211"/>
      <c r="VNJ31" s="211"/>
      <c r="VNK31" s="211"/>
      <c r="VNL31" s="211"/>
      <c r="VNM31" s="211"/>
      <c r="VNN31" s="211"/>
      <c r="VNO31" s="211"/>
      <c r="VNP31" s="211"/>
      <c r="VNQ31" s="211"/>
      <c r="VNR31" s="211"/>
      <c r="VNS31" s="211"/>
      <c r="VNT31" s="211"/>
      <c r="VNU31" s="211"/>
      <c r="VNV31" s="211"/>
      <c r="VNW31" s="211"/>
      <c r="VNX31" s="211"/>
      <c r="VNY31" s="211"/>
      <c r="VNZ31" s="211"/>
      <c r="VOA31" s="211"/>
      <c r="VOB31" s="211"/>
      <c r="VOC31" s="211"/>
      <c r="VOD31" s="211"/>
      <c r="VOE31" s="211"/>
      <c r="VOF31" s="211"/>
      <c r="VOG31" s="211"/>
      <c r="VOH31" s="211"/>
      <c r="VOI31" s="211"/>
      <c r="VOJ31" s="211"/>
      <c r="VOK31" s="211"/>
      <c r="VOL31" s="211"/>
      <c r="VOM31" s="211"/>
      <c r="VON31" s="211"/>
      <c r="VOO31" s="211"/>
      <c r="VOP31" s="211"/>
      <c r="VOQ31" s="211"/>
      <c r="VOR31" s="211"/>
      <c r="VOS31" s="211"/>
      <c r="VOT31" s="211"/>
      <c r="VOU31" s="211"/>
      <c r="VOV31" s="211"/>
      <c r="VOW31" s="211"/>
      <c r="VOX31" s="211"/>
      <c r="VOY31" s="211"/>
      <c r="VOZ31" s="211"/>
      <c r="VPA31" s="211"/>
      <c r="VPB31" s="211"/>
      <c r="VPC31" s="211"/>
      <c r="VPD31" s="211"/>
      <c r="VPE31" s="211"/>
      <c r="VPF31" s="211"/>
      <c r="VPG31" s="211"/>
      <c r="VPH31" s="211"/>
      <c r="VPI31" s="211"/>
      <c r="VPJ31" s="211"/>
      <c r="VPK31" s="211"/>
      <c r="VPL31" s="211"/>
      <c r="VPM31" s="211"/>
      <c r="VPN31" s="211"/>
      <c r="VPO31" s="211"/>
      <c r="VPP31" s="211"/>
      <c r="VPQ31" s="211"/>
      <c r="VPR31" s="211"/>
      <c r="VPS31" s="211"/>
      <c r="VPT31" s="211"/>
      <c r="VPU31" s="211"/>
      <c r="VPV31" s="211"/>
      <c r="VPW31" s="211"/>
      <c r="VPX31" s="211"/>
      <c r="VPY31" s="211"/>
      <c r="VPZ31" s="211"/>
      <c r="VQA31" s="211"/>
      <c r="VQB31" s="211"/>
      <c r="VQC31" s="211"/>
      <c r="VQD31" s="211"/>
      <c r="VQE31" s="211"/>
      <c r="VQF31" s="211"/>
      <c r="VQG31" s="211"/>
      <c r="VQH31" s="211"/>
      <c r="VQI31" s="211"/>
      <c r="VQJ31" s="211"/>
      <c r="VQK31" s="211"/>
      <c r="VQL31" s="211"/>
      <c r="VQM31" s="211"/>
      <c r="VQN31" s="211"/>
      <c r="VQO31" s="211"/>
      <c r="VQP31" s="211"/>
      <c r="VQQ31" s="211"/>
      <c r="VQR31" s="211"/>
      <c r="VQS31" s="211"/>
      <c r="VQT31" s="211"/>
      <c r="VQU31" s="211"/>
      <c r="VQV31" s="211"/>
      <c r="VQW31" s="211"/>
      <c r="VQX31" s="211"/>
      <c r="VQY31" s="211"/>
      <c r="VQZ31" s="211"/>
      <c r="VRA31" s="211"/>
      <c r="VRB31" s="211"/>
      <c r="VRC31" s="211"/>
      <c r="VRD31" s="211"/>
      <c r="VRE31" s="211"/>
      <c r="VRF31" s="211"/>
      <c r="VRG31" s="211"/>
      <c r="VRH31" s="211"/>
      <c r="VRI31" s="211"/>
      <c r="VRJ31" s="211"/>
      <c r="VRK31" s="211"/>
      <c r="VRL31" s="211"/>
      <c r="VRM31" s="211"/>
      <c r="VRN31" s="211"/>
      <c r="VRO31" s="211"/>
      <c r="VRP31" s="211"/>
      <c r="VRQ31" s="211"/>
      <c r="VRR31" s="211"/>
      <c r="VRS31" s="211"/>
      <c r="VRT31" s="211"/>
      <c r="VRU31" s="211"/>
      <c r="VRV31" s="211"/>
      <c r="VRW31" s="211"/>
      <c r="VRX31" s="211"/>
      <c r="VRY31" s="211"/>
      <c r="VRZ31" s="211"/>
      <c r="VSA31" s="211"/>
      <c r="VSB31" s="211"/>
      <c r="VSC31" s="211"/>
      <c r="VSD31" s="211"/>
      <c r="VSE31" s="211"/>
      <c r="VSF31" s="211"/>
      <c r="VSG31" s="211"/>
      <c r="VSH31" s="211"/>
      <c r="VSI31" s="211"/>
      <c r="VSJ31" s="211"/>
      <c r="VSK31" s="211"/>
      <c r="VSL31" s="211"/>
      <c r="VSM31" s="211"/>
      <c r="VSN31" s="211"/>
      <c r="VSO31" s="211"/>
      <c r="VSP31" s="211"/>
      <c r="VSQ31" s="211"/>
      <c r="VSR31" s="211"/>
      <c r="VSS31" s="211"/>
      <c r="VST31" s="211"/>
      <c r="VSU31" s="211"/>
      <c r="VSV31" s="211"/>
      <c r="VSW31" s="211"/>
      <c r="VSX31" s="211"/>
      <c r="VSY31" s="211"/>
      <c r="VSZ31" s="211"/>
      <c r="VTA31" s="211"/>
      <c r="VTB31" s="211"/>
      <c r="VTC31" s="211"/>
      <c r="VTD31" s="211"/>
      <c r="VTE31" s="211"/>
      <c r="VTF31" s="211"/>
      <c r="VTG31" s="211"/>
      <c r="VTH31" s="211"/>
      <c r="VTI31" s="211"/>
      <c r="VTJ31" s="211"/>
      <c r="VTK31" s="211"/>
      <c r="VTL31" s="211"/>
      <c r="VTM31" s="211"/>
      <c r="VTN31" s="211"/>
      <c r="VTO31" s="211"/>
      <c r="VTP31" s="211"/>
      <c r="VTQ31" s="211"/>
      <c r="VTR31" s="211"/>
      <c r="VTS31" s="211"/>
      <c r="VTT31" s="211"/>
      <c r="VTU31" s="211"/>
      <c r="VTV31" s="211"/>
      <c r="VTW31" s="211"/>
      <c r="VTX31" s="211"/>
      <c r="VTY31" s="211"/>
      <c r="VTZ31" s="211"/>
      <c r="VUA31" s="211"/>
      <c r="VUB31" s="211"/>
      <c r="VUC31" s="211"/>
      <c r="VUD31" s="211"/>
      <c r="VUE31" s="211"/>
      <c r="VUF31" s="211"/>
      <c r="VUG31" s="211"/>
      <c r="VUH31" s="211"/>
      <c r="VUI31" s="211"/>
      <c r="VUJ31" s="211"/>
      <c r="VUK31" s="211"/>
      <c r="VUL31" s="211"/>
      <c r="VUM31" s="211"/>
      <c r="VUN31" s="211"/>
      <c r="VUO31" s="211"/>
      <c r="VUP31" s="211"/>
      <c r="VUQ31" s="211"/>
      <c r="VUR31" s="211"/>
      <c r="VUS31" s="211"/>
      <c r="VUT31" s="211"/>
      <c r="VUU31" s="211"/>
      <c r="VUV31" s="211"/>
      <c r="VUW31" s="211"/>
      <c r="VUX31" s="211"/>
      <c r="VUY31" s="211"/>
      <c r="VUZ31" s="211"/>
      <c r="VVA31" s="211"/>
      <c r="VVB31" s="211"/>
      <c r="VVC31" s="211"/>
      <c r="VVD31" s="211"/>
      <c r="VVE31" s="211"/>
      <c r="VVF31" s="211"/>
      <c r="VVG31" s="211"/>
      <c r="VVH31" s="211"/>
      <c r="VVI31" s="211"/>
      <c r="VVJ31" s="211"/>
      <c r="VVK31" s="211"/>
      <c r="VVL31" s="211"/>
      <c r="VVM31" s="211"/>
      <c r="VVN31" s="211"/>
      <c r="VVO31" s="211"/>
      <c r="VVP31" s="211"/>
      <c r="VVQ31" s="211"/>
      <c r="VVR31" s="211"/>
      <c r="VVS31" s="211"/>
      <c r="VVT31" s="211"/>
      <c r="VVU31" s="211"/>
      <c r="VVV31" s="211"/>
      <c r="VVW31" s="211"/>
      <c r="VVX31" s="211"/>
      <c r="VVY31" s="211"/>
      <c r="VVZ31" s="211"/>
      <c r="VWA31" s="211"/>
      <c r="VWB31" s="211"/>
      <c r="VWC31" s="211"/>
      <c r="VWD31" s="211"/>
      <c r="VWE31" s="211"/>
      <c r="VWF31" s="211"/>
      <c r="VWG31" s="211"/>
      <c r="VWH31" s="211"/>
      <c r="VWI31" s="211"/>
      <c r="VWJ31" s="211"/>
      <c r="VWK31" s="211"/>
      <c r="VWL31" s="211"/>
      <c r="VWM31" s="211"/>
      <c r="VWN31" s="211"/>
      <c r="VWO31" s="211"/>
      <c r="VWP31" s="211"/>
      <c r="VWQ31" s="211"/>
      <c r="VWR31" s="211"/>
      <c r="VWS31" s="211"/>
      <c r="VWT31" s="211"/>
      <c r="VWU31" s="211"/>
      <c r="VWV31" s="211"/>
      <c r="VWW31" s="211"/>
      <c r="VWX31" s="211"/>
      <c r="VWY31" s="211"/>
      <c r="VWZ31" s="211"/>
      <c r="VXA31" s="211"/>
      <c r="VXB31" s="211"/>
      <c r="VXC31" s="211"/>
      <c r="VXD31" s="211"/>
      <c r="VXE31" s="211"/>
      <c r="VXF31" s="211"/>
      <c r="VXG31" s="211"/>
      <c r="VXH31" s="211"/>
      <c r="VXI31" s="211"/>
      <c r="VXJ31" s="211"/>
      <c r="VXK31" s="211"/>
      <c r="VXL31" s="211"/>
      <c r="VXM31" s="211"/>
      <c r="VXN31" s="211"/>
      <c r="VXO31" s="211"/>
      <c r="VXP31" s="211"/>
      <c r="VXQ31" s="211"/>
      <c r="VXR31" s="211"/>
      <c r="VXS31" s="211"/>
      <c r="VXT31" s="211"/>
      <c r="VXU31" s="211"/>
      <c r="VXV31" s="211"/>
      <c r="VXW31" s="211"/>
      <c r="VXX31" s="211"/>
      <c r="VXY31" s="211"/>
      <c r="VXZ31" s="211"/>
      <c r="VYA31" s="211"/>
      <c r="VYB31" s="211"/>
      <c r="VYC31" s="211"/>
      <c r="VYD31" s="211"/>
      <c r="VYE31" s="211"/>
      <c r="VYF31" s="211"/>
      <c r="VYG31" s="211"/>
      <c r="VYH31" s="211"/>
      <c r="VYI31" s="211"/>
      <c r="VYJ31" s="211"/>
      <c r="VYK31" s="211"/>
      <c r="VYL31" s="211"/>
      <c r="VYM31" s="211"/>
      <c r="VYN31" s="211"/>
      <c r="VYO31" s="211"/>
      <c r="VYP31" s="211"/>
      <c r="VYQ31" s="211"/>
      <c r="VYR31" s="211"/>
      <c r="VYS31" s="211"/>
      <c r="VYT31" s="211"/>
      <c r="VYU31" s="211"/>
      <c r="VYV31" s="211"/>
      <c r="VYW31" s="211"/>
      <c r="VYX31" s="211"/>
      <c r="VYY31" s="211"/>
      <c r="VYZ31" s="211"/>
      <c r="VZA31" s="211"/>
      <c r="VZB31" s="211"/>
      <c r="VZC31" s="211"/>
      <c r="VZD31" s="211"/>
      <c r="VZE31" s="211"/>
      <c r="VZF31" s="211"/>
      <c r="VZG31" s="211"/>
      <c r="VZH31" s="211"/>
      <c r="VZI31" s="211"/>
      <c r="VZJ31" s="211"/>
      <c r="VZK31" s="211"/>
      <c r="VZL31" s="211"/>
      <c r="VZM31" s="211"/>
      <c r="VZN31" s="211"/>
      <c r="VZO31" s="211"/>
      <c r="VZP31" s="211"/>
      <c r="VZQ31" s="211"/>
      <c r="VZR31" s="211"/>
      <c r="VZS31" s="211"/>
      <c r="VZT31" s="211"/>
      <c r="VZU31" s="211"/>
      <c r="VZV31" s="211"/>
      <c r="VZW31" s="211"/>
      <c r="VZX31" s="211"/>
      <c r="VZY31" s="211"/>
      <c r="VZZ31" s="211"/>
      <c r="WAA31" s="211"/>
      <c r="WAB31" s="211"/>
      <c r="WAC31" s="211"/>
      <c r="WAD31" s="211"/>
      <c r="WAE31" s="211"/>
      <c r="WAF31" s="211"/>
      <c r="WAG31" s="211"/>
      <c r="WAH31" s="211"/>
      <c r="WAI31" s="211"/>
      <c r="WAJ31" s="211"/>
      <c r="WAK31" s="211"/>
      <c r="WAL31" s="211"/>
      <c r="WAM31" s="211"/>
      <c r="WAN31" s="211"/>
      <c r="WAO31" s="211"/>
      <c r="WAP31" s="211"/>
      <c r="WAQ31" s="211"/>
      <c r="WAR31" s="211"/>
      <c r="WAS31" s="211"/>
      <c r="WAT31" s="211"/>
      <c r="WAU31" s="211"/>
      <c r="WAV31" s="211"/>
      <c r="WAW31" s="211"/>
      <c r="WAX31" s="211"/>
      <c r="WAY31" s="211"/>
      <c r="WAZ31" s="211"/>
      <c r="WBA31" s="211"/>
      <c r="WBB31" s="211"/>
      <c r="WBC31" s="211"/>
      <c r="WBD31" s="211"/>
      <c r="WBE31" s="211"/>
      <c r="WBF31" s="211"/>
      <c r="WBG31" s="211"/>
      <c r="WBH31" s="211"/>
      <c r="WBI31" s="211"/>
      <c r="WBJ31" s="211"/>
      <c r="WBK31" s="211"/>
      <c r="WBL31" s="211"/>
      <c r="WBM31" s="211"/>
      <c r="WBN31" s="211"/>
      <c r="WBO31" s="211"/>
      <c r="WBP31" s="211"/>
      <c r="WBQ31" s="211"/>
      <c r="WBR31" s="211"/>
      <c r="WBS31" s="211"/>
      <c r="WBT31" s="211"/>
      <c r="WBU31" s="211"/>
      <c r="WBV31" s="211"/>
      <c r="WBW31" s="211"/>
      <c r="WBX31" s="211"/>
      <c r="WBY31" s="211"/>
      <c r="WBZ31" s="211"/>
      <c r="WCA31" s="211"/>
      <c r="WCB31" s="211"/>
      <c r="WCC31" s="211"/>
      <c r="WCD31" s="211"/>
      <c r="WCE31" s="211"/>
      <c r="WCF31" s="211"/>
      <c r="WCG31" s="211"/>
      <c r="WCH31" s="211"/>
      <c r="WCI31" s="211"/>
      <c r="WCJ31" s="211"/>
      <c r="WCK31" s="211"/>
      <c r="WCL31" s="211"/>
      <c r="WCM31" s="211"/>
      <c r="WCN31" s="211"/>
      <c r="WCO31" s="211"/>
      <c r="WCP31" s="211"/>
      <c r="WCQ31" s="211"/>
      <c r="WCR31" s="211"/>
      <c r="WCS31" s="211"/>
      <c r="WCT31" s="211"/>
      <c r="WCU31" s="211"/>
      <c r="WCV31" s="211"/>
      <c r="WCW31" s="211"/>
      <c r="WCX31" s="211"/>
      <c r="WCY31" s="211"/>
      <c r="WCZ31" s="211"/>
      <c r="WDA31" s="211"/>
      <c r="WDB31" s="211"/>
      <c r="WDC31" s="211"/>
      <c r="WDD31" s="211"/>
      <c r="WDE31" s="211"/>
      <c r="WDF31" s="211"/>
      <c r="WDG31" s="211"/>
      <c r="WDH31" s="211"/>
      <c r="WDI31" s="211"/>
      <c r="WDJ31" s="211"/>
      <c r="WDK31" s="211"/>
      <c r="WDL31" s="211"/>
      <c r="WDM31" s="211"/>
      <c r="WDN31" s="211"/>
      <c r="WDO31" s="211"/>
      <c r="WDP31" s="211"/>
      <c r="WDQ31" s="211"/>
      <c r="WDR31" s="211"/>
      <c r="WDS31" s="211"/>
      <c r="WDT31" s="211"/>
      <c r="WDU31" s="211"/>
      <c r="WDV31" s="211"/>
      <c r="WDW31" s="211"/>
      <c r="WDX31" s="211"/>
      <c r="WDY31" s="211"/>
      <c r="WDZ31" s="211"/>
      <c r="WEA31" s="211"/>
      <c r="WEB31" s="211"/>
      <c r="WEC31" s="211"/>
      <c r="WED31" s="211"/>
      <c r="WEE31" s="211"/>
      <c r="WEF31" s="211"/>
      <c r="WEG31" s="211"/>
      <c r="WEH31" s="211"/>
      <c r="WEI31" s="211"/>
      <c r="WEJ31" s="211"/>
      <c r="WEK31" s="211"/>
      <c r="WEL31" s="211"/>
      <c r="WEM31" s="211"/>
      <c r="WEN31" s="211"/>
      <c r="WEO31" s="211"/>
      <c r="WEP31" s="211"/>
      <c r="WEQ31" s="211"/>
      <c r="WER31" s="211"/>
      <c r="WES31" s="211"/>
      <c r="WET31" s="211"/>
      <c r="WEU31" s="211"/>
      <c r="WEV31" s="211"/>
      <c r="WEW31" s="211"/>
      <c r="WEX31" s="211"/>
      <c r="WEY31" s="211"/>
      <c r="WEZ31" s="211"/>
      <c r="WFA31" s="211"/>
      <c r="WFB31" s="211"/>
      <c r="WFC31" s="211"/>
      <c r="WFD31" s="211"/>
      <c r="WFE31" s="211"/>
      <c r="WFF31" s="211"/>
      <c r="WFG31" s="211"/>
      <c r="WFH31" s="211"/>
      <c r="WFI31" s="211"/>
      <c r="WFJ31" s="211"/>
      <c r="WFK31" s="211"/>
      <c r="WFL31" s="211"/>
      <c r="WFM31" s="211"/>
      <c r="WFN31" s="211"/>
      <c r="WFO31" s="211"/>
      <c r="WFP31" s="211"/>
      <c r="WFQ31" s="211"/>
      <c r="WFR31" s="211"/>
      <c r="WFS31" s="211"/>
      <c r="WFT31" s="211"/>
      <c r="WFU31" s="211"/>
      <c r="WFV31" s="211"/>
      <c r="WFW31" s="211"/>
      <c r="WFX31" s="211"/>
      <c r="WFY31" s="211"/>
      <c r="WFZ31" s="211"/>
      <c r="WGA31" s="211"/>
      <c r="WGB31" s="211"/>
      <c r="WGC31" s="211"/>
      <c r="WGD31" s="211"/>
      <c r="WGE31" s="211"/>
      <c r="WGF31" s="211"/>
      <c r="WGG31" s="211"/>
      <c r="WGH31" s="211"/>
      <c r="WGI31" s="211"/>
      <c r="WGJ31" s="211"/>
      <c r="WGK31" s="211"/>
      <c r="WGL31" s="211"/>
      <c r="WGM31" s="211"/>
      <c r="WGN31" s="211"/>
      <c r="WGO31" s="211"/>
      <c r="WGP31" s="211"/>
      <c r="WGQ31" s="211"/>
      <c r="WGR31" s="211"/>
      <c r="WGS31" s="211"/>
      <c r="WGT31" s="211"/>
      <c r="WGU31" s="211"/>
      <c r="WGV31" s="211"/>
      <c r="WGW31" s="211"/>
      <c r="WGX31" s="211"/>
      <c r="WGY31" s="211"/>
      <c r="WGZ31" s="211"/>
      <c r="WHA31" s="211"/>
      <c r="WHB31" s="211"/>
      <c r="WHC31" s="211"/>
      <c r="WHD31" s="211"/>
      <c r="WHE31" s="211"/>
      <c r="WHF31" s="211"/>
      <c r="WHG31" s="211"/>
      <c r="WHH31" s="211"/>
      <c r="WHI31" s="211"/>
      <c r="WHJ31" s="211"/>
      <c r="WHK31" s="211"/>
      <c r="WHL31" s="211"/>
      <c r="WHM31" s="211"/>
      <c r="WHN31" s="211"/>
      <c r="WHO31" s="211"/>
      <c r="WHP31" s="211"/>
      <c r="WHQ31" s="211"/>
      <c r="WHR31" s="211"/>
      <c r="WHS31" s="211"/>
      <c r="WHT31" s="211"/>
      <c r="WHU31" s="211"/>
      <c r="WHV31" s="211"/>
      <c r="WHW31" s="211"/>
      <c r="WHX31" s="211"/>
      <c r="WHY31" s="211"/>
      <c r="WHZ31" s="211"/>
      <c r="WIA31" s="211"/>
      <c r="WIB31" s="211"/>
      <c r="WIC31" s="211"/>
      <c r="WID31" s="211"/>
      <c r="WIE31" s="211"/>
      <c r="WIF31" s="211"/>
      <c r="WIG31" s="211"/>
      <c r="WIH31" s="211"/>
      <c r="WII31" s="211"/>
      <c r="WIJ31" s="211"/>
      <c r="WIK31" s="211"/>
      <c r="WIL31" s="211"/>
      <c r="WIM31" s="211"/>
      <c r="WIN31" s="211"/>
      <c r="WIO31" s="211"/>
      <c r="WIP31" s="211"/>
      <c r="WIQ31" s="211"/>
      <c r="WIR31" s="211"/>
      <c r="WIS31" s="211"/>
      <c r="WIT31" s="211"/>
      <c r="WIU31" s="211"/>
      <c r="WIV31" s="211"/>
      <c r="WIW31" s="211"/>
      <c r="WIX31" s="211"/>
      <c r="WIY31" s="211"/>
      <c r="WIZ31" s="211"/>
      <c r="WJA31" s="211"/>
      <c r="WJB31" s="211"/>
      <c r="WJC31" s="211"/>
      <c r="WJD31" s="211"/>
      <c r="WJE31" s="211"/>
      <c r="WJF31" s="211"/>
      <c r="WJG31" s="211"/>
      <c r="WJH31" s="211"/>
      <c r="WJI31" s="211"/>
      <c r="WJJ31" s="211"/>
      <c r="WJK31" s="211"/>
      <c r="WJL31" s="211"/>
      <c r="WJM31" s="211"/>
      <c r="WJN31" s="211"/>
      <c r="WJO31" s="211"/>
      <c r="WJP31" s="211"/>
      <c r="WJQ31" s="211"/>
      <c r="WJR31" s="211"/>
      <c r="WJS31" s="211"/>
      <c r="WJT31" s="211"/>
      <c r="WJU31" s="211"/>
      <c r="WJV31" s="211"/>
      <c r="WJW31" s="211"/>
      <c r="WJX31" s="211"/>
      <c r="WJY31" s="211"/>
      <c r="WJZ31" s="211"/>
      <c r="WKA31" s="211"/>
      <c r="WKB31" s="211"/>
      <c r="WKC31" s="211"/>
      <c r="WKD31" s="211"/>
      <c r="WKE31" s="211"/>
      <c r="WKF31" s="211"/>
      <c r="WKG31" s="211"/>
      <c r="WKH31" s="211"/>
      <c r="WKI31" s="211"/>
      <c r="WKJ31" s="211"/>
      <c r="WKK31" s="211"/>
      <c r="WKL31" s="211"/>
      <c r="WKM31" s="211"/>
      <c r="WKN31" s="211"/>
      <c r="WKO31" s="211"/>
      <c r="WKP31" s="211"/>
      <c r="WKQ31" s="211"/>
      <c r="WKR31" s="211"/>
      <c r="WKS31" s="211"/>
      <c r="WKT31" s="211"/>
      <c r="WKU31" s="211"/>
      <c r="WKV31" s="211"/>
      <c r="WKW31" s="211"/>
      <c r="WKX31" s="211"/>
      <c r="WKY31" s="211"/>
      <c r="WKZ31" s="211"/>
      <c r="WLA31" s="211"/>
      <c r="WLB31" s="211"/>
      <c r="WLC31" s="211"/>
      <c r="WLD31" s="211"/>
      <c r="WLE31" s="211"/>
      <c r="WLF31" s="211"/>
      <c r="WLG31" s="211"/>
      <c r="WLH31" s="211"/>
      <c r="WLI31" s="211"/>
      <c r="WLJ31" s="211"/>
      <c r="WLK31" s="211"/>
      <c r="WLL31" s="211"/>
      <c r="WLM31" s="211"/>
      <c r="WLN31" s="211"/>
      <c r="WLO31" s="211"/>
      <c r="WLP31" s="211"/>
      <c r="WLQ31" s="211"/>
      <c r="WLR31" s="211"/>
      <c r="WLS31" s="211"/>
      <c r="WLT31" s="211"/>
      <c r="WLU31" s="211"/>
      <c r="WLV31" s="211"/>
      <c r="WLW31" s="211"/>
      <c r="WLX31" s="211"/>
      <c r="WLY31" s="211"/>
      <c r="WLZ31" s="211"/>
      <c r="WMA31" s="211"/>
      <c r="WMB31" s="211"/>
      <c r="WMC31" s="211"/>
      <c r="WMD31" s="211"/>
      <c r="WME31" s="211"/>
      <c r="WMF31" s="211"/>
      <c r="WMG31" s="211"/>
      <c r="WMH31" s="211"/>
      <c r="WMI31" s="211"/>
      <c r="WMJ31" s="211"/>
      <c r="WMK31" s="211"/>
      <c r="WML31" s="211"/>
      <c r="WMM31" s="211"/>
      <c r="WMN31" s="211"/>
      <c r="WMO31" s="211"/>
      <c r="WMP31" s="211"/>
      <c r="WMQ31" s="211"/>
      <c r="WMR31" s="211"/>
      <c r="WMS31" s="211"/>
      <c r="WMT31" s="211"/>
      <c r="WMU31" s="211"/>
      <c r="WMV31" s="211"/>
      <c r="WMW31" s="211"/>
      <c r="WMX31" s="211"/>
      <c r="WMY31" s="211"/>
      <c r="WMZ31" s="211"/>
      <c r="WNA31" s="211"/>
      <c r="WNB31" s="211"/>
      <c r="WNC31" s="211"/>
      <c r="WND31" s="211"/>
      <c r="WNE31" s="211"/>
      <c r="WNF31" s="211"/>
      <c r="WNG31" s="211"/>
      <c r="WNH31" s="211"/>
      <c r="WNI31" s="211"/>
      <c r="WNJ31" s="211"/>
      <c r="WNK31" s="211"/>
      <c r="WNL31" s="211"/>
      <c r="WNM31" s="211"/>
      <c r="WNN31" s="211"/>
      <c r="WNO31" s="211"/>
      <c r="WNP31" s="211"/>
      <c r="WNQ31" s="211"/>
      <c r="WNR31" s="211"/>
      <c r="WNS31" s="211"/>
      <c r="WNT31" s="211"/>
      <c r="WNU31" s="211"/>
      <c r="WNV31" s="211"/>
      <c r="WNW31" s="211"/>
      <c r="WNX31" s="211"/>
      <c r="WNY31" s="211"/>
      <c r="WNZ31" s="211"/>
      <c r="WOA31" s="211"/>
      <c r="WOB31" s="211"/>
      <c r="WOC31" s="211"/>
      <c r="WOD31" s="211"/>
      <c r="WOE31" s="211"/>
      <c r="WOF31" s="211"/>
      <c r="WOG31" s="211"/>
      <c r="WOH31" s="211"/>
      <c r="WOI31" s="211"/>
      <c r="WOJ31" s="211"/>
      <c r="WOK31" s="211"/>
      <c r="WOL31" s="211"/>
      <c r="WOM31" s="211"/>
      <c r="WON31" s="211"/>
      <c r="WOO31" s="211"/>
      <c r="WOP31" s="211"/>
      <c r="WOQ31" s="211"/>
      <c r="WOR31" s="211"/>
      <c r="WOS31" s="211"/>
      <c r="WOT31" s="211"/>
      <c r="WOU31" s="211"/>
      <c r="WOV31" s="211"/>
      <c r="WOW31" s="211"/>
      <c r="WOX31" s="211"/>
      <c r="WOY31" s="211"/>
      <c r="WOZ31" s="211"/>
      <c r="WPA31" s="211"/>
      <c r="WPB31" s="211"/>
      <c r="WPC31" s="211"/>
      <c r="WPD31" s="211"/>
      <c r="WPE31" s="211"/>
      <c r="WPF31" s="211"/>
      <c r="WPG31" s="211"/>
      <c r="WPH31" s="211"/>
      <c r="WPI31" s="211"/>
      <c r="WPJ31" s="211"/>
      <c r="WPK31" s="211"/>
      <c r="WPL31" s="211"/>
      <c r="WPM31" s="211"/>
      <c r="WPN31" s="211"/>
      <c r="WPO31" s="211"/>
      <c r="WPP31" s="211"/>
      <c r="WPQ31" s="211"/>
      <c r="WPR31" s="211"/>
      <c r="WPS31" s="211"/>
      <c r="WPT31" s="211"/>
      <c r="WPU31" s="211"/>
      <c r="WPV31" s="211"/>
      <c r="WPW31" s="211"/>
      <c r="WPX31" s="211"/>
      <c r="WPY31" s="211"/>
      <c r="WPZ31" s="211"/>
      <c r="WQA31" s="211"/>
      <c r="WQB31" s="211"/>
      <c r="WQC31" s="211"/>
      <c r="WQD31" s="211"/>
      <c r="WQE31" s="211"/>
      <c r="WQF31" s="211"/>
      <c r="WQG31" s="211"/>
      <c r="WQH31" s="211"/>
      <c r="WQI31" s="211"/>
      <c r="WQJ31" s="211"/>
      <c r="WQK31" s="211"/>
      <c r="WQL31" s="211"/>
      <c r="WQM31" s="211"/>
      <c r="WQN31" s="211"/>
      <c r="WQO31" s="211"/>
      <c r="WQP31" s="211"/>
      <c r="WQQ31" s="211"/>
      <c r="WQR31" s="211"/>
      <c r="WQS31" s="211"/>
      <c r="WQT31" s="211"/>
      <c r="WQU31" s="211"/>
      <c r="WQV31" s="211"/>
      <c r="WQW31" s="211"/>
      <c r="WQX31" s="211"/>
      <c r="WQY31" s="211"/>
      <c r="WQZ31" s="211"/>
      <c r="WRA31" s="211"/>
      <c r="WRB31" s="211"/>
      <c r="WRC31" s="211"/>
      <c r="WRD31" s="211"/>
      <c r="WRE31" s="211"/>
      <c r="WRF31" s="211"/>
      <c r="WRG31" s="211"/>
      <c r="WRH31" s="211"/>
      <c r="WRI31" s="211"/>
      <c r="WRJ31" s="211"/>
      <c r="WRK31" s="211"/>
      <c r="WRL31" s="211"/>
      <c r="WRM31" s="211"/>
      <c r="WRN31" s="211"/>
      <c r="WRO31" s="211"/>
      <c r="WRP31" s="211"/>
      <c r="WRQ31" s="211"/>
      <c r="WRR31" s="211"/>
      <c r="WRS31" s="211"/>
      <c r="WRT31" s="211"/>
      <c r="WRU31" s="211"/>
      <c r="WRV31" s="211"/>
      <c r="WRW31" s="211"/>
      <c r="WRX31" s="211"/>
      <c r="WRY31" s="211"/>
      <c r="WRZ31" s="211"/>
      <c r="WSA31" s="211"/>
      <c r="WSB31" s="211"/>
      <c r="WSC31" s="211"/>
      <c r="WSD31" s="211"/>
      <c r="WSE31" s="211"/>
      <c r="WSF31" s="211"/>
      <c r="WSG31" s="211"/>
      <c r="WSH31" s="211"/>
      <c r="WSI31" s="211"/>
      <c r="WSJ31" s="211"/>
      <c r="WSK31" s="211"/>
      <c r="WSL31" s="211"/>
      <c r="WSM31" s="211"/>
      <c r="WSN31" s="211"/>
      <c r="WSO31" s="211"/>
      <c r="WSP31" s="211"/>
      <c r="WSQ31" s="211"/>
      <c r="WSR31" s="211"/>
      <c r="WSS31" s="211"/>
      <c r="WST31" s="211"/>
      <c r="WSU31" s="211"/>
      <c r="WSV31" s="211"/>
      <c r="WSW31" s="211"/>
      <c r="WSX31" s="211"/>
      <c r="WSY31" s="211"/>
      <c r="WSZ31" s="211"/>
      <c r="WTA31" s="211"/>
      <c r="WTB31" s="211"/>
      <c r="WTC31" s="211"/>
      <c r="WTD31" s="211"/>
      <c r="WTE31" s="211"/>
      <c r="WTF31" s="211"/>
      <c r="WTG31" s="211"/>
      <c r="WTH31" s="211"/>
      <c r="WTI31" s="211"/>
      <c r="WTJ31" s="211"/>
      <c r="WTK31" s="211"/>
      <c r="WTL31" s="211"/>
      <c r="WTM31" s="211"/>
      <c r="WTN31" s="211"/>
      <c r="WTO31" s="211"/>
      <c r="WTP31" s="211"/>
      <c r="WTQ31" s="211"/>
      <c r="WTR31" s="211"/>
      <c r="WTS31" s="211"/>
      <c r="WTT31" s="211"/>
      <c r="WTU31" s="211"/>
      <c r="WTV31" s="211"/>
      <c r="WTW31" s="211"/>
      <c r="WTX31" s="211"/>
      <c r="WTY31" s="211"/>
      <c r="WTZ31" s="211"/>
      <c r="WUA31" s="211"/>
      <c r="WUB31" s="211"/>
      <c r="WUC31" s="211"/>
      <c r="WUD31" s="211"/>
      <c r="WUE31" s="211"/>
      <c r="WUF31" s="211"/>
      <c r="WUG31" s="211"/>
      <c r="WUH31" s="211"/>
      <c r="WUI31" s="211"/>
      <c r="WUJ31" s="211"/>
      <c r="WUK31" s="211"/>
      <c r="WUL31" s="211"/>
      <c r="WUM31" s="211"/>
      <c r="WUN31" s="211"/>
      <c r="WUO31" s="211"/>
      <c r="WUP31" s="211"/>
      <c r="WUQ31" s="211"/>
      <c r="WUR31" s="211"/>
      <c r="WUS31" s="211"/>
      <c r="WUT31" s="211"/>
      <c r="WUU31" s="211"/>
      <c r="WUV31" s="211"/>
      <c r="WUW31" s="211"/>
      <c r="WUX31" s="211"/>
      <c r="WUY31" s="211"/>
      <c r="WUZ31" s="211"/>
      <c r="WVA31" s="211"/>
      <c r="WVB31" s="211"/>
      <c r="WVC31" s="211"/>
      <c r="WVD31" s="211"/>
      <c r="WVE31" s="211"/>
      <c r="WVF31" s="211"/>
      <c r="WVG31" s="211"/>
      <c r="WVH31" s="211"/>
      <c r="WVI31" s="211"/>
      <c r="WVJ31" s="211"/>
      <c r="WVK31" s="211"/>
      <c r="WVL31" s="211"/>
      <c r="WVM31" s="211"/>
      <c r="WVN31" s="211"/>
      <c r="WVO31" s="211"/>
      <c r="WVP31" s="211"/>
      <c r="WVQ31" s="211"/>
      <c r="WVR31" s="211"/>
      <c r="WVS31" s="211"/>
      <c r="WVT31" s="211"/>
      <c r="WVU31" s="211"/>
      <c r="WVV31" s="211"/>
      <c r="WVW31" s="211"/>
      <c r="WVX31" s="211"/>
      <c r="WVY31" s="211"/>
      <c r="WVZ31" s="211"/>
      <c r="WWA31" s="211"/>
      <c r="WWB31" s="211"/>
      <c r="WWC31" s="211"/>
      <c r="WWD31" s="211"/>
      <c r="WWE31" s="211"/>
      <c r="WWF31" s="211"/>
      <c r="WWG31" s="211"/>
      <c r="WWH31" s="211"/>
      <c r="WWI31" s="211"/>
      <c r="WWJ31" s="211"/>
      <c r="WWK31" s="211"/>
      <c r="WWL31" s="211"/>
      <c r="WWM31" s="211"/>
      <c r="WWN31" s="211"/>
      <c r="WWO31" s="211"/>
      <c r="WWP31" s="211"/>
      <c r="WWQ31" s="211"/>
      <c r="WWR31" s="211"/>
      <c r="WWS31" s="211"/>
      <c r="WWT31" s="211"/>
      <c r="WWU31" s="211"/>
      <c r="WWV31" s="211"/>
      <c r="WWW31" s="211"/>
      <c r="WWX31" s="211"/>
      <c r="WWY31" s="211"/>
      <c r="WWZ31" s="211"/>
      <c r="WXA31" s="211"/>
      <c r="WXB31" s="211"/>
      <c r="WXC31" s="211"/>
      <c r="WXD31" s="211"/>
      <c r="WXE31" s="211"/>
      <c r="WXF31" s="211"/>
      <c r="WXG31" s="211"/>
      <c r="WXH31" s="211"/>
      <c r="WXI31" s="211"/>
      <c r="WXJ31" s="211"/>
      <c r="WXK31" s="211"/>
      <c r="WXL31" s="211"/>
      <c r="WXM31" s="211"/>
      <c r="WXN31" s="211"/>
      <c r="WXO31" s="211"/>
      <c r="WXP31" s="211"/>
      <c r="WXQ31" s="211"/>
      <c r="WXR31" s="211"/>
      <c r="WXS31" s="211"/>
      <c r="WXT31" s="211"/>
      <c r="WXU31" s="211"/>
      <c r="WXV31" s="211"/>
      <c r="WXW31" s="211"/>
      <c r="WXX31" s="211"/>
      <c r="WXY31" s="211"/>
      <c r="WXZ31" s="211"/>
      <c r="WYA31" s="211"/>
      <c r="WYB31" s="211"/>
      <c r="WYC31" s="211"/>
      <c r="WYD31" s="211"/>
      <c r="WYE31" s="211"/>
      <c r="WYF31" s="211"/>
      <c r="WYG31" s="211"/>
      <c r="WYH31" s="211"/>
      <c r="WYI31" s="211"/>
      <c r="WYJ31" s="211"/>
      <c r="WYK31" s="211"/>
      <c r="WYL31" s="211"/>
      <c r="WYM31" s="211"/>
      <c r="WYN31" s="211"/>
      <c r="WYO31" s="211"/>
      <c r="WYP31" s="211"/>
      <c r="WYQ31" s="211"/>
      <c r="WYR31" s="211"/>
      <c r="WYS31" s="211"/>
      <c r="WYT31" s="211"/>
      <c r="WYU31" s="211"/>
      <c r="WYV31" s="211"/>
      <c r="WYW31" s="211"/>
      <c r="WYX31" s="211"/>
      <c r="WYY31" s="211"/>
      <c r="WYZ31" s="211"/>
      <c r="WZA31" s="211"/>
      <c r="WZB31" s="211"/>
      <c r="WZC31" s="211"/>
      <c r="WZD31" s="211"/>
      <c r="WZE31" s="211"/>
      <c r="WZF31" s="211"/>
      <c r="WZG31" s="211"/>
      <c r="WZH31" s="211"/>
      <c r="WZI31" s="211"/>
      <c r="WZJ31" s="211"/>
      <c r="WZK31" s="211"/>
      <c r="WZL31" s="211"/>
      <c r="WZM31" s="211"/>
      <c r="WZN31" s="211"/>
      <c r="WZO31" s="211"/>
      <c r="WZP31" s="211"/>
      <c r="WZQ31" s="211"/>
      <c r="WZR31" s="211"/>
      <c r="WZS31" s="211"/>
      <c r="WZT31" s="211"/>
      <c r="WZU31" s="211"/>
      <c r="WZV31" s="211"/>
      <c r="WZW31" s="211"/>
      <c r="WZX31" s="211"/>
      <c r="WZY31" s="211"/>
      <c r="WZZ31" s="211"/>
      <c r="XAA31" s="211"/>
      <c r="XAB31" s="211"/>
      <c r="XAC31" s="211"/>
      <c r="XAD31" s="211"/>
      <c r="XAE31" s="211"/>
      <c r="XAF31" s="211"/>
      <c r="XAG31" s="211"/>
      <c r="XAH31" s="211"/>
      <c r="XAI31" s="211"/>
      <c r="XAJ31" s="211"/>
      <c r="XAK31" s="211"/>
      <c r="XAL31" s="211"/>
      <c r="XAM31" s="211"/>
      <c r="XAN31" s="211"/>
      <c r="XAO31" s="211"/>
      <c r="XAP31" s="211"/>
      <c r="XAQ31" s="211"/>
      <c r="XAR31" s="211"/>
      <c r="XAS31" s="211"/>
      <c r="XAT31" s="211"/>
      <c r="XAU31" s="211"/>
      <c r="XAV31" s="211"/>
      <c r="XAW31" s="211"/>
      <c r="XAX31" s="211"/>
      <c r="XAY31" s="211"/>
      <c r="XAZ31" s="211"/>
      <c r="XBA31" s="211"/>
      <c r="XBB31" s="211"/>
      <c r="XBC31" s="211"/>
      <c r="XBD31" s="211"/>
      <c r="XBE31" s="211"/>
      <c r="XBF31" s="211"/>
      <c r="XBG31" s="211"/>
      <c r="XBH31" s="211"/>
      <c r="XBI31" s="211"/>
      <c r="XBJ31" s="211"/>
      <c r="XBK31" s="211"/>
      <c r="XBL31" s="211"/>
      <c r="XBM31" s="211"/>
      <c r="XBN31" s="211"/>
      <c r="XBO31" s="211"/>
      <c r="XBP31" s="211"/>
      <c r="XBQ31" s="211"/>
      <c r="XBR31" s="211"/>
      <c r="XBS31" s="211"/>
      <c r="XBT31" s="211"/>
      <c r="XBU31" s="211"/>
      <c r="XBV31" s="211"/>
      <c r="XBW31" s="211"/>
      <c r="XBX31" s="211"/>
      <c r="XBY31" s="211"/>
      <c r="XBZ31" s="211"/>
      <c r="XCA31" s="211"/>
      <c r="XCB31" s="211"/>
      <c r="XCC31" s="211"/>
      <c r="XCD31" s="211"/>
      <c r="XCE31" s="211"/>
      <c r="XCF31" s="211"/>
      <c r="XCG31" s="211"/>
      <c r="XCH31" s="211"/>
      <c r="XCI31" s="211"/>
      <c r="XCJ31" s="211"/>
      <c r="XCK31" s="211"/>
      <c r="XCL31" s="211"/>
      <c r="XCM31" s="211"/>
      <c r="XCN31" s="211"/>
      <c r="XCO31" s="211"/>
      <c r="XCP31" s="211"/>
      <c r="XCQ31" s="211"/>
      <c r="XCR31" s="211"/>
      <c r="XCS31" s="211"/>
      <c r="XCT31" s="211"/>
      <c r="XCU31" s="211"/>
      <c r="XCV31" s="211"/>
      <c r="XCW31" s="211"/>
      <c r="XCX31" s="211"/>
      <c r="XCY31" s="211"/>
      <c r="XCZ31" s="211"/>
      <c r="XDA31" s="211"/>
      <c r="XDB31" s="211"/>
      <c r="XDC31" s="211"/>
      <c r="XDD31" s="211"/>
      <c r="XDE31" s="211"/>
      <c r="XDF31" s="211"/>
      <c r="XDG31" s="211"/>
      <c r="XDH31" s="211"/>
      <c r="XDI31" s="211"/>
      <c r="XDJ31" s="211"/>
      <c r="XDK31" s="211"/>
      <c r="XDL31" s="211"/>
      <c r="XDM31" s="211"/>
      <c r="XDN31" s="211"/>
      <c r="XDO31" s="211"/>
      <c r="XDP31" s="211"/>
      <c r="XDQ31" s="211"/>
      <c r="XDR31" s="211"/>
      <c r="XDS31" s="211"/>
      <c r="XDT31" s="211"/>
      <c r="XDU31" s="211"/>
      <c r="XDV31" s="211"/>
      <c r="XDW31" s="211"/>
      <c r="XDX31" s="211"/>
      <c r="XDY31" s="211"/>
      <c r="XDZ31" s="211"/>
      <c r="XEA31" s="211"/>
    </row>
    <row r="32" spans="1:16355" s="265" customFormat="1" ht="24.95" customHeight="1">
      <c r="A32" s="270"/>
      <c r="B32" s="531"/>
      <c r="C32" s="532"/>
      <c r="D32" s="532"/>
      <c r="E32" s="208"/>
    </row>
    <row r="34" spans="2:4">
      <c r="C34" s="555"/>
      <c r="D34" s="555"/>
    </row>
    <row r="40" spans="2:4">
      <c r="B40" s="536"/>
    </row>
    <row r="41" spans="2:4">
      <c r="B41" s="537"/>
    </row>
    <row r="42" spans="2:4">
      <c r="B42" s="537"/>
    </row>
  </sheetData>
  <mergeCells count="2">
    <mergeCell ref="B2:B3"/>
    <mergeCell ref="C2:E2"/>
  </mergeCells>
  <pageMargins left="0.47244094488188981" right="0.27559055118110237" top="0.6692913385826772" bottom="0.31496062992125984" header="0.15748031496062992" footer="0.23622047244094491"/>
  <pageSetup paperSize="9" scale="7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Plan1">
    <pageSetUpPr fitToPage="1"/>
  </sheetPr>
  <dimension ref="A1:XEP37"/>
  <sheetViews>
    <sheetView zoomScale="90" zoomScaleNormal="90" workbookViewId="0">
      <pane xSplit="2" ySplit="3" topLeftCell="C4" activePane="bottomRight" state="frozenSplit"/>
      <selection activeCell="F4" sqref="B4:H8"/>
      <selection pane="topRight" activeCell="F4" sqref="B4:H8"/>
      <selection pane="bottomLeft" activeCell="F4" sqref="B4:H8"/>
      <selection pane="bottomRight" activeCell="C4" sqref="C4"/>
    </sheetView>
  </sheetViews>
  <sheetFormatPr defaultRowHeight="16.5"/>
  <cols>
    <col min="1" max="1" width="2.85546875" style="4" customWidth="1"/>
    <col min="2" max="2" width="59" style="4" customWidth="1"/>
    <col min="3" max="8" width="13.7109375" style="4" customWidth="1"/>
    <col min="9" max="9" width="9.140625" style="4"/>
    <col min="10" max="10" width="11.42578125" style="4" bestFit="1" customWidth="1"/>
    <col min="11" max="242" width="9.140625" style="4"/>
    <col min="243" max="243" width="2.85546875" style="4" customWidth="1"/>
    <col min="244" max="244" width="85.28515625" style="4" customWidth="1"/>
    <col min="245" max="246" width="17.28515625" style="4" customWidth="1"/>
    <col min="247" max="247" width="16.85546875" style="4" customWidth="1"/>
    <col min="248" max="249" width="17.7109375" style="4" bestFit="1" customWidth="1"/>
    <col min="250" max="250" width="16.5703125" style="4" customWidth="1"/>
    <col min="251" max="251" width="9.140625" style="4"/>
    <col min="252" max="252" width="14.28515625" style="4" bestFit="1" customWidth="1"/>
    <col min="253" max="253" width="12.7109375" style="4" bestFit="1" customWidth="1"/>
    <col min="254" max="498" width="9.140625" style="4"/>
    <col min="499" max="499" width="2.85546875" style="4" customWidth="1"/>
    <col min="500" max="500" width="85.28515625" style="4" customWidth="1"/>
    <col min="501" max="502" width="17.28515625" style="4" customWidth="1"/>
    <col min="503" max="503" width="16.85546875" style="4" customWidth="1"/>
    <col min="504" max="505" width="17.7109375" style="4" bestFit="1" customWidth="1"/>
    <col min="506" max="506" width="16.5703125" style="4" customWidth="1"/>
    <col min="507" max="507" width="9.140625" style="4"/>
    <col min="508" max="508" width="14.28515625" style="4" bestFit="1" customWidth="1"/>
    <col min="509" max="509" width="12.7109375" style="4" bestFit="1" customWidth="1"/>
    <col min="510" max="754" width="9.140625" style="4"/>
    <col min="755" max="755" width="2.85546875" style="4" customWidth="1"/>
    <col min="756" max="756" width="85.28515625" style="4" customWidth="1"/>
    <col min="757" max="758" width="17.28515625" style="4" customWidth="1"/>
    <col min="759" max="759" width="16.85546875" style="4" customWidth="1"/>
    <col min="760" max="761" width="17.7109375" style="4" bestFit="1" customWidth="1"/>
    <col min="762" max="762" width="16.5703125" style="4" customWidth="1"/>
    <col min="763" max="763" width="9.140625" style="4"/>
    <col min="764" max="764" width="14.28515625" style="4" bestFit="1" customWidth="1"/>
    <col min="765" max="765" width="12.7109375" style="4" bestFit="1" customWidth="1"/>
    <col min="766" max="1010" width="9.140625" style="4"/>
    <col min="1011" max="1011" width="2.85546875" style="4" customWidth="1"/>
    <col min="1012" max="1012" width="85.28515625" style="4" customWidth="1"/>
    <col min="1013" max="1014" width="17.28515625" style="4" customWidth="1"/>
    <col min="1015" max="1015" width="16.85546875" style="4" customWidth="1"/>
    <col min="1016" max="1017" width="17.7109375" style="4" bestFit="1" customWidth="1"/>
    <col min="1018" max="1018" width="16.5703125" style="4" customWidth="1"/>
    <col min="1019" max="1019" width="9.140625" style="4"/>
    <col min="1020" max="1020" width="14.28515625" style="4" bestFit="1" customWidth="1"/>
    <col min="1021" max="1021" width="12.7109375" style="4" bestFit="1" customWidth="1"/>
    <col min="1022" max="1266" width="9.140625" style="4"/>
    <col min="1267" max="1267" width="2.85546875" style="4" customWidth="1"/>
    <col min="1268" max="1268" width="85.28515625" style="4" customWidth="1"/>
    <col min="1269" max="1270" width="17.28515625" style="4" customWidth="1"/>
    <col min="1271" max="1271" width="16.85546875" style="4" customWidth="1"/>
    <col min="1272" max="1273" width="17.7109375" style="4" bestFit="1" customWidth="1"/>
    <col min="1274" max="1274" width="16.5703125" style="4" customWidth="1"/>
    <col min="1275" max="1275" width="9.140625" style="4"/>
    <col min="1276" max="1276" width="14.28515625" style="4" bestFit="1" customWidth="1"/>
    <col min="1277" max="1277" width="12.7109375" style="4" bestFit="1" customWidth="1"/>
    <col min="1278" max="1522" width="9.140625" style="4"/>
    <col min="1523" max="1523" width="2.85546875" style="4" customWidth="1"/>
    <col min="1524" max="1524" width="85.28515625" style="4" customWidth="1"/>
    <col min="1525" max="1526" width="17.28515625" style="4" customWidth="1"/>
    <col min="1527" max="1527" width="16.85546875" style="4" customWidth="1"/>
    <col min="1528" max="1529" width="17.7109375" style="4" bestFit="1" customWidth="1"/>
    <col min="1530" max="1530" width="16.5703125" style="4" customWidth="1"/>
    <col min="1531" max="1531" width="9.140625" style="4"/>
    <col min="1532" max="1532" width="14.28515625" style="4" bestFit="1" customWidth="1"/>
    <col min="1533" max="1533" width="12.7109375" style="4" bestFit="1" customWidth="1"/>
    <col min="1534" max="1778" width="9.140625" style="4"/>
    <col min="1779" max="1779" width="2.85546875" style="4" customWidth="1"/>
    <col min="1780" max="1780" width="85.28515625" style="4" customWidth="1"/>
    <col min="1781" max="1782" width="17.28515625" style="4" customWidth="1"/>
    <col min="1783" max="1783" width="16.85546875" style="4" customWidth="1"/>
    <col min="1784" max="1785" width="17.7109375" style="4" bestFit="1" customWidth="1"/>
    <col min="1786" max="1786" width="16.5703125" style="4" customWidth="1"/>
    <col min="1787" max="1787" width="9.140625" style="4"/>
    <col min="1788" max="1788" width="14.28515625" style="4" bestFit="1" customWidth="1"/>
    <col min="1789" max="1789" width="12.7109375" style="4" bestFit="1" customWidth="1"/>
    <col min="1790" max="2034" width="9.140625" style="4"/>
    <col min="2035" max="2035" width="2.85546875" style="4" customWidth="1"/>
    <col min="2036" max="2036" width="85.28515625" style="4" customWidth="1"/>
    <col min="2037" max="2038" width="17.28515625" style="4" customWidth="1"/>
    <col min="2039" max="2039" width="16.85546875" style="4" customWidth="1"/>
    <col min="2040" max="2041" width="17.7109375" style="4" bestFit="1" customWidth="1"/>
    <col min="2042" max="2042" width="16.5703125" style="4" customWidth="1"/>
    <col min="2043" max="2043" width="9.140625" style="4"/>
    <col min="2044" max="2044" width="14.28515625" style="4" bestFit="1" customWidth="1"/>
    <col min="2045" max="2045" width="12.7109375" style="4" bestFit="1" customWidth="1"/>
    <col min="2046" max="2290" width="9.140625" style="4"/>
    <col min="2291" max="2291" width="2.85546875" style="4" customWidth="1"/>
    <col min="2292" max="2292" width="85.28515625" style="4" customWidth="1"/>
    <col min="2293" max="2294" width="17.28515625" style="4" customWidth="1"/>
    <col min="2295" max="2295" width="16.85546875" style="4" customWidth="1"/>
    <col min="2296" max="2297" width="17.7109375" style="4" bestFit="1" customWidth="1"/>
    <col min="2298" max="2298" width="16.5703125" style="4" customWidth="1"/>
    <col min="2299" max="2299" width="9.140625" style="4"/>
    <col min="2300" max="2300" width="14.28515625" style="4" bestFit="1" customWidth="1"/>
    <col min="2301" max="2301" width="12.7109375" style="4" bestFit="1" customWidth="1"/>
    <col min="2302" max="2546" width="9.140625" style="4"/>
    <col min="2547" max="2547" width="2.85546875" style="4" customWidth="1"/>
    <col min="2548" max="2548" width="85.28515625" style="4" customWidth="1"/>
    <col min="2549" max="2550" width="17.28515625" style="4" customWidth="1"/>
    <col min="2551" max="2551" width="16.85546875" style="4" customWidth="1"/>
    <col min="2552" max="2553" width="17.7109375" style="4" bestFit="1" customWidth="1"/>
    <col min="2554" max="2554" width="16.5703125" style="4" customWidth="1"/>
    <col min="2555" max="2555" width="9.140625" style="4"/>
    <col min="2556" max="2556" width="14.28515625" style="4" bestFit="1" customWidth="1"/>
    <col min="2557" max="2557" width="12.7109375" style="4" bestFit="1" customWidth="1"/>
    <col min="2558" max="2802" width="9.140625" style="4"/>
    <col min="2803" max="2803" width="2.85546875" style="4" customWidth="1"/>
    <col min="2804" max="2804" width="85.28515625" style="4" customWidth="1"/>
    <col min="2805" max="2806" width="17.28515625" style="4" customWidth="1"/>
    <col min="2807" max="2807" width="16.85546875" style="4" customWidth="1"/>
    <col min="2808" max="2809" width="17.7109375" style="4" bestFit="1" customWidth="1"/>
    <col min="2810" max="2810" width="16.5703125" style="4" customWidth="1"/>
    <col min="2811" max="2811" width="9.140625" style="4"/>
    <col min="2812" max="2812" width="14.28515625" style="4" bestFit="1" customWidth="1"/>
    <col min="2813" max="2813" width="12.7109375" style="4" bestFit="1" customWidth="1"/>
    <col min="2814" max="3058" width="9.140625" style="4"/>
    <col min="3059" max="3059" width="2.85546875" style="4" customWidth="1"/>
    <col min="3060" max="3060" width="85.28515625" style="4" customWidth="1"/>
    <col min="3061" max="3062" width="17.28515625" style="4" customWidth="1"/>
    <col min="3063" max="3063" width="16.85546875" style="4" customWidth="1"/>
    <col min="3064" max="3065" width="17.7109375" style="4" bestFit="1" customWidth="1"/>
    <col min="3066" max="3066" width="16.5703125" style="4" customWidth="1"/>
    <col min="3067" max="3067" width="9.140625" style="4"/>
    <col min="3068" max="3068" width="14.28515625" style="4" bestFit="1" customWidth="1"/>
    <col min="3069" max="3069" width="12.7109375" style="4" bestFit="1" customWidth="1"/>
    <col min="3070" max="3314" width="9.140625" style="4"/>
    <col min="3315" max="3315" width="2.85546875" style="4" customWidth="1"/>
    <col min="3316" max="3316" width="85.28515625" style="4" customWidth="1"/>
    <col min="3317" max="3318" width="17.28515625" style="4" customWidth="1"/>
    <col min="3319" max="3319" width="16.85546875" style="4" customWidth="1"/>
    <col min="3320" max="3321" width="17.7109375" style="4" bestFit="1" customWidth="1"/>
    <col min="3322" max="3322" width="16.5703125" style="4" customWidth="1"/>
    <col min="3323" max="3323" width="9.140625" style="4"/>
    <col min="3324" max="3324" width="14.28515625" style="4" bestFit="1" customWidth="1"/>
    <col min="3325" max="3325" width="12.7109375" style="4" bestFit="1" customWidth="1"/>
    <col min="3326" max="3570" width="9.140625" style="4"/>
    <col min="3571" max="3571" width="2.85546875" style="4" customWidth="1"/>
    <col min="3572" max="3572" width="85.28515625" style="4" customWidth="1"/>
    <col min="3573" max="3574" width="17.28515625" style="4" customWidth="1"/>
    <col min="3575" max="3575" width="16.85546875" style="4" customWidth="1"/>
    <col min="3576" max="3577" width="17.7109375" style="4" bestFit="1" customWidth="1"/>
    <col min="3578" max="3578" width="16.5703125" style="4" customWidth="1"/>
    <col min="3579" max="3579" width="9.140625" style="4"/>
    <col min="3580" max="3580" width="14.28515625" style="4" bestFit="1" customWidth="1"/>
    <col min="3581" max="3581" width="12.7109375" style="4" bestFit="1" customWidth="1"/>
    <col min="3582" max="3826" width="9.140625" style="4"/>
    <col min="3827" max="3827" width="2.85546875" style="4" customWidth="1"/>
    <col min="3828" max="3828" width="85.28515625" style="4" customWidth="1"/>
    <col min="3829" max="3830" width="17.28515625" style="4" customWidth="1"/>
    <col min="3831" max="3831" width="16.85546875" style="4" customWidth="1"/>
    <col min="3832" max="3833" width="17.7109375" style="4" bestFit="1" customWidth="1"/>
    <col min="3834" max="3834" width="16.5703125" style="4" customWidth="1"/>
    <col min="3835" max="3835" width="9.140625" style="4"/>
    <col min="3836" max="3836" width="14.28515625" style="4" bestFit="1" customWidth="1"/>
    <col min="3837" max="3837" width="12.7109375" style="4" bestFit="1" customWidth="1"/>
    <col min="3838" max="4082" width="9.140625" style="4"/>
    <col min="4083" max="4083" width="2.85546875" style="4" customWidth="1"/>
    <col min="4084" max="4084" width="85.28515625" style="4" customWidth="1"/>
    <col min="4085" max="4086" width="17.28515625" style="4" customWidth="1"/>
    <col min="4087" max="4087" width="16.85546875" style="4" customWidth="1"/>
    <col min="4088" max="4089" width="17.7109375" style="4" bestFit="1" customWidth="1"/>
    <col min="4090" max="4090" width="16.5703125" style="4" customWidth="1"/>
    <col min="4091" max="4091" width="9.140625" style="4"/>
    <col min="4092" max="4092" width="14.28515625" style="4" bestFit="1" customWidth="1"/>
    <col min="4093" max="4093" width="12.7109375" style="4" bestFit="1" customWidth="1"/>
    <col min="4094" max="4338" width="9.140625" style="4"/>
    <col min="4339" max="4339" width="2.85546875" style="4" customWidth="1"/>
    <col min="4340" max="4340" width="85.28515625" style="4" customWidth="1"/>
    <col min="4341" max="4342" width="17.28515625" style="4" customWidth="1"/>
    <col min="4343" max="4343" width="16.85546875" style="4" customWidth="1"/>
    <col min="4344" max="4345" width="17.7109375" style="4" bestFit="1" customWidth="1"/>
    <col min="4346" max="4346" width="16.5703125" style="4" customWidth="1"/>
    <col min="4347" max="4347" width="9.140625" style="4"/>
    <col min="4348" max="4348" width="14.28515625" style="4" bestFit="1" customWidth="1"/>
    <col min="4349" max="4349" width="12.7109375" style="4" bestFit="1" customWidth="1"/>
    <col min="4350" max="4594" width="9.140625" style="4"/>
    <col min="4595" max="4595" width="2.85546875" style="4" customWidth="1"/>
    <col min="4596" max="4596" width="85.28515625" style="4" customWidth="1"/>
    <col min="4597" max="4598" width="17.28515625" style="4" customWidth="1"/>
    <col min="4599" max="4599" width="16.85546875" style="4" customWidth="1"/>
    <col min="4600" max="4601" width="17.7109375" style="4" bestFit="1" customWidth="1"/>
    <col min="4602" max="4602" width="16.5703125" style="4" customWidth="1"/>
    <col min="4603" max="4603" width="9.140625" style="4"/>
    <col min="4604" max="4604" width="14.28515625" style="4" bestFit="1" customWidth="1"/>
    <col min="4605" max="4605" width="12.7109375" style="4" bestFit="1" customWidth="1"/>
    <col min="4606" max="4850" width="9.140625" style="4"/>
    <col min="4851" max="4851" width="2.85546875" style="4" customWidth="1"/>
    <col min="4852" max="4852" width="85.28515625" style="4" customWidth="1"/>
    <col min="4853" max="4854" width="17.28515625" style="4" customWidth="1"/>
    <col min="4855" max="4855" width="16.85546875" style="4" customWidth="1"/>
    <col min="4856" max="4857" width="17.7109375" style="4" bestFit="1" customWidth="1"/>
    <col min="4858" max="4858" width="16.5703125" style="4" customWidth="1"/>
    <col min="4859" max="4859" width="9.140625" style="4"/>
    <col min="4860" max="4860" width="14.28515625" style="4" bestFit="1" customWidth="1"/>
    <col min="4861" max="4861" width="12.7109375" style="4" bestFit="1" customWidth="1"/>
    <col min="4862" max="5106" width="9.140625" style="4"/>
    <col min="5107" max="5107" width="2.85546875" style="4" customWidth="1"/>
    <col min="5108" max="5108" width="85.28515625" style="4" customWidth="1"/>
    <col min="5109" max="5110" width="17.28515625" style="4" customWidth="1"/>
    <col min="5111" max="5111" width="16.85546875" style="4" customWidth="1"/>
    <col min="5112" max="5113" width="17.7109375" style="4" bestFit="1" customWidth="1"/>
    <col min="5114" max="5114" width="16.5703125" style="4" customWidth="1"/>
    <col min="5115" max="5115" width="9.140625" style="4"/>
    <col min="5116" max="5116" width="14.28515625" style="4" bestFit="1" customWidth="1"/>
    <col min="5117" max="5117" width="12.7109375" style="4" bestFit="1" customWidth="1"/>
    <col min="5118" max="5362" width="9.140625" style="4"/>
    <col min="5363" max="5363" width="2.85546875" style="4" customWidth="1"/>
    <col min="5364" max="5364" width="85.28515625" style="4" customWidth="1"/>
    <col min="5365" max="5366" width="17.28515625" style="4" customWidth="1"/>
    <col min="5367" max="5367" width="16.85546875" style="4" customWidth="1"/>
    <col min="5368" max="5369" width="17.7109375" style="4" bestFit="1" customWidth="1"/>
    <col min="5370" max="5370" width="16.5703125" style="4" customWidth="1"/>
    <col min="5371" max="5371" width="9.140625" style="4"/>
    <col min="5372" max="5372" width="14.28515625" style="4" bestFit="1" customWidth="1"/>
    <col min="5373" max="5373" width="12.7109375" style="4" bestFit="1" customWidth="1"/>
    <col min="5374" max="5618" width="9.140625" style="4"/>
    <col min="5619" max="5619" width="2.85546875" style="4" customWidth="1"/>
    <col min="5620" max="5620" width="85.28515625" style="4" customWidth="1"/>
    <col min="5621" max="5622" width="17.28515625" style="4" customWidth="1"/>
    <col min="5623" max="5623" width="16.85546875" style="4" customWidth="1"/>
    <col min="5624" max="5625" width="17.7109375" style="4" bestFit="1" customWidth="1"/>
    <col min="5626" max="5626" width="16.5703125" style="4" customWidth="1"/>
    <col min="5627" max="5627" width="9.140625" style="4"/>
    <col min="5628" max="5628" width="14.28515625" style="4" bestFit="1" customWidth="1"/>
    <col min="5629" max="5629" width="12.7109375" style="4" bestFit="1" customWidth="1"/>
    <col min="5630" max="5874" width="9.140625" style="4"/>
    <col min="5875" max="5875" width="2.85546875" style="4" customWidth="1"/>
    <col min="5876" max="5876" width="85.28515625" style="4" customWidth="1"/>
    <col min="5877" max="5878" width="17.28515625" style="4" customWidth="1"/>
    <col min="5879" max="5879" width="16.85546875" style="4" customWidth="1"/>
    <col min="5880" max="5881" width="17.7109375" style="4" bestFit="1" customWidth="1"/>
    <col min="5882" max="5882" width="16.5703125" style="4" customWidth="1"/>
    <col min="5883" max="5883" width="9.140625" style="4"/>
    <col min="5884" max="5884" width="14.28515625" style="4" bestFit="1" customWidth="1"/>
    <col min="5885" max="5885" width="12.7109375" style="4" bestFit="1" customWidth="1"/>
    <col min="5886" max="6130" width="9.140625" style="4"/>
    <col min="6131" max="6131" width="2.85546875" style="4" customWidth="1"/>
    <col min="6132" max="6132" width="85.28515625" style="4" customWidth="1"/>
    <col min="6133" max="6134" width="17.28515625" style="4" customWidth="1"/>
    <col min="6135" max="6135" width="16.85546875" style="4" customWidth="1"/>
    <col min="6136" max="6137" width="17.7109375" style="4" bestFit="1" customWidth="1"/>
    <col min="6138" max="6138" width="16.5703125" style="4" customWidth="1"/>
    <col min="6139" max="6139" width="9.140625" style="4"/>
    <col min="6140" max="6140" width="14.28515625" style="4" bestFit="1" customWidth="1"/>
    <col min="6141" max="6141" width="12.7109375" style="4" bestFit="1" customWidth="1"/>
    <col min="6142" max="6386" width="9.140625" style="4"/>
    <col min="6387" max="6387" width="2.85546875" style="4" customWidth="1"/>
    <col min="6388" max="6388" width="85.28515625" style="4" customWidth="1"/>
    <col min="6389" max="6390" width="17.28515625" style="4" customWidth="1"/>
    <col min="6391" max="6391" width="16.85546875" style="4" customWidth="1"/>
    <col min="6392" max="6393" width="17.7109375" style="4" bestFit="1" customWidth="1"/>
    <col min="6394" max="6394" width="16.5703125" style="4" customWidth="1"/>
    <col min="6395" max="6395" width="9.140625" style="4"/>
    <col min="6396" max="6396" width="14.28515625" style="4" bestFit="1" customWidth="1"/>
    <col min="6397" max="6397" width="12.7109375" style="4" bestFit="1" customWidth="1"/>
    <col min="6398" max="6642" width="9.140625" style="4"/>
    <col min="6643" max="6643" width="2.85546875" style="4" customWidth="1"/>
    <col min="6644" max="6644" width="85.28515625" style="4" customWidth="1"/>
    <col min="6645" max="6646" width="17.28515625" style="4" customWidth="1"/>
    <col min="6647" max="6647" width="16.85546875" style="4" customWidth="1"/>
    <col min="6648" max="6649" width="17.7109375" style="4" bestFit="1" customWidth="1"/>
    <col min="6650" max="6650" width="16.5703125" style="4" customWidth="1"/>
    <col min="6651" max="6651" width="9.140625" style="4"/>
    <col min="6652" max="6652" width="14.28515625" style="4" bestFit="1" customWidth="1"/>
    <col min="6653" max="6653" width="12.7109375" style="4" bestFit="1" customWidth="1"/>
    <col min="6654" max="6898" width="9.140625" style="4"/>
    <col min="6899" max="6899" width="2.85546875" style="4" customWidth="1"/>
    <col min="6900" max="6900" width="85.28515625" style="4" customWidth="1"/>
    <col min="6901" max="6902" width="17.28515625" style="4" customWidth="1"/>
    <col min="6903" max="6903" width="16.85546875" style="4" customWidth="1"/>
    <col min="6904" max="6905" width="17.7109375" style="4" bestFit="1" customWidth="1"/>
    <col min="6906" max="6906" width="16.5703125" style="4" customWidth="1"/>
    <col min="6907" max="6907" width="9.140625" style="4"/>
    <col min="6908" max="6908" width="14.28515625" style="4" bestFit="1" customWidth="1"/>
    <col min="6909" max="6909" width="12.7109375" style="4" bestFit="1" customWidth="1"/>
    <col min="6910" max="7154" width="9.140625" style="4"/>
    <col min="7155" max="7155" width="2.85546875" style="4" customWidth="1"/>
    <col min="7156" max="7156" width="85.28515625" style="4" customWidth="1"/>
    <col min="7157" max="7158" width="17.28515625" style="4" customWidth="1"/>
    <col min="7159" max="7159" width="16.85546875" style="4" customWidth="1"/>
    <col min="7160" max="7161" width="17.7109375" style="4" bestFit="1" customWidth="1"/>
    <col min="7162" max="7162" width="16.5703125" style="4" customWidth="1"/>
    <col min="7163" max="7163" width="9.140625" style="4"/>
    <col min="7164" max="7164" width="14.28515625" style="4" bestFit="1" customWidth="1"/>
    <col min="7165" max="7165" width="12.7109375" style="4" bestFit="1" customWidth="1"/>
    <col min="7166" max="7410" width="9.140625" style="4"/>
    <col min="7411" max="7411" width="2.85546875" style="4" customWidth="1"/>
    <col min="7412" max="7412" width="85.28515625" style="4" customWidth="1"/>
    <col min="7413" max="7414" width="17.28515625" style="4" customWidth="1"/>
    <col min="7415" max="7415" width="16.85546875" style="4" customWidth="1"/>
    <col min="7416" max="7417" width="17.7109375" style="4" bestFit="1" customWidth="1"/>
    <col min="7418" max="7418" width="16.5703125" style="4" customWidth="1"/>
    <col min="7419" max="7419" width="9.140625" style="4"/>
    <col min="7420" max="7420" width="14.28515625" style="4" bestFit="1" customWidth="1"/>
    <col min="7421" max="7421" width="12.7109375" style="4" bestFit="1" customWidth="1"/>
    <col min="7422" max="7666" width="9.140625" style="4"/>
    <col min="7667" max="7667" width="2.85546875" style="4" customWidth="1"/>
    <col min="7668" max="7668" width="85.28515625" style="4" customWidth="1"/>
    <col min="7669" max="7670" width="17.28515625" style="4" customWidth="1"/>
    <col min="7671" max="7671" width="16.85546875" style="4" customWidth="1"/>
    <col min="7672" max="7673" width="17.7109375" style="4" bestFit="1" customWidth="1"/>
    <col min="7674" max="7674" width="16.5703125" style="4" customWidth="1"/>
    <col min="7675" max="7675" width="9.140625" style="4"/>
    <col min="7676" max="7676" width="14.28515625" style="4" bestFit="1" customWidth="1"/>
    <col min="7677" max="7677" width="12.7109375" style="4" bestFit="1" customWidth="1"/>
    <col min="7678" max="7922" width="9.140625" style="4"/>
    <col min="7923" max="7923" width="2.85546875" style="4" customWidth="1"/>
    <col min="7924" max="7924" width="85.28515625" style="4" customWidth="1"/>
    <col min="7925" max="7926" width="17.28515625" style="4" customWidth="1"/>
    <col min="7927" max="7927" width="16.85546875" style="4" customWidth="1"/>
    <col min="7928" max="7929" width="17.7109375" style="4" bestFit="1" customWidth="1"/>
    <col min="7930" max="7930" width="16.5703125" style="4" customWidth="1"/>
    <col min="7931" max="7931" width="9.140625" style="4"/>
    <col min="7932" max="7932" width="14.28515625" style="4" bestFit="1" customWidth="1"/>
    <col min="7933" max="7933" width="12.7109375" style="4" bestFit="1" customWidth="1"/>
    <col min="7934" max="8178" width="9.140625" style="4"/>
    <col min="8179" max="8179" width="2.85546875" style="4" customWidth="1"/>
    <col min="8180" max="8180" width="85.28515625" style="4" customWidth="1"/>
    <col min="8181" max="8182" width="17.28515625" style="4" customWidth="1"/>
    <col min="8183" max="8183" width="16.85546875" style="4" customWidth="1"/>
    <col min="8184" max="8185" width="17.7109375" style="4" bestFit="1" customWidth="1"/>
    <col min="8186" max="8186" width="16.5703125" style="4" customWidth="1"/>
    <col min="8187" max="8187" width="9.140625" style="4"/>
    <col min="8188" max="8188" width="14.28515625" style="4" bestFit="1" customWidth="1"/>
    <col min="8189" max="8189" width="12.7109375" style="4" bestFit="1" customWidth="1"/>
    <col min="8190" max="8434" width="9.140625" style="4"/>
    <col min="8435" max="8435" width="2.85546875" style="4" customWidth="1"/>
    <col min="8436" max="8436" width="85.28515625" style="4" customWidth="1"/>
    <col min="8437" max="8438" width="17.28515625" style="4" customWidth="1"/>
    <col min="8439" max="8439" width="16.85546875" style="4" customWidth="1"/>
    <col min="8440" max="8441" width="17.7109375" style="4" bestFit="1" customWidth="1"/>
    <col min="8442" max="8442" width="16.5703125" style="4" customWidth="1"/>
    <col min="8443" max="8443" width="9.140625" style="4"/>
    <col min="8444" max="8444" width="14.28515625" style="4" bestFit="1" customWidth="1"/>
    <col min="8445" max="8445" width="12.7109375" style="4" bestFit="1" customWidth="1"/>
    <col min="8446" max="8690" width="9.140625" style="4"/>
    <col min="8691" max="8691" width="2.85546875" style="4" customWidth="1"/>
    <col min="8692" max="8692" width="85.28515625" style="4" customWidth="1"/>
    <col min="8693" max="8694" width="17.28515625" style="4" customWidth="1"/>
    <col min="8695" max="8695" width="16.85546875" style="4" customWidth="1"/>
    <col min="8696" max="8697" width="17.7109375" style="4" bestFit="1" customWidth="1"/>
    <col min="8698" max="8698" width="16.5703125" style="4" customWidth="1"/>
    <col min="8699" max="8699" width="9.140625" style="4"/>
    <col min="8700" max="8700" width="14.28515625" style="4" bestFit="1" customWidth="1"/>
    <col min="8701" max="8701" width="12.7109375" style="4" bestFit="1" customWidth="1"/>
    <col min="8702" max="8946" width="9.140625" style="4"/>
    <col min="8947" max="8947" width="2.85546875" style="4" customWidth="1"/>
    <col min="8948" max="8948" width="85.28515625" style="4" customWidth="1"/>
    <col min="8949" max="8950" width="17.28515625" style="4" customWidth="1"/>
    <col min="8951" max="8951" width="16.85546875" style="4" customWidth="1"/>
    <col min="8952" max="8953" width="17.7109375" style="4" bestFit="1" customWidth="1"/>
    <col min="8954" max="8954" width="16.5703125" style="4" customWidth="1"/>
    <col min="8955" max="8955" width="9.140625" style="4"/>
    <col min="8956" max="8956" width="14.28515625" style="4" bestFit="1" customWidth="1"/>
    <col min="8957" max="8957" width="12.7109375" style="4" bestFit="1" customWidth="1"/>
    <col min="8958" max="9202" width="9.140625" style="4"/>
    <col min="9203" max="9203" width="2.85546875" style="4" customWidth="1"/>
    <col min="9204" max="9204" width="85.28515625" style="4" customWidth="1"/>
    <col min="9205" max="9206" width="17.28515625" style="4" customWidth="1"/>
    <col min="9207" max="9207" width="16.85546875" style="4" customWidth="1"/>
    <col min="9208" max="9209" width="17.7109375" style="4" bestFit="1" customWidth="1"/>
    <col min="9210" max="9210" width="16.5703125" style="4" customWidth="1"/>
    <col min="9211" max="9211" width="9.140625" style="4"/>
    <col min="9212" max="9212" width="14.28515625" style="4" bestFit="1" customWidth="1"/>
    <col min="9213" max="9213" width="12.7109375" style="4" bestFit="1" customWidth="1"/>
    <col min="9214" max="9458" width="9.140625" style="4"/>
    <col min="9459" max="9459" width="2.85546875" style="4" customWidth="1"/>
    <col min="9460" max="9460" width="85.28515625" style="4" customWidth="1"/>
    <col min="9461" max="9462" width="17.28515625" style="4" customWidth="1"/>
    <col min="9463" max="9463" width="16.85546875" style="4" customWidth="1"/>
    <col min="9464" max="9465" width="17.7109375" style="4" bestFit="1" customWidth="1"/>
    <col min="9466" max="9466" width="16.5703125" style="4" customWidth="1"/>
    <col min="9467" max="9467" width="9.140625" style="4"/>
    <col min="9468" max="9468" width="14.28515625" style="4" bestFit="1" customWidth="1"/>
    <col min="9469" max="9469" width="12.7109375" style="4" bestFit="1" customWidth="1"/>
    <col min="9470" max="9714" width="9.140625" style="4"/>
    <col min="9715" max="9715" width="2.85546875" style="4" customWidth="1"/>
    <col min="9716" max="9716" width="85.28515625" style="4" customWidth="1"/>
    <col min="9717" max="9718" width="17.28515625" style="4" customWidth="1"/>
    <col min="9719" max="9719" width="16.85546875" style="4" customWidth="1"/>
    <col min="9720" max="9721" width="17.7109375" style="4" bestFit="1" customWidth="1"/>
    <col min="9722" max="9722" width="16.5703125" style="4" customWidth="1"/>
    <col min="9723" max="9723" width="9.140625" style="4"/>
    <col min="9724" max="9724" width="14.28515625" style="4" bestFit="1" customWidth="1"/>
    <col min="9725" max="9725" width="12.7109375" style="4" bestFit="1" customWidth="1"/>
    <col min="9726" max="9970" width="9.140625" style="4"/>
    <col min="9971" max="9971" width="2.85546875" style="4" customWidth="1"/>
    <col min="9972" max="9972" width="85.28515625" style="4" customWidth="1"/>
    <col min="9973" max="9974" width="17.28515625" style="4" customWidth="1"/>
    <col min="9975" max="9975" width="16.85546875" style="4" customWidth="1"/>
    <col min="9976" max="9977" width="17.7109375" style="4" bestFit="1" customWidth="1"/>
    <col min="9978" max="9978" width="16.5703125" style="4" customWidth="1"/>
    <col min="9979" max="9979" width="9.140625" style="4"/>
    <col min="9980" max="9980" width="14.28515625" style="4" bestFit="1" customWidth="1"/>
    <col min="9981" max="9981" width="12.7109375" style="4" bestFit="1" customWidth="1"/>
    <col min="9982" max="10226" width="9.140625" style="4"/>
    <col min="10227" max="10227" width="2.85546875" style="4" customWidth="1"/>
    <col min="10228" max="10228" width="85.28515625" style="4" customWidth="1"/>
    <col min="10229" max="10230" width="17.28515625" style="4" customWidth="1"/>
    <col min="10231" max="10231" width="16.85546875" style="4" customWidth="1"/>
    <col min="10232" max="10233" width="17.7109375" style="4" bestFit="1" customWidth="1"/>
    <col min="10234" max="10234" width="16.5703125" style="4" customWidth="1"/>
    <col min="10235" max="10235" width="9.140625" style="4"/>
    <col min="10236" max="10236" width="14.28515625" style="4" bestFit="1" customWidth="1"/>
    <col min="10237" max="10237" width="12.7109375" style="4" bestFit="1" customWidth="1"/>
    <col min="10238" max="10482" width="9.140625" style="4"/>
    <col min="10483" max="10483" width="2.85546875" style="4" customWidth="1"/>
    <col min="10484" max="10484" width="85.28515625" style="4" customWidth="1"/>
    <col min="10485" max="10486" width="17.28515625" style="4" customWidth="1"/>
    <col min="10487" max="10487" width="16.85546875" style="4" customWidth="1"/>
    <col min="10488" max="10489" width="17.7109375" style="4" bestFit="1" customWidth="1"/>
    <col min="10490" max="10490" width="16.5703125" style="4" customWidth="1"/>
    <col min="10491" max="10491" width="9.140625" style="4"/>
    <col min="10492" max="10492" width="14.28515625" style="4" bestFit="1" customWidth="1"/>
    <col min="10493" max="10493" width="12.7109375" style="4" bestFit="1" customWidth="1"/>
    <col min="10494" max="10738" width="9.140625" style="4"/>
    <col min="10739" max="10739" width="2.85546875" style="4" customWidth="1"/>
    <col min="10740" max="10740" width="85.28515625" style="4" customWidth="1"/>
    <col min="10741" max="10742" width="17.28515625" style="4" customWidth="1"/>
    <col min="10743" max="10743" width="16.85546875" style="4" customWidth="1"/>
    <col min="10744" max="10745" width="17.7109375" style="4" bestFit="1" customWidth="1"/>
    <col min="10746" max="10746" width="16.5703125" style="4" customWidth="1"/>
    <col min="10747" max="10747" width="9.140625" style="4"/>
    <col min="10748" max="10748" width="14.28515625" style="4" bestFit="1" customWidth="1"/>
    <col min="10749" max="10749" width="12.7109375" style="4" bestFit="1" customWidth="1"/>
    <col min="10750" max="10994" width="9.140625" style="4"/>
    <col min="10995" max="10995" width="2.85546875" style="4" customWidth="1"/>
    <col min="10996" max="10996" width="85.28515625" style="4" customWidth="1"/>
    <col min="10997" max="10998" width="17.28515625" style="4" customWidth="1"/>
    <col min="10999" max="10999" width="16.85546875" style="4" customWidth="1"/>
    <col min="11000" max="11001" width="17.7109375" style="4" bestFit="1" customWidth="1"/>
    <col min="11002" max="11002" width="16.5703125" style="4" customWidth="1"/>
    <col min="11003" max="11003" width="9.140625" style="4"/>
    <col min="11004" max="11004" width="14.28515625" style="4" bestFit="1" customWidth="1"/>
    <col min="11005" max="11005" width="12.7109375" style="4" bestFit="1" customWidth="1"/>
    <col min="11006" max="11250" width="9.140625" style="4"/>
    <col min="11251" max="11251" width="2.85546875" style="4" customWidth="1"/>
    <col min="11252" max="11252" width="85.28515625" style="4" customWidth="1"/>
    <col min="11253" max="11254" width="17.28515625" style="4" customWidth="1"/>
    <col min="11255" max="11255" width="16.85546875" style="4" customWidth="1"/>
    <col min="11256" max="11257" width="17.7109375" style="4" bestFit="1" customWidth="1"/>
    <col min="11258" max="11258" width="16.5703125" style="4" customWidth="1"/>
    <col min="11259" max="11259" width="9.140625" style="4"/>
    <col min="11260" max="11260" width="14.28515625" style="4" bestFit="1" customWidth="1"/>
    <col min="11261" max="11261" width="12.7109375" style="4" bestFit="1" customWidth="1"/>
    <col min="11262" max="11506" width="9.140625" style="4"/>
    <col min="11507" max="11507" width="2.85546875" style="4" customWidth="1"/>
    <col min="11508" max="11508" width="85.28515625" style="4" customWidth="1"/>
    <col min="11509" max="11510" width="17.28515625" style="4" customWidth="1"/>
    <col min="11511" max="11511" width="16.85546875" style="4" customWidth="1"/>
    <col min="11512" max="11513" width="17.7109375" style="4" bestFit="1" customWidth="1"/>
    <col min="11514" max="11514" width="16.5703125" style="4" customWidth="1"/>
    <col min="11515" max="11515" width="9.140625" style="4"/>
    <col min="11516" max="11516" width="14.28515625" style="4" bestFit="1" customWidth="1"/>
    <col min="11517" max="11517" width="12.7109375" style="4" bestFit="1" customWidth="1"/>
    <col min="11518" max="11762" width="9.140625" style="4"/>
    <col min="11763" max="11763" width="2.85546875" style="4" customWidth="1"/>
    <col min="11764" max="11764" width="85.28515625" style="4" customWidth="1"/>
    <col min="11765" max="11766" width="17.28515625" style="4" customWidth="1"/>
    <col min="11767" max="11767" width="16.85546875" style="4" customWidth="1"/>
    <col min="11768" max="11769" width="17.7109375" style="4" bestFit="1" customWidth="1"/>
    <col min="11770" max="11770" width="16.5703125" style="4" customWidth="1"/>
    <col min="11771" max="11771" width="9.140625" style="4"/>
    <col min="11772" max="11772" width="14.28515625" style="4" bestFit="1" customWidth="1"/>
    <col min="11773" max="11773" width="12.7109375" style="4" bestFit="1" customWidth="1"/>
    <col min="11774" max="12018" width="9.140625" style="4"/>
    <col min="12019" max="12019" width="2.85546875" style="4" customWidth="1"/>
    <col min="12020" max="12020" width="85.28515625" style="4" customWidth="1"/>
    <col min="12021" max="12022" width="17.28515625" style="4" customWidth="1"/>
    <col min="12023" max="12023" width="16.85546875" style="4" customWidth="1"/>
    <col min="12024" max="12025" width="17.7109375" style="4" bestFit="1" customWidth="1"/>
    <col min="12026" max="12026" width="16.5703125" style="4" customWidth="1"/>
    <col min="12027" max="12027" width="9.140625" style="4"/>
    <col min="12028" max="12028" width="14.28515625" style="4" bestFit="1" customWidth="1"/>
    <col min="12029" max="12029" width="12.7109375" style="4" bestFit="1" customWidth="1"/>
    <col min="12030" max="12274" width="9.140625" style="4"/>
    <col min="12275" max="12275" width="2.85546875" style="4" customWidth="1"/>
    <col min="12276" max="12276" width="85.28515625" style="4" customWidth="1"/>
    <col min="12277" max="12278" width="17.28515625" style="4" customWidth="1"/>
    <col min="12279" max="12279" width="16.85546875" style="4" customWidth="1"/>
    <col min="12280" max="12281" width="17.7109375" style="4" bestFit="1" customWidth="1"/>
    <col min="12282" max="12282" width="16.5703125" style="4" customWidth="1"/>
    <col min="12283" max="12283" width="9.140625" style="4"/>
    <col min="12284" max="12284" width="14.28515625" style="4" bestFit="1" customWidth="1"/>
    <col min="12285" max="12285" width="12.7109375" style="4" bestFit="1" customWidth="1"/>
    <col min="12286" max="12530" width="9.140625" style="4"/>
    <col min="12531" max="12531" width="2.85546875" style="4" customWidth="1"/>
    <col min="12532" max="12532" width="85.28515625" style="4" customWidth="1"/>
    <col min="12533" max="12534" width="17.28515625" style="4" customWidth="1"/>
    <col min="12535" max="12535" width="16.85546875" style="4" customWidth="1"/>
    <col min="12536" max="12537" width="17.7109375" style="4" bestFit="1" customWidth="1"/>
    <col min="12538" max="12538" width="16.5703125" style="4" customWidth="1"/>
    <col min="12539" max="12539" width="9.140625" style="4"/>
    <col min="12540" max="12540" width="14.28515625" style="4" bestFit="1" customWidth="1"/>
    <col min="12541" max="12541" width="12.7109375" style="4" bestFit="1" customWidth="1"/>
    <col min="12542" max="12786" width="9.140625" style="4"/>
    <col min="12787" max="12787" width="2.85546875" style="4" customWidth="1"/>
    <col min="12788" max="12788" width="85.28515625" style="4" customWidth="1"/>
    <col min="12789" max="12790" width="17.28515625" style="4" customWidth="1"/>
    <col min="12791" max="12791" width="16.85546875" style="4" customWidth="1"/>
    <col min="12792" max="12793" width="17.7109375" style="4" bestFit="1" customWidth="1"/>
    <col min="12794" max="12794" width="16.5703125" style="4" customWidth="1"/>
    <col min="12795" max="12795" width="9.140625" style="4"/>
    <col min="12796" max="12796" width="14.28515625" style="4" bestFit="1" customWidth="1"/>
    <col min="12797" max="12797" width="12.7109375" style="4" bestFit="1" customWidth="1"/>
    <col min="12798" max="13042" width="9.140625" style="4"/>
    <col min="13043" max="13043" width="2.85546875" style="4" customWidth="1"/>
    <col min="13044" max="13044" width="85.28515625" style="4" customWidth="1"/>
    <col min="13045" max="13046" width="17.28515625" style="4" customWidth="1"/>
    <col min="13047" max="13047" width="16.85546875" style="4" customWidth="1"/>
    <col min="13048" max="13049" width="17.7109375" style="4" bestFit="1" customWidth="1"/>
    <col min="13050" max="13050" width="16.5703125" style="4" customWidth="1"/>
    <col min="13051" max="13051" width="9.140625" style="4"/>
    <col min="13052" max="13052" width="14.28515625" style="4" bestFit="1" customWidth="1"/>
    <col min="13053" max="13053" width="12.7109375" style="4" bestFit="1" customWidth="1"/>
    <col min="13054" max="13298" width="9.140625" style="4"/>
    <col min="13299" max="13299" width="2.85546875" style="4" customWidth="1"/>
    <col min="13300" max="13300" width="85.28515625" style="4" customWidth="1"/>
    <col min="13301" max="13302" width="17.28515625" style="4" customWidth="1"/>
    <col min="13303" max="13303" width="16.85546875" style="4" customWidth="1"/>
    <col min="13304" max="13305" width="17.7109375" style="4" bestFit="1" customWidth="1"/>
    <col min="13306" max="13306" width="16.5703125" style="4" customWidth="1"/>
    <col min="13307" max="13307" width="9.140625" style="4"/>
    <col min="13308" max="13308" width="14.28515625" style="4" bestFit="1" customWidth="1"/>
    <col min="13309" max="13309" width="12.7109375" style="4" bestFit="1" customWidth="1"/>
    <col min="13310" max="13554" width="9.140625" style="4"/>
    <col min="13555" max="13555" width="2.85546875" style="4" customWidth="1"/>
    <col min="13556" max="13556" width="85.28515625" style="4" customWidth="1"/>
    <col min="13557" max="13558" width="17.28515625" style="4" customWidth="1"/>
    <col min="13559" max="13559" width="16.85546875" style="4" customWidth="1"/>
    <col min="13560" max="13561" width="17.7109375" style="4" bestFit="1" customWidth="1"/>
    <col min="13562" max="13562" width="16.5703125" style="4" customWidth="1"/>
    <col min="13563" max="13563" width="9.140625" style="4"/>
    <col min="13564" max="13564" width="14.28515625" style="4" bestFit="1" customWidth="1"/>
    <col min="13565" max="13565" width="12.7109375" style="4" bestFit="1" customWidth="1"/>
    <col min="13566" max="13810" width="9.140625" style="4"/>
    <col min="13811" max="13811" width="2.85546875" style="4" customWidth="1"/>
    <col min="13812" max="13812" width="85.28515625" style="4" customWidth="1"/>
    <col min="13813" max="13814" width="17.28515625" style="4" customWidth="1"/>
    <col min="13815" max="13815" width="16.85546875" style="4" customWidth="1"/>
    <col min="13816" max="13817" width="17.7109375" style="4" bestFit="1" customWidth="1"/>
    <col min="13818" max="13818" width="16.5703125" style="4" customWidth="1"/>
    <col min="13819" max="13819" width="9.140625" style="4"/>
    <col min="13820" max="13820" width="14.28515625" style="4" bestFit="1" customWidth="1"/>
    <col min="13821" max="13821" width="12.7109375" style="4" bestFit="1" customWidth="1"/>
    <col min="13822" max="14066" width="9.140625" style="4"/>
    <col min="14067" max="14067" width="2.85546875" style="4" customWidth="1"/>
    <col min="14068" max="14068" width="85.28515625" style="4" customWidth="1"/>
    <col min="14069" max="14070" width="17.28515625" style="4" customWidth="1"/>
    <col min="14071" max="14071" width="16.85546875" style="4" customWidth="1"/>
    <col min="14072" max="14073" width="17.7109375" style="4" bestFit="1" customWidth="1"/>
    <col min="14074" max="14074" width="16.5703125" style="4" customWidth="1"/>
    <col min="14075" max="14075" width="9.140625" style="4"/>
    <col min="14076" max="14076" width="14.28515625" style="4" bestFit="1" customWidth="1"/>
    <col min="14077" max="14077" width="12.7109375" style="4" bestFit="1" customWidth="1"/>
    <col min="14078" max="14322" width="9.140625" style="4"/>
    <col min="14323" max="14323" width="2.85546875" style="4" customWidth="1"/>
    <col min="14324" max="14324" width="85.28515625" style="4" customWidth="1"/>
    <col min="14325" max="14326" width="17.28515625" style="4" customWidth="1"/>
    <col min="14327" max="14327" width="16.85546875" style="4" customWidth="1"/>
    <col min="14328" max="14329" width="17.7109375" style="4" bestFit="1" customWidth="1"/>
    <col min="14330" max="14330" width="16.5703125" style="4" customWidth="1"/>
    <col min="14331" max="14331" width="9.140625" style="4"/>
    <col min="14332" max="14332" width="14.28515625" style="4" bestFit="1" customWidth="1"/>
    <col min="14333" max="14333" width="12.7109375" style="4" bestFit="1" customWidth="1"/>
    <col min="14334" max="14578" width="9.140625" style="4"/>
    <col min="14579" max="14579" width="2.85546875" style="4" customWidth="1"/>
    <col min="14580" max="14580" width="85.28515625" style="4" customWidth="1"/>
    <col min="14581" max="14582" width="17.28515625" style="4" customWidth="1"/>
    <col min="14583" max="14583" width="16.85546875" style="4" customWidth="1"/>
    <col min="14584" max="14585" width="17.7109375" style="4" bestFit="1" customWidth="1"/>
    <col min="14586" max="14586" width="16.5703125" style="4" customWidth="1"/>
    <col min="14587" max="14587" width="9.140625" style="4"/>
    <col min="14588" max="14588" width="14.28515625" style="4" bestFit="1" customWidth="1"/>
    <col min="14589" max="14589" width="12.7109375" style="4" bestFit="1" customWidth="1"/>
    <col min="14590" max="14834" width="9.140625" style="4"/>
    <col min="14835" max="14835" width="2.85546875" style="4" customWidth="1"/>
    <col min="14836" max="14836" width="85.28515625" style="4" customWidth="1"/>
    <col min="14837" max="14838" width="17.28515625" style="4" customWidth="1"/>
    <col min="14839" max="14839" width="16.85546875" style="4" customWidth="1"/>
    <col min="14840" max="14841" width="17.7109375" style="4" bestFit="1" customWidth="1"/>
    <col min="14842" max="14842" width="16.5703125" style="4" customWidth="1"/>
    <col min="14843" max="14843" width="9.140625" style="4"/>
    <col min="14844" max="14844" width="14.28515625" style="4" bestFit="1" customWidth="1"/>
    <col min="14845" max="14845" width="12.7109375" style="4" bestFit="1" customWidth="1"/>
    <col min="14846" max="15090" width="9.140625" style="4"/>
    <col min="15091" max="15091" width="2.85546875" style="4" customWidth="1"/>
    <col min="15092" max="15092" width="85.28515625" style="4" customWidth="1"/>
    <col min="15093" max="15094" width="17.28515625" style="4" customWidth="1"/>
    <col min="15095" max="15095" width="16.85546875" style="4" customWidth="1"/>
    <col min="15096" max="15097" width="17.7109375" style="4" bestFit="1" customWidth="1"/>
    <col min="15098" max="15098" width="16.5703125" style="4" customWidth="1"/>
    <col min="15099" max="15099" width="9.140625" style="4"/>
    <col min="15100" max="15100" width="14.28515625" style="4" bestFit="1" customWidth="1"/>
    <col min="15101" max="15101" width="12.7109375" style="4" bestFit="1" customWidth="1"/>
    <col min="15102" max="15346" width="9.140625" style="4"/>
    <col min="15347" max="15347" width="2.85546875" style="4" customWidth="1"/>
    <col min="15348" max="15348" width="85.28515625" style="4" customWidth="1"/>
    <col min="15349" max="15350" width="17.28515625" style="4" customWidth="1"/>
    <col min="15351" max="15351" width="16.85546875" style="4" customWidth="1"/>
    <col min="15352" max="15353" width="17.7109375" style="4" bestFit="1" customWidth="1"/>
    <col min="15354" max="15354" width="16.5703125" style="4" customWidth="1"/>
    <col min="15355" max="15355" width="9.140625" style="4"/>
    <col min="15356" max="15356" width="14.28515625" style="4" bestFit="1" customWidth="1"/>
    <col min="15357" max="15357" width="12.7109375" style="4" bestFit="1" customWidth="1"/>
    <col min="15358" max="15602" width="9.140625" style="4"/>
    <col min="15603" max="15603" width="2.85546875" style="4" customWidth="1"/>
    <col min="15604" max="15604" width="85.28515625" style="4" customWidth="1"/>
    <col min="15605" max="15606" width="17.28515625" style="4" customWidth="1"/>
    <col min="15607" max="15607" width="16.85546875" style="4" customWidth="1"/>
    <col min="15608" max="15609" width="17.7109375" style="4" bestFit="1" customWidth="1"/>
    <col min="15610" max="15610" width="16.5703125" style="4" customWidth="1"/>
    <col min="15611" max="15611" width="9.140625" style="4"/>
    <col min="15612" max="15612" width="14.28515625" style="4" bestFit="1" customWidth="1"/>
    <col min="15613" max="15613" width="12.7109375" style="4" bestFit="1" customWidth="1"/>
    <col min="15614" max="15858" width="9.140625" style="4"/>
    <col min="15859" max="15859" width="2.85546875" style="4" customWidth="1"/>
    <col min="15860" max="15860" width="85.28515625" style="4" customWidth="1"/>
    <col min="15861" max="15862" width="17.28515625" style="4" customWidth="1"/>
    <col min="15863" max="15863" width="16.85546875" style="4" customWidth="1"/>
    <col min="15864" max="15865" width="17.7109375" style="4" bestFit="1" customWidth="1"/>
    <col min="15866" max="15866" width="16.5703125" style="4" customWidth="1"/>
    <col min="15867" max="15867" width="9.140625" style="4"/>
    <col min="15868" max="15868" width="14.28515625" style="4" bestFit="1" customWidth="1"/>
    <col min="15869" max="15869" width="12.7109375" style="4" bestFit="1" customWidth="1"/>
    <col min="15870" max="16114" width="9.140625" style="4"/>
    <col min="16115" max="16115" width="2.85546875" style="4" customWidth="1"/>
    <col min="16116" max="16116" width="85.28515625" style="4" customWidth="1"/>
    <col min="16117" max="16118" width="17.28515625" style="4" customWidth="1"/>
    <col min="16119" max="16119" width="16.85546875" style="4" customWidth="1"/>
    <col min="16120" max="16121" width="17.7109375" style="4" bestFit="1" customWidth="1"/>
    <col min="16122" max="16122" width="16.5703125" style="4" customWidth="1"/>
    <col min="16123" max="16123" width="9.140625" style="4"/>
    <col min="16124" max="16124" width="14.28515625" style="4" bestFit="1" customWidth="1"/>
    <col min="16125" max="16125" width="12.7109375" style="4" bestFit="1" customWidth="1"/>
    <col min="16126" max="16384" width="9.140625" style="4"/>
  </cols>
  <sheetData>
    <row r="1" spans="1:10" s="3" customFormat="1">
      <c r="A1" s="1"/>
      <c r="B1" s="2"/>
      <c r="C1" s="575"/>
      <c r="D1" s="576"/>
      <c r="E1" s="577"/>
      <c r="F1" s="578"/>
      <c r="G1" s="578"/>
      <c r="H1" s="579"/>
    </row>
    <row r="2" spans="1:10">
      <c r="B2" s="580" t="s">
        <v>76</v>
      </c>
      <c r="C2" s="581" t="s">
        <v>1</v>
      </c>
      <c r="D2" s="582"/>
      <c r="E2" s="582"/>
      <c r="F2" s="583" t="s">
        <v>2</v>
      </c>
      <c r="G2" s="584"/>
      <c r="H2" s="584"/>
    </row>
    <row r="3" spans="1:10" s="5" customFormat="1">
      <c r="B3" s="580"/>
      <c r="C3" s="131" t="s">
        <v>91</v>
      </c>
      <c r="D3" s="132" t="s">
        <v>92</v>
      </c>
      <c r="E3" s="133" t="str">
        <f>+'[22]Receita Bruta'!E5</f>
        <v>Δ%</v>
      </c>
      <c r="F3" s="128" t="str">
        <f>+C3</f>
        <v>1T16</v>
      </c>
      <c r="G3" s="129" t="str">
        <f>+D3</f>
        <v>1T15</v>
      </c>
      <c r="H3" s="130" t="str">
        <f>+E3</f>
        <v>Δ%</v>
      </c>
    </row>
    <row r="4" spans="1:10" s="31" customFormat="1" ht="24.95" customHeight="1">
      <c r="A4" s="30"/>
      <c r="B4" s="90" t="s">
        <v>7</v>
      </c>
      <c r="C4" s="110" t="e">
        <f>+'DRE Reg'!#REF!/1000</f>
        <v>#REF!</v>
      </c>
      <c r="D4" s="110" t="e">
        <f>+'DRE Reg'!#REF!/1000</f>
        <v>#REF!</v>
      </c>
      <c r="E4" s="91" t="e">
        <f t="shared" ref="E4:E33" si="0">+C4/D4-1</f>
        <v>#REF!</v>
      </c>
      <c r="F4" s="110">
        <f>+'DRE Reg'!C4/1000</f>
        <v>851.47799999999995</v>
      </c>
      <c r="G4" s="110">
        <f>+'DRE Reg'!D4/1000</f>
        <v>806.85299999999995</v>
      </c>
      <c r="H4" s="92">
        <f>+F4/G4-1</f>
        <v>5.530747236485456E-2</v>
      </c>
    </row>
    <row r="5" spans="1:10" s="31" customFormat="1" ht="24.95" hidden="1" customHeight="1">
      <c r="A5" s="30"/>
      <c r="B5" s="93" t="str">
        <f>+'DRE Reg'!B5</f>
        <v xml:space="preserve">      Receita de Uso da Rede Elétrica</v>
      </c>
      <c r="C5" s="111"/>
      <c r="D5" s="111">
        <f>(+'[23]DRE MAPA 2014'!$AA$7)/1000</f>
        <v>173.53</v>
      </c>
      <c r="E5" s="95">
        <f t="shared" si="0"/>
        <v>-1</v>
      </c>
      <c r="F5" s="111"/>
      <c r="G5" s="111"/>
      <c r="H5" s="96" t="e">
        <f>+F5/G5-1</f>
        <v>#DIV/0!</v>
      </c>
      <c r="J5" s="31">
        <v>1000</v>
      </c>
    </row>
    <row r="6" spans="1:10" s="31" customFormat="1" ht="24.95" hidden="1" customHeight="1">
      <c r="A6" s="30"/>
      <c r="B6" s="93" t="s">
        <v>8</v>
      </c>
      <c r="C6" s="111"/>
      <c r="D6" s="111">
        <f>(+'[23]DRE MAPA 2014'!$AA$13)/1000</f>
        <v>5.782</v>
      </c>
      <c r="E6" s="95">
        <f t="shared" si="0"/>
        <v>-1</v>
      </c>
      <c r="F6" s="111"/>
      <c r="G6" s="111"/>
      <c r="H6" s="96" t="e">
        <f>+F6/G6-1</f>
        <v>#DIV/0!</v>
      </c>
    </row>
    <row r="7" spans="1:10" s="37" customFormat="1" ht="24.95" customHeight="1">
      <c r="A7" s="36"/>
      <c r="B7" s="97" t="s">
        <v>9</v>
      </c>
      <c r="C7" s="112" t="e">
        <f>+'DRE Reg'!#REF!/1000</f>
        <v>#REF!</v>
      </c>
      <c r="D7" s="112" t="e">
        <f>+'DRE Reg'!#REF!/1000</f>
        <v>#REF!</v>
      </c>
      <c r="E7" s="95" t="e">
        <f t="shared" si="0"/>
        <v>#REF!</v>
      </c>
      <c r="F7" s="112">
        <f>+'DRE Reg'!C7/1000</f>
        <v>-117.137</v>
      </c>
      <c r="G7" s="112">
        <f>+'DRE Reg'!D7/1000</f>
        <v>-112.68899999999999</v>
      </c>
      <c r="H7" s="96">
        <f>+F7/G7-1</f>
        <v>3.9471465715376075E-2</v>
      </c>
    </row>
    <row r="8" spans="1:10" s="33" customFormat="1" ht="24.95" customHeight="1">
      <c r="A8" s="32"/>
      <c r="B8" s="99" t="s">
        <v>10</v>
      </c>
      <c r="C8" s="110" t="e">
        <f>+C4+C7</f>
        <v>#REF!</v>
      </c>
      <c r="D8" s="110" t="e">
        <f>+D4+D7</f>
        <v>#REF!</v>
      </c>
      <c r="E8" s="103" t="e">
        <f>+C8/D8-1</f>
        <v>#REF!</v>
      </c>
      <c r="F8" s="110">
        <f>+F4+F7</f>
        <v>734.34099999999989</v>
      </c>
      <c r="G8" s="110">
        <f>+G4+G7</f>
        <v>694.16399999999999</v>
      </c>
      <c r="H8" s="100">
        <f>((F8/G8)-1)</f>
        <v>5.7878253553915071E-2</v>
      </c>
    </row>
    <row r="9" spans="1:10" s="35" customFormat="1" ht="24.95" customHeight="1">
      <c r="A9" s="34"/>
      <c r="B9" s="97" t="s">
        <v>11</v>
      </c>
      <c r="C9" s="112" t="e">
        <f>+'DRE Reg'!#REF!/1000</f>
        <v>#REF!</v>
      </c>
      <c r="D9" s="112" t="e">
        <f>+'DRE Reg'!#REF!/1000</f>
        <v>#REF!</v>
      </c>
      <c r="E9" s="95" t="e">
        <f t="shared" si="0"/>
        <v>#REF!</v>
      </c>
      <c r="F9" s="112">
        <f>+'DRE Reg'!C9/1000</f>
        <v>-268.21199999999999</v>
      </c>
      <c r="G9" s="112">
        <f>+'DRE Reg'!D9/1000</f>
        <v>-275.21100000000001</v>
      </c>
      <c r="H9" s="96">
        <f>((F9/G9)-1)</f>
        <v>-2.5431396274131601E-2</v>
      </c>
    </row>
    <row r="10" spans="1:10" s="35" customFormat="1" ht="24.95" hidden="1" customHeight="1">
      <c r="A10" s="34"/>
      <c r="B10" s="93" t="s">
        <v>12</v>
      </c>
      <c r="C10" s="111">
        <f>(SUM('[24]DRE MAPA 2015'!$AA$32,'[24]DRE MAPA 2015'!$AA$41))/1000</f>
        <v>-56.029000000000003</v>
      </c>
      <c r="D10" s="111">
        <f>(SUM('[23]DRE MAPA 2014'!$AA$32,'[23]DRE MAPA 2014'!$AA$41))/1000</f>
        <v>-56.012</v>
      </c>
      <c r="E10" s="95">
        <f t="shared" si="0"/>
        <v>3.0350639148757352E-4</v>
      </c>
      <c r="F10" s="111">
        <f>(SUM('[24]DRE MAPA 2015'!$AJ$32,'[24]DRE MAPA 2015'!$AJ$41))/1000</f>
        <v>-58.55</v>
      </c>
      <c r="G10" s="111">
        <f>(SUM('[23]DRE MAPA 2014'!$AJ$32,'[23]DRE MAPA 2014'!$AJ$41))/1000</f>
        <v>-58.341999999999999</v>
      </c>
      <c r="H10" s="96">
        <f>+F10/G10-1</f>
        <v>3.5651846011448551E-3</v>
      </c>
    </row>
    <row r="11" spans="1:10" s="35" customFormat="1" ht="24.95" hidden="1" customHeight="1">
      <c r="A11" s="34"/>
      <c r="B11" s="93" t="s">
        <v>13</v>
      </c>
      <c r="C11" s="111">
        <f>(SUM('[24]DRE MAPA 2015'!$AA$33,'[24]DRE MAPA 2015'!$AA$42))/1000</f>
        <v>-2.1589999999999998</v>
      </c>
      <c r="D11" s="111">
        <f>(SUM('[23]DRE MAPA 2014'!$AA$33,'[23]DRE MAPA 2014'!$AA$42))/1000</f>
        <v>-2.1480000000000001</v>
      </c>
      <c r="E11" s="95">
        <f t="shared" si="0"/>
        <v>5.1210428305399347E-3</v>
      </c>
      <c r="F11" s="111">
        <f>(SUM('[24]DRE MAPA 2015'!$AJ$33,'[24]DRE MAPA 2015'!$AJ$42))/1000</f>
        <v>-2.294</v>
      </c>
      <c r="G11" s="111">
        <f>(SUM('[23]DRE MAPA 2014'!$AJ$33,'[23]DRE MAPA 2014'!$AJ$42))/1000</f>
        <v>-2.198</v>
      </c>
      <c r="H11" s="96">
        <f>+F11/G11-1</f>
        <v>4.3676069153776309E-2</v>
      </c>
    </row>
    <row r="12" spans="1:10" s="35" customFormat="1" ht="24.95" hidden="1" customHeight="1">
      <c r="A12" s="34"/>
      <c r="B12" s="93" t="s">
        <v>14</v>
      </c>
      <c r="C12" s="111">
        <f>(SUM('[24]DRE MAPA 2015'!$AA$34,'[24]DRE MAPA 2015'!$AA$43))/1000</f>
        <v>-21.553999999999998</v>
      </c>
      <c r="D12" s="111">
        <f>(SUM('[23]DRE MAPA 2014'!$AA$34,'[23]DRE MAPA 2014'!$AA$43))/1000</f>
        <v>-23.212</v>
      </c>
      <c r="E12" s="95">
        <f t="shared" si="0"/>
        <v>-7.1428571428571508E-2</v>
      </c>
      <c r="F12" s="111">
        <f>(SUM('[24]DRE MAPA 2015'!$AJ$34,'[24]DRE MAPA 2015'!$AJ$43))/1000</f>
        <v>-23.056999999999999</v>
      </c>
      <c r="G12" s="111">
        <f>(SUM('[23]DRE MAPA 2014'!$AJ$34,'[23]DRE MAPA 2014'!$AJ$43))/1000</f>
        <v>-25.209</v>
      </c>
      <c r="H12" s="96">
        <f>+F12/G12-1</f>
        <v>-8.5366337419175764E-2</v>
      </c>
    </row>
    <row r="13" spans="1:10" s="35" customFormat="1" ht="24.95" hidden="1" customHeight="1">
      <c r="A13" s="34"/>
      <c r="B13" s="93" t="s">
        <v>15</v>
      </c>
      <c r="C13" s="111">
        <f>(SUM('[24]DRE MAPA 2015'!$AA$35:$AA$37,'[24]DRE MAPA 2015'!$AA$44:$AA$47))/1000</f>
        <v>-39.332999999999998</v>
      </c>
      <c r="D13" s="111">
        <f>(SUM('[23]DRE MAPA 2014'!$AA$35:$AA$37,'[23]DRE MAPA 2014'!$AA$44:$AA$47))/1000</f>
        <v>-20.199000000000002</v>
      </c>
      <c r="E13" s="95">
        <f t="shared" si="0"/>
        <v>0.94727461755532438</v>
      </c>
      <c r="F13" s="111">
        <f>(SUM('[24]DRE MAPA 2015'!$AJ$35:$AJ$37,'[24]DRE MAPA 2015'!$AJ$44:$AJ$47))/1000</f>
        <v>-46.222000000000001</v>
      </c>
      <c r="G13" s="111">
        <f>(SUM('[23]DRE MAPA 2014'!$AJ$35:$AJ$37,'[23]DRE MAPA 2014'!$AJ$44:$AJ$47))/1000</f>
        <v>-26.713999999999999</v>
      </c>
      <c r="H13" s="96">
        <f>+F13/G13-1</f>
        <v>0.7302537995058771</v>
      </c>
    </row>
    <row r="14" spans="1:10" s="82" customFormat="1" ht="24.95" customHeight="1">
      <c r="A14" s="81"/>
      <c r="B14" s="107" t="s">
        <v>16</v>
      </c>
      <c r="C14" s="113" t="e">
        <f>C8+C9</f>
        <v>#REF!</v>
      </c>
      <c r="D14" s="113" t="e">
        <f>D8+D9</f>
        <v>#REF!</v>
      </c>
      <c r="E14" s="102" t="e">
        <f t="shared" si="0"/>
        <v>#REF!</v>
      </c>
      <c r="F14" s="114">
        <f>F8+F9</f>
        <v>466.12899999999991</v>
      </c>
      <c r="G14" s="114">
        <f>G8+G9</f>
        <v>418.95299999999997</v>
      </c>
      <c r="H14" s="109">
        <f>((F14/G14)-1)</f>
        <v>0.11260451649707703</v>
      </c>
    </row>
    <row r="15" spans="1:10" s="37" customFormat="1" ht="24.95" customHeight="1">
      <c r="A15" s="36"/>
      <c r="B15" s="97" t="s">
        <v>17</v>
      </c>
      <c r="C15" s="111" t="e">
        <f>+'DRE Reg'!#REF!/1000</f>
        <v>#REF!</v>
      </c>
      <c r="D15" s="111" t="e">
        <f>+'DRE Reg'!#REF!/1000</f>
        <v>#REF!</v>
      </c>
      <c r="E15" s="95" t="e">
        <f t="shared" si="0"/>
        <v>#REF!</v>
      </c>
      <c r="F15" s="111">
        <f>+'DRE Reg'!C23/1000</f>
        <v>20.314</v>
      </c>
      <c r="G15" s="111">
        <f>+'DRE Reg'!D23/1000</f>
        <v>16.244</v>
      </c>
      <c r="H15" s="96">
        <f>+F15/G15-1</f>
        <v>0.25055405072642212</v>
      </c>
    </row>
    <row r="16" spans="1:10" s="37" customFormat="1" ht="24.95" customHeight="1">
      <c r="A16" s="36"/>
      <c r="B16" s="97" t="s">
        <v>18</v>
      </c>
      <c r="C16" s="111" t="e">
        <f>+'DRE Reg'!#REF!/1000</f>
        <v>#REF!</v>
      </c>
      <c r="D16" s="111" t="e">
        <f>+'DRE Reg'!#REF!/1000</f>
        <v>#REF!</v>
      </c>
      <c r="E16" s="95" t="e">
        <f t="shared" si="0"/>
        <v>#REF!</v>
      </c>
      <c r="F16" s="111">
        <f>+'DRE Reg'!C24/1000</f>
        <v>-10.186999999999999</v>
      </c>
      <c r="G16" s="111">
        <f>+'DRE Reg'!D24/1000</f>
        <v>-9.5619999999999994</v>
      </c>
      <c r="H16" s="96">
        <f>+F16/G16-1</f>
        <v>6.5362894791884507E-2</v>
      </c>
    </row>
    <row r="17" spans="1:16370" s="33" customFormat="1" ht="31.5">
      <c r="A17" s="32"/>
      <c r="B17" s="115" t="s">
        <v>19</v>
      </c>
      <c r="C17" s="116" t="e">
        <f>SUM(C14:C16)</f>
        <v>#REF!</v>
      </c>
      <c r="D17" s="116" t="e">
        <f>SUM(D14:D16)</f>
        <v>#REF!</v>
      </c>
      <c r="E17" s="91" t="e">
        <f t="shared" si="0"/>
        <v>#REF!</v>
      </c>
      <c r="F17" s="116">
        <f>SUM(F14:F16)</f>
        <v>476.25599999999991</v>
      </c>
      <c r="G17" s="116">
        <f>SUM(G14:G16)</f>
        <v>425.63499999999999</v>
      </c>
      <c r="H17" s="92">
        <f>((F17/G17)-1)</f>
        <v>0.11893053907690843</v>
      </c>
    </row>
    <row r="18" spans="1:16370" s="31" customFormat="1" ht="24.95" customHeight="1">
      <c r="A18" s="30"/>
      <c r="B18" s="90" t="s">
        <v>20</v>
      </c>
      <c r="C18" s="116" t="e">
        <f>+'DRE Reg'!#REF!/1000</f>
        <v>#REF!</v>
      </c>
      <c r="D18" s="116" t="e">
        <f>+'DRE Reg'!#REF!/1000</f>
        <v>#REF!</v>
      </c>
      <c r="E18" s="91" t="e">
        <f t="shared" si="0"/>
        <v>#REF!</v>
      </c>
      <c r="F18" s="116">
        <f>+'DRE Reg'!C16/1000</f>
        <v>-48.618000000000002</v>
      </c>
      <c r="G18" s="116">
        <f>+'DRE Reg'!D16/1000</f>
        <v>-54.493000000000002</v>
      </c>
      <c r="H18" s="92">
        <f>((F18/G18)-1)</f>
        <v>-0.10781201255207096</v>
      </c>
    </row>
    <row r="19" spans="1:16370" s="35" customFormat="1" ht="15" hidden="1">
      <c r="A19" s="34"/>
      <c r="B19" s="104" t="s">
        <v>21</v>
      </c>
      <c r="C19" s="111">
        <f>(SUM('[24]DRE MAPA 2015'!$AA$52:$AA$53))/1000</f>
        <v>17.861000000000001</v>
      </c>
      <c r="D19" s="111">
        <f>(SUM('[23]DRE MAPA 2014'!$AA$52:$AA$53))/1000</f>
        <v>23.196000000000002</v>
      </c>
      <c r="E19" s="95">
        <f t="shared" si="0"/>
        <v>-0.22999655112950512</v>
      </c>
      <c r="F19" s="111">
        <f>(SUM('[24]DRE MAPA 2015'!$AJ$52:$AJ$53))/1000</f>
        <v>22.259</v>
      </c>
      <c r="G19" s="111">
        <f>(SUM('[23]DRE MAPA 2014'!$AJ$52,'[23]DRE MAPA 2014'!$AJ$53))/1000</f>
        <v>23.823</v>
      </c>
      <c r="H19" s="96">
        <f t="shared" ref="H19:H24" si="1">+F19/G19-1</f>
        <v>-6.5650841623640988E-2</v>
      </c>
    </row>
    <row r="20" spans="1:16370" s="31" customFormat="1" ht="24.95" hidden="1" customHeight="1">
      <c r="A20" s="30"/>
      <c r="B20" s="93" t="s">
        <v>22</v>
      </c>
      <c r="C20" s="111">
        <f>(+'[24]DRE MAPA 2015'!$AA$54)/1000</f>
        <v>9.7799999999999994</v>
      </c>
      <c r="D20" s="111">
        <f>('[23]DRE MAPA 2014'!$AA$54)/1000</f>
        <v>18.597999999999999</v>
      </c>
      <c r="E20" s="95">
        <f t="shared" si="0"/>
        <v>-0.47413700397892244</v>
      </c>
      <c r="F20" s="111">
        <f>(+'[24]DRE MAPA 2015'!$AJ$54)/1000</f>
        <v>9.7550000000000008</v>
      </c>
      <c r="G20" s="111">
        <f>(SUM('[23]DRE MAPA 2014'!$AJ$54))/1000</f>
        <v>18.571999999999999</v>
      </c>
      <c r="H20" s="96">
        <f t="shared" si="1"/>
        <v>-0.47474693086366571</v>
      </c>
    </row>
    <row r="21" spans="1:16370" s="31" customFormat="1" ht="24.95" hidden="1" customHeight="1">
      <c r="A21" s="30"/>
      <c r="B21" s="93" t="s">
        <v>23</v>
      </c>
      <c r="C21" s="111">
        <v>0</v>
      </c>
      <c r="D21" s="111">
        <v>0</v>
      </c>
      <c r="E21" s="95" t="str">
        <f>IF(ISERR(C21/D21-1),"-",C21/D21-1)</f>
        <v>-</v>
      </c>
      <c r="F21" s="111">
        <v>0</v>
      </c>
      <c r="G21" s="111">
        <v>0</v>
      </c>
      <c r="H21" s="95" t="str">
        <f>IF(ISERR(F21/G21-1),"-",F21/G21-1)</f>
        <v>-</v>
      </c>
    </row>
    <row r="22" spans="1:16370" s="31" customFormat="1" ht="24.95" hidden="1" customHeight="1">
      <c r="A22" s="30"/>
      <c r="B22" s="93" t="s">
        <v>24</v>
      </c>
      <c r="C22" s="111">
        <v>0</v>
      </c>
      <c r="D22" s="111">
        <v>0</v>
      </c>
      <c r="E22" s="95" t="str">
        <f>IF(ISERR(C22/D22-1),"-",C22/D22-1)</f>
        <v>-</v>
      </c>
      <c r="F22" s="111">
        <v>0</v>
      </c>
      <c r="G22" s="111">
        <v>0</v>
      </c>
      <c r="H22" s="95" t="str">
        <f>IF(ISERR(F22/G22-1),"-",F22/G22-1)</f>
        <v>-</v>
      </c>
    </row>
    <row r="23" spans="1:16370" s="31" customFormat="1" ht="24.95" hidden="1" customHeight="1">
      <c r="A23" s="30"/>
      <c r="B23" s="93" t="s">
        <v>25</v>
      </c>
      <c r="C23" s="111">
        <f>(SUM('[24]DRE MAPA 2015'!$AA$58:$AA$61))/1000</f>
        <v>-31.667999999999999</v>
      </c>
      <c r="D23" s="111">
        <f>(SUM('[23]DRE MAPA 2014'!$AA$58:$AA$61))/1000</f>
        <v>-30.414000000000001</v>
      </c>
      <c r="E23" s="95">
        <f t="shared" si="0"/>
        <v>4.1231012033931647E-2</v>
      </c>
      <c r="F23" s="111">
        <f>(SUM('[24]DRE MAPA 2015'!$AJ$58:$AJ$61))/1000</f>
        <v>-36.087000000000003</v>
      </c>
      <c r="G23" s="111">
        <f>(SUM('[23]DRE MAPA 2014'!$AJ$58:$AJ$61))/1000</f>
        <v>-35.432000000000002</v>
      </c>
      <c r="H23" s="96">
        <f t="shared" si="1"/>
        <v>1.8486114247008301E-2</v>
      </c>
    </row>
    <row r="24" spans="1:16370" s="35" customFormat="1" ht="24.95" hidden="1" customHeight="1">
      <c r="A24" s="34"/>
      <c r="B24" s="93" t="s">
        <v>8</v>
      </c>
      <c r="C24" s="111">
        <f>(+'[24]DRE MAPA 2015'!$AA$55+'[24]DRE MAPA 2015'!$AA$62)/1000</f>
        <v>-7.0999999999999994E-2</v>
      </c>
      <c r="D24" s="111">
        <f>(SUM('[23]DRE MAPA 2014'!$AA$55,'[23]DRE MAPA 2014'!$AA$62))/1000</f>
        <v>-8.5000000000000006E-2</v>
      </c>
      <c r="E24" s="95">
        <f t="shared" si="0"/>
        <v>-0.16470588235294126</v>
      </c>
      <c r="F24" s="111">
        <f>(+'[24]DRE MAPA 2015'!$AJ$55+'[24]DRE MAPA 2015'!$AJ$62)/1000</f>
        <v>-4.0000000000000001E-3</v>
      </c>
      <c r="G24" s="111">
        <f>(SUM('[23]DRE MAPA 2014'!$AJ$55,'[23]DRE MAPA 2014'!$AJ$62))/1000</f>
        <v>-0.3</v>
      </c>
      <c r="H24" s="96">
        <f t="shared" si="1"/>
        <v>-0.98666666666666669</v>
      </c>
    </row>
    <row r="25" spans="1:16370" s="69" customFormat="1" ht="24.95" customHeight="1">
      <c r="A25" s="68"/>
      <c r="B25" s="101" t="s">
        <v>26</v>
      </c>
      <c r="C25" s="113" t="e">
        <f>C17+C18</f>
        <v>#REF!</v>
      </c>
      <c r="D25" s="113" t="e">
        <f>D17+D18</f>
        <v>#REF!</v>
      </c>
      <c r="E25" s="102" t="e">
        <f t="shared" si="0"/>
        <v>#REF!</v>
      </c>
      <c r="F25" s="114">
        <f>F17+F18</f>
        <v>427.63799999999992</v>
      </c>
      <c r="G25" s="114">
        <f>G17+G18</f>
        <v>371.142</v>
      </c>
      <c r="H25" s="109">
        <f>((F25/G25)-1)</f>
        <v>0.1522220605590312</v>
      </c>
    </row>
    <row r="26" spans="1:16370" s="31" customFormat="1" ht="31.5">
      <c r="A26" s="30"/>
      <c r="B26" s="105" t="s">
        <v>27</v>
      </c>
      <c r="C26" s="110" t="e">
        <f>+'DRE Reg'!#REF!/1000</f>
        <v>#REF!</v>
      </c>
      <c r="D26" s="110" t="e">
        <f>+'DRE Reg'!#REF!/1000</f>
        <v>#REF!</v>
      </c>
      <c r="E26" s="91" t="e">
        <f t="shared" si="0"/>
        <v>#REF!</v>
      </c>
      <c r="F26" s="116">
        <f>+'DRE Reg'!C26/1000</f>
        <v>-103.852</v>
      </c>
      <c r="G26" s="116">
        <f>+'DRE Reg'!D26/1000</f>
        <v>-137.07499999999999</v>
      </c>
      <c r="H26" s="92">
        <f>((F26/G26)-1)</f>
        <v>-0.24237096480029174</v>
      </c>
    </row>
    <row r="27" spans="1:16370" s="35" customFormat="1" ht="24.95" hidden="1" customHeight="1">
      <c r="A27" s="34"/>
      <c r="B27" s="106" t="s">
        <v>28</v>
      </c>
      <c r="C27" s="111">
        <f>(SUM('[24]DRE MAPA 2015'!$AA$75:$AA$76))/1000</f>
        <v>-20.277000000000001</v>
      </c>
      <c r="D27" s="111">
        <f>(SUM('[23]DRE MAPA 2014'!$AA$75:$AA$76))/1000</f>
        <v>-12.427</v>
      </c>
      <c r="E27" s="95">
        <f t="shared" si="0"/>
        <v>0.63168906413454584</v>
      </c>
      <c r="F27" s="111">
        <f>(SUM('[24]DRE MAPA 2015'!$AJ$75:$AJ$76))/1000</f>
        <v>-21.608000000000001</v>
      </c>
      <c r="G27" s="111">
        <f>(SUM('[23]DRE MAPA 2014'!$AJ$75:$AJ$76))/1000</f>
        <v>-13.352</v>
      </c>
      <c r="H27" s="96">
        <f>((F27/G27)-1)</f>
        <v>0.61833433193529053</v>
      </c>
    </row>
    <row r="28" spans="1:16370" s="35" customFormat="1" ht="24.95" hidden="1" customHeight="1">
      <c r="A28" s="34"/>
      <c r="B28" s="106" t="s">
        <v>29</v>
      </c>
      <c r="C28" s="111">
        <f>(SUM('[24]DRE MAPA 2015'!$AA$77:$AA$78))/1000</f>
        <v>2.6389999999999998</v>
      </c>
      <c r="D28" s="111">
        <f>(SUM('[23]DRE MAPA 2014'!$AA$77:$AA$78))/1000</f>
        <v>-1.4810000000000001</v>
      </c>
      <c r="E28" s="95">
        <f t="shared" si="0"/>
        <v>-2.7819041188386224</v>
      </c>
      <c r="F28" s="111">
        <f>(SUM('[24]DRE MAPA 2015'!$AJ$77:$AJ$78))/1000</f>
        <v>2.6389999999999998</v>
      </c>
      <c r="G28" s="111">
        <f>(SUM('[23]DRE MAPA 2014'!$AJ$77:$AJ$78))/1000</f>
        <v>-1.4810000000000001</v>
      </c>
      <c r="H28" s="96">
        <f>((F28/G28)-1)</f>
        <v>-2.7819041188386224</v>
      </c>
    </row>
    <row r="29" spans="1:16370" s="69" customFormat="1" ht="38.25" customHeight="1">
      <c r="A29" s="68"/>
      <c r="B29" s="84" t="s">
        <v>30</v>
      </c>
      <c r="C29" s="113" t="e">
        <f>+C25+C26</f>
        <v>#REF!</v>
      </c>
      <c r="D29" s="113" t="e">
        <f>+D25+D26</f>
        <v>#REF!</v>
      </c>
      <c r="E29" s="102" t="e">
        <f t="shared" si="0"/>
        <v>#REF!</v>
      </c>
      <c r="F29" s="114">
        <f>+F25+F26</f>
        <v>323.78599999999994</v>
      </c>
      <c r="G29" s="114">
        <f>+G25+G26</f>
        <v>234.06700000000001</v>
      </c>
      <c r="H29" s="109">
        <f>((F29/G29)-1)</f>
        <v>0.38330478025522585</v>
      </c>
    </row>
    <row r="30" spans="1:16370" s="31" customFormat="1" ht="24.95" customHeight="1">
      <c r="A30" s="30"/>
      <c r="B30" s="106" t="s">
        <v>31</v>
      </c>
      <c r="C30" s="98">
        <f>+'[25]DRE REGULATÓRIO'!$M$81</f>
        <v>0</v>
      </c>
      <c r="D30" s="98">
        <v>0</v>
      </c>
      <c r="E30" s="98">
        <v>0</v>
      </c>
      <c r="F30" s="111">
        <f>+'DRE Reg'!C30/1000</f>
        <v>-15.497</v>
      </c>
      <c r="G30" s="111">
        <f>+'DRE Reg'!D30/1000</f>
        <v>-3.879</v>
      </c>
      <c r="H30" s="96">
        <v>1</v>
      </c>
    </row>
    <row r="31" spans="1:16370" s="71" customFormat="1" ht="24.95" customHeight="1">
      <c r="A31" s="68"/>
      <c r="B31" s="101" t="s">
        <v>32</v>
      </c>
      <c r="C31" s="117" t="e">
        <f>C29+C30</f>
        <v>#REF!</v>
      </c>
      <c r="D31" s="117" t="e">
        <f>D29+D30</f>
        <v>#REF!</v>
      </c>
      <c r="E31" s="102" t="e">
        <f t="shared" si="0"/>
        <v>#REF!</v>
      </c>
      <c r="F31" s="118">
        <f>F29+F30</f>
        <v>308.28899999999993</v>
      </c>
      <c r="G31" s="118">
        <f>G29+G30</f>
        <v>230.18800000000002</v>
      </c>
      <c r="H31" s="108">
        <f>+F31/G31-1</f>
        <v>0.33929223069838521</v>
      </c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70"/>
      <c r="FY31" s="70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70"/>
      <c r="GN31" s="70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70"/>
      <c r="HC31" s="70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70"/>
      <c r="HR31" s="70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70"/>
      <c r="IG31" s="70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  <c r="IU31" s="70"/>
      <c r="IV31" s="70"/>
      <c r="IW31" s="70"/>
      <c r="IX31" s="70"/>
      <c r="IY31" s="70"/>
      <c r="IZ31" s="70"/>
      <c r="JA31" s="70"/>
      <c r="JB31" s="70"/>
      <c r="JC31" s="70"/>
      <c r="JD31" s="70"/>
      <c r="JE31" s="70"/>
      <c r="JF31" s="70"/>
      <c r="JG31" s="70"/>
      <c r="JH31" s="70"/>
      <c r="JI31" s="70"/>
      <c r="JJ31" s="70"/>
      <c r="JK31" s="70"/>
      <c r="JL31" s="70"/>
      <c r="JM31" s="70"/>
      <c r="JN31" s="70"/>
      <c r="JO31" s="70"/>
      <c r="JP31" s="70"/>
      <c r="JQ31" s="70"/>
      <c r="JR31" s="70"/>
      <c r="JS31" s="70"/>
      <c r="JT31" s="70"/>
      <c r="JU31" s="70"/>
      <c r="JV31" s="70"/>
      <c r="JW31" s="70"/>
      <c r="JX31" s="70"/>
      <c r="JY31" s="70"/>
      <c r="JZ31" s="70"/>
      <c r="KA31" s="70"/>
      <c r="KB31" s="70"/>
      <c r="KC31" s="70"/>
      <c r="KD31" s="70"/>
      <c r="KE31" s="70"/>
      <c r="KF31" s="70"/>
      <c r="KG31" s="70"/>
      <c r="KH31" s="70"/>
      <c r="KI31" s="70"/>
      <c r="KJ31" s="70"/>
      <c r="KK31" s="70"/>
      <c r="KL31" s="70"/>
      <c r="KM31" s="70"/>
      <c r="KN31" s="70"/>
      <c r="KO31" s="70"/>
      <c r="KP31" s="70"/>
      <c r="KQ31" s="70"/>
      <c r="KR31" s="70"/>
      <c r="KS31" s="70"/>
      <c r="KT31" s="70"/>
      <c r="KU31" s="70"/>
      <c r="KV31" s="70"/>
      <c r="KW31" s="70"/>
      <c r="KX31" s="70"/>
      <c r="KY31" s="70"/>
      <c r="KZ31" s="70"/>
      <c r="LA31" s="70"/>
      <c r="LB31" s="70"/>
      <c r="LC31" s="70"/>
      <c r="LD31" s="70"/>
      <c r="LE31" s="70"/>
      <c r="LF31" s="70"/>
      <c r="LG31" s="70"/>
      <c r="LH31" s="70"/>
      <c r="LI31" s="70"/>
      <c r="LJ31" s="70"/>
      <c r="LK31" s="70"/>
      <c r="LL31" s="70"/>
      <c r="LM31" s="70"/>
      <c r="LN31" s="70"/>
      <c r="LO31" s="70"/>
      <c r="LP31" s="70"/>
      <c r="LQ31" s="70"/>
      <c r="LR31" s="70"/>
      <c r="LS31" s="70"/>
      <c r="LT31" s="70"/>
      <c r="LU31" s="70"/>
      <c r="LV31" s="70"/>
      <c r="LW31" s="70"/>
      <c r="LX31" s="70"/>
      <c r="LY31" s="70"/>
      <c r="LZ31" s="70"/>
      <c r="MA31" s="70"/>
      <c r="MB31" s="70"/>
      <c r="MC31" s="70"/>
      <c r="MD31" s="70"/>
      <c r="ME31" s="70"/>
      <c r="MF31" s="70"/>
      <c r="MG31" s="70"/>
      <c r="MH31" s="70"/>
      <c r="MI31" s="70"/>
      <c r="MJ31" s="70"/>
      <c r="MK31" s="70"/>
      <c r="ML31" s="70"/>
      <c r="MM31" s="70"/>
      <c r="MN31" s="70"/>
      <c r="MO31" s="70"/>
      <c r="MP31" s="70"/>
      <c r="MQ31" s="70"/>
      <c r="MR31" s="70"/>
      <c r="MS31" s="70"/>
      <c r="MT31" s="70"/>
      <c r="MU31" s="70"/>
      <c r="MV31" s="70"/>
      <c r="MW31" s="70"/>
      <c r="MX31" s="70"/>
      <c r="MY31" s="70"/>
      <c r="MZ31" s="70"/>
      <c r="NA31" s="70"/>
      <c r="NB31" s="70"/>
      <c r="NC31" s="70"/>
      <c r="ND31" s="70"/>
      <c r="NE31" s="70"/>
      <c r="NF31" s="70"/>
      <c r="NG31" s="70"/>
      <c r="NH31" s="70"/>
      <c r="NI31" s="70"/>
      <c r="NJ31" s="70"/>
      <c r="NK31" s="70"/>
      <c r="NL31" s="70"/>
      <c r="NM31" s="70"/>
      <c r="NN31" s="70"/>
      <c r="NO31" s="70"/>
      <c r="NP31" s="70"/>
      <c r="NQ31" s="70"/>
      <c r="NR31" s="70"/>
      <c r="NS31" s="70"/>
      <c r="NT31" s="70"/>
      <c r="NU31" s="70"/>
      <c r="NV31" s="70"/>
      <c r="NW31" s="70"/>
      <c r="NX31" s="70"/>
      <c r="NY31" s="70"/>
      <c r="NZ31" s="70"/>
      <c r="OA31" s="70"/>
      <c r="OB31" s="70"/>
      <c r="OC31" s="70"/>
      <c r="OD31" s="70"/>
      <c r="OE31" s="70"/>
      <c r="OF31" s="70"/>
      <c r="OG31" s="70"/>
      <c r="OH31" s="70"/>
      <c r="OI31" s="70"/>
      <c r="OJ31" s="70"/>
      <c r="OK31" s="70"/>
      <c r="OL31" s="70"/>
      <c r="OM31" s="70"/>
      <c r="ON31" s="70"/>
      <c r="OO31" s="70"/>
      <c r="OP31" s="70"/>
      <c r="OQ31" s="70"/>
      <c r="OR31" s="70"/>
      <c r="OS31" s="70"/>
      <c r="OT31" s="70"/>
      <c r="OU31" s="70"/>
      <c r="OV31" s="70"/>
      <c r="OW31" s="70"/>
      <c r="OX31" s="70"/>
      <c r="OY31" s="70"/>
      <c r="OZ31" s="70"/>
      <c r="PA31" s="70"/>
      <c r="PB31" s="70"/>
      <c r="PC31" s="70"/>
      <c r="PD31" s="70"/>
      <c r="PE31" s="70"/>
      <c r="PF31" s="70"/>
      <c r="PG31" s="70"/>
      <c r="PH31" s="70"/>
      <c r="PI31" s="70"/>
      <c r="PJ31" s="70"/>
      <c r="PK31" s="70"/>
      <c r="PL31" s="70"/>
      <c r="PM31" s="70"/>
      <c r="PN31" s="70"/>
      <c r="PO31" s="70"/>
      <c r="PP31" s="70"/>
      <c r="PQ31" s="70"/>
      <c r="PR31" s="70"/>
      <c r="PS31" s="70"/>
      <c r="PT31" s="70"/>
      <c r="PU31" s="70"/>
      <c r="PV31" s="70"/>
      <c r="PW31" s="70"/>
      <c r="PX31" s="70"/>
      <c r="PY31" s="70"/>
      <c r="PZ31" s="70"/>
      <c r="QA31" s="70"/>
      <c r="QB31" s="70"/>
      <c r="QC31" s="70"/>
      <c r="QD31" s="70"/>
      <c r="QE31" s="70"/>
      <c r="QF31" s="70"/>
      <c r="QG31" s="70"/>
      <c r="QH31" s="70"/>
      <c r="QI31" s="70"/>
      <c r="QJ31" s="70"/>
      <c r="QK31" s="70"/>
      <c r="QL31" s="70"/>
      <c r="QM31" s="70"/>
      <c r="QN31" s="70"/>
      <c r="QO31" s="70"/>
      <c r="QP31" s="70"/>
      <c r="QQ31" s="70"/>
      <c r="QR31" s="70"/>
      <c r="QS31" s="70"/>
      <c r="QT31" s="70"/>
      <c r="QU31" s="70"/>
      <c r="QV31" s="70"/>
      <c r="QW31" s="70"/>
      <c r="QX31" s="70"/>
      <c r="QY31" s="70"/>
      <c r="QZ31" s="70"/>
      <c r="RA31" s="70"/>
      <c r="RB31" s="70"/>
      <c r="RC31" s="70"/>
      <c r="RD31" s="70"/>
      <c r="RE31" s="70"/>
      <c r="RF31" s="70"/>
      <c r="RG31" s="70"/>
      <c r="RH31" s="70"/>
      <c r="RI31" s="70"/>
      <c r="RJ31" s="70"/>
      <c r="RK31" s="70"/>
      <c r="RL31" s="70"/>
      <c r="RM31" s="70"/>
      <c r="RN31" s="70"/>
      <c r="RO31" s="70"/>
      <c r="RP31" s="70"/>
      <c r="RQ31" s="70"/>
      <c r="RR31" s="70"/>
      <c r="RS31" s="70"/>
      <c r="RT31" s="70"/>
      <c r="RU31" s="70"/>
      <c r="RV31" s="70"/>
      <c r="RW31" s="70"/>
      <c r="RX31" s="70"/>
      <c r="RY31" s="70"/>
      <c r="RZ31" s="70"/>
      <c r="SA31" s="70"/>
      <c r="SB31" s="70"/>
      <c r="SC31" s="70"/>
      <c r="SD31" s="70"/>
      <c r="SE31" s="70"/>
      <c r="SF31" s="70"/>
      <c r="SG31" s="70"/>
      <c r="SH31" s="70"/>
      <c r="SI31" s="70"/>
      <c r="SJ31" s="70"/>
      <c r="SK31" s="70"/>
      <c r="SL31" s="70"/>
      <c r="SM31" s="70"/>
      <c r="SN31" s="70"/>
      <c r="SO31" s="70"/>
      <c r="SP31" s="70"/>
      <c r="SQ31" s="70"/>
      <c r="SR31" s="70"/>
      <c r="SS31" s="70"/>
      <c r="ST31" s="70"/>
      <c r="SU31" s="70"/>
      <c r="SV31" s="70"/>
      <c r="SW31" s="70"/>
      <c r="SX31" s="70"/>
      <c r="SY31" s="70"/>
      <c r="SZ31" s="70"/>
      <c r="TA31" s="70"/>
      <c r="TB31" s="70"/>
      <c r="TC31" s="70"/>
      <c r="TD31" s="70"/>
      <c r="TE31" s="70"/>
      <c r="TF31" s="70"/>
      <c r="TG31" s="70"/>
      <c r="TH31" s="70"/>
      <c r="TI31" s="70"/>
      <c r="TJ31" s="70"/>
      <c r="TK31" s="70"/>
      <c r="TL31" s="70"/>
      <c r="TM31" s="70"/>
      <c r="TN31" s="70"/>
      <c r="TO31" s="70"/>
      <c r="TP31" s="70"/>
      <c r="TQ31" s="70"/>
      <c r="TR31" s="70"/>
      <c r="TS31" s="70"/>
      <c r="TT31" s="70"/>
      <c r="TU31" s="70"/>
      <c r="TV31" s="70"/>
      <c r="TW31" s="70"/>
      <c r="TX31" s="70"/>
      <c r="TY31" s="70"/>
      <c r="TZ31" s="70"/>
      <c r="UA31" s="70"/>
      <c r="UB31" s="70"/>
      <c r="UC31" s="70"/>
      <c r="UD31" s="70"/>
      <c r="UE31" s="70"/>
      <c r="UF31" s="70"/>
      <c r="UG31" s="70"/>
      <c r="UH31" s="70"/>
      <c r="UI31" s="70"/>
      <c r="UJ31" s="70"/>
      <c r="UK31" s="70"/>
      <c r="UL31" s="70"/>
      <c r="UM31" s="70"/>
      <c r="UN31" s="70"/>
      <c r="UO31" s="70"/>
      <c r="UP31" s="70"/>
      <c r="UQ31" s="70"/>
      <c r="UR31" s="70"/>
      <c r="US31" s="70"/>
      <c r="UT31" s="70"/>
      <c r="UU31" s="70"/>
      <c r="UV31" s="70"/>
      <c r="UW31" s="70"/>
      <c r="UX31" s="70"/>
      <c r="UY31" s="70"/>
      <c r="UZ31" s="70"/>
      <c r="VA31" s="70"/>
      <c r="VB31" s="70"/>
      <c r="VC31" s="70"/>
      <c r="VD31" s="70"/>
      <c r="VE31" s="70"/>
      <c r="VF31" s="70"/>
      <c r="VG31" s="70"/>
      <c r="VH31" s="70"/>
      <c r="VI31" s="70"/>
      <c r="VJ31" s="70"/>
      <c r="VK31" s="70"/>
      <c r="VL31" s="70"/>
      <c r="VM31" s="70"/>
      <c r="VN31" s="70"/>
      <c r="VO31" s="70"/>
      <c r="VP31" s="70"/>
      <c r="VQ31" s="70"/>
      <c r="VR31" s="70"/>
      <c r="VS31" s="70"/>
      <c r="VT31" s="70"/>
      <c r="VU31" s="70"/>
      <c r="VV31" s="70"/>
      <c r="VW31" s="70"/>
      <c r="VX31" s="70"/>
      <c r="VY31" s="70"/>
      <c r="VZ31" s="70"/>
      <c r="WA31" s="70"/>
      <c r="WB31" s="70"/>
      <c r="WC31" s="70"/>
      <c r="WD31" s="70"/>
      <c r="WE31" s="70"/>
      <c r="WF31" s="70"/>
      <c r="WG31" s="70"/>
      <c r="WH31" s="70"/>
      <c r="WI31" s="70"/>
      <c r="WJ31" s="70"/>
      <c r="WK31" s="70"/>
      <c r="WL31" s="70"/>
      <c r="WM31" s="70"/>
      <c r="WN31" s="70"/>
      <c r="WO31" s="70"/>
      <c r="WP31" s="70"/>
      <c r="WQ31" s="70"/>
      <c r="WR31" s="70"/>
      <c r="WS31" s="70"/>
      <c r="WT31" s="70"/>
      <c r="WU31" s="70"/>
      <c r="WV31" s="70"/>
      <c r="WW31" s="70"/>
      <c r="WX31" s="70"/>
      <c r="WY31" s="70"/>
      <c r="WZ31" s="70"/>
      <c r="XA31" s="70"/>
      <c r="XB31" s="70"/>
      <c r="XC31" s="70"/>
      <c r="XD31" s="70"/>
      <c r="XE31" s="70"/>
      <c r="XF31" s="70"/>
      <c r="XG31" s="70"/>
      <c r="XH31" s="70"/>
      <c r="XI31" s="70"/>
      <c r="XJ31" s="70"/>
      <c r="XK31" s="70"/>
      <c r="XL31" s="70"/>
      <c r="XM31" s="70"/>
      <c r="XN31" s="70"/>
      <c r="XO31" s="70"/>
      <c r="XP31" s="70"/>
      <c r="XQ31" s="70"/>
      <c r="XR31" s="70"/>
      <c r="XS31" s="70"/>
      <c r="XT31" s="70"/>
      <c r="XU31" s="70"/>
      <c r="XV31" s="70"/>
      <c r="XW31" s="70"/>
      <c r="XX31" s="70"/>
      <c r="XY31" s="70"/>
      <c r="XZ31" s="70"/>
      <c r="YA31" s="70"/>
      <c r="YB31" s="70"/>
      <c r="YC31" s="70"/>
      <c r="YD31" s="70"/>
      <c r="YE31" s="70"/>
      <c r="YF31" s="70"/>
      <c r="YG31" s="70"/>
      <c r="YH31" s="70"/>
      <c r="YI31" s="70"/>
      <c r="YJ31" s="70"/>
      <c r="YK31" s="70"/>
      <c r="YL31" s="70"/>
      <c r="YM31" s="70"/>
      <c r="YN31" s="70"/>
      <c r="YO31" s="70"/>
      <c r="YP31" s="70"/>
      <c r="YQ31" s="70"/>
      <c r="YR31" s="70"/>
      <c r="YS31" s="70"/>
      <c r="YT31" s="70"/>
      <c r="YU31" s="70"/>
      <c r="YV31" s="70"/>
      <c r="YW31" s="70"/>
      <c r="YX31" s="70"/>
      <c r="YY31" s="70"/>
      <c r="YZ31" s="70"/>
      <c r="ZA31" s="70"/>
      <c r="ZB31" s="70"/>
      <c r="ZC31" s="70"/>
      <c r="ZD31" s="70"/>
      <c r="ZE31" s="70"/>
      <c r="ZF31" s="70"/>
      <c r="ZG31" s="70"/>
      <c r="ZH31" s="70"/>
      <c r="ZI31" s="70"/>
      <c r="ZJ31" s="70"/>
      <c r="ZK31" s="70"/>
      <c r="ZL31" s="70"/>
      <c r="ZM31" s="70"/>
      <c r="ZN31" s="70"/>
      <c r="ZO31" s="70"/>
      <c r="ZP31" s="70"/>
      <c r="ZQ31" s="70"/>
      <c r="ZR31" s="70"/>
      <c r="ZS31" s="70"/>
      <c r="ZT31" s="70"/>
      <c r="ZU31" s="70"/>
      <c r="ZV31" s="70"/>
      <c r="ZW31" s="70"/>
      <c r="ZX31" s="70"/>
      <c r="ZY31" s="70"/>
      <c r="ZZ31" s="70"/>
      <c r="AAA31" s="70"/>
      <c r="AAB31" s="70"/>
      <c r="AAC31" s="70"/>
      <c r="AAD31" s="70"/>
      <c r="AAE31" s="70"/>
      <c r="AAF31" s="70"/>
      <c r="AAG31" s="70"/>
      <c r="AAH31" s="70"/>
      <c r="AAI31" s="70"/>
      <c r="AAJ31" s="70"/>
      <c r="AAK31" s="70"/>
      <c r="AAL31" s="70"/>
      <c r="AAM31" s="70"/>
      <c r="AAN31" s="70"/>
      <c r="AAO31" s="70"/>
      <c r="AAP31" s="70"/>
      <c r="AAQ31" s="70"/>
      <c r="AAR31" s="70"/>
      <c r="AAS31" s="70"/>
      <c r="AAT31" s="70"/>
      <c r="AAU31" s="70"/>
      <c r="AAV31" s="70"/>
      <c r="AAW31" s="70"/>
      <c r="AAX31" s="70"/>
      <c r="AAY31" s="70"/>
      <c r="AAZ31" s="70"/>
      <c r="ABA31" s="70"/>
      <c r="ABB31" s="70"/>
      <c r="ABC31" s="70"/>
      <c r="ABD31" s="70"/>
      <c r="ABE31" s="70"/>
      <c r="ABF31" s="70"/>
      <c r="ABG31" s="70"/>
      <c r="ABH31" s="70"/>
      <c r="ABI31" s="70"/>
      <c r="ABJ31" s="70"/>
      <c r="ABK31" s="70"/>
      <c r="ABL31" s="70"/>
      <c r="ABM31" s="70"/>
      <c r="ABN31" s="70"/>
      <c r="ABO31" s="70"/>
      <c r="ABP31" s="70"/>
      <c r="ABQ31" s="70"/>
      <c r="ABR31" s="70"/>
      <c r="ABS31" s="70"/>
      <c r="ABT31" s="70"/>
      <c r="ABU31" s="70"/>
      <c r="ABV31" s="70"/>
      <c r="ABW31" s="70"/>
      <c r="ABX31" s="70"/>
      <c r="ABY31" s="70"/>
      <c r="ABZ31" s="70"/>
      <c r="ACA31" s="70"/>
      <c r="ACB31" s="70"/>
      <c r="ACC31" s="70"/>
      <c r="ACD31" s="70"/>
      <c r="ACE31" s="70"/>
      <c r="ACF31" s="70"/>
      <c r="ACG31" s="70"/>
      <c r="ACH31" s="70"/>
      <c r="ACI31" s="70"/>
      <c r="ACJ31" s="70"/>
      <c r="ACK31" s="70"/>
      <c r="ACL31" s="70"/>
      <c r="ACM31" s="70"/>
      <c r="ACN31" s="70"/>
      <c r="ACO31" s="70"/>
      <c r="ACP31" s="70"/>
      <c r="ACQ31" s="70"/>
      <c r="ACR31" s="70"/>
      <c r="ACS31" s="70"/>
      <c r="ACT31" s="70"/>
      <c r="ACU31" s="70"/>
      <c r="ACV31" s="70"/>
      <c r="ACW31" s="70"/>
      <c r="ACX31" s="70"/>
      <c r="ACY31" s="70"/>
      <c r="ACZ31" s="70"/>
      <c r="ADA31" s="70"/>
      <c r="ADB31" s="70"/>
      <c r="ADC31" s="70"/>
      <c r="ADD31" s="70"/>
      <c r="ADE31" s="70"/>
      <c r="ADF31" s="70"/>
      <c r="ADG31" s="70"/>
      <c r="ADH31" s="70"/>
      <c r="ADI31" s="70"/>
      <c r="ADJ31" s="70"/>
      <c r="ADK31" s="70"/>
      <c r="ADL31" s="70"/>
      <c r="ADM31" s="70"/>
      <c r="ADN31" s="70"/>
      <c r="ADO31" s="70"/>
      <c r="ADP31" s="70"/>
      <c r="ADQ31" s="70"/>
      <c r="ADR31" s="70"/>
      <c r="ADS31" s="70"/>
      <c r="ADT31" s="70"/>
      <c r="ADU31" s="70"/>
      <c r="ADV31" s="70"/>
      <c r="ADW31" s="70"/>
      <c r="ADX31" s="70"/>
      <c r="ADY31" s="70"/>
      <c r="ADZ31" s="70"/>
      <c r="AEA31" s="70"/>
      <c r="AEB31" s="70"/>
      <c r="AEC31" s="70"/>
      <c r="AED31" s="70"/>
      <c r="AEE31" s="70"/>
      <c r="AEF31" s="70"/>
      <c r="AEG31" s="70"/>
      <c r="AEH31" s="70"/>
      <c r="AEI31" s="70"/>
      <c r="AEJ31" s="70"/>
      <c r="AEK31" s="70"/>
      <c r="AEL31" s="70"/>
      <c r="AEM31" s="70"/>
      <c r="AEN31" s="70"/>
      <c r="AEO31" s="70"/>
      <c r="AEP31" s="70"/>
      <c r="AEQ31" s="70"/>
      <c r="AER31" s="70"/>
      <c r="AES31" s="70"/>
      <c r="AET31" s="70"/>
      <c r="AEU31" s="70"/>
      <c r="AEV31" s="70"/>
      <c r="AEW31" s="70"/>
      <c r="AEX31" s="70"/>
      <c r="AEY31" s="70"/>
      <c r="AEZ31" s="70"/>
      <c r="AFA31" s="70"/>
      <c r="AFB31" s="70"/>
      <c r="AFC31" s="70"/>
      <c r="AFD31" s="70"/>
      <c r="AFE31" s="70"/>
      <c r="AFF31" s="70"/>
      <c r="AFG31" s="70"/>
      <c r="AFH31" s="70"/>
      <c r="AFI31" s="70"/>
      <c r="AFJ31" s="70"/>
      <c r="AFK31" s="70"/>
      <c r="AFL31" s="70"/>
      <c r="AFM31" s="70"/>
      <c r="AFN31" s="70"/>
      <c r="AFO31" s="70"/>
      <c r="AFP31" s="70"/>
      <c r="AFQ31" s="70"/>
      <c r="AFR31" s="70"/>
      <c r="AFS31" s="70"/>
      <c r="AFT31" s="70"/>
      <c r="AFU31" s="70"/>
      <c r="AFV31" s="70"/>
      <c r="AFW31" s="70"/>
      <c r="AFX31" s="70"/>
      <c r="AFY31" s="70"/>
      <c r="AFZ31" s="70"/>
      <c r="AGA31" s="70"/>
      <c r="AGB31" s="70"/>
      <c r="AGC31" s="70"/>
      <c r="AGD31" s="70"/>
      <c r="AGE31" s="70"/>
      <c r="AGF31" s="70"/>
      <c r="AGG31" s="70"/>
      <c r="AGH31" s="70"/>
      <c r="AGI31" s="70"/>
      <c r="AGJ31" s="70"/>
      <c r="AGK31" s="70"/>
      <c r="AGL31" s="70"/>
      <c r="AGM31" s="70"/>
      <c r="AGN31" s="70"/>
      <c r="AGO31" s="70"/>
      <c r="AGP31" s="70"/>
      <c r="AGQ31" s="70"/>
      <c r="AGR31" s="70"/>
      <c r="AGS31" s="70"/>
      <c r="AGT31" s="70"/>
      <c r="AGU31" s="70"/>
      <c r="AGV31" s="70"/>
      <c r="AGW31" s="70"/>
      <c r="AGX31" s="70"/>
      <c r="AGY31" s="70"/>
      <c r="AGZ31" s="70"/>
      <c r="AHA31" s="70"/>
      <c r="AHB31" s="70"/>
      <c r="AHC31" s="70"/>
      <c r="AHD31" s="70"/>
      <c r="AHE31" s="70"/>
      <c r="AHF31" s="70"/>
      <c r="AHG31" s="70"/>
      <c r="AHH31" s="70"/>
      <c r="AHI31" s="70"/>
      <c r="AHJ31" s="70"/>
      <c r="AHK31" s="70"/>
      <c r="AHL31" s="70"/>
      <c r="AHM31" s="70"/>
      <c r="AHN31" s="70"/>
      <c r="AHO31" s="70"/>
      <c r="AHP31" s="70"/>
      <c r="AHQ31" s="70"/>
      <c r="AHR31" s="70"/>
      <c r="AHS31" s="70"/>
      <c r="AHT31" s="70"/>
      <c r="AHU31" s="70"/>
      <c r="AHV31" s="70"/>
      <c r="AHW31" s="70"/>
      <c r="AHX31" s="70"/>
      <c r="AHY31" s="70"/>
      <c r="AHZ31" s="70"/>
      <c r="AIA31" s="70"/>
      <c r="AIB31" s="70"/>
      <c r="AIC31" s="70"/>
      <c r="AID31" s="70"/>
      <c r="AIE31" s="70"/>
      <c r="AIF31" s="70"/>
      <c r="AIG31" s="70"/>
      <c r="AIH31" s="70"/>
      <c r="AII31" s="70"/>
      <c r="AIJ31" s="70"/>
      <c r="AIK31" s="70"/>
      <c r="AIL31" s="70"/>
      <c r="AIM31" s="70"/>
      <c r="AIN31" s="70"/>
      <c r="AIO31" s="70"/>
      <c r="AIP31" s="70"/>
      <c r="AIQ31" s="70"/>
      <c r="AIR31" s="70"/>
      <c r="AIS31" s="70"/>
      <c r="AIT31" s="70"/>
      <c r="AIU31" s="70"/>
      <c r="AIV31" s="70"/>
      <c r="AIW31" s="70"/>
      <c r="AIX31" s="70"/>
      <c r="AIY31" s="70"/>
      <c r="AIZ31" s="70"/>
      <c r="AJA31" s="70"/>
      <c r="AJB31" s="70"/>
      <c r="AJC31" s="70"/>
      <c r="AJD31" s="70"/>
      <c r="AJE31" s="70"/>
      <c r="AJF31" s="70"/>
      <c r="AJG31" s="70"/>
      <c r="AJH31" s="70"/>
      <c r="AJI31" s="70"/>
      <c r="AJJ31" s="70"/>
      <c r="AJK31" s="70"/>
      <c r="AJL31" s="70"/>
      <c r="AJM31" s="70"/>
      <c r="AJN31" s="70"/>
      <c r="AJO31" s="70"/>
      <c r="AJP31" s="70"/>
      <c r="AJQ31" s="70"/>
      <c r="AJR31" s="70"/>
      <c r="AJS31" s="70"/>
      <c r="AJT31" s="70"/>
      <c r="AJU31" s="70"/>
      <c r="AJV31" s="70"/>
      <c r="AJW31" s="70"/>
      <c r="AJX31" s="70"/>
      <c r="AJY31" s="70"/>
      <c r="AJZ31" s="70"/>
      <c r="AKA31" s="70"/>
      <c r="AKB31" s="70"/>
      <c r="AKC31" s="70"/>
      <c r="AKD31" s="70"/>
      <c r="AKE31" s="70"/>
      <c r="AKF31" s="70"/>
      <c r="AKG31" s="70"/>
      <c r="AKH31" s="70"/>
      <c r="AKI31" s="70"/>
      <c r="AKJ31" s="70"/>
      <c r="AKK31" s="70"/>
      <c r="AKL31" s="70"/>
      <c r="AKM31" s="70"/>
      <c r="AKN31" s="70"/>
      <c r="AKO31" s="70"/>
      <c r="AKP31" s="70"/>
      <c r="AKQ31" s="70"/>
      <c r="AKR31" s="70"/>
      <c r="AKS31" s="70"/>
      <c r="AKT31" s="70"/>
      <c r="AKU31" s="70"/>
      <c r="AKV31" s="70"/>
      <c r="AKW31" s="70"/>
      <c r="AKX31" s="70"/>
      <c r="AKY31" s="70"/>
      <c r="AKZ31" s="70"/>
      <c r="ALA31" s="70"/>
      <c r="ALB31" s="70"/>
      <c r="ALC31" s="70"/>
      <c r="ALD31" s="70"/>
      <c r="ALE31" s="70"/>
      <c r="ALF31" s="70"/>
      <c r="ALG31" s="70"/>
      <c r="ALH31" s="70"/>
      <c r="ALI31" s="70"/>
      <c r="ALJ31" s="70"/>
      <c r="ALK31" s="70"/>
      <c r="ALL31" s="70"/>
      <c r="ALM31" s="70"/>
      <c r="ALN31" s="70"/>
      <c r="ALO31" s="70"/>
      <c r="ALP31" s="70"/>
      <c r="ALQ31" s="70"/>
      <c r="ALR31" s="70"/>
      <c r="ALS31" s="70"/>
      <c r="ALT31" s="70"/>
      <c r="ALU31" s="70"/>
      <c r="ALV31" s="70"/>
      <c r="ALW31" s="70"/>
      <c r="ALX31" s="70"/>
      <c r="ALY31" s="70"/>
      <c r="ALZ31" s="70"/>
      <c r="AMA31" s="70"/>
      <c r="AMB31" s="70"/>
      <c r="AMC31" s="70"/>
      <c r="AMD31" s="70"/>
      <c r="AME31" s="70"/>
      <c r="AMF31" s="70"/>
      <c r="AMG31" s="70"/>
      <c r="AMH31" s="70"/>
      <c r="AMI31" s="70"/>
      <c r="AMJ31" s="70"/>
      <c r="AMK31" s="70"/>
      <c r="AML31" s="70"/>
      <c r="AMM31" s="70"/>
      <c r="AMN31" s="70"/>
      <c r="AMO31" s="70"/>
      <c r="AMP31" s="70"/>
      <c r="AMQ31" s="70"/>
      <c r="AMR31" s="70"/>
      <c r="AMS31" s="70"/>
      <c r="AMT31" s="70"/>
      <c r="AMU31" s="70"/>
      <c r="AMV31" s="70"/>
      <c r="AMW31" s="70"/>
      <c r="AMX31" s="70"/>
      <c r="AMY31" s="70"/>
      <c r="AMZ31" s="70"/>
      <c r="ANA31" s="70"/>
      <c r="ANB31" s="70"/>
      <c r="ANC31" s="70"/>
      <c r="AND31" s="70"/>
      <c r="ANE31" s="70"/>
      <c r="ANF31" s="70"/>
      <c r="ANG31" s="70"/>
      <c r="ANH31" s="70"/>
      <c r="ANI31" s="70"/>
      <c r="ANJ31" s="70"/>
      <c r="ANK31" s="70"/>
      <c r="ANL31" s="70"/>
      <c r="ANM31" s="70"/>
      <c r="ANN31" s="70"/>
      <c r="ANO31" s="70"/>
      <c r="ANP31" s="70"/>
      <c r="ANQ31" s="70"/>
      <c r="ANR31" s="70"/>
      <c r="ANS31" s="70"/>
      <c r="ANT31" s="70"/>
      <c r="ANU31" s="70"/>
      <c r="ANV31" s="70"/>
      <c r="ANW31" s="70"/>
      <c r="ANX31" s="70"/>
      <c r="ANY31" s="70"/>
      <c r="ANZ31" s="70"/>
      <c r="AOA31" s="70"/>
      <c r="AOB31" s="70"/>
      <c r="AOC31" s="70"/>
      <c r="AOD31" s="70"/>
      <c r="AOE31" s="70"/>
      <c r="AOF31" s="70"/>
      <c r="AOG31" s="70"/>
      <c r="AOH31" s="70"/>
      <c r="AOI31" s="70"/>
      <c r="AOJ31" s="70"/>
      <c r="AOK31" s="70"/>
      <c r="AOL31" s="70"/>
      <c r="AOM31" s="70"/>
      <c r="AON31" s="70"/>
      <c r="AOO31" s="70"/>
      <c r="AOP31" s="70"/>
      <c r="AOQ31" s="70"/>
      <c r="AOR31" s="70"/>
      <c r="AOS31" s="70"/>
      <c r="AOT31" s="70"/>
      <c r="AOU31" s="70"/>
      <c r="AOV31" s="70"/>
      <c r="AOW31" s="70"/>
      <c r="AOX31" s="70"/>
      <c r="AOY31" s="70"/>
      <c r="AOZ31" s="70"/>
      <c r="APA31" s="70"/>
      <c r="APB31" s="70"/>
      <c r="APC31" s="70"/>
      <c r="APD31" s="70"/>
      <c r="APE31" s="70"/>
      <c r="APF31" s="70"/>
      <c r="APG31" s="70"/>
      <c r="APH31" s="70"/>
      <c r="API31" s="70"/>
      <c r="APJ31" s="70"/>
      <c r="APK31" s="70"/>
      <c r="APL31" s="70"/>
      <c r="APM31" s="70"/>
      <c r="APN31" s="70"/>
      <c r="APO31" s="70"/>
      <c r="APP31" s="70"/>
      <c r="APQ31" s="70"/>
      <c r="APR31" s="70"/>
      <c r="APS31" s="70"/>
      <c r="APT31" s="70"/>
      <c r="APU31" s="70"/>
      <c r="APV31" s="70"/>
      <c r="APW31" s="70"/>
      <c r="APX31" s="70"/>
      <c r="APY31" s="70"/>
      <c r="APZ31" s="70"/>
      <c r="AQA31" s="70"/>
      <c r="AQB31" s="70"/>
      <c r="AQC31" s="70"/>
      <c r="AQD31" s="70"/>
      <c r="AQE31" s="70"/>
      <c r="AQF31" s="70"/>
      <c r="AQG31" s="70"/>
      <c r="AQH31" s="70"/>
      <c r="AQI31" s="70"/>
      <c r="AQJ31" s="70"/>
      <c r="AQK31" s="70"/>
      <c r="AQL31" s="70"/>
      <c r="AQM31" s="70"/>
      <c r="AQN31" s="70"/>
      <c r="AQO31" s="70"/>
      <c r="AQP31" s="70"/>
      <c r="AQQ31" s="70"/>
      <c r="AQR31" s="70"/>
      <c r="AQS31" s="70"/>
      <c r="AQT31" s="70"/>
      <c r="AQU31" s="70"/>
      <c r="AQV31" s="70"/>
      <c r="AQW31" s="70"/>
      <c r="AQX31" s="70"/>
      <c r="AQY31" s="70"/>
      <c r="AQZ31" s="70"/>
      <c r="ARA31" s="70"/>
      <c r="ARB31" s="70"/>
      <c r="ARC31" s="70"/>
      <c r="ARD31" s="70"/>
      <c r="ARE31" s="70"/>
      <c r="ARF31" s="70"/>
      <c r="ARG31" s="70"/>
      <c r="ARH31" s="70"/>
      <c r="ARI31" s="70"/>
      <c r="ARJ31" s="70"/>
      <c r="ARK31" s="70"/>
      <c r="ARL31" s="70"/>
      <c r="ARM31" s="70"/>
      <c r="ARN31" s="70"/>
      <c r="ARO31" s="70"/>
      <c r="ARP31" s="70"/>
      <c r="ARQ31" s="70"/>
      <c r="ARR31" s="70"/>
      <c r="ARS31" s="70"/>
      <c r="ART31" s="70"/>
      <c r="ARU31" s="70"/>
      <c r="ARV31" s="70"/>
      <c r="ARW31" s="70"/>
      <c r="ARX31" s="70"/>
      <c r="ARY31" s="70"/>
      <c r="ARZ31" s="70"/>
      <c r="ASA31" s="70"/>
      <c r="ASB31" s="70"/>
      <c r="ASC31" s="70"/>
      <c r="ASD31" s="70"/>
      <c r="ASE31" s="70"/>
      <c r="ASF31" s="70"/>
      <c r="ASG31" s="70"/>
      <c r="ASH31" s="70"/>
      <c r="ASI31" s="70"/>
      <c r="ASJ31" s="70"/>
      <c r="ASK31" s="70"/>
      <c r="ASL31" s="70"/>
      <c r="ASM31" s="70"/>
      <c r="ASN31" s="70"/>
      <c r="ASO31" s="70"/>
      <c r="ASP31" s="70"/>
      <c r="ASQ31" s="70"/>
      <c r="ASR31" s="70"/>
      <c r="ASS31" s="70"/>
      <c r="AST31" s="70"/>
      <c r="ASU31" s="70"/>
      <c r="ASV31" s="70"/>
      <c r="ASW31" s="70"/>
      <c r="ASX31" s="70"/>
      <c r="ASY31" s="70"/>
      <c r="ASZ31" s="70"/>
      <c r="ATA31" s="70"/>
      <c r="ATB31" s="70"/>
      <c r="ATC31" s="70"/>
      <c r="ATD31" s="70"/>
      <c r="ATE31" s="70"/>
      <c r="ATF31" s="70"/>
      <c r="ATG31" s="70"/>
      <c r="ATH31" s="70"/>
      <c r="ATI31" s="70"/>
      <c r="ATJ31" s="70"/>
      <c r="ATK31" s="70"/>
      <c r="ATL31" s="70"/>
      <c r="ATM31" s="70"/>
      <c r="ATN31" s="70"/>
      <c r="ATO31" s="70"/>
      <c r="ATP31" s="70"/>
      <c r="ATQ31" s="70"/>
      <c r="ATR31" s="70"/>
      <c r="ATS31" s="70"/>
      <c r="ATT31" s="70"/>
      <c r="ATU31" s="70"/>
      <c r="ATV31" s="70"/>
      <c r="ATW31" s="70"/>
      <c r="ATX31" s="70"/>
      <c r="ATY31" s="70"/>
      <c r="ATZ31" s="70"/>
      <c r="AUA31" s="70"/>
      <c r="AUB31" s="70"/>
      <c r="AUC31" s="70"/>
      <c r="AUD31" s="70"/>
      <c r="AUE31" s="70"/>
      <c r="AUF31" s="70"/>
      <c r="AUG31" s="70"/>
      <c r="AUH31" s="70"/>
      <c r="AUI31" s="70"/>
      <c r="AUJ31" s="70"/>
      <c r="AUK31" s="70"/>
      <c r="AUL31" s="70"/>
      <c r="AUM31" s="70"/>
      <c r="AUN31" s="70"/>
      <c r="AUO31" s="70"/>
      <c r="AUP31" s="70"/>
      <c r="AUQ31" s="70"/>
      <c r="AUR31" s="70"/>
      <c r="AUS31" s="70"/>
      <c r="AUT31" s="70"/>
      <c r="AUU31" s="70"/>
      <c r="AUV31" s="70"/>
      <c r="AUW31" s="70"/>
      <c r="AUX31" s="70"/>
      <c r="AUY31" s="70"/>
      <c r="AUZ31" s="70"/>
      <c r="AVA31" s="70"/>
      <c r="AVB31" s="70"/>
      <c r="AVC31" s="70"/>
      <c r="AVD31" s="70"/>
      <c r="AVE31" s="70"/>
      <c r="AVF31" s="70"/>
      <c r="AVG31" s="70"/>
      <c r="AVH31" s="70"/>
      <c r="AVI31" s="70"/>
      <c r="AVJ31" s="70"/>
      <c r="AVK31" s="70"/>
      <c r="AVL31" s="70"/>
      <c r="AVM31" s="70"/>
      <c r="AVN31" s="70"/>
      <c r="AVO31" s="70"/>
      <c r="AVP31" s="70"/>
      <c r="AVQ31" s="70"/>
      <c r="AVR31" s="70"/>
      <c r="AVS31" s="70"/>
      <c r="AVT31" s="70"/>
      <c r="AVU31" s="70"/>
      <c r="AVV31" s="70"/>
      <c r="AVW31" s="70"/>
      <c r="AVX31" s="70"/>
      <c r="AVY31" s="70"/>
      <c r="AVZ31" s="70"/>
      <c r="AWA31" s="70"/>
      <c r="AWB31" s="70"/>
      <c r="AWC31" s="70"/>
      <c r="AWD31" s="70"/>
      <c r="AWE31" s="70"/>
      <c r="AWF31" s="70"/>
      <c r="AWG31" s="70"/>
      <c r="AWH31" s="70"/>
      <c r="AWI31" s="70"/>
      <c r="AWJ31" s="70"/>
      <c r="AWK31" s="70"/>
      <c r="AWL31" s="70"/>
      <c r="AWM31" s="70"/>
      <c r="AWN31" s="70"/>
      <c r="AWO31" s="70"/>
      <c r="AWP31" s="70"/>
      <c r="AWQ31" s="70"/>
      <c r="AWR31" s="70"/>
      <c r="AWS31" s="70"/>
      <c r="AWT31" s="70"/>
      <c r="AWU31" s="70"/>
      <c r="AWV31" s="70"/>
      <c r="AWW31" s="70"/>
      <c r="AWX31" s="70"/>
      <c r="AWY31" s="70"/>
      <c r="AWZ31" s="70"/>
      <c r="AXA31" s="70"/>
      <c r="AXB31" s="70"/>
      <c r="AXC31" s="70"/>
      <c r="AXD31" s="70"/>
      <c r="AXE31" s="70"/>
      <c r="AXF31" s="70"/>
      <c r="AXG31" s="70"/>
      <c r="AXH31" s="70"/>
      <c r="AXI31" s="70"/>
      <c r="AXJ31" s="70"/>
      <c r="AXK31" s="70"/>
      <c r="AXL31" s="70"/>
      <c r="AXM31" s="70"/>
      <c r="AXN31" s="70"/>
      <c r="AXO31" s="70"/>
      <c r="AXP31" s="70"/>
      <c r="AXQ31" s="70"/>
      <c r="AXR31" s="70"/>
      <c r="AXS31" s="70"/>
      <c r="AXT31" s="70"/>
      <c r="AXU31" s="70"/>
      <c r="AXV31" s="70"/>
      <c r="AXW31" s="70"/>
      <c r="AXX31" s="70"/>
      <c r="AXY31" s="70"/>
      <c r="AXZ31" s="70"/>
      <c r="AYA31" s="70"/>
      <c r="AYB31" s="70"/>
      <c r="AYC31" s="70"/>
      <c r="AYD31" s="70"/>
      <c r="AYE31" s="70"/>
      <c r="AYF31" s="70"/>
      <c r="AYG31" s="70"/>
      <c r="AYH31" s="70"/>
      <c r="AYI31" s="70"/>
      <c r="AYJ31" s="70"/>
      <c r="AYK31" s="70"/>
      <c r="AYL31" s="70"/>
      <c r="AYM31" s="70"/>
      <c r="AYN31" s="70"/>
      <c r="AYO31" s="70"/>
      <c r="AYP31" s="70"/>
      <c r="AYQ31" s="70"/>
      <c r="AYR31" s="70"/>
      <c r="AYS31" s="70"/>
      <c r="AYT31" s="70"/>
      <c r="AYU31" s="70"/>
      <c r="AYV31" s="70"/>
      <c r="AYW31" s="70"/>
      <c r="AYX31" s="70"/>
      <c r="AYY31" s="70"/>
      <c r="AYZ31" s="70"/>
      <c r="AZA31" s="70"/>
      <c r="AZB31" s="70"/>
      <c r="AZC31" s="70"/>
      <c r="AZD31" s="70"/>
      <c r="AZE31" s="70"/>
      <c r="AZF31" s="70"/>
      <c r="AZG31" s="70"/>
      <c r="AZH31" s="70"/>
      <c r="AZI31" s="70"/>
      <c r="AZJ31" s="70"/>
      <c r="AZK31" s="70"/>
      <c r="AZL31" s="70"/>
      <c r="AZM31" s="70"/>
      <c r="AZN31" s="70"/>
      <c r="AZO31" s="70"/>
      <c r="AZP31" s="70"/>
      <c r="AZQ31" s="70"/>
      <c r="AZR31" s="70"/>
      <c r="AZS31" s="70"/>
      <c r="AZT31" s="70"/>
      <c r="AZU31" s="70"/>
      <c r="AZV31" s="70"/>
      <c r="AZW31" s="70"/>
      <c r="AZX31" s="70"/>
      <c r="AZY31" s="70"/>
      <c r="AZZ31" s="70"/>
      <c r="BAA31" s="70"/>
      <c r="BAB31" s="70"/>
      <c r="BAC31" s="70"/>
      <c r="BAD31" s="70"/>
      <c r="BAE31" s="70"/>
      <c r="BAF31" s="70"/>
      <c r="BAG31" s="70"/>
      <c r="BAH31" s="70"/>
      <c r="BAI31" s="70"/>
      <c r="BAJ31" s="70"/>
      <c r="BAK31" s="70"/>
      <c r="BAL31" s="70"/>
      <c r="BAM31" s="70"/>
      <c r="BAN31" s="70"/>
      <c r="BAO31" s="70"/>
      <c r="BAP31" s="70"/>
      <c r="BAQ31" s="70"/>
      <c r="BAR31" s="70"/>
      <c r="BAS31" s="70"/>
      <c r="BAT31" s="70"/>
      <c r="BAU31" s="70"/>
      <c r="BAV31" s="70"/>
      <c r="BAW31" s="70"/>
      <c r="BAX31" s="70"/>
      <c r="BAY31" s="70"/>
      <c r="BAZ31" s="70"/>
      <c r="BBA31" s="70"/>
      <c r="BBB31" s="70"/>
      <c r="BBC31" s="70"/>
      <c r="BBD31" s="70"/>
      <c r="BBE31" s="70"/>
      <c r="BBF31" s="70"/>
      <c r="BBG31" s="70"/>
      <c r="BBH31" s="70"/>
      <c r="BBI31" s="70"/>
      <c r="BBJ31" s="70"/>
      <c r="BBK31" s="70"/>
      <c r="BBL31" s="70"/>
      <c r="BBM31" s="70"/>
      <c r="BBN31" s="70"/>
      <c r="BBO31" s="70"/>
      <c r="BBP31" s="70"/>
      <c r="BBQ31" s="70"/>
      <c r="BBR31" s="70"/>
      <c r="BBS31" s="70"/>
      <c r="BBT31" s="70"/>
      <c r="BBU31" s="70"/>
      <c r="BBV31" s="70"/>
      <c r="BBW31" s="70"/>
      <c r="BBX31" s="70"/>
      <c r="BBY31" s="70"/>
      <c r="BBZ31" s="70"/>
      <c r="BCA31" s="70"/>
      <c r="BCB31" s="70"/>
      <c r="BCC31" s="70"/>
      <c r="BCD31" s="70"/>
      <c r="BCE31" s="70"/>
      <c r="BCF31" s="70"/>
      <c r="BCG31" s="70"/>
      <c r="BCH31" s="70"/>
      <c r="BCI31" s="70"/>
      <c r="BCJ31" s="70"/>
      <c r="BCK31" s="70"/>
      <c r="BCL31" s="70"/>
      <c r="BCM31" s="70"/>
      <c r="BCN31" s="70"/>
      <c r="BCO31" s="70"/>
      <c r="BCP31" s="70"/>
      <c r="BCQ31" s="70"/>
      <c r="BCR31" s="70"/>
      <c r="BCS31" s="70"/>
      <c r="BCT31" s="70"/>
      <c r="BCU31" s="70"/>
      <c r="BCV31" s="70"/>
      <c r="BCW31" s="70"/>
      <c r="BCX31" s="70"/>
      <c r="BCY31" s="70"/>
      <c r="BCZ31" s="70"/>
      <c r="BDA31" s="70"/>
      <c r="BDB31" s="70"/>
      <c r="BDC31" s="70"/>
      <c r="BDD31" s="70"/>
      <c r="BDE31" s="70"/>
      <c r="BDF31" s="70"/>
      <c r="BDG31" s="70"/>
      <c r="BDH31" s="70"/>
      <c r="BDI31" s="70"/>
      <c r="BDJ31" s="70"/>
      <c r="BDK31" s="70"/>
      <c r="BDL31" s="70"/>
      <c r="BDM31" s="70"/>
      <c r="BDN31" s="70"/>
      <c r="BDO31" s="70"/>
      <c r="BDP31" s="70"/>
      <c r="BDQ31" s="70"/>
      <c r="BDR31" s="70"/>
      <c r="BDS31" s="70"/>
      <c r="BDT31" s="70"/>
      <c r="BDU31" s="70"/>
      <c r="BDV31" s="70"/>
      <c r="BDW31" s="70"/>
      <c r="BDX31" s="70"/>
      <c r="BDY31" s="70"/>
      <c r="BDZ31" s="70"/>
      <c r="BEA31" s="70"/>
      <c r="BEB31" s="70"/>
      <c r="BEC31" s="70"/>
      <c r="BED31" s="70"/>
      <c r="BEE31" s="70"/>
      <c r="BEF31" s="70"/>
      <c r="BEG31" s="70"/>
      <c r="BEH31" s="70"/>
      <c r="BEI31" s="70"/>
      <c r="BEJ31" s="70"/>
      <c r="BEK31" s="70"/>
      <c r="BEL31" s="70"/>
      <c r="BEM31" s="70"/>
      <c r="BEN31" s="70"/>
      <c r="BEO31" s="70"/>
      <c r="BEP31" s="70"/>
      <c r="BEQ31" s="70"/>
      <c r="BER31" s="70"/>
      <c r="BES31" s="70"/>
      <c r="BET31" s="70"/>
      <c r="BEU31" s="70"/>
      <c r="BEV31" s="70"/>
      <c r="BEW31" s="70"/>
      <c r="BEX31" s="70"/>
      <c r="BEY31" s="70"/>
      <c r="BEZ31" s="70"/>
      <c r="BFA31" s="70"/>
      <c r="BFB31" s="70"/>
      <c r="BFC31" s="70"/>
      <c r="BFD31" s="70"/>
      <c r="BFE31" s="70"/>
      <c r="BFF31" s="70"/>
      <c r="BFG31" s="70"/>
      <c r="BFH31" s="70"/>
      <c r="BFI31" s="70"/>
      <c r="BFJ31" s="70"/>
      <c r="BFK31" s="70"/>
      <c r="BFL31" s="70"/>
      <c r="BFM31" s="70"/>
      <c r="BFN31" s="70"/>
      <c r="BFO31" s="70"/>
      <c r="BFP31" s="70"/>
      <c r="BFQ31" s="70"/>
      <c r="BFR31" s="70"/>
      <c r="BFS31" s="70"/>
      <c r="BFT31" s="70"/>
      <c r="BFU31" s="70"/>
      <c r="BFV31" s="70"/>
      <c r="BFW31" s="70"/>
      <c r="BFX31" s="70"/>
      <c r="BFY31" s="70"/>
      <c r="BFZ31" s="70"/>
      <c r="BGA31" s="70"/>
      <c r="BGB31" s="70"/>
      <c r="BGC31" s="70"/>
      <c r="BGD31" s="70"/>
      <c r="BGE31" s="70"/>
      <c r="BGF31" s="70"/>
      <c r="BGG31" s="70"/>
      <c r="BGH31" s="70"/>
      <c r="BGI31" s="70"/>
      <c r="BGJ31" s="70"/>
      <c r="BGK31" s="70"/>
      <c r="BGL31" s="70"/>
      <c r="BGM31" s="70"/>
      <c r="BGN31" s="70"/>
      <c r="BGO31" s="70"/>
      <c r="BGP31" s="70"/>
      <c r="BGQ31" s="70"/>
      <c r="BGR31" s="70"/>
      <c r="BGS31" s="70"/>
      <c r="BGT31" s="70"/>
      <c r="BGU31" s="70"/>
      <c r="BGV31" s="70"/>
      <c r="BGW31" s="70"/>
      <c r="BGX31" s="70"/>
      <c r="BGY31" s="70"/>
      <c r="BGZ31" s="70"/>
      <c r="BHA31" s="70"/>
      <c r="BHB31" s="70"/>
      <c r="BHC31" s="70"/>
      <c r="BHD31" s="70"/>
      <c r="BHE31" s="70"/>
      <c r="BHF31" s="70"/>
      <c r="BHG31" s="70"/>
      <c r="BHH31" s="70"/>
      <c r="BHI31" s="70"/>
      <c r="BHJ31" s="70"/>
      <c r="BHK31" s="70"/>
      <c r="BHL31" s="70"/>
      <c r="BHM31" s="70"/>
      <c r="BHN31" s="70"/>
      <c r="BHO31" s="70"/>
      <c r="BHP31" s="70"/>
      <c r="BHQ31" s="70"/>
      <c r="BHR31" s="70"/>
      <c r="BHS31" s="70"/>
      <c r="BHT31" s="70"/>
      <c r="BHU31" s="70"/>
      <c r="BHV31" s="70"/>
      <c r="BHW31" s="70"/>
      <c r="BHX31" s="70"/>
      <c r="BHY31" s="70"/>
      <c r="BHZ31" s="70"/>
      <c r="BIA31" s="70"/>
      <c r="BIB31" s="70"/>
      <c r="BIC31" s="70"/>
      <c r="BID31" s="70"/>
      <c r="BIE31" s="70"/>
      <c r="BIF31" s="70"/>
      <c r="BIG31" s="70"/>
      <c r="BIH31" s="70"/>
      <c r="BII31" s="70"/>
      <c r="BIJ31" s="70"/>
      <c r="BIK31" s="70"/>
      <c r="BIL31" s="70"/>
      <c r="BIM31" s="70"/>
      <c r="BIN31" s="70"/>
      <c r="BIO31" s="70"/>
      <c r="BIP31" s="70"/>
      <c r="BIQ31" s="70"/>
      <c r="BIR31" s="70"/>
      <c r="BIS31" s="70"/>
      <c r="BIT31" s="70"/>
      <c r="BIU31" s="70"/>
      <c r="BIV31" s="70"/>
      <c r="BIW31" s="70"/>
      <c r="BIX31" s="70"/>
      <c r="BIY31" s="70"/>
      <c r="BIZ31" s="70"/>
      <c r="BJA31" s="70"/>
      <c r="BJB31" s="70"/>
      <c r="BJC31" s="70"/>
      <c r="BJD31" s="70"/>
      <c r="BJE31" s="70"/>
      <c r="BJF31" s="70"/>
      <c r="BJG31" s="70"/>
      <c r="BJH31" s="70"/>
      <c r="BJI31" s="70"/>
      <c r="BJJ31" s="70"/>
      <c r="BJK31" s="70"/>
      <c r="BJL31" s="70"/>
      <c r="BJM31" s="70"/>
      <c r="BJN31" s="70"/>
      <c r="BJO31" s="70"/>
      <c r="BJP31" s="70"/>
      <c r="BJQ31" s="70"/>
      <c r="BJR31" s="70"/>
      <c r="BJS31" s="70"/>
      <c r="BJT31" s="70"/>
      <c r="BJU31" s="70"/>
      <c r="BJV31" s="70"/>
      <c r="BJW31" s="70"/>
      <c r="BJX31" s="70"/>
      <c r="BJY31" s="70"/>
      <c r="BJZ31" s="70"/>
      <c r="BKA31" s="70"/>
      <c r="BKB31" s="70"/>
      <c r="BKC31" s="70"/>
      <c r="BKD31" s="70"/>
      <c r="BKE31" s="70"/>
      <c r="BKF31" s="70"/>
      <c r="BKG31" s="70"/>
      <c r="BKH31" s="70"/>
      <c r="BKI31" s="70"/>
      <c r="BKJ31" s="70"/>
      <c r="BKK31" s="70"/>
      <c r="BKL31" s="70"/>
      <c r="BKM31" s="70"/>
      <c r="BKN31" s="70"/>
      <c r="BKO31" s="70"/>
      <c r="BKP31" s="70"/>
      <c r="BKQ31" s="70"/>
      <c r="BKR31" s="70"/>
      <c r="BKS31" s="70"/>
      <c r="BKT31" s="70"/>
      <c r="BKU31" s="70"/>
      <c r="BKV31" s="70"/>
      <c r="BKW31" s="70"/>
      <c r="BKX31" s="70"/>
      <c r="BKY31" s="70"/>
      <c r="BKZ31" s="70"/>
      <c r="BLA31" s="70"/>
      <c r="BLB31" s="70"/>
      <c r="BLC31" s="70"/>
      <c r="BLD31" s="70"/>
      <c r="BLE31" s="70"/>
      <c r="BLF31" s="70"/>
      <c r="BLG31" s="70"/>
      <c r="BLH31" s="70"/>
      <c r="BLI31" s="70"/>
      <c r="BLJ31" s="70"/>
      <c r="BLK31" s="70"/>
      <c r="BLL31" s="70"/>
      <c r="BLM31" s="70"/>
      <c r="BLN31" s="70"/>
      <c r="BLO31" s="70"/>
      <c r="BLP31" s="70"/>
      <c r="BLQ31" s="70"/>
      <c r="BLR31" s="70"/>
      <c r="BLS31" s="70"/>
      <c r="BLT31" s="70"/>
      <c r="BLU31" s="70"/>
      <c r="BLV31" s="70"/>
      <c r="BLW31" s="70"/>
      <c r="BLX31" s="70"/>
      <c r="BLY31" s="70"/>
      <c r="BLZ31" s="70"/>
      <c r="BMA31" s="70"/>
      <c r="BMB31" s="70"/>
      <c r="BMC31" s="70"/>
      <c r="BMD31" s="70"/>
      <c r="BME31" s="70"/>
      <c r="BMF31" s="70"/>
      <c r="BMG31" s="70"/>
      <c r="BMH31" s="70"/>
      <c r="BMI31" s="70"/>
      <c r="BMJ31" s="70"/>
      <c r="BMK31" s="70"/>
      <c r="BML31" s="70"/>
      <c r="BMM31" s="70"/>
      <c r="BMN31" s="70"/>
      <c r="BMO31" s="70"/>
      <c r="BMP31" s="70"/>
      <c r="BMQ31" s="70"/>
      <c r="BMR31" s="70"/>
      <c r="BMS31" s="70"/>
      <c r="BMT31" s="70"/>
      <c r="BMU31" s="70"/>
      <c r="BMV31" s="70"/>
      <c r="BMW31" s="70"/>
      <c r="BMX31" s="70"/>
      <c r="BMY31" s="70"/>
      <c r="BMZ31" s="70"/>
      <c r="BNA31" s="70"/>
      <c r="BNB31" s="70"/>
      <c r="BNC31" s="70"/>
      <c r="BND31" s="70"/>
      <c r="BNE31" s="70"/>
      <c r="BNF31" s="70"/>
      <c r="BNG31" s="70"/>
      <c r="BNH31" s="70"/>
      <c r="BNI31" s="70"/>
      <c r="BNJ31" s="70"/>
      <c r="BNK31" s="70"/>
      <c r="BNL31" s="70"/>
      <c r="BNM31" s="70"/>
      <c r="BNN31" s="70"/>
      <c r="BNO31" s="70"/>
      <c r="BNP31" s="70"/>
      <c r="BNQ31" s="70"/>
      <c r="BNR31" s="70"/>
      <c r="BNS31" s="70"/>
      <c r="BNT31" s="70"/>
      <c r="BNU31" s="70"/>
      <c r="BNV31" s="70"/>
      <c r="BNW31" s="70"/>
      <c r="BNX31" s="70"/>
      <c r="BNY31" s="70"/>
      <c r="BNZ31" s="70"/>
      <c r="BOA31" s="70"/>
      <c r="BOB31" s="70"/>
      <c r="BOC31" s="70"/>
      <c r="BOD31" s="70"/>
      <c r="BOE31" s="70"/>
      <c r="BOF31" s="70"/>
      <c r="BOG31" s="70"/>
      <c r="BOH31" s="70"/>
      <c r="BOI31" s="70"/>
      <c r="BOJ31" s="70"/>
      <c r="BOK31" s="70"/>
      <c r="BOL31" s="70"/>
      <c r="BOM31" s="70"/>
      <c r="BON31" s="70"/>
      <c r="BOO31" s="70"/>
      <c r="BOP31" s="70"/>
      <c r="BOQ31" s="70"/>
      <c r="BOR31" s="70"/>
      <c r="BOS31" s="70"/>
      <c r="BOT31" s="70"/>
      <c r="BOU31" s="70"/>
      <c r="BOV31" s="70"/>
      <c r="BOW31" s="70"/>
      <c r="BOX31" s="70"/>
      <c r="BOY31" s="70"/>
      <c r="BOZ31" s="70"/>
      <c r="BPA31" s="70"/>
      <c r="BPB31" s="70"/>
      <c r="BPC31" s="70"/>
      <c r="BPD31" s="70"/>
      <c r="BPE31" s="70"/>
      <c r="BPF31" s="70"/>
      <c r="BPG31" s="70"/>
      <c r="BPH31" s="70"/>
      <c r="BPI31" s="70"/>
      <c r="BPJ31" s="70"/>
      <c r="BPK31" s="70"/>
      <c r="BPL31" s="70"/>
      <c r="BPM31" s="70"/>
      <c r="BPN31" s="70"/>
      <c r="BPO31" s="70"/>
      <c r="BPP31" s="70"/>
      <c r="BPQ31" s="70"/>
      <c r="BPR31" s="70"/>
      <c r="BPS31" s="70"/>
      <c r="BPT31" s="70"/>
      <c r="BPU31" s="70"/>
      <c r="BPV31" s="70"/>
      <c r="BPW31" s="70"/>
      <c r="BPX31" s="70"/>
      <c r="BPY31" s="70"/>
      <c r="BPZ31" s="70"/>
      <c r="BQA31" s="70"/>
      <c r="BQB31" s="70"/>
      <c r="BQC31" s="70"/>
      <c r="BQD31" s="70"/>
      <c r="BQE31" s="70"/>
      <c r="BQF31" s="70"/>
      <c r="BQG31" s="70"/>
      <c r="BQH31" s="70"/>
      <c r="BQI31" s="70"/>
      <c r="BQJ31" s="70"/>
      <c r="BQK31" s="70"/>
      <c r="BQL31" s="70"/>
      <c r="BQM31" s="70"/>
      <c r="BQN31" s="70"/>
      <c r="BQO31" s="70"/>
      <c r="BQP31" s="70"/>
      <c r="BQQ31" s="70"/>
      <c r="BQR31" s="70"/>
      <c r="BQS31" s="70"/>
      <c r="BQT31" s="70"/>
      <c r="BQU31" s="70"/>
      <c r="BQV31" s="70"/>
      <c r="BQW31" s="70"/>
      <c r="BQX31" s="70"/>
      <c r="BQY31" s="70"/>
      <c r="BQZ31" s="70"/>
      <c r="BRA31" s="70"/>
      <c r="BRB31" s="70"/>
      <c r="BRC31" s="70"/>
      <c r="BRD31" s="70"/>
      <c r="BRE31" s="70"/>
      <c r="BRF31" s="70"/>
      <c r="BRG31" s="70"/>
      <c r="BRH31" s="70"/>
      <c r="BRI31" s="70"/>
      <c r="BRJ31" s="70"/>
      <c r="BRK31" s="70"/>
      <c r="BRL31" s="70"/>
      <c r="BRM31" s="70"/>
      <c r="BRN31" s="70"/>
      <c r="BRO31" s="70"/>
      <c r="BRP31" s="70"/>
      <c r="BRQ31" s="70"/>
      <c r="BRR31" s="70"/>
      <c r="BRS31" s="70"/>
      <c r="BRT31" s="70"/>
      <c r="BRU31" s="70"/>
      <c r="BRV31" s="70"/>
      <c r="BRW31" s="70"/>
      <c r="BRX31" s="70"/>
      <c r="BRY31" s="70"/>
      <c r="BRZ31" s="70"/>
      <c r="BSA31" s="70"/>
      <c r="BSB31" s="70"/>
      <c r="BSC31" s="70"/>
      <c r="BSD31" s="70"/>
      <c r="BSE31" s="70"/>
      <c r="BSF31" s="70"/>
      <c r="BSG31" s="70"/>
      <c r="BSH31" s="70"/>
      <c r="BSI31" s="70"/>
      <c r="BSJ31" s="70"/>
      <c r="BSK31" s="70"/>
      <c r="BSL31" s="70"/>
      <c r="BSM31" s="70"/>
      <c r="BSN31" s="70"/>
      <c r="BSO31" s="70"/>
      <c r="BSP31" s="70"/>
      <c r="BSQ31" s="70"/>
      <c r="BSR31" s="70"/>
      <c r="BSS31" s="70"/>
      <c r="BST31" s="70"/>
      <c r="BSU31" s="70"/>
      <c r="BSV31" s="70"/>
      <c r="BSW31" s="70"/>
      <c r="BSX31" s="70"/>
      <c r="BSY31" s="70"/>
      <c r="BSZ31" s="70"/>
      <c r="BTA31" s="70"/>
      <c r="BTB31" s="70"/>
      <c r="BTC31" s="70"/>
      <c r="BTD31" s="70"/>
      <c r="BTE31" s="70"/>
      <c r="BTF31" s="70"/>
      <c r="BTG31" s="70"/>
      <c r="BTH31" s="70"/>
      <c r="BTI31" s="70"/>
      <c r="BTJ31" s="70"/>
      <c r="BTK31" s="70"/>
      <c r="BTL31" s="70"/>
      <c r="BTM31" s="70"/>
      <c r="BTN31" s="70"/>
      <c r="BTO31" s="70"/>
      <c r="BTP31" s="70"/>
      <c r="BTQ31" s="70"/>
      <c r="BTR31" s="70"/>
      <c r="BTS31" s="70"/>
      <c r="BTT31" s="70"/>
      <c r="BTU31" s="70"/>
      <c r="BTV31" s="70"/>
      <c r="BTW31" s="70"/>
      <c r="BTX31" s="70"/>
      <c r="BTY31" s="70"/>
      <c r="BTZ31" s="70"/>
      <c r="BUA31" s="70"/>
      <c r="BUB31" s="70"/>
      <c r="BUC31" s="70"/>
      <c r="BUD31" s="70"/>
      <c r="BUE31" s="70"/>
      <c r="BUF31" s="70"/>
      <c r="BUG31" s="70"/>
      <c r="BUH31" s="70"/>
      <c r="BUI31" s="70"/>
      <c r="BUJ31" s="70"/>
      <c r="BUK31" s="70"/>
      <c r="BUL31" s="70"/>
      <c r="BUM31" s="70"/>
      <c r="BUN31" s="70"/>
      <c r="BUO31" s="70"/>
      <c r="BUP31" s="70"/>
      <c r="BUQ31" s="70"/>
      <c r="BUR31" s="70"/>
      <c r="BUS31" s="70"/>
      <c r="BUT31" s="70"/>
      <c r="BUU31" s="70"/>
      <c r="BUV31" s="70"/>
      <c r="BUW31" s="70"/>
      <c r="BUX31" s="70"/>
      <c r="BUY31" s="70"/>
      <c r="BUZ31" s="70"/>
      <c r="BVA31" s="70"/>
      <c r="BVB31" s="70"/>
      <c r="BVC31" s="70"/>
      <c r="BVD31" s="70"/>
      <c r="BVE31" s="70"/>
      <c r="BVF31" s="70"/>
      <c r="BVG31" s="70"/>
      <c r="BVH31" s="70"/>
      <c r="BVI31" s="70"/>
      <c r="BVJ31" s="70"/>
      <c r="BVK31" s="70"/>
      <c r="BVL31" s="70"/>
      <c r="BVM31" s="70"/>
      <c r="BVN31" s="70"/>
      <c r="BVO31" s="70"/>
      <c r="BVP31" s="70"/>
      <c r="BVQ31" s="70"/>
      <c r="BVR31" s="70"/>
      <c r="BVS31" s="70"/>
      <c r="BVT31" s="70"/>
      <c r="BVU31" s="70"/>
      <c r="BVV31" s="70"/>
      <c r="BVW31" s="70"/>
      <c r="BVX31" s="70"/>
      <c r="BVY31" s="70"/>
      <c r="BVZ31" s="70"/>
      <c r="BWA31" s="70"/>
      <c r="BWB31" s="70"/>
      <c r="BWC31" s="70"/>
      <c r="BWD31" s="70"/>
      <c r="BWE31" s="70"/>
      <c r="BWF31" s="70"/>
      <c r="BWG31" s="70"/>
      <c r="BWH31" s="70"/>
      <c r="BWI31" s="70"/>
      <c r="BWJ31" s="70"/>
      <c r="BWK31" s="70"/>
      <c r="BWL31" s="70"/>
      <c r="BWM31" s="70"/>
      <c r="BWN31" s="70"/>
      <c r="BWO31" s="70"/>
      <c r="BWP31" s="70"/>
      <c r="BWQ31" s="70"/>
      <c r="BWR31" s="70"/>
      <c r="BWS31" s="70"/>
      <c r="BWT31" s="70"/>
      <c r="BWU31" s="70"/>
      <c r="BWV31" s="70"/>
      <c r="BWW31" s="70"/>
      <c r="BWX31" s="70"/>
      <c r="BWY31" s="70"/>
      <c r="BWZ31" s="70"/>
      <c r="BXA31" s="70"/>
      <c r="BXB31" s="70"/>
      <c r="BXC31" s="70"/>
      <c r="BXD31" s="70"/>
      <c r="BXE31" s="70"/>
      <c r="BXF31" s="70"/>
      <c r="BXG31" s="70"/>
      <c r="BXH31" s="70"/>
      <c r="BXI31" s="70"/>
      <c r="BXJ31" s="70"/>
      <c r="BXK31" s="70"/>
      <c r="BXL31" s="70"/>
      <c r="BXM31" s="70"/>
      <c r="BXN31" s="70"/>
      <c r="BXO31" s="70"/>
      <c r="BXP31" s="70"/>
      <c r="BXQ31" s="70"/>
      <c r="BXR31" s="70"/>
      <c r="BXS31" s="70"/>
      <c r="BXT31" s="70"/>
      <c r="BXU31" s="70"/>
      <c r="BXV31" s="70"/>
      <c r="BXW31" s="70"/>
      <c r="BXX31" s="70"/>
      <c r="BXY31" s="70"/>
      <c r="BXZ31" s="70"/>
      <c r="BYA31" s="70"/>
      <c r="BYB31" s="70"/>
      <c r="BYC31" s="70"/>
      <c r="BYD31" s="70"/>
      <c r="BYE31" s="70"/>
      <c r="BYF31" s="70"/>
      <c r="BYG31" s="70"/>
      <c r="BYH31" s="70"/>
      <c r="BYI31" s="70"/>
      <c r="BYJ31" s="70"/>
      <c r="BYK31" s="70"/>
      <c r="BYL31" s="70"/>
      <c r="BYM31" s="70"/>
      <c r="BYN31" s="70"/>
      <c r="BYO31" s="70"/>
      <c r="BYP31" s="70"/>
      <c r="BYQ31" s="70"/>
      <c r="BYR31" s="70"/>
      <c r="BYS31" s="70"/>
      <c r="BYT31" s="70"/>
      <c r="BYU31" s="70"/>
      <c r="BYV31" s="70"/>
      <c r="BYW31" s="70"/>
      <c r="BYX31" s="70"/>
      <c r="BYY31" s="70"/>
      <c r="BYZ31" s="70"/>
      <c r="BZA31" s="70"/>
      <c r="BZB31" s="70"/>
      <c r="BZC31" s="70"/>
      <c r="BZD31" s="70"/>
      <c r="BZE31" s="70"/>
      <c r="BZF31" s="70"/>
      <c r="BZG31" s="70"/>
      <c r="BZH31" s="70"/>
      <c r="BZI31" s="70"/>
      <c r="BZJ31" s="70"/>
      <c r="BZK31" s="70"/>
      <c r="BZL31" s="70"/>
      <c r="BZM31" s="70"/>
      <c r="BZN31" s="70"/>
      <c r="BZO31" s="70"/>
      <c r="BZP31" s="70"/>
      <c r="BZQ31" s="70"/>
      <c r="BZR31" s="70"/>
      <c r="BZS31" s="70"/>
      <c r="BZT31" s="70"/>
      <c r="BZU31" s="70"/>
      <c r="BZV31" s="70"/>
      <c r="BZW31" s="70"/>
      <c r="BZX31" s="70"/>
      <c r="BZY31" s="70"/>
      <c r="BZZ31" s="70"/>
      <c r="CAA31" s="70"/>
      <c r="CAB31" s="70"/>
      <c r="CAC31" s="70"/>
      <c r="CAD31" s="70"/>
      <c r="CAE31" s="70"/>
      <c r="CAF31" s="70"/>
      <c r="CAG31" s="70"/>
      <c r="CAH31" s="70"/>
      <c r="CAI31" s="70"/>
      <c r="CAJ31" s="70"/>
      <c r="CAK31" s="70"/>
      <c r="CAL31" s="70"/>
      <c r="CAM31" s="70"/>
      <c r="CAN31" s="70"/>
      <c r="CAO31" s="70"/>
      <c r="CAP31" s="70"/>
      <c r="CAQ31" s="70"/>
      <c r="CAR31" s="70"/>
      <c r="CAS31" s="70"/>
      <c r="CAT31" s="70"/>
      <c r="CAU31" s="70"/>
      <c r="CAV31" s="70"/>
      <c r="CAW31" s="70"/>
      <c r="CAX31" s="70"/>
      <c r="CAY31" s="70"/>
      <c r="CAZ31" s="70"/>
      <c r="CBA31" s="70"/>
      <c r="CBB31" s="70"/>
      <c r="CBC31" s="70"/>
      <c r="CBD31" s="70"/>
      <c r="CBE31" s="70"/>
      <c r="CBF31" s="70"/>
      <c r="CBG31" s="70"/>
      <c r="CBH31" s="70"/>
      <c r="CBI31" s="70"/>
      <c r="CBJ31" s="70"/>
      <c r="CBK31" s="70"/>
      <c r="CBL31" s="70"/>
      <c r="CBM31" s="70"/>
      <c r="CBN31" s="70"/>
      <c r="CBO31" s="70"/>
      <c r="CBP31" s="70"/>
      <c r="CBQ31" s="70"/>
      <c r="CBR31" s="70"/>
      <c r="CBS31" s="70"/>
      <c r="CBT31" s="70"/>
      <c r="CBU31" s="70"/>
      <c r="CBV31" s="70"/>
      <c r="CBW31" s="70"/>
      <c r="CBX31" s="70"/>
      <c r="CBY31" s="70"/>
      <c r="CBZ31" s="70"/>
      <c r="CCA31" s="70"/>
      <c r="CCB31" s="70"/>
      <c r="CCC31" s="70"/>
      <c r="CCD31" s="70"/>
      <c r="CCE31" s="70"/>
      <c r="CCF31" s="70"/>
      <c r="CCG31" s="70"/>
      <c r="CCH31" s="70"/>
      <c r="CCI31" s="70"/>
      <c r="CCJ31" s="70"/>
      <c r="CCK31" s="70"/>
      <c r="CCL31" s="70"/>
      <c r="CCM31" s="70"/>
      <c r="CCN31" s="70"/>
      <c r="CCO31" s="70"/>
      <c r="CCP31" s="70"/>
      <c r="CCQ31" s="70"/>
      <c r="CCR31" s="70"/>
      <c r="CCS31" s="70"/>
      <c r="CCT31" s="70"/>
      <c r="CCU31" s="70"/>
      <c r="CCV31" s="70"/>
      <c r="CCW31" s="70"/>
      <c r="CCX31" s="70"/>
      <c r="CCY31" s="70"/>
      <c r="CCZ31" s="70"/>
      <c r="CDA31" s="70"/>
      <c r="CDB31" s="70"/>
      <c r="CDC31" s="70"/>
      <c r="CDD31" s="70"/>
      <c r="CDE31" s="70"/>
      <c r="CDF31" s="70"/>
      <c r="CDG31" s="70"/>
      <c r="CDH31" s="70"/>
      <c r="CDI31" s="70"/>
      <c r="CDJ31" s="70"/>
      <c r="CDK31" s="70"/>
      <c r="CDL31" s="70"/>
      <c r="CDM31" s="70"/>
      <c r="CDN31" s="70"/>
      <c r="CDO31" s="70"/>
      <c r="CDP31" s="70"/>
      <c r="CDQ31" s="70"/>
      <c r="CDR31" s="70"/>
      <c r="CDS31" s="70"/>
      <c r="CDT31" s="70"/>
      <c r="CDU31" s="70"/>
      <c r="CDV31" s="70"/>
      <c r="CDW31" s="70"/>
      <c r="CDX31" s="70"/>
      <c r="CDY31" s="70"/>
      <c r="CDZ31" s="70"/>
      <c r="CEA31" s="70"/>
      <c r="CEB31" s="70"/>
      <c r="CEC31" s="70"/>
      <c r="CED31" s="70"/>
      <c r="CEE31" s="70"/>
      <c r="CEF31" s="70"/>
      <c r="CEG31" s="70"/>
      <c r="CEH31" s="70"/>
      <c r="CEI31" s="70"/>
      <c r="CEJ31" s="70"/>
      <c r="CEK31" s="70"/>
      <c r="CEL31" s="70"/>
      <c r="CEM31" s="70"/>
      <c r="CEN31" s="70"/>
      <c r="CEO31" s="70"/>
      <c r="CEP31" s="70"/>
      <c r="CEQ31" s="70"/>
      <c r="CER31" s="70"/>
      <c r="CES31" s="70"/>
      <c r="CET31" s="70"/>
      <c r="CEU31" s="70"/>
      <c r="CEV31" s="70"/>
      <c r="CEW31" s="70"/>
      <c r="CEX31" s="70"/>
      <c r="CEY31" s="70"/>
      <c r="CEZ31" s="70"/>
      <c r="CFA31" s="70"/>
      <c r="CFB31" s="70"/>
      <c r="CFC31" s="70"/>
      <c r="CFD31" s="70"/>
      <c r="CFE31" s="70"/>
      <c r="CFF31" s="70"/>
      <c r="CFG31" s="70"/>
      <c r="CFH31" s="70"/>
      <c r="CFI31" s="70"/>
      <c r="CFJ31" s="70"/>
      <c r="CFK31" s="70"/>
      <c r="CFL31" s="70"/>
      <c r="CFM31" s="70"/>
      <c r="CFN31" s="70"/>
      <c r="CFO31" s="70"/>
      <c r="CFP31" s="70"/>
      <c r="CFQ31" s="70"/>
      <c r="CFR31" s="70"/>
      <c r="CFS31" s="70"/>
      <c r="CFT31" s="70"/>
      <c r="CFU31" s="70"/>
      <c r="CFV31" s="70"/>
      <c r="CFW31" s="70"/>
      <c r="CFX31" s="70"/>
      <c r="CFY31" s="70"/>
      <c r="CFZ31" s="70"/>
      <c r="CGA31" s="70"/>
      <c r="CGB31" s="70"/>
      <c r="CGC31" s="70"/>
      <c r="CGD31" s="70"/>
      <c r="CGE31" s="70"/>
      <c r="CGF31" s="70"/>
      <c r="CGG31" s="70"/>
      <c r="CGH31" s="70"/>
      <c r="CGI31" s="70"/>
      <c r="CGJ31" s="70"/>
      <c r="CGK31" s="70"/>
      <c r="CGL31" s="70"/>
      <c r="CGM31" s="70"/>
      <c r="CGN31" s="70"/>
      <c r="CGO31" s="70"/>
      <c r="CGP31" s="70"/>
      <c r="CGQ31" s="70"/>
      <c r="CGR31" s="70"/>
      <c r="CGS31" s="70"/>
      <c r="CGT31" s="70"/>
      <c r="CGU31" s="70"/>
      <c r="CGV31" s="70"/>
      <c r="CGW31" s="70"/>
      <c r="CGX31" s="70"/>
      <c r="CGY31" s="70"/>
      <c r="CGZ31" s="70"/>
      <c r="CHA31" s="70"/>
      <c r="CHB31" s="70"/>
      <c r="CHC31" s="70"/>
      <c r="CHD31" s="70"/>
      <c r="CHE31" s="70"/>
      <c r="CHF31" s="70"/>
      <c r="CHG31" s="70"/>
      <c r="CHH31" s="70"/>
      <c r="CHI31" s="70"/>
      <c r="CHJ31" s="70"/>
      <c r="CHK31" s="70"/>
      <c r="CHL31" s="70"/>
      <c r="CHM31" s="70"/>
      <c r="CHN31" s="70"/>
      <c r="CHO31" s="70"/>
      <c r="CHP31" s="70"/>
      <c r="CHQ31" s="70"/>
      <c r="CHR31" s="70"/>
      <c r="CHS31" s="70"/>
      <c r="CHT31" s="70"/>
      <c r="CHU31" s="70"/>
      <c r="CHV31" s="70"/>
      <c r="CHW31" s="70"/>
      <c r="CHX31" s="70"/>
      <c r="CHY31" s="70"/>
      <c r="CHZ31" s="70"/>
      <c r="CIA31" s="70"/>
      <c r="CIB31" s="70"/>
      <c r="CIC31" s="70"/>
      <c r="CID31" s="70"/>
      <c r="CIE31" s="70"/>
      <c r="CIF31" s="70"/>
      <c r="CIG31" s="70"/>
      <c r="CIH31" s="70"/>
      <c r="CII31" s="70"/>
      <c r="CIJ31" s="70"/>
      <c r="CIK31" s="70"/>
      <c r="CIL31" s="70"/>
      <c r="CIM31" s="70"/>
      <c r="CIN31" s="70"/>
      <c r="CIO31" s="70"/>
      <c r="CIP31" s="70"/>
      <c r="CIQ31" s="70"/>
      <c r="CIR31" s="70"/>
      <c r="CIS31" s="70"/>
      <c r="CIT31" s="70"/>
      <c r="CIU31" s="70"/>
      <c r="CIV31" s="70"/>
      <c r="CIW31" s="70"/>
      <c r="CIX31" s="70"/>
      <c r="CIY31" s="70"/>
      <c r="CIZ31" s="70"/>
      <c r="CJA31" s="70"/>
      <c r="CJB31" s="70"/>
      <c r="CJC31" s="70"/>
      <c r="CJD31" s="70"/>
      <c r="CJE31" s="70"/>
      <c r="CJF31" s="70"/>
      <c r="CJG31" s="70"/>
      <c r="CJH31" s="70"/>
      <c r="CJI31" s="70"/>
      <c r="CJJ31" s="70"/>
      <c r="CJK31" s="70"/>
      <c r="CJL31" s="70"/>
      <c r="CJM31" s="70"/>
      <c r="CJN31" s="70"/>
      <c r="CJO31" s="70"/>
      <c r="CJP31" s="70"/>
      <c r="CJQ31" s="70"/>
      <c r="CJR31" s="70"/>
      <c r="CJS31" s="70"/>
      <c r="CJT31" s="70"/>
      <c r="CJU31" s="70"/>
      <c r="CJV31" s="70"/>
      <c r="CJW31" s="70"/>
      <c r="CJX31" s="70"/>
      <c r="CJY31" s="70"/>
      <c r="CJZ31" s="70"/>
      <c r="CKA31" s="70"/>
      <c r="CKB31" s="70"/>
      <c r="CKC31" s="70"/>
      <c r="CKD31" s="70"/>
      <c r="CKE31" s="70"/>
      <c r="CKF31" s="70"/>
      <c r="CKG31" s="70"/>
      <c r="CKH31" s="70"/>
      <c r="CKI31" s="70"/>
      <c r="CKJ31" s="70"/>
      <c r="CKK31" s="70"/>
      <c r="CKL31" s="70"/>
      <c r="CKM31" s="70"/>
      <c r="CKN31" s="70"/>
      <c r="CKO31" s="70"/>
      <c r="CKP31" s="70"/>
      <c r="CKQ31" s="70"/>
      <c r="CKR31" s="70"/>
      <c r="CKS31" s="70"/>
      <c r="CKT31" s="70"/>
      <c r="CKU31" s="70"/>
      <c r="CKV31" s="70"/>
      <c r="CKW31" s="70"/>
      <c r="CKX31" s="70"/>
      <c r="CKY31" s="70"/>
      <c r="CKZ31" s="70"/>
      <c r="CLA31" s="70"/>
      <c r="CLB31" s="70"/>
      <c r="CLC31" s="70"/>
      <c r="CLD31" s="70"/>
      <c r="CLE31" s="70"/>
      <c r="CLF31" s="70"/>
      <c r="CLG31" s="70"/>
      <c r="CLH31" s="70"/>
      <c r="CLI31" s="70"/>
      <c r="CLJ31" s="70"/>
      <c r="CLK31" s="70"/>
      <c r="CLL31" s="70"/>
      <c r="CLM31" s="70"/>
      <c r="CLN31" s="70"/>
      <c r="CLO31" s="70"/>
      <c r="CLP31" s="70"/>
      <c r="CLQ31" s="70"/>
      <c r="CLR31" s="70"/>
      <c r="CLS31" s="70"/>
      <c r="CLT31" s="70"/>
      <c r="CLU31" s="70"/>
      <c r="CLV31" s="70"/>
      <c r="CLW31" s="70"/>
      <c r="CLX31" s="70"/>
      <c r="CLY31" s="70"/>
      <c r="CLZ31" s="70"/>
      <c r="CMA31" s="70"/>
      <c r="CMB31" s="70"/>
      <c r="CMC31" s="70"/>
      <c r="CMD31" s="70"/>
      <c r="CME31" s="70"/>
      <c r="CMF31" s="70"/>
      <c r="CMG31" s="70"/>
      <c r="CMH31" s="70"/>
      <c r="CMI31" s="70"/>
      <c r="CMJ31" s="70"/>
      <c r="CMK31" s="70"/>
      <c r="CML31" s="70"/>
      <c r="CMM31" s="70"/>
      <c r="CMN31" s="70"/>
      <c r="CMO31" s="70"/>
      <c r="CMP31" s="70"/>
      <c r="CMQ31" s="70"/>
      <c r="CMR31" s="70"/>
      <c r="CMS31" s="70"/>
      <c r="CMT31" s="70"/>
      <c r="CMU31" s="70"/>
      <c r="CMV31" s="70"/>
      <c r="CMW31" s="70"/>
      <c r="CMX31" s="70"/>
      <c r="CMY31" s="70"/>
      <c r="CMZ31" s="70"/>
      <c r="CNA31" s="70"/>
      <c r="CNB31" s="70"/>
      <c r="CNC31" s="70"/>
      <c r="CND31" s="70"/>
      <c r="CNE31" s="70"/>
      <c r="CNF31" s="70"/>
      <c r="CNG31" s="70"/>
      <c r="CNH31" s="70"/>
      <c r="CNI31" s="70"/>
      <c r="CNJ31" s="70"/>
      <c r="CNK31" s="70"/>
      <c r="CNL31" s="70"/>
      <c r="CNM31" s="70"/>
      <c r="CNN31" s="70"/>
      <c r="CNO31" s="70"/>
      <c r="CNP31" s="70"/>
      <c r="CNQ31" s="70"/>
      <c r="CNR31" s="70"/>
      <c r="CNS31" s="70"/>
      <c r="CNT31" s="70"/>
      <c r="CNU31" s="70"/>
      <c r="CNV31" s="70"/>
      <c r="CNW31" s="70"/>
      <c r="CNX31" s="70"/>
      <c r="CNY31" s="70"/>
      <c r="CNZ31" s="70"/>
      <c r="COA31" s="70"/>
      <c r="COB31" s="70"/>
      <c r="COC31" s="70"/>
      <c r="COD31" s="70"/>
      <c r="COE31" s="70"/>
      <c r="COF31" s="70"/>
      <c r="COG31" s="70"/>
      <c r="COH31" s="70"/>
      <c r="COI31" s="70"/>
      <c r="COJ31" s="70"/>
      <c r="COK31" s="70"/>
      <c r="COL31" s="70"/>
      <c r="COM31" s="70"/>
      <c r="CON31" s="70"/>
      <c r="COO31" s="70"/>
      <c r="COP31" s="70"/>
      <c r="COQ31" s="70"/>
      <c r="COR31" s="70"/>
      <c r="COS31" s="70"/>
      <c r="COT31" s="70"/>
      <c r="COU31" s="70"/>
      <c r="COV31" s="70"/>
      <c r="COW31" s="70"/>
      <c r="COX31" s="70"/>
      <c r="COY31" s="70"/>
      <c r="COZ31" s="70"/>
      <c r="CPA31" s="70"/>
      <c r="CPB31" s="70"/>
      <c r="CPC31" s="70"/>
      <c r="CPD31" s="70"/>
      <c r="CPE31" s="70"/>
      <c r="CPF31" s="70"/>
      <c r="CPG31" s="70"/>
      <c r="CPH31" s="70"/>
      <c r="CPI31" s="70"/>
      <c r="CPJ31" s="70"/>
      <c r="CPK31" s="70"/>
      <c r="CPL31" s="70"/>
      <c r="CPM31" s="70"/>
      <c r="CPN31" s="70"/>
      <c r="CPO31" s="70"/>
      <c r="CPP31" s="70"/>
      <c r="CPQ31" s="70"/>
      <c r="CPR31" s="70"/>
      <c r="CPS31" s="70"/>
      <c r="CPT31" s="70"/>
      <c r="CPU31" s="70"/>
      <c r="CPV31" s="70"/>
      <c r="CPW31" s="70"/>
      <c r="CPX31" s="70"/>
      <c r="CPY31" s="70"/>
      <c r="CPZ31" s="70"/>
      <c r="CQA31" s="70"/>
      <c r="CQB31" s="70"/>
      <c r="CQC31" s="70"/>
      <c r="CQD31" s="70"/>
      <c r="CQE31" s="70"/>
      <c r="CQF31" s="70"/>
      <c r="CQG31" s="70"/>
      <c r="CQH31" s="70"/>
      <c r="CQI31" s="70"/>
      <c r="CQJ31" s="70"/>
      <c r="CQK31" s="70"/>
      <c r="CQL31" s="70"/>
      <c r="CQM31" s="70"/>
      <c r="CQN31" s="70"/>
      <c r="CQO31" s="70"/>
      <c r="CQP31" s="70"/>
      <c r="CQQ31" s="70"/>
      <c r="CQR31" s="70"/>
      <c r="CQS31" s="70"/>
      <c r="CQT31" s="70"/>
      <c r="CQU31" s="70"/>
      <c r="CQV31" s="70"/>
      <c r="CQW31" s="70"/>
      <c r="CQX31" s="70"/>
      <c r="CQY31" s="70"/>
      <c r="CQZ31" s="70"/>
      <c r="CRA31" s="70"/>
      <c r="CRB31" s="70"/>
      <c r="CRC31" s="70"/>
      <c r="CRD31" s="70"/>
      <c r="CRE31" s="70"/>
      <c r="CRF31" s="70"/>
      <c r="CRG31" s="70"/>
      <c r="CRH31" s="70"/>
      <c r="CRI31" s="70"/>
      <c r="CRJ31" s="70"/>
      <c r="CRK31" s="70"/>
      <c r="CRL31" s="70"/>
      <c r="CRM31" s="70"/>
      <c r="CRN31" s="70"/>
      <c r="CRO31" s="70"/>
      <c r="CRP31" s="70"/>
      <c r="CRQ31" s="70"/>
      <c r="CRR31" s="70"/>
      <c r="CRS31" s="70"/>
      <c r="CRT31" s="70"/>
      <c r="CRU31" s="70"/>
      <c r="CRV31" s="70"/>
      <c r="CRW31" s="70"/>
      <c r="CRX31" s="70"/>
      <c r="CRY31" s="70"/>
      <c r="CRZ31" s="70"/>
      <c r="CSA31" s="70"/>
      <c r="CSB31" s="70"/>
      <c r="CSC31" s="70"/>
      <c r="CSD31" s="70"/>
      <c r="CSE31" s="70"/>
      <c r="CSF31" s="70"/>
      <c r="CSG31" s="70"/>
      <c r="CSH31" s="70"/>
      <c r="CSI31" s="70"/>
      <c r="CSJ31" s="70"/>
      <c r="CSK31" s="70"/>
      <c r="CSL31" s="70"/>
      <c r="CSM31" s="70"/>
      <c r="CSN31" s="70"/>
      <c r="CSO31" s="70"/>
      <c r="CSP31" s="70"/>
      <c r="CSQ31" s="70"/>
      <c r="CSR31" s="70"/>
      <c r="CSS31" s="70"/>
      <c r="CST31" s="70"/>
      <c r="CSU31" s="70"/>
      <c r="CSV31" s="70"/>
      <c r="CSW31" s="70"/>
      <c r="CSX31" s="70"/>
      <c r="CSY31" s="70"/>
      <c r="CSZ31" s="70"/>
      <c r="CTA31" s="70"/>
      <c r="CTB31" s="70"/>
      <c r="CTC31" s="70"/>
      <c r="CTD31" s="70"/>
      <c r="CTE31" s="70"/>
      <c r="CTF31" s="70"/>
      <c r="CTG31" s="70"/>
      <c r="CTH31" s="70"/>
      <c r="CTI31" s="70"/>
      <c r="CTJ31" s="70"/>
      <c r="CTK31" s="70"/>
      <c r="CTL31" s="70"/>
      <c r="CTM31" s="70"/>
      <c r="CTN31" s="70"/>
      <c r="CTO31" s="70"/>
      <c r="CTP31" s="70"/>
      <c r="CTQ31" s="70"/>
      <c r="CTR31" s="70"/>
      <c r="CTS31" s="70"/>
      <c r="CTT31" s="70"/>
      <c r="CTU31" s="70"/>
      <c r="CTV31" s="70"/>
      <c r="CTW31" s="70"/>
      <c r="CTX31" s="70"/>
      <c r="CTY31" s="70"/>
      <c r="CTZ31" s="70"/>
      <c r="CUA31" s="70"/>
      <c r="CUB31" s="70"/>
      <c r="CUC31" s="70"/>
      <c r="CUD31" s="70"/>
      <c r="CUE31" s="70"/>
      <c r="CUF31" s="70"/>
      <c r="CUG31" s="70"/>
      <c r="CUH31" s="70"/>
      <c r="CUI31" s="70"/>
      <c r="CUJ31" s="70"/>
      <c r="CUK31" s="70"/>
      <c r="CUL31" s="70"/>
      <c r="CUM31" s="70"/>
      <c r="CUN31" s="70"/>
      <c r="CUO31" s="70"/>
      <c r="CUP31" s="70"/>
      <c r="CUQ31" s="70"/>
      <c r="CUR31" s="70"/>
      <c r="CUS31" s="70"/>
      <c r="CUT31" s="70"/>
      <c r="CUU31" s="70"/>
      <c r="CUV31" s="70"/>
      <c r="CUW31" s="70"/>
      <c r="CUX31" s="70"/>
      <c r="CUY31" s="70"/>
      <c r="CUZ31" s="70"/>
      <c r="CVA31" s="70"/>
      <c r="CVB31" s="70"/>
      <c r="CVC31" s="70"/>
      <c r="CVD31" s="70"/>
      <c r="CVE31" s="70"/>
      <c r="CVF31" s="70"/>
      <c r="CVG31" s="70"/>
      <c r="CVH31" s="70"/>
      <c r="CVI31" s="70"/>
      <c r="CVJ31" s="70"/>
      <c r="CVK31" s="70"/>
      <c r="CVL31" s="70"/>
      <c r="CVM31" s="70"/>
      <c r="CVN31" s="70"/>
      <c r="CVO31" s="70"/>
      <c r="CVP31" s="70"/>
      <c r="CVQ31" s="70"/>
      <c r="CVR31" s="70"/>
      <c r="CVS31" s="70"/>
      <c r="CVT31" s="70"/>
      <c r="CVU31" s="70"/>
      <c r="CVV31" s="70"/>
      <c r="CVW31" s="70"/>
      <c r="CVX31" s="70"/>
      <c r="CVY31" s="70"/>
      <c r="CVZ31" s="70"/>
      <c r="CWA31" s="70"/>
      <c r="CWB31" s="70"/>
      <c r="CWC31" s="70"/>
      <c r="CWD31" s="70"/>
      <c r="CWE31" s="70"/>
      <c r="CWF31" s="70"/>
      <c r="CWG31" s="70"/>
      <c r="CWH31" s="70"/>
      <c r="CWI31" s="70"/>
      <c r="CWJ31" s="70"/>
      <c r="CWK31" s="70"/>
      <c r="CWL31" s="70"/>
      <c r="CWM31" s="70"/>
      <c r="CWN31" s="70"/>
      <c r="CWO31" s="70"/>
      <c r="CWP31" s="70"/>
      <c r="CWQ31" s="70"/>
      <c r="CWR31" s="70"/>
      <c r="CWS31" s="70"/>
      <c r="CWT31" s="70"/>
      <c r="CWU31" s="70"/>
      <c r="CWV31" s="70"/>
      <c r="CWW31" s="70"/>
      <c r="CWX31" s="70"/>
      <c r="CWY31" s="70"/>
      <c r="CWZ31" s="70"/>
      <c r="CXA31" s="70"/>
      <c r="CXB31" s="70"/>
      <c r="CXC31" s="70"/>
      <c r="CXD31" s="70"/>
      <c r="CXE31" s="70"/>
      <c r="CXF31" s="70"/>
      <c r="CXG31" s="70"/>
      <c r="CXH31" s="70"/>
      <c r="CXI31" s="70"/>
      <c r="CXJ31" s="70"/>
      <c r="CXK31" s="70"/>
      <c r="CXL31" s="70"/>
      <c r="CXM31" s="70"/>
      <c r="CXN31" s="70"/>
      <c r="CXO31" s="70"/>
      <c r="CXP31" s="70"/>
      <c r="CXQ31" s="70"/>
      <c r="CXR31" s="70"/>
      <c r="CXS31" s="70"/>
      <c r="CXT31" s="70"/>
      <c r="CXU31" s="70"/>
      <c r="CXV31" s="70"/>
      <c r="CXW31" s="70"/>
      <c r="CXX31" s="70"/>
      <c r="CXY31" s="70"/>
      <c r="CXZ31" s="70"/>
      <c r="CYA31" s="70"/>
      <c r="CYB31" s="70"/>
      <c r="CYC31" s="70"/>
      <c r="CYD31" s="70"/>
      <c r="CYE31" s="70"/>
      <c r="CYF31" s="70"/>
      <c r="CYG31" s="70"/>
      <c r="CYH31" s="70"/>
      <c r="CYI31" s="70"/>
      <c r="CYJ31" s="70"/>
      <c r="CYK31" s="70"/>
      <c r="CYL31" s="70"/>
      <c r="CYM31" s="70"/>
      <c r="CYN31" s="70"/>
      <c r="CYO31" s="70"/>
      <c r="CYP31" s="70"/>
      <c r="CYQ31" s="70"/>
      <c r="CYR31" s="70"/>
      <c r="CYS31" s="70"/>
      <c r="CYT31" s="70"/>
      <c r="CYU31" s="70"/>
      <c r="CYV31" s="70"/>
      <c r="CYW31" s="70"/>
      <c r="CYX31" s="70"/>
      <c r="CYY31" s="70"/>
      <c r="CYZ31" s="70"/>
      <c r="CZA31" s="70"/>
      <c r="CZB31" s="70"/>
      <c r="CZC31" s="70"/>
      <c r="CZD31" s="70"/>
      <c r="CZE31" s="70"/>
      <c r="CZF31" s="70"/>
      <c r="CZG31" s="70"/>
      <c r="CZH31" s="70"/>
      <c r="CZI31" s="70"/>
      <c r="CZJ31" s="70"/>
      <c r="CZK31" s="70"/>
      <c r="CZL31" s="70"/>
      <c r="CZM31" s="70"/>
      <c r="CZN31" s="70"/>
      <c r="CZO31" s="70"/>
      <c r="CZP31" s="70"/>
      <c r="CZQ31" s="70"/>
      <c r="CZR31" s="70"/>
      <c r="CZS31" s="70"/>
      <c r="CZT31" s="70"/>
      <c r="CZU31" s="70"/>
      <c r="CZV31" s="70"/>
      <c r="CZW31" s="70"/>
      <c r="CZX31" s="70"/>
      <c r="CZY31" s="70"/>
      <c r="CZZ31" s="70"/>
      <c r="DAA31" s="70"/>
      <c r="DAB31" s="70"/>
      <c r="DAC31" s="70"/>
      <c r="DAD31" s="70"/>
      <c r="DAE31" s="70"/>
      <c r="DAF31" s="70"/>
      <c r="DAG31" s="70"/>
      <c r="DAH31" s="70"/>
      <c r="DAI31" s="70"/>
      <c r="DAJ31" s="70"/>
      <c r="DAK31" s="70"/>
      <c r="DAL31" s="70"/>
      <c r="DAM31" s="70"/>
      <c r="DAN31" s="70"/>
      <c r="DAO31" s="70"/>
      <c r="DAP31" s="70"/>
      <c r="DAQ31" s="70"/>
      <c r="DAR31" s="70"/>
      <c r="DAS31" s="70"/>
      <c r="DAT31" s="70"/>
      <c r="DAU31" s="70"/>
      <c r="DAV31" s="70"/>
      <c r="DAW31" s="70"/>
      <c r="DAX31" s="70"/>
      <c r="DAY31" s="70"/>
      <c r="DAZ31" s="70"/>
      <c r="DBA31" s="70"/>
      <c r="DBB31" s="70"/>
      <c r="DBC31" s="70"/>
      <c r="DBD31" s="70"/>
      <c r="DBE31" s="70"/>
      <c r="DBF31" s="70"/>
      <c r="DBG31" s="70"/>
      <c r="DBH31" s="70"/>
      <c r="DBI31" s="70"/>
      <c r="DBJ31" s="70"/>
      <c r="DBK31" s="70"/>
      <c r="DBL31" s="70"/>
      <c r="DBM31" s="70"/>
      <c r="DBN31" s="70"/>
      <c r="DBO31" s="70"/>
      <c r="DBP31" s="70"/>
      <c r="DBQ31" s="70"/>
      <c r="DBR31" s="70"/>
      <c r="DBS31" s="70"/>
      <c r="DBT31" s="70"/>
      <c r="DBU31" s="70"/>
      <c r="DBV31" s="70"/>
      <c r="DBW31" s="70"/>
      <c r="DBX31" s="70"/>
      <c r="DBY31" s="70"/>
      <c r="DBZ31" s="70"/>
      <c r="DCA31" s="70"/>
      <c r="DCB31" s="70"/>
      <c r="DCC31" s="70"/>
      <c r="DCD31" s="70"/>
      <c r="DCE31" s="70"/>
      <c r="DCF31" s="70"/>
      <c r="DCG31" s="70"/>
      <c r="DCH31" s="70"/>
      <c r="DCI31" s="70"/>
      <c r="DCJ31" s="70"/>
      <c r="DCK31" s="70"/>
      <c r="DCL31" s="70"/>
      <c r="DCM31" s="70"/>
      <c r="DCN31" s="70"/>
      <c r="DCO31" s="70"/>
      <c r="DCP31" s="70"/>
      <c r="DCQ31" s="70"/>
      <c r="DCR31" s="70"/>
      <c r="DCS31" s="70"/>
      <c r="DCT31" s="70"/>
      <c r="DCU31" s="70"/>
      <c r="DCV31" s="70"/>
      <c r="DCW31" s="70"/>
      <c r="DCX31" s="70"/>
      <c r="DCY31" s="70"/>
      <c r="DCZ31" s="70"/>
      <c r="DDA31" s="70"/>
      <c r="DDB31" s="70"/>
      <c r="DDC31" s="70"/>
      <c r="DDD31" s="70"/>
      <c r="DDE31" s="70"/>
      <c r="DDF31" s="70"/>
      <c r="DDG31" s="70"/>
      <c r="DDH31" s="70"/>
      <c r="DDI31" s="70"/>
      <c r="DDJ31" s="70"/>
      <c r="DDK31" s="70"/>
      <c r="DDL31" s="70"/>
      <c r="DDM31" s="70"/>
      <c r="DDN31" s="70"/>
      <c r="DDO31" s="70"/>
      <c r="DDP31" s="70"/>
      <c r="DDQ31" s="70"/>
      <c r="DDR31" s="70"/>
      <c r="DDS31" s="70"/>
      <c r="DDT31" s="70"/>
      <c r="DDU31" s="70"/>
      <c r="DDV31" s="70"/>
      <c r="DDW31" s="70"/>
      <c r="DDX31" s="70"/>
      <c r="DDY31" s="70"/>
      <c r="DDZ31" s="70"/>
      <c r="DEA31" s="70"/>
      <c r="DEB31" s="70"/>
      <c r="DEC31" s="70"/>
      <c r="DED31" s="70"/>
      <c r="DEE31" s="70"/>
      <c r="DEF31" s="70"/>
      <c r="DEG31" s="70"/>
      <c r="DEH31" s="70"/>
      <c r="DEI31" s="70"/>
      <c r="DEJ31" s="70"/>
      <c r="DEK31" s="70"/>
      <c r="DEL31" s="70"/>
      <c r="DEM31" s="70"/>
      <c r="DEN31" s="70"/>
      <c r="DEO31" s="70"/>
      <c r="DEP31" s="70"/>
      <c r="DEQ31" s="70"/>
      <c r="DER31" s="70"/>
      <c r="DES31" s="70"/>
      <c r="DET31" s="70"/>
      <c r="DEU31" s="70"/>
      <c r="DEV31" s="70"/>
      <c r="DEW31" s="70"/>
      <c r="DEX31" s="70"/>
      <c r="DEY31" s="70"/>
      <c r="DEZ31" s="70"/>
      <c r="DFA31" s="70"/>
      <c r="DFB31" s="70"/>
      <c r="DFC31" s="70"/>
      <c r="DFD31" s="70"/>
      <c r="DFE31" s="70"/>
      <c r="DFF31" s="70"/>
      <c r="DFG31" s="70"/>
      <c r="DFH31" s="70"/>
      <c r="DFI31" s="70"/>
      <c r="DFJ31" s="70"/>
      <c r="DFK31" s="70"/>
      <c r="DFL31" s="70"/>
      <c r="DFM31" s="70"/>
      <c r="DFN31" s="70"/>
      <c r="DFO31" s="70"/>
      <c r="DFP31" s="70"/>
      <c r="DFQ31" s="70"/>
      <c r="DFR31" s="70"/>
      <c r="DFS31" s="70"/>
      <c r="DFT31" s="70"/>
      <c r="DFU31" s="70"/>
      <c r="DFV31" s="70"/>
      <c r="DFW31" s="70"/>
      <c r="DFX31" s="70"/>
      <c r="DFY31" s="70"/>
      <c r="DFZ31" s="70"/>
      <c r="DGA31" s="70"/>
      <c r="DGB31" s="70"/>
      <c r="DGC31" s="70"/>
      <c r="DGD31" s="70"/>
      <c r="DGE31" s="70"/>
      <c r="DGF31" s="70"/>
      <c r="DGG31" s="70"/>
      <c r="DGH31" s="70"/>
      <c r="DGI31" s="70"/>
      <c r="DGJ31" s="70"/>
      <c r="DGK31" s="70"/>
      <c r="DGL31" s="70"/>
      <c r="DGM31" s="70"/>
      <c r="DGN31" s="70"/>
      <c r="DGO31" s="70"/>
      <c r="DGP31" s="70"/>
      <c r="DGQ31" s="70"/>
      <c r="DGR31" s="70"/>
      <c r="DGS31" s="70"/>
      <c r="DGT31" s="70"/>
      <c r="DGU31" s="70"/>
      <c r="DGV31" s="70"/>
      <c r="DGW31" s="70"/>
      <c r="DGX31" s="70"/>
      <c r="DGY31" s="70"/>
      <c r="DGZ31" s="70"/>
      <c r="DHA31" s="70"/>
      <c r="DHB31" s="70"/>
      <c r="DHC31" s="70"/>
      <c r="DHD31" s="70"/>
      <c r="DHE31" s="70"/>
      <c r="DHF31" s="70"/>
      <c r="DHG31" s="70"/>
      <c r="DHH31" s="70"/>
      <c r="DHI31" s="70"/>
      <c r="DHJ31" s="70"/>
      <c r="DHK31" s="70"/>
      <c r="DHL31" s="70"/>
      <c r="DHM31" s="70"/>
      <c r="DHN31" s="70"/>
      <c r="DHO31" s="70"/>
      <c r="DHP31" s="70"/>
      <c r="DHQ31" s="70"/>
      <c r="DHR31" s="70"/>
      <c r="DHS31" s="70"/>
      <c r="DHT31" s="70"/>
      <c r="DHU31" s="70"/>
      <c r="DHV31" s="70"/>
      <c r="DHW31" s="70"/>
      <c r="DHX31" s="70"/>
      <c r="DHY31" s="70"/>
      <c r="DHZ31" s="70"/>
      <c r="DIA31" s="70"/>
      <c r="DIB31" s="70"/>
      <c r="DIC31" s="70"/>
      <c r="DID31" s="70"/>
      <c r="DIE31" s="70"/>
      <c r="DIF31" s="70"/>
      <c r="DIG31" s="70"/>
      <c r="DIH31" s="70"/>
      <c r="DII31" s="70"/>
      <c r="DIJ31" s="70"/>
      <c r="DIK31" s="70"/>
      <c r="DIL31" s="70"/>
      <c r="DIM31" s="70"/>
      <c r="DIN31" s="70"/>
      <c r="DIO31" s="70"/>
      <c r="DIP31" s="70"/>
      <c r="DIQ31" s="70"/>
      <c r="DIR31" s="70"/>
      <c r="DIS31" s="70"/>
      <c r="DIT31" s="70"/>
      <c r="DIU31" s="70"/>
      <c r="DIV31" s="70"/>
      <c r="DIW31" s="70"/>
      <c r="DIX31" s="70"/>
      <c r="DIY31" s="70"/>
      <c r="DIZ31" s="70"/>
      <c r="DJA31" s="70"/>
      <c r="DJB31" s="70"/>
      <c r="DJC31" s="70"/>
      <c r="DJD31" s="70"/>
      <c r="DJE31" s="70"/>
      <c r="DJF31" s="70"/>
      <c r="DJG31" s="70"/>
      <c r="DJH31" s="70"/>
      <c r="DJI31" s="70"/>
      <c r="DJJ31" s="70"/>
      <c r="DJK31" s="70"/>
      <c r="DJL31" s="70"/>
      <c r="DJM31" s="70"/>
      <c r="DJN31" s="70"/>
      <c r="DJO31" s="70"/>
      <c r="DJP31" s="70"/>
      <c r="DJQ31" s="70"/>
      <c r="DJR31" s="70"/>
      <c r="DJS31" s="70"/>
      <c r="DJT31" s="70"/>
      <c r="DJU31" s="70"/>
      <c r="DJV31" s="70"/>
      <c r="DJW31" s="70"/>
      <c r="DJX31" s="70"/>
      <c r="DJY31" s="70"/>
      <c r="DJZ31" s="70"/>
      <c r="DKA31" s="70"/>
      <c r="DKB31" s="70"/>
      <c r="DKC31" s="70"/>
      <c r="DKD31" s="70"/>
      <c r="DKE31" s="70"/>
      <c r="DKF31" s="70"/>
      <c r="DKG31" s="70"/>
      <c r="DKH31" s="70"/>
      <c r="DKI31" s="70"/>
      <c r="DKJ31" s="70"/>
      <c r="DKK31" s="70"/>
      <c r="DKL31" s="70"/>
      <c r="DKM31" s="70"/>
      <c r="DKN31" s="70"/>
      <c r="DKO31" s="70"/>
      <c r="DKP31" s="70"/>
      <c r="DKQ31" s="70"/>
      <c r="DKR31" s="70"/>
      <c r="DKS31" s="70"/>
      <c r="DKT31" s="70"/>
      <c r="DKU31" s="70"/>
      <c r="DKV31" s="70"/>
      <c r="DKW31" s="70"/>
      <c r="DKX31" s="70"/>
      <c r="DKY31" s="70"/>
      <c r="DKZ31" s="70"/>
      <c r="DLA31" s="70"/>
      <c r="DLB31" s="70"/>
      <c r="DLC31" s="70"/>
      <c r="DLD31" s="70"/>
      <c r="DLE31" s="70"/>
      <c r="DLF31" s="70"/>
      <c r="DLG31" s="70"/>
      <c r="DLH31" s="70"/>
      <c r="DLI31" s="70"/>
      <c r="DLJ31" s="70"/>
      <c r="DLK31" s="70"/>
      <c r="DLL31" s="70"/>
      <c r="DLM31" s="70"/>
      <c r="DLN31" s="70"/>
      <c r="DLO31" s="70"/>
      <c r="DLP31" s="70"/>
      <c r="DLQ31" s="70"/>
      <c r="DLR31" s="70"/>
      <c r="DLS31" s="70"/>
      <c r="DLT31" s="70"/>
      <c r="DLU31" s="70"/>
      <c r="DLV31" s="70"/>
      <c r="DLW31" s="70"/>
      <c r="DLX31" s="70"/>
      <c r="DLY31" s="70"/>
      <c r="DLZ31" s="70"/>
      <c r="DMA31" s="70"/>
      <c r="DMB31" s="70"/>
      <c r="DMC31" s="70"/>
      <c r="DMD31" s="70"/>
      <c r="DME31" s="70"/>
      <c r="DMF31" s="70"/>
      <c r="DMG31" s="70"/>
      <c r="DMH31" s="70"/>
      <c r="DMI31" s="70"/>
      <c r="DMJ31" s="70"/>
      <c r="DMK31" s="70"/>
      <c r="DML31" s="70"/>
      <c r="DMM31" s="70"/>
      <c r="DMN31" s="70"/>
      <c r="DMO31" s="70"/>
      <c r="DMP31" s="70"/>
      <c r="DMQ31" s="70"/>
      <c r="DMR31" s="70"/>
      <c r="DMS31" s="70"/>
      <c r="DMT31" s="70"/>
      <c r="DMU31" s="70"/>
      <c r="DMV31" s="70"/>
      <c r="DMW31" s="70"/>
      <c r="DMX31" s="70"/>
      <c r="DMY31" s="70"/>
      <c r="DMZ31" s="70"/>
      <c r="DNA31" s="70"/>
      <c r="DNB31" s="70"/>
      <c r="DNC31" s="70"/>
      <c r="DND31" s="70"/>
      <c r="DNE31" s="70"/>
      <c r="DNF31" s="70"/>
      <c r="DNG31" s="70"/>
      <c r="DNH31" s="70"/>
      <c r="DNI31" s="70"/>
      <c r="DNJ31" s="70"/>
      <c r="DNK31" s="70"/>
      <c r="DNL31" s="70"/>
      <c r="DNM31" s="70"/>
      <c r="DNN31" s="70"/>
      <c r="DNO31" s="70"/>
      <c r="DNP31" s="70"/>
      <c r="DNQ31" s="70"/>
      <c r="DNR31" s="70"/>
      <c r="DNS31" s="70"/>
      <c r="DNT31" s="70"/>
      <c r="DNU31" s="70"/>
      <c r="DNV31" s="70"/>
      <c r="DNW31" s="70"/>
      <c r="DNX31" s="70"/>
      <c r="DNY31" s="70"/>
      <c r="DNZ31" s="70"/>
      <c r="DOA31" s="70"/>
      <c r="DOB31" s="70"/>
      <c r="DOC31" s="70"/>
      <c r="DOD31" s="70"/>
      <c r="DOE31" s="70"/>
      <c r="DOF31" s="70"/>
      <c r="DOG31" s="70"/>
      <c r="DOH31" s="70"/>
      <c r="DOI31" s="70"/>
      <c r="DOJ31" s="70"/>
      <c r="DOK31" s="70"/>
      <c r="DOL31" s="70"/>
      <c r="DOM31" s="70"/>
      <c r="DON31" s="70"/>
      <c r="DOO31" s="70"/>
      <c r="DOP31" s="70"/>
      <c r="DOQ31" s="70"/>
      <c r="DOR31" s="70"/>
      <c r="DOS31" s="70"/>
      <c r="DOT31" s="70"/>
      <c r="DOU31" s="70"/>
      <c r="DOV31" s="70"/>
      <c r="DOW31" s="70"/>
      <c r="DOX31" s="70"/>
      <c r="DOY31" s="70"/>
      <c r="DOZ31" s="70"/>
      <c r="DPA31" s="70"/>
      <c r="DPB31" s="70"/>
      <c r="DPC31" s="70"/>
      <c r="DPD31" s="70"/>
      <c r="DPE31" s="70"/>
      <c r="DPF31" s="70"/>
      <c r="DPG31" s="70"/>
      <c r="DPH31" s="70"/>
      <c r="DPI31" s="70"/>
      <c r="DPJ31" s="70"/>
      <c r="DPK31" s="70"/>
      <c r="DPL31" s="70"/>
      <c r="DPM31" s="70"/>
      <c r="DPN31" s="70"/>
      <c r="DPO31" s="70"/>
      <c r="DPP31" s="70"/>
      <c r="DPQ31" s="70"/>
      <c r="DPR31" s="70"/>
      <c r="DPS31" s="70"/>
      <c r="DPT31" s="70"/>
      <c r="DPU31" s="70"/>
      <c r="DPV31" s="70"/>
      <c r="DPW31" s="70"/>
      <c r="DPX31" s="70"/>
      <c r="DPY31" s="70"/>
      <c r="DPZ31" s="70"/>
      <c r="DQA31" s="70"/>
      <c r="DQB31" s="70"/>
      <c r="DQC31" s="70"/>
      <c r="DQD31" s="70"/>
      <c r="DQE31" s="70"/>
      <c r="DQF31" s="70"/>
      <c r="DQG31" s="70"/>
      <c r="DQH31" s="70"/>
      <c r="DQI31" s="70"/>
      <c r="DQJ31" s="70"/>
      <c r="DQK31" s="70"/>
      <c r="DQL31" s="70"/>
      <c r="DQM31" s="70"/>
      <c r="DQN31" s="70"/>
      <c r="DQO31" s="70"/>
      <c r="DQP31" s="70"/>
      <c r="DQQ31" s="70"/>
      <c r="DQR31" s="70"/>
      <c r="DQS31" s="70"/>
      <c r="DQT31" s="70"/>
      <c r="DQU31" s="70"/>
      <c r="DQV31" s="70"/>
      <c r="DQW31" s="70"/>
      <c r="DQX31" s="70"/>
      <c r="DQY31" s="70"/>
      <c r="DQZ31" s="70"/>
      <c r="DRA31" s="70"/>
      <c r="DRB31" s="70"/>
      <c r="DRC31" s="70"/>
      <c r="DRD31" s="70"/>
      <c r="DRE31" s="70"/>
      <c r="DRF31" s="70"/>
      <c r="DRG31" s="70"/>
      <c r="DRH31" s="70"/>
      <c r="DRI31" s="70"/>
      <c r="DRJ31" s="70"/>
      <c r="DRK31" s="70"/>
      <c r="DRL31" s="70"/>
      <c r="DRM31" s="70"/>
      <c r="DRN31" s="70"/>
      <c r="DRO31" s="70"/>
      <c r="DRP31" s="70"/>
      <c r="DRQ31" s="70"/>
      <c r="DRR31" s="70"/>
      <c r="DRS31" s="70"/>
      <c r="DRT31" s="70"/>
      <c r="DRU31" s="70"/>
      <c r="DRV31" s="70"/>
      <c r="DRW31" s="70"/>
      <c r="DRX31" s="70"/>
      <c r="DRY31" s="70"/>
      <c r="DRZ31" s="70"/>
      <c r="DSA31" s="70"/>
      <c r="DSB31" s="70"/>
      <c r="DSC31" s="70"/>
      <c r="DSD31" s="70"/>
      <c r="DSE31" s="70"/>
      <c r="DSF31" s="70"/>
      <c r="DSG31" s="70"/>
      <c r="DSH31" s="70"/>
      <c r="DSI31" s="70"/>
      <c r="DSJ31" s="70"/>
      <c r="DSK31" s="70"/>
      <c r="DSL31" s="70"/>
      <c r="DSM31" s="70"/>
      <c r="DSN31" s="70"/>
      <c r="DSO31" s="70"/>
      <c r="DSP31" s="70"/>
      <c r="DSQ31" s="70"/>
      <c r="DSR31" s="70"/>
      <c r="DSS31" s="70"/>
      <c r="DST31" s="70"/>
      <c r="DSU31" s="70"/>
      <c r="DSV31" s="70"/>
      <c r="DSW31" s="70"/>
      <c r="DSX31" s="70"/>
      <c r="DSY31" s="70"/>
      <c r="DSZ31" s="70"/>
      <c r="DTA31" s="70"/>
      <c r="DTB31" s="70"/>
      <c r="DTC31" s="70"/>
      <c r="DTD31" s="70"/>
      <c r="DTE31" s="70"/>
      <c r="DTF31" s="70"/>
      <c r="DTG31" s="70"/>
      <c r="DTH31" s="70"/>
      <c r="DTI31" s="70"/>
      <c r="DTJ31" s="70"/>
      <c r="DTK31" s="70"/>
      <c r="DTL31" s="70"/>
      <c r="DTM31" s="70"/>
      <c r="DTN31" s="70"/>
      <c r="DTO31" s="70"/>
      <c r="DTP31" s="70"/>
      <c r="DTQ31" s="70"/>
      <c r="DTR31" s="70"/>
      <c r="DTS31" s="70"/>
      <c r="DTT31" s="70"/>
      <c r="DTU31" s="70"/>
      <c r="DTV31" s="70"/>
      <c r="DTW31" s="70"/>
      <c r="DTX31" s="70"/>
      <c r="DTY31" s="70"/>
      <c r="DTZ31" s="70"/>
      <c r="DUA31" s="70"/>
      <c r="DUB31" s="70"/>
      <c r="DUC31" s="70"/>
      <c r="DUD31" s="70"/>
      <c r="DUE31" s="70"/>
      <c r="DUF31" s="70"/>
      <c r="DUG31" s="70"/>
      <c r="DUH31" s="70"/>
      <c r="DUI31" s="70"/>
      <c r="DUJ31" s="70"/>
      <c r="DUK31" s="70"/>
      <c r="DUL31" s="70"/>
      <c r="DUM31" s="70"/>
      <c r="DUN31" s="70"/>
      <c r="DUO31" s="70"/>
      <c r="DUP31" s="70"/>
      <c r="DUQ31" s="70"/>
      <c r="DUR31" s="70"/>
      <c r="DUS31" s="70"/>
      <c r="DUT31" s="70"/>
      <c r="DUU31" s="70"/>
      <c r="DUV31" s="70"/>
      <c r="DUW31" s="70"/>
      <c r="DUX31" s="70"/>
      <c r="DUY31" s="70"/>
      <c r="DUZ31" s="70"/>
      <c r="DVA31" s="70"/>
      <c r="DVB31" s="70"/>
      <c r="DVC31" s="70"/>
      <c r="DVD31" s="70"/>
      <c r="DVE31" s="70"/>
      <c r="DVF31" s="70"/>
      <c r="DVG31" s="70"/>
      <c r="DVH31" s="70"/>
      <c r="DVI31" s="70"/>
      <c r="DVJ31" s="70"/>
      <c r="DVK31" s="70"/>
      <c r="DVL31" s="70"/>
      <c r="DVM31" s="70"/>
      <c r="DVN31" s="70"/>
      <c r="DVO31" s="70"/>
      <c r="DVP31" s="70"/>
      <c r="DVQ31" s="70"/>
      <c r="DVR31" s="70"/>
      <c r="DVS31" s="70"/>
      <c r="DVT31" s="70"/>
      <c r="DVU31" s="70"/>
      <c r="DVV31" s="70"/>
      <c r="DVW31" s="70"/>
      <c r="DVX31" s="70"/>
      <c r="DVY31" s="70"/>
      <c r="DVZ31" s="70"/>
      <c r="DWA31" s="70"/>
      <c r="DWB31" s="70"/>
      <c r="DWC31" s="70"/>
      <c r="DWD31" s="70"/>
      <c r="DWE31" s="70"/>
      <c r="DWF31" s="70"/>
      <c r="DWG31" s="70"/>
      <c r="DWH31" s="70"/>
      <c r="DWI31" s="70"/>
      <c r="DWJ31" s="70"/>
      <c r="DWK31" s="70"/>
      <c r="DWL31" s="70"/>
      <c r="DWM31" s="70"/>
      <c r="DWN31" s="70"/>
      <c r="DWO31" s="70"/>
      <c r="DWP31" s="70"/>
      <c r="DWQ31" s="70"/>
      <c r="DWR31" s="70"/>
      <c r="DWS31" s="70"/>
      <c r="DWT31" s="70"/>
      <c r="DWU31" s="70"/>
      <c r="DWV31" s="70"/>
      <c r="DWW31" s="70"/>
      <c r="DWX31" s="70"/>
      <c r="DWY31" s="70"/>
      <c r="DWZ31" s="70"/>
      <c r="DXA31" s="70"/>
      <c r="DXB31" s="70"/>
      <c r="DXC31" s="70"/>
      <c r="DXD31" s="70"/>
      <c r="DXE31" s="70"/>
      <c r="DXF31" s="70"/>
      <c r="DXG31" s="70"/>
      <c r="DXH31" s="70"/>
      <c r="DXI31" s="70"/>
      <c r="DXJ31" s="70"/>
      <c r="DXK31" s="70"/>
      <c r="DXL31" s="70"/>
      <c r="DXM31" s="70"/>
      <c r="DXN31" s="70"/>
      <c r="DXO31" s="70"/>
      <c r="DXP31" s="70"/>
      <c r="DXQ31" s="70"/>
      <c r="DXR31" s="70"/>
      <c r="DXS31" s="70"/>
      <c r="DXT31" s="70"/>
      <c r="DXU31" s="70"/>
      <c r="DXV31" s="70"/>
      <c r="DXW31" s="70"/>
      <c r="DXX31" s="70"/>
      <c r="DXY31" s="70"/>
      <c r="DXZ31" s="70"/>
      <c r="DYA31" s="70"/>
      <c r="DYB31" s="70"/>
      <c r="DYC31" s="70"/>
      <c r="DYD31" s="70"/>
      <c r="DYE31" s="70"/>
      <c r="DYF31" s="70"/>
      <c r="DYG31" s="70"/>
      <c r="DYH31" s="70"/>
      <c r="DYI31" s="70"/>
      <c r="DYJ31" s="70"/>
      <c r="DYK31" s="70"/>
      <c r="DYL31" s="70"/>
      <c r="DYM31" s="70"/>
      <c r="DYN31" s="70"/>
      <c r="DYO31" s="70"/>
      <c r="DYP31" s="70"/>
      <c r="DYQ31" s="70"/>
      <c r="DYR31" s="70"/>
      <c r="DYS31" s="70"/>
      <c r="DYT31" s="70"/>
      <c r="DYU31" s="70"/>
      <c r="DYV31" s="70"/>
      <c r="DYW31" s="70"/>
      <c r="DYX31" s="70"/>
      <c r="DYY31" s="70"/>
      <c r="DYZ31" s="70"/>
      <c r="DZA31" s="70"/>
      <c r="DZB31" s="70"/>
      <c r="DZC31" s="70"/>
      <c r="DZD31" s="70"/>
      <c r="DZE31" s="70"/>
      <c r="DZF31" s="70"/>
      <c r="DZG31" s="70"/>
      <c r="DZH31" s="70"/>
      <c r="DZI31" s="70"/>
      <c r="DZJ31" s="70"/>
      <c r="DZK31" s="70"/>
      <c r="DZL31" s="70"/>
      <c r="DZM31" s="70"/>
      <c r="DZN31" s="70"/>
      <c r="DZO31" s="70"/>
      <c r="DZP31" s="70"/>
      <c r="DZQ31" s="70"/>
      <c r="DZR31" s="70"/>
      <c r="DZS31" s="70"/>
      <c r="DZT31" s="70"/>
      <c r="DZU31" s="70"/>
      <c r="DZV31" s="70"/>
      <c r="DZW31" s="70"/>
      <c r="DZX31" s="70"/>
      <c r="DZY31" s="70"/>
      <c r="DZZ31" s="70"/>
      <c r="EAA31" s="70"/>
      <c r="EAB31" s="70"/>
      <c r="EAC31" s="70"/>
      <c r="EAD31" s="70"/>
      <c r="EAE31" s="70"/>
      <c r="EAF31" s="70"/>
      <c r="EAG31" s="70"/>
      <c r="EAH31" s="70"/>
      <c r="EAI31" s="70"/>
      <c r="EAJ31" s="70"/>
      <c r="EAK31" s="70"/>
      <c r="EAL31" s="70"/>
      <c r="EAM31" s="70"/>
      <c r="EAN31" s="70"/>
      <c r="EAO31" s="70"/>
      <c r="EAP31" s="70"/>
      <c r="EAQ31" s="70"/>
      <c r="EAR31" s="70"/>
      <c r="EAS31" s="70"/>
      <c r="EAT31" s="70"/>
      <c r="EAU31" s="70"/>
      <c r="EAV31" s="70"/>
      <c r="EAW31" s="70"/>
      <c r="EAX31" s="70"/>
      <c r="EAY31" s="70"/>
      <c r="EAZ31" s="70"/>
      <c r="EBA31" s="70"/>
      <c r="EBB31" s="70"/>
      <c r="EBC31" s="70"/>
      <c r="EBD31" s="70"/>
      <c r="EBE31" s="70"/>
      <c r="EBF31" s="70"/>
      <c r="EBG31" s="70"/>
      <c r="EBH31" s="70"/>
      <c r="EBI31" s="70"/>
      <c r="EBJ31" s="70"/>
      <c r="EBK31" s="70"/>
      <c r="EBL31" s="70"/>
      <c r="EBM31" s="70"/>
      <c r="EBN31" s="70"/>
      <c r="EBO31" s="70"/>
      <c r="EBP31" s="70"/>
      <c r="EBQ31" s="70"/>
      <c r="EBR31" s="70"/>
      <c r="EBS31" s="70"/>
      <c r="EBT31" s="70"/>
      <c r="EBU31" s="70"/>
      <c r="EBV31" s="70"/>
      <c r="EBW31" s="70"/>
      <c r="EBX31" s="70"/>
      <c r="EBY31" s="70"/>
      <c r="EBZ31" s="70"/>
      <c r="ECA31" s="70"/>
      <c r="ECB31" s="70"/>
      <c r="ECC31" s="70"/>
      <c r="ECD31" s="70"/>
      <c r="ECE31" s="70"/>
      <c r="ECF31" s="70"/>
      <c r="ECG31" s="70"/>
      <c r="ECH31" s="70"/>
      <c r="ECI31" s="70"/>
      <c r="ECJ31" s="70"/>
      <c r="ECK31" s="70"/>
      <c r="ECL31" s="70"/>
      <c r="ECM31" s="70"/>
      <c r="ECN31" s="70"/>
      <c r="ECO31" s="70"/>
      <c r="ECP31" s="70"/>
      <c r="ECQ31" s="70"/>
      <c r="ECR31" s="70"/>
      <c r="ECS31" s="70"/>
      <c r="ECT31" s="70"/>
      <c r="ECU31" s="70"/>
      <c r="ECV31" s="70"/>
      <c r="ECW31" s="70"/>
      <c r="ECX31" s="70"/>
      <c r="ECY31" s="70"/>
      <c r="ECZ31" s="70"/>
      <c r="EDA31" s="70"/>
      <c r="EDB31" s="70"/>
      <c r="EDC31" s="70"/>
      <c r="EDD31" s="70"/>
      <c r="EDE31" s="70"/>
      <c r="EDF31" s="70"/>
      <c r="EDG31" s="70"/>
      <c r="EDH31" s="70"/>
      <c r="EDI31" s="70"/>
      <c r="EDJ31" s="70"/>
      <c r="EDK31" s="70"/>
      <c r="EDL31" s="70"/>
      <c r="EDM31" s="70"/>
      <c r="EDN31" s="70"/>
      <c r="EDO31" s="70"/>
      <c r="EDP31" s="70"/>
      <c r="EDQ31" s="70"/>
      <c r="EDR31" s="70"/>
      <c r="EDS31" s="70"/>
      <c r="EDT31" s="70"/>
      <c r="EDU31" s="70"/>
      <c r="EDV31" s="70"/>
      <c r="EDW31" s="70"/>
      <c r="EDX31" s="70"/>
      <c r="EDY31" s="70"/>
      <c r="EDZ31" s="70"/>
      <c r="EEA31" s="70"/>
      <c r="EEB31" s="70"/>
      <c r="EEC31" s="70"/>
      <c r="EED31" s="70"/>
      <c r="EEE31" s="70"/>
      <c r="EEF31" s="70"/>
      <c r="EEG31" s="70"/>
      <c r="EEH31" s="70"/>
      <c r="EEI31" s="70"/>
      <c r="EEJ31" s="70"/>
      <c r="EEK31" s="70"/>
      <c r="EEL31" s="70"/>
      <c r="EEM31" s="70"/>
      <c r="EEN31" s="70"/>
      <c r="EEO31" s="70"/>
      <c r="EEP31" s="70"/>
      <c r="EEQ31" s="70"/>
      <c r="EER31" s="70"/>
      <c r="EES31" s="70"/>
      <c r="EET31" s="70"/>
      <c r="EEU31" s="70"/>
      <c r="EEV31" s="70"/>
      <c r="EEW31" s="70"/>
      <c r="EEX31" s="70"/>
      <c r="EEY31" s="70"/>
      <c r="EEZ31" s="70"/>
      <c r="EFA31" s="70"/>
      <c r="EFB31" s="70"/>
      <c r="EFC31" s="70"/>
      <c r="EFD31" s="70"/>
      <c r="EFE31" s="70"/>
      <c r="EFF31" s="70"/>
      <c r="EFG31" s="70"/>
      <c r="EFH31" s="70"/>
      <c r="EFI31" s="70"/>
      <c r="EFJ31" s="70"/>
      <c r="EFK31" s="70"/>
      <c r="EFL31" s="70"/>
      <c r="EFM31" s="70"/>
      <c r="EFN31" s="70"/>
      <c r="EFO31" s="70"/>
      <c r="EFP31" s="70"/>
      <c r="EFQ31" s="70"/>
      <c r="EFR31" s="70"/>
      <c r="EFS31" s="70"/>
      <c r="EFT31" s="70"/>
      <c r="EFU31" s="70"/>
      <c r="EFV31" s="70"/>
      <c r="EFW31" s="70"/>
      <c r="EFX31" s="70"/>
      <c r="EFY31" s="70"/>
      <c r="EFZ31" s="70"/>
      <c r="EGA31" s="70"/>
      <c r="EGB31" s="70"/>
      <c r="EGC31" s="70"/>
      <c r="EGD31" s="70"/>
      <c r="EGE31" s="70"/>
      <c r="EGF31" s="70"/>
      <c r="EGG31" s="70"/>
      <c r="EGH31" s="70"/>
      <c r="EGI31" s="70"/>
      <c r="EGJ31" s="70"/>
      <c r="EGK31" s="70"/>
      <c r="EGL31" s="70"/>
      <c r="EGM31" s="70"/>
      <c r="EGN31" s="70"/>
      <c r="EGO31" s="70"/>
      <c r="EGP31" s="70"/>
      <c r="EGQ31" s="70"/>
      <c r="EGR31" s="70"/>
      <c r="EGS31" s="70"/>
      <c r="EGT31" s="70"/>
      <c r="EGU31" s="70"/>
      <c r="EGV31" s="70"/>
      <c r="EGW31" s="70"/>
      <c r="EGX31" s="70"/>
      <c r="EGY31" s="70"/>
      <c r="EGZ31" s="70"/>
      <c r="EHA31" s="70"/>
      <c r="EHB31" s="70"/>
      <c r="EHC31" s="70"/>
      <c r="EHD31" s="70"/>
      <c r="EHE31" s="70"/>
      <c r="EHF31" s="70"/>
      <c r="EHG31" s="70"/>
      <c r="EHH31" s="70"/>
      <c r="EHI31" s="70"/>
      <c r="EHJ31" s="70"/>
      <c r="EHK31" s="70"/>
      <c r="EHL31" s="70"/>
      <c r="EHM31" s="70"/>
      <c r="EHN31" s="70"/>
      <c r="EHO31" s="70"/>
      <c r="EHP31" s="70"/>
      <c r="EHQ31" s="70"/>
      <c r="EHR31" s="70"/>
      <c r="EHS31" s="70"/>
      <c r="EHT31" s="70"/>
      <c r="EHU31" s="70"/>
      <c r="EHV31" s="70"/>
      <c r="EHW31" s="70"/>
      <c r="EHX31" s="70"/>
      <c r="EHY31" s="70"/>
      <c r="EHZ31" s="70"/>
      <c r="EIA31" s="70"/>
      <c r="EIB31" s="70"/>
      <c r="EIC31" s="70"/>
      <c r="EID31" s="70"/>
      <c r="EIE31" s="70"/>
      <c r="EIF31" s="70"/>
      <c r="EIG31" s="70"/>
      <c r="EIH31" s="70"/>
      <c r="EII31" s="70"/>
      <c r="EIJ31" s="70"/>
      <c r="EIK31" s="70"/>
      <c r="EIL31" s="70"/>
      <c r="EIM31" s="70"/>
      <c r="EIN31" s="70"/>
      <c r="EIO31" s="70"/>
      <c r="EIP31" s="70"/>
      <c r="EIQ31" s="70"/>
      <c r="EIR31" s="70"/>
      <c r="EIS31" s="70"/>
      <c r="EIT31" s="70"/>
      <c r="EIU31" s="70"/>
      <c r="EIV31" s="70"/>
      <c r="EIW31" s="70"/>
      <c r="EIX31" s="70"/>
      <c r="EIY31" s="70"/>
      <c r="EIZ31" s="70"/>
      <c r="EJA31" s="70"/>
      <c r="EJB31" s="70"/>
      <c r="EJC31" s="70"/>
      <c r="EJD31" s="70"/>
      <c r="EJE31" s="70"/>
      <c r="EJF31" s="70"/>
      <c r="EJG31" s="70"/>
      <c r="EJH31" s="70"/>
      <c r="EJI31" s="70"/>
      <c r="EJJ31" s="70"/>
      <c r="EJK31" s="70"/>
      <c r="EJL31" s="70"/>
      <c r="EJM31" s="70"/>
      <c r="EJN31" s="70"/>
      <c r="EJO31" s="70"/>
      <c r="EJP31" s="70"/>
      <c r="EJQ31" s="70"/>
      <c r="EJR31" s="70"/>
      <c r="EJS31" s="70"/>
      <c r="EJT31" s="70"/>
      <c r="EJU31" s="70"/>
      <c r="EJV31" s="70"/>
      <c r="EJW31" s="70"/>
      <c r="EJX31" s="70"/>
      <c r="EJY31" s="70"/>
      <c r="EJZ31" s="70"/>
      <c r="EKA31" s="70"/>
      <c r="EKB31" s="70"/>
      <c r="EKC31" s="70"/>
      <c r="EKD31" s="70"/>
      <c r="EKE31" s="70"/>
      <c r="EKF31" s="70"/>
      <c r="EKG31" s="70"/>
      <c r="EKH31" s="70"/>
      <c r="EKI31" s="70"/>
      <c r="EKJ31" s="70"/>
      <c r="EKK31" s="70"/>
      <c r="EKL31" s="70"/>
      <c r="EKM31" s="70"/>
      <c r="EKN31" s="70"/>
      <c r="EKO31" s="70"/>
      <c r="EKP31" s="70"/>
      <c r="EKQ31" s="70"/>
      <c r="EKR31" s="70"/>
      <c r="EKS31" s="70"/>
      <c r="EKT31" s="70"/>
      <c r="EKU31" s="70"/>
      <c r="EKV31" s="70"/>
      <c r="EKW31" s="70"/>
      <c r="EKX31" s="70"/>
      <c r="EKY31" s="70"/>
      <c r="EKZ31" s="70"/>
      <c r="ELA31" s="70"/>
      <c r="ELB31" s="70"/>
      <c r="ELC31" s="70"/>
      <c r="ELD31" s="70"/>
      <c r="ELE31" s="70"/>
      <c r="ELF31" s="70"/>
      <c r="ELG31" s="70"/>
      <c r="ELH31" s="70"/>
      <c r="ELI31" s="70"/>
      <c r="ELJ31" s="70"/>
      <c r="ELK31" s="70"/>
      <c r="ELL31" s="70"/>
      <c r="ELM31" s="70"/>
      <c r="ELN31" s="70"/>
      <c r="ELO31" s="70"/>
      <c r="ELP31" s="70"/>
      <c r="ELQ31" s="70"/>
      <c r="ELR31" s="70"/>
      <c r="ELS31" s="70"/>
      <c r="ELT31" s="70"/>
      <c r="ELU31" s="70"/>
      <c r="ELV31" s="70"/>
      <c r="ELW31" s="70"/>
      <c r="ELX31" s="70"/>
      <c r="ELY31" s="70"/>
      <c r="ELZ31" s="70"/>
      <c r="EMA31" s="70"/>
      <c r="EMB31" s="70"/>
      <c r="EMC31" s="70"/>
      <c r="EMD31" s="70"/>
      <c r="EME31" s="70"/>
      <c r="EMF31" s="70"/>
      <c r="EMG31" s="70"/>
      <c r="EMH31" s="70"/>
      <c r="EMI31" s="70"/>
      <c r="EMJ31" s="70"/>
      <c r="EMK31" s="70"/>
      <c r="EML31" s="70"/>
      <c r="EMM31" s="70"/>
      <c r="EMN31" s="70"/>
      <c r="EMO31" s="70"/>
      <c r="EMP31" s="70"/>
      <c r="EMQ31" s="70"/>
      <c r="EMR31" s="70"/>
      <c r="EMS31" s="70"/>
      <c r="EMT31" s="70"/>
      <c r="EMU31" s="70"/>
      <c r="EMV31" s="70"/>
      <c r="EMW31" s="70"/>
      <c r="EMX31" s="70"/>
      <c r="EMY31" s="70"/>
      <c r="EMZ31" s="70"/>
      <c r="ENA31" s="70"/>
      <c r="ENB31" s="70"/>
      <c r="ENC31" s="70"/>
      <c r="END31" s="70"/>
      <c r="ENE31" s="70"/>
      <c r="ENF31" s="70"/>
      <c r="ENG31" s="70"/>
      <c r="ENH31" s="70"/>
      <c r="ENI31" s="70"/>
      <c r="ENJ31" s="70"/>
      <c r="ENK31" s="70"/>
      <c r="ENL31" s="70"/>
      <c r="ENM31" s="70"/>
      <c r="ENN31" s="70"/>
      <c r="ENO31" s="70"/>
      <c r="ENP31" s="70"/>
      <c r="ENQ31" s="70"/>
      <c r="ENR31" s="70"/>
      <c r="ENS31" s="70"/>
      <c r="ENT31" s="70"/>
      <c r="ENU31" s="70"/>
      <c r="ENV31" s="70"/>
      <c r="ENW31" s="70"/>
      <c r="ENX31" s="70"/>
      <c r="ENY31" s="70"/>
      <c r="ENZ31" s="70"/>
      <c r="EOA31" s="70"/>
      <c r="EOB31" s="70"/>
      <c r="EOC31" s="70"/>
      <c r="EOD31" s="70"/>
      <c r="EOE31" s="70"/>
      <c r="EOF31" s="70"/>
      <c r="EOG31" s="70"/>
      <c r="EOH31" s="70"/>
      <c r="EOI31" s="70"/>
      <c r="EOJ31" s="70"/>
      <c r="EOK31" s="70"/>
      <c r="EOL31" s="70"/>
      <c r="EOM31" s="70"/>
      <c r="EON31" s="70"/>
      <c r="EOO31" s="70"/>
      <c r="EOP31" s="70"/>
      <c r="EOQ31" s="70"/>
      <c r="EOR31" s="70"/>
      <c r="EOS31" s="70"/>
      <c r="EOT31" s="70"/>
      <c r="EOU31" s="70"/>
      <c r="EOV31" s="70"/>
      <c r="EOW31" s="70"/>
      <c r="EOX31" s="70"/>
      <c r="EOY31" s="70"/>
      <c r="EOZ31" s="70"/>
      <c r="EPA31" s="70"/>
      <c r="EPB31" s="70"/>
      <c r="EPC31" s="70"/>
      <c r="EPD31" s="70"/>
      <c r="EPE31" s="70"/>
      <c r="EPF31" s="70"/>
      <c r="EPG31" s="70"/>
      <c r="EPH31" s="70"/>
      <c r="EPI31" s="70"/>
      <c r="EPJ31" s="70"/>
      <c r="EPK31" s="70"/>
      <c r="EPL31" s="70"/>
      <c r="EPM31" s="70"/>
      <c r="EPN31" s="70"/>
      <c r="EPO31" s="70"/>
      <c r="EPP31" s="70"/>
      <c r="EPQ31" s="70"/>
      <c r="EPR31" s="70"/>
      <c r="EPS31" s="70"/>
      <c r="EPT31" s="70"/>
      <c r="EPU31" s="70"/>
      <c r="EPV31" s="70"/>
      <c r="EPW31" s="70"/>
      <c r="EPX31" s="70"/>
      <c r="EPY31" s="70"/>
      <c r="EPZ31" s="70"/>
      <c r="EQA31" s="70"/>
      <c r="EQB31" s="70"/>
      <c r="EQC31" s="70"/>
      <c r="EQD31" s="70"/>
      <c r="EQE31" s="70"/>
      <c r="EQF31" s="70"/>
      <c r="EQG31" s="70"/>
      <c r="EQH31" s="70"/>
      <c r="EQI31" s="70"/>
      <c r="EQJ31" s="70"/>
      <c r="EQK31" s="70"/>
      <c r="EQL31" s="70"/>
      <c r="EQM31" s="70"/>
      <c r="EQN31" s="70"/>
      <c r="EQO31" s="70"/>
      <c r="EQP31" s="70"/>
      <c r="EQQ31" s="70"/>
      <c r="EQR31" s="70"/>
      <c r="EQS31" s="70"/>
      <c r="EQT31" s="70"/>
      <c r="EQU31" s="70"/>
      <c r="EQV31" s="70"/>
      <c r="EQW31" s="70"/>
      <c r="EQX31" s="70"/>
      <c r="EQY31" s="70"/>
      <c r="EQZ31" s="70"/>
      <c r="ERA31" s="70"/>
      <c r="ERB31" s="70"/>
      <c r="ERC31" s="70"/>
      <c r="ERD31" s="70"/>
      <c r="ERE31" s="70"/>
      <c r="ERF31" s="70"/>
      <c r="ERG31" s="70"/>
      <c r="ERH31" s="70"/>
      <c r="ERI31" s="70"/>
      <c r="ERJ31" s="70"/>
      <c r="ERK31" s="70"/>
      <c r="ERL31" s="70"/>
      <c r="ERM31" s="70"/>
      <c r="ERN31" s="70"/>
      <c r="ERO31" s="70"/>
      <c r="ERP31" s="70"/>
      <c r="ERQ31" s="70"/>
      <c r="ERR31" s="70"/>
      <c r="ERS31" s="70"/>
      <c r="ERT31" s="70"/>
      <c r="ERU31" s="70"/>
      <c r="ERV31" s="70"/>
      <c r="ERW31" s="70"/>
      <c r="ERX31" s="70"/>
      <c r="ERY31" s="70"/>
      <c r="ERZ31" s="70"/>
      <c r="ESA31" s="70"/>
      <c r="ESB31" s="70"/>
      <c r="ESC31" s="70"/>
      <c r="ESD31" s="70"/>
      <c r="ESE31" s="70"/>
      <c r="ESF31" s="70"/>
      <c r="ESG31" s="70"/>
      <c r="ESH31" s="70"/>
      <c r="ESI31" s="70"/>
      <c r="ESJ31" s="70"/>
      <c r="ESK31" s="70"/>
      <c r="ESL31" s="70"/>
      <c r="ESM31" s="70"/>
      <c r="ESN31" s="70"/>
      <c r="ESO31" s="70"/>
      <c r="ESP31" s="70"/>
      <c r="ESQ31" s="70"/>
      <c r="ESR31" s="70"/>
      <c r="ESS31" s="70"/>
      <c r="EST31" s="70"/>
      <c r="ESU31" s="70"/>
      <c r="ESV31" s="70"/>
      <c r="ESW31" s="70"/>
      <c r="ESX31" s="70"/>
      <c r="ESY31" s="70"/>
      <c r="ESZ31" s="70"/>
      <c r="ETA31" s="70"/>
      <c r="ETB31" s="70"/>
      <c r="ETC31" s="70"/>
      <c r="ETD31" s="70"/>
      <c r="ETE31" s="70"/>
      <c r="ETF31" s="70"/>
      <c r="ETG31" s="70"/>
      <c r="ETH31" s="70"/>
      <c r="ETI31" s="70"/>
      <c r="ETJ31" s="70"/>
      <c r="ETK31" s="70"/>
      <c r="ETL31" s="70"/>
      <c r="ETM31" s="70"/>
      <c r="ETN31" s="70"/>
      <c r="ETO31" s="70"/>
      <c r="ETP31" s="70"/>
      <c r="ETQ31" s="70"/>
      <c r="ETR31" s="70"/>
      <c r="ETS31" s="70"/>
      <c r="ETT31" s="70"/>
      <c r="ETU31" s="70"/>
      <c r="ETV31" s="70"/>
      <c r="ETW31" s="70"/>
      <c r="ETX31" s="70"/>
      <c r="ETY31" s="70"/>
      <c r="ETZ31" s="70"/>
      <c r="EUA31" s="70"/>
      <c r="EUB31" s="70"/>
      <c r="EUC31" s="70"/>
      <c r="EUD31" s="70"/>
      <c r="EUE31" s="70"/>
      <c r="EUF31" s="70"/>
      <c r="EUG31" s="70"/>
      <c r="EUH31" s="70"/>
      <c r="EUI31" s="70"/>
      <c r="EUJ31" s="70"/>
      <c r="EUK31" s="70"/>
      <c r="EUL31" s="70"/>
      <c r="EUM31" s="70"/>
      <c r="EUN31" s="70"/>
      <c r="EUO31" s="70"/>
      <c r="EUP31" s="70"/>
      <c r="EUQ31" s="70"/>
      <c r="EUR31" s="70"/>
      <c r="EUS31" s="70"/>
      <c r="EUT31" s="70"/>
      <c r="EUU31" s="70"/>
      <c r="EUV31" s="70"/>
      <c r="EUW31" s="70"/>
      <c r="EUX31" s="70"/>
      <c r="EUY31" s="70"/>
      <c r="EUZ31" s="70"/>
      <c r="EVA31" s="70"/>
      <c r="EVB31" s="70"/>
      <c r="EVC31" s="70"/>
      <c r="EVD31" s="70"/>
      <c r="EVE31" s="70"/>
      <c r="EVF31" s="70"/>
      <c r="EVG31" s="70"/>
      <c r="EVH31" s="70"/>
      <c r="EVI31" s="70"/>
      <c r="EVJ31" s="70"/>
      <c r="EVK31" s="70"/>
      <c r="EVL31" s="70"/>
      <c r="EVM31" s="70"/>
      <c r="EVN31" s="70"/>
      <c r="EVO31" s="70"/>
      <c r="EVP31" s="70"/>
      <c r="EVQ31" s="70"/>
      <c r="EVR31" s="70"/>
      <c r="EVS31" s="70"/>
      <c r="EVT31" s="70"/>
      <c r="EVU31" s="70"/>
      <c r="EVV31" s="70"/>
      <c r="EVW31" s="70"/>
      <c r="EVX31" s="70"/>
      <c r="EVY31" s="70"/>
      <c r="EVZ31" s="70"/>
      <c r="EWA31" s="70"/>
      <c r="EWB31" s="70"/>
      <c r="EWC31" s="70"/>
      <c r="EWD31" s="70"/>
      <c r="EWE31" s="70"/>
      <c r="EWF31" s="70"/>
      <c r="EWG31" s="70"/>
      <c r="EWH31" s="70"/>
      <c r="EWI31" s="70"/>
      <c r="EWJ31" s="70"/>
      <c r="EWK31" s="70"/>
      <c r="EWL31" s="70"/>
      <c r="EWM31" s="70"/>
      <c r="EWN31" s="70"/>
      <c r="EWO31" s="70"/>
      <c r="EWP31" s="70"/>
      <c r="EWQ31" s="70"/>
      <c r="EWR31" s="70"/>
      <c r="EWS31" s="70"/>
      <c r="EWT31" s="70"/>
      <c r="EWU31" s="70"/>
      <c r="EWV31" s="70"/>
      <c r="EWW31" s="70"/>
      <c r="EWX31" s="70"/>
      <c r="EWY31" s="70"/>
      <c r="EWZ31" s="70"/>
      <c r="EXA31" s="70"/>
      <c r="EXB31" s="70"/>
      <c r="EXC31" s="70"/>
      <c r="EXD31" s="70"/>
      <c r="EXE31" s="70"/>
      <c r="EXF31" s="70"/>
      <c r="EXG31" s="70"/>
      <c r="EXH31" s="70"/>
      <c r="EXI31" s="70"/>
      <c r="EXJ31" s="70"/>
      <c r="EXK31" s="70"/>
      <c r="EXL31" s="70"/>
      <c r="EXM31" s="70"/>
      <c r="EXN31" s="70"/>
      <c r="EXO31" s="70"/>
      <c r="EXP31" s="70"/>
      <c r="EXQ31" s="70"/>
      <c r="EXR31" s="70"/>
      <c r="EXS31" s="70"/>
      <c r="EXT31" s="70"/>
      <c r="EXU31" s="70"/>
      <c r="EXV31" s="70"/>
      <c r="EXW31" s="70"/>
      <c r="EXX31" s="70"/>
      <c r="EXY31" s="70"/>
      <c r="EXZ31" s="70"/>
      <c r="EYA31" s="70"/>
      <c r="EYB31" s="70"/>
      <c r="EYC31" s="70"/>
      <c r="EYD31" s="70"/>
      <c r="EYE31" s="70"/>
      <c r="EYF31" s="70"/>
      <c r="EYG31" s="70"/>
      <c r="EYH31" s="70"/>
      <c r="EYI31" s="70"/>
      <c r="EYJ31" s="70"/>
      <c r="EYK31" s="70"/>
      <c r="EYL31" s="70"/>
      <c r="EYM31" s="70"/>
      <c r="EYN31" s="70"/>
      <c r="EYO31" s="70"/>
      <c r="EYP31" s="70"/>
      <c r="EYQ31" s="70"/>
      <c r="EYR31" s="70"/>
      <c r="EYS31" s="70"/>
      <c r="EYT31" s="70"/>
      <c r="EYU31" s="70"/>
      <c r="EYV31" s="70"/>
      <c r="EYW31" s="70"/>
      <c r="EYX31" s="70"/>
      <c r="EYY31" s="70"/>
      <c r="EYZ31" s="70"/>
      <c r="EZA31" s="70"/>
      <c r="EZB31" s="70"/>
      <c r="EZC31" s="70"/>
      <c r="EZD31" s="70"/>
      <c r="EZE31" s="70"/>
      <c r="EZF31" s="70"/>
      <c r="EZG31" s="70"/>
      <c r="EZH31" s="70"/>
      <c r="EZI31" s="70"/>
      <c r="EZJ31" s="70"/>
      <c r="EZK31" s="70"/>
      <c r="EZL31" s="70"/>
      <c r="EZM31" s="70"/>
      <c r="EZN31" s="70"/>
      <c r="EZO31" s="70"/>
      <c r="EZP31" s="70"/>
      <c r="EZQ31" s="70"/>
      <c r="EZR31" s="70"/>
      <c r="EZS31" s="70"/>
      <c r="EZT31" s="70"/>
      <c r="EZU31" s="70"/>
      <c r="EZV31" s="70"/>
      <c r="EZW31" s="70"/>
      <c r="EZX31" s="70"/>
      <c r="EZY31" s="70"/>
      <c r="EZZ31" s="70"/>
      <c r="FAA31" s="70"/>
      <c r="FAB31" s="70"/>
      <c r="FAC31" s="70"/>
      <c r="FAD31" s="70"/>
      <c r="FAE31" s="70"/>
      <c r="FAF31" s="70"/>
      <c r="FAG31" s="70"/>
      <c r="FAH31" s="70"/>
      <c r="FAI31" s="70"/>
      <c r="FAJ31" s="70"/>
      <c r="FAK31" s="70"/>
      <c r="FAL31" s="70"/>
      <c r="FAM31" s="70"/>
      <c r="FAN31" s="70"/>
      <c r="FAO31" s="70"/>
      <c r="FAP31" s="70"/>
      <c r="FAQ31" s="70"/>
      <c r="FAR31" s="70"/>
      <c r="FAS31" s="70"/>
      <c r="FAT31" s="70"/>
      <c r="FAU31" s="70"/>
      <c r="FAV31" s="70"/>
      <c r="FAW31" s="70"/>
      <c r="FAX31" s="70"/>
      <c r="FAY31" s="70"/>
      <c r="FAZ31" s="70"/>
      <c r="FBA31" s="70"/>
      <c r="FBB31" s="70"/>
      <c r="FBC31" s="70"/>
      <c r="FBD31" s="70"/>
      <c r="FBE31" s="70"/>
      <c r="FBF31" s="70"/>
      <c r="FBG31" s="70"/>
      <c r="FBH31" s="70"/>
      <c r="FBI31" s="70"/>
      <c r="FBJ31" s="70"/>
      <c r="FBK31" s="70"/>
      <c r="FBL31" s="70"/>
      <c r="FBM31" s="70"/>
      <c r="FBN31" s="70"/>
      <c r="FBO31" s="70"/>
      <c r="FBP31" s="70"/>
      <c r="FBQ31" s="70"/>
      <c r="FBR31" s="70"/>
      <c r="FBS31" s="70"/>
      <c r="FBT31" s="70"/>
      <c r="FBU31" s="70"/>
      <c r="FBV31" s="70"/>
      <c r="FBW31" s="70"/>
      <c r="FBX31" s="70"/>
      <c r="FBY31" s="70"/>
      <c r="FBZ31" s="70"/>
      <c r="FCA31" s="70"/>
      <c r="FCB31" s="70"/>
      <c r="FCC31" s="70"/>
      <c r="FCD31" s="70"/>
      <c r="FCE31" s="70"/>
      <c r="FCF31" s="70"/>
      <c r="FCG31" s="70"/>
      <c r="FCH31" s="70"/>
      <c r="FCI31" s="70"/>
      <c r="FCJ31" s="70"/>
      <c r="FCK31" s="70"/>
      <c r="FCL31" s="70"/>
      <c r="FCM31" s="70"/>
      <c r="FCN31" s="70"/>
      <c r="FCO31" s="70"/>
      <c r="FCP31" s="70"/>
      <c r="FCQ31" s="70"/>
      <c r="FCR31" s="70"/>
      <c r="FCS31" s="70"/>
      <c r="FCT31" s="70"/>
      <c r="FCU31" s="70"/>
      <c r="FCV31" s="70"/>
      <c r="FCW31" s="70"/>
      <c r="FCX31" s="70"/>
      <c r="FCY31" s="70"/>
      <c r="FCZ31" s="70"/>
      <c r="FDA31" s="70"/>
      <c r="FDB31" s="70"/>
      <c r="FDC31" s="70"/>
      <c r="FDD31" s="70"/>
      <c r="FDE31" s="70"/>
      <c r="FDF31" s="70"/>
      <c r="FDG31" s="70"/>
      <c r="FDH31" s="70"/>
      <c r="FDI31" s="70"/>
      <c r="FDJ31" s="70"/>
      <c r="FDK31" s="70"/>
      <c r="FDL31" s="70"/>
      <c r="FDM31" s="70"/>
      <c r="FDN31" s="70"/>
      <c r="FDO31" s="70"/>
      <c r="FDP31" s="70"/>
      <c r="FDQ31" s="70"/>
      <c r="FDR31" s="70"/>
      <c r="FDS31" s="70"/>
      <c r="FDT31" s="70"/>
      <c r="FDU31" s="70"/>
      <c r="FDV31" s="70"/>
      <c r="FDW31" s="70"/>
      <c r="FDX31" s="70"/>
      <c r="FDY31" s="70"/>
      <c r="FDZ31" s="70"/>
      <c r="FEA31" s="70"/>
      <c r="FEB31" s="70"/>
      <c r="FEC31" s="70"/>
      <c r="FED31" s="70"/>
      <c r="FEE31" s="70"/>
      <c r="FEF31" s="70"/>
      <c r="FEG31" s="70"/>
      <c r="FEH31" s="70"/>
      <c r="FEI31" s="70"/>
      <c r="FEJ31" s="70"/>
      <c r="FEK31" s="70"/>
      <c r="FEL31" s="70"/>
      <c r="FEM31" s="70"/>
      <c r="FEN31" s="70"/>
      <c r="FEO31" s="70"/>
      <c r="FEP31" s="70"/>
      <c r="FEQ31" s="70"/>
      <c r="FER31" s="70"/>
      <c r="FES31" s="70"/>
      <c r="FET31" s="70"/>
      <c r="FEU31" s="70"/>
      <c r="FEV31" s="70"/>
      <c r="FEW31" s="70"/>
      <c r="FEX31" s="70"/>
      <c r="FEY31" s="70"/>
      <c r="FEZ31" s="70"/>
      <c r="FFA31" s="70"/>
      <c r="FFB31" s="70"/>
      <c r="FFC31" s="70"/>
      <c r="FFD31" s="70"/>
      <c r="FFE31" s="70"/>
      <c r="FFF31" s="70"/>
      <c r="FFG31" s="70"/>
      <c r="FFH31" s="70"/>
      <c r="FFI31" s="70"/>
      <c r="FFJ31" s="70"/>
      <c r="FFK31" s="70"/>
      <c r="FFL31" s="70"/>
      <c r="FFM31" s="70"/>
      <c r="FFN31" s="70"/>
      <c r="FFO31" s="70"/>
      <c r="FFP31" s="70"/>
      <c r="FFQ31" s="70"/>
      <c r="FFR31" s="70"/>
      <c r="FFS31" s="70"/>
      <c r="FFT31" s="70"/>
      <c r="FFU31" s="70"/>
      <c r="FFV31" s="70"/>
      <c r="FFW31" s="70"/>
      <c r="FFX31" s="70"/>
      <c r="FFY31" s="70"/>
      <c r="FFZ31" s="70"/>
      <c r="FGA31" s="70"/>
      <c r="FGB31" s="70"/>
      <c r="FGC31" s="70"/>
      <c r="FGD31" s="70"/>
      <c r="FGE31" s="70"/>
      <c r="FGF31" s="70"/>
      <c r="FGG31" s="70"/>
      <c r="FGH31" s="70"/>
      <c r="FGI31" s="70"/>
      <c r="FGJ31" s="70"/>
      <c r="FGK31" s="70"/>
      <c r="FGL31" s="70"/>
      <c r="FGM31" s="70"/>
      <c r="FGN31" s="70"/>
      <c r="FGO31" s="70"/>
      <c r="FGP31" s="70"/>
      <c r="FGQ31" s="70"/>
      <c r="FGR31" s="70"/>
      <c r="FGS31" s="70"/>
      <c r="FGT31" s="70"/>
      <c r="FGU31" s="70"/>
      <c r="FGV31" s="70"/>
      <c r="FGW31" s="70"/>
      <c r="FGX31" s="70"/>
      <c r="FGY31" s="70"/>
      <c r="FGZ31" s="70"/>
      <c r="FHA31" s="70"/>
      <c r="FHB31" s="70"/>
      <c r="FHC31" s="70"/>
      <c r="FHD31" s="70"/>
      <c r="FHE31" s="70"/>
      <c r="FHF31" s="70"/>
      <c r="FHG31" s="70"/>
      <c r="FHH31" s="70"/>
      <c r="FHI31" s="70"/>
      <c r="FHJ31" s="70"/>
      <c r="FHK31" s="70"/>
      <c r="FHL31" s="70"/>
      <c r="FHM31" s="70"/>
      <c r="FHN31" s="70"/>
      <c r="FHO31" s="70"/>
      <c r="FHP31" s="70"/>
      <c r="FHQ31" s="70"/>
      <c r="FHR31" s="70"/>
      <c r="FHS31" s="70"/>
      <c r="FHT31" s="70"/>
      <c r="FHU31" s="70"/>
      <c r="FHV31" s="70"/>
      <c r="FHW31" s="70"/>
      <c r="FHX31" s="70"/>
      <c r="FHY31" s="70"/>
      <c r="FHZ31" s="70"/>
      <c r="FIA31" s="70"/>
      <c r="FIB31" s="70"/>
      <c r="FIC31" s="70"/>
      <c r="FID31" s="70"/>
      <c r="FIE31" s="70"/>
      <c r="FIF31" s="70"/>
      <c r="FIG31" s="70"/>
      <c r="FIH31" s="70"/>
      <c r="FII31" s="70"/>
      <c r="FIJ31" s="70"/>
      <c r="FIK31" s="70"/>
      <c r="FIL31" s="70"/>
      <c r="FIM31" s="70"/>
      <c r="FIN31" s="70"/>
      <c r="FIO31" s="70"/>
      <c r="FIP31" s="70"/>
      <c r="FIQ31" s="70"/>
      <c r="FIR31" s="70"/>
      <c r="FIS31" s="70"/>
      <c r="FIT31" s="70"/>
      <c r="FIU31" s="70"/>
      <c r="FIV31" s="70"/>
      <c r="FIW31" s="70"/>
      <c r="FIX31" s="70"/>
      <c r="FIY31" s="70"/>
      <c r="FIZ31" s="70"/>
      <c r="FJA31" s="70"/>
      <c r="FJB31" s="70"/>
      <c r="FJC31" s="70"/>
      <c r="FJD31" s="70"/>
      <c r="FJE31" s="70"/>
      <c r="FJF31" s="70"/>
      <c r="FJG31" s="70"/>
      <c r="FJH31" s="70"/>
      <c r="FJI31" s="70"/>
      <c r="FJJ31" s="70"/>
      <c r="FJK31" s="70"/>
      <c r="FJL31" s="70"/>
      <c r="FJM31" s="70"/>
      <c r="FJN31" s="70"/>
      <c r="FJO31" s="70"/>
      <c r="FJP31" s="70"/>
      <c r="FJQ31" s="70"/>
      <c r="FJR31" s="70"/>
      <c r="FJS31" s="70"/>
      <c r="FJT31" s="70"/>
      <c r="FJU31" s="70"/>
      <c r="FJV31" s="70"/>
      <c r="FJW31" s="70"/>
      <c r="FJX31" s="70"/>
      <c r="FJY31" s="70"/>
      <c r="FJZ31" s="70"/>
      <c r="FKA31" s="70"/>
      <c r="FKB31" s="70"/>
      <c r="FKC31" s="70"/>
      <c r="FKD31" s="70"/>
      <c r="FKE31" s="70"/>
      <c r="FKF31" s="70"/>
      <c r="FKG31" s="70"/>
      <c r="FKH31" s="70"/>
      <c r="FKI31" s="70"/>
      <c r="FKJ31" s="70"/>
      <c r="FKK31" s="70"/>
      <c r="FKL31" s="70"/>
      <c r="FKM31" s="70"/>
      <c r="FKN31" s="70"/>
      <c r="FKO31" s="70"/>
      <c r="FKP31" s="70"/>
      <c r="FKQ31" s="70"/>
      <c r="FKR31" s="70"/>
      <c r="FKS31" s="70"/>
      <c r="FKT31" s="70"/>
      <c r="FKU31" s="70"/>
      <c r="FKV31" s="70"/>
      <c r="FKW31" s="70"/>
      <c r="FKX31" s="70"/>
      <c r="FKY31" s="70"/>
      <c r="FKZ31" s="70"/>
      <c r="FLA31" s="70"/>
      <c r="FLB31" s="70"/>
      <c r="FLC31" s="70"/>
      <c r="FLD31" s="70"/>
      <c r="FLE31" s="70"/>
      <c r="FLF31" s="70"/>
      <c r="FLG31" s="70"/>
      <c r="FLH31" s="70"/>
      <c r="FLI31" s="70"/>
      <c r="FLJ31" s="70"/>
      <c r="FLK31" s="70"/>
      <c r="FLL31" s="70"/>
      <c r="FLM31" s="70"/>
      <c r="FLN31" s="70"/>
      <c r="FLO31" s="70"/>
      <c r="FLP31" s="70"/>
      <c r="FLQ31" s="70"/>
      <c r="FLR31" s="70"/>
      <c r="FLS31" s="70"/>
      <c r="FLT31" s="70"/>
      <c r="FLU31" s="70"/>
      <c r="FLV31" s="70"/>
      <c r="FLW31" s="70"/>
      <c r="FLX31" s="70"/>
      <c r="FLY31" s="70"/>
      <c r="FLZ31" s="70"/>
      <c r="FMA31" s="70"/>
      <c r="FMB31" s="70"/>
      <c r="FMC31" s="70"/>
      <c r="FMD31" s="70"/>
      <c r="FME31" s="70"/>
      <c r="FMF31" s="70"/>
      <c r="FMG31" s="70"/>
      <c r="FMH31" s="70"/>
      <c r="FMI31" s="70"/>
      <c r="FMJ31" s="70"/>
      <c r="FMK31" s="70"/>
      <c r="FML31" s="70"/>
      <c r="FMM31" s="70"/>
      <c r="FMN31" s="70"/>
      <c r="FMO31" s="70"/>
      <c r="FMP31" s="70"/>
      <c r="FMQ31" s="70"/>
      <c r="FMR31" s="70"/>
      <c r="FMS31" s="70"/>
      <c r="FMT31" s="70"/>
      <c r="FMU31" s="70"/>
      <c r="FMV31" s="70"/>
      <c r="FMW31" s="70"/>
      <c r="FMX31" s="70"/>
      <c r="FMY31" s="70"/>
      <c r="FMZ31" s="70"/>
      <c r="FNA31" s="70"/>
      <c r="FNB31" s="70"/>
      <c r="FNC31" s="70"/>
      <c r="FND31" s="70"/>
      <c r="FNE31" s="70"/>
      <c r="FNF31" s="70"/>
      <c r="FNG31" s="70"/>
      <c r="FNH31" s="70"/>
      <c r="FNI31" s="70"/>
      <c r="FNJ31" s="70"/>
      <c r="FNK31" s="70"/>
      <c r="FNL31" s="70"/>
      <c r="FNM31" s="70"/>
      <c r="FNN31" s="70"/>
      <c r="FNO31" s="70"/>
      <c r="FNP31" s="70"/>
      <c r="FNQ31" s="70"/>
      <c r="FNR31" s="70"/>
      <c r="FNS31" s="70"/>
      <c r="FNT31" s="70"/>
      <c r="FNU31" s="70"/>
      <c r="FNV31" s="70"/>
      <c r="FNW31" s="70"/>
      <c r="FNX31" s="70"/>
      <c r="FNY31" s="70"/>
      <c r="FNZ31" s="70"/>
      <c r="FOA31" s="70"/>
      <c r="FOB31" s="70"/>
      <c r="FOC31" s="70"/>
      <c r="FOD31" s="70"/>
      <c r="FOE31" s="70"/>
      <c r="FOF31" s="70"/>
      <c r="FOG31" s="70"/>
      <c r="FOH31" s="70"/>
      <c r="FOI31" s="70"/>
      <c r="FOJ31" s="70"/>
      <c r="FOK31" s="70"/>
      <c r="FOL31" s="70"/>
      <c r="FOM31" s="70"/>
      <c r="FON31" s="70"/>
      <c r="FOO31" s="70"/>
      <c r="FOP31" s="70"/>
      <c r="FOQ31" s="70"/>
      <c r="FOR31" s="70"/>
      <c r="FOS31" s="70"/>
      <c r="FOT31" s="70"/>
      <c r="FOU31" s="70"/>
      <c r="FOV31" s="70"/>
      <c r="FOW31" s="70"/>
      <c r="FOX31" s="70"/>
      <c r="FOY31" s="70"/>
      <c r="FOZ31" s="70"/>
      <c r="FPA31" s="70"/>
      <c r="FPB31" s="70"/>
      <c r="FPC31" s="70"/>
      <c r="FPD31" s="70"/>
      <c r="FPE31" s="70"/>
      <c r="FPF31" s="70"/>
      <c r="FPG31" s="70"/>
      <c r="FPH31" s="70"/>
      <c r="FPI31" s="70"/>
      <c r="FPJ31" s="70"/>
      <c r="FPK31" s="70"/>
      <c r="FPL31" s="70"/>
      <c r="FPM31" s="70"/>
      <c r="FPN31" s="70"/>
      <c r="FPO31" s="70"/>
      <c r="FPP31" s="70"/>
      <c r="FPQ31" s="70"/>
      <c r="FPR31" s="70"/>
      <c r="FPS31" s="70"/>
      <c r="FPT31" s="70"/>
      <c r="FPU31" s="70"/>
      <c r="FPV31" s="70"/>
      <c r="FPW31" s="70"/>
      <c r="FPX31" s="70"/>
      <c r="FPY31" s="70"/>
      <c r="FPZ31" s="70"/>
      <c r="FQA31" s="70"/>
      <c r="FQB31" s="70"/>
      <c r="FQC31" s="70"/>
      <c r="FQD31" s="70"/>
      <c r="FQE31" s="70"/>
      <c r="FQF31" s="70"/>
      <c r="FQG31" s="70"/>
      <c r="FQH31" s="70"/>
      <c r="FQI31" s="70"/>
      <c r="FQJ31" s="70"/>
      <c r="FQK31" s="70"/>
      <c r="FQL31" s="70"/>
      <c r="FQM31" s="70"/>
      <c r="FQN31" s="70"/>
      <c r="FQO31" s="70"/>
      <c r="FQP31" s="70"/>
      <c r="FQQ31" s="70"/>
      <c r="FQR31" s="70"/>
      <c r="FQS31" s="70"/>
      <c r="FQT31" s="70"/>
      <c r="FQU31" s="70"/>
      <c r="FQV31" s="70"/>
      <c r="FQW31" s="70"/>
      <c r="FQX31" s="70"/>
      <c r="FQY31" s="70"/>
      <c r="FQZ31" s="70"/>
      <c r="FRA31" s="70"/>
      <c r="FRB31" s="70"/>
      <c r="FRC31" s="70"/>
      <c r="FRD31" s="70"/>
      <c r="FRE31" s="70"/>
      <c r="FRF31" s="70"/>
      <c r="FRG31" s="70"/>
      <c r="FRH31" s="70"/>
      <c r="FRI31" s="70"/>
      <c r="FRJ31" s="70"/>
      <c r="FRK31" s="70"/>
      <c r="FRL31" s="70"/>
      <c r="FRM31" s="70"/>
      <c r="FRN31" s="70"/>
      <c r="FRO31" s="70"/>
      <c r="FRP31" s="70"/>
      <c r="FRQ31" s="70"/>
      <c r="FRR31" s="70"/>
      <c r="FRS31" s="70"/>
      <c r="FRT31" s="70"/>
      <c r="FRU31" s="70"/>
      <c r="FRV31" s="70"/>
      <c r="FRW31" s="70"/>
      <c r="FRX31" s="70"/>
      <c r="FRY31" s="70"/>
      <c r="FRZ31" s="70"/>
      <c r="FSA31" s="70"/>
      <c r="FSB31" s="70"/>
      <c r="FSC31" s="70"/>
      <c r="FSD31" s="70"/>
      <c r="FSE31" s="70"/>
      <c r="FSF31" s="70"/>
      <c r="FSG31" s="70"/>
      <c r="FSH31" s="70"/>
      <c r="FSI31" s="70"/>
      <c r="FSJ31" s="70"/>
      <c r="FSK31" s="70"/>
      <c r="FSL31" s="70"/>
      <c r="FSM31" s="70"/>
      <c r="FSN31" s="70"/>
      <c r="FSO31" s="70"/>
      <c r="FSP31" s="70"/>
      <c r="FSQ31" s="70"/>
      <c r="FSR31" s="70"/>
      <c r="FSS31" s="70"/>
      <c r="FST31" s="70"/>
      <c r="FSU31" s="70"/>
      <c r="FSV31" s="70"/>
      <c r="FSW31" s="70"/>
      <c r="FSX31" s="70"/>
      <c r="FSY31" s="70"/>
      <c r="FSZ31" s="70"/>
      <c r="FTA31" s="70"/>
      <c r="FTB31" s="70"/>
      <c r="FTC31" s="70"/>
      <c r="FTD31" s="70"/>
      <c r="FTE31" s="70"/>
      <c r="FTF31" s="70"/>
      <c r="FTG31" s="70"/>
      <c r="FTH31" s="70"/>
      <c r="FTI31" s="70"/>
      <c r="FTJ31" s="70"/>
      <c r="FTK31" s="70"/>
      <c r="FTL31" s="70"/>
      <c r="FTM31" s="70"/>
      <c r="FTN31" s="70"/>
      <c r="FTO31" s="70"/>
      <c r="FTP31" s="70"/>
      <c r="FTQ31" s="70"/>
      <c r="FTR31" s="70"/>
      <c r="FTS31" s="70"/>
      <c r="FTT31" s="70"/>
      <c r="FTU31" s="70"/>
      <c r="FTV31" s="70"/>
      <c r="FTW31" s="70"/>
      <c r="FTX31" s="70"/>
      <c r="FTY31" s="70"/>
      <c r="FTZ31" s="70"/>
      <c r="FUA31" s="70"/>
      <c r="FUB31" s="70"/>
      <c r="FUC31" s="70"/>
      <c r="FUD31" s="70"/>
      <c r="FUE31" s="70"/>
      <c r="FUF31" s="70"/>
      <c r="FUG31" s="70"/>
      <c r="FUH31" s="70"/>
      <c r="FUI31" s="70"/>
      <c r="FUJ31" s="70"/>
      <c r="FUK31" s="70"/>
      <c r="FUL31" s="70"/>
      <c r="FUM31" s="70"/>
      <c r="FUN31" s="70"/>
      <c r="FUO31" s="70"/>
      <c r="FUP31" s="70"/>
      <c r="FUQ31" s="70"/>
      <c r="FUR31" s="70"/>
      <c r="FUS31" s="70"/>
      <c r="FUT31" s="70"/>
      <c r="FUU31" s="70"/>
      <c r="FUV31" s="70"/>
      <c r="FUW31" s="70"/>
      <c r="FUX31" s="70"/>
      <c r="FUY31" s="70"/>
      <c r="FUZ31" s="70"/>
      <c r="FVA31" s="70"/>
      <c r="FVB31" s="70"/>
      <c r="FVC31" s="70"/>
      <c r="FVD31" s="70"/>
      <c r="FVE31" s="70"/>
      <c r="FVF31" s="70"/>
      <c r="FVG31" s="70"/>
      <c r="FVH31" s="70"/>
      <c r="FVI31" s="70"/>
      <c r="FVJ31" s="70"/>
      <c r="FVK31" s="70"/>
      <c r="FVL31" s="70"/>
      <c r="FVM31" s="70"/>
      <c r="FVN31" s="70"/>
      <c r="FVO31" s="70"/>
      <c r="FVP31" s="70"/>
      <c r="FVQ31" s="70"/>
      <c r="FVR31" s="70"/>
      <c r="FVS31" s="70"/>
      <c r="FVT31" s="70"/>
      <c r="FVU31" s="70"/>
      <c r="FVV31" s="70"/>
      <c r="FVW31" s="70"/>
      <c r="FVX31" s="70"/>
      <c r="FVY31" s="70"/>
      <c r="FVZ31" s="70"/>
      <c r="FWA31" s="70"/>
      <c r="FWB31" s="70"/>
      <c r="FWC31" s="70"/>
      <c r="FWD31" s="70"/>
      <c r="FWE31" s="70"/>
      <c r="FWF31" s="70"/>
      <c r="FWG31" s="70"/>
      <c r="FWH31" s="70"/>
      <c r="FWI31" s="70"/>
      <c r="FWJ31" s="70"/>
      <c r="FWK31" s="70"/>
      <c r="FWL31" s="70"/>
      <c r="FWM31" s="70"/>
      <c r="FWN31" s="70"/>
      <c r="FWO31" s="70"/>
      <c r="FWP31" s="70"/>
      <c r="FWQ31" s="70"/>
      <c r="FWR31" s="70"/>
      <c r="FWS31" s="70"/>
      <c r="FWT31" s="70"/>
      <c r="FWU31" s="70"/>
      <c r="FWV31" s="70"/>
      <c r="FWW31" s="70"/>
      <c r="FWX31" s="70"/>
      <c r="FWY31" s="70"/>
      <c r="FWZ31" s="70"/>
      <c r="FXA31" s="70"/>
      <c r="FXB31" s="70"/>
      <c r="FXC31" s="70"/>
      <c r="FXD31" s="70"/>
      <c r="FXE31" s="70"/>
      <c r="FXF31" s="70"/>
      <c r="FXG31" s="70"/>
      <c r="FXH31" s="70"/>
      <c r="FXI31" s="70"/>
      <c r="FXJ31" s="70"/>
      <c r="FXK31" s="70"/>
      <c r="FXL31" s="70"/>
      <c r="FXM31" s="70"/>
      <c r="FXN31" s="70"/>
      <c r="FXO31" s="70"/>
      <c r="FXP31" s="70"/>
      <c r="FXQ31" s="70"/>
      <c r="FXR31" s="70"/>
      <c r="FXS31" s="70"/>
      <c r="FXT31" s="70"/>
      <c r="FXU31" s="70"/>
      <c r="FXV31" s="70"/>
      <c r="FXW31" s="70"/>
      <c r="FXX31" s="70"/>
      <c r="FXY31" s="70"/>
      <c r="FXZ31" s="70"/>
      <c r="FYA31" s="70"/>
      <c r="FYB31" s="70"/>
      <c r="FYC31" s="70"/>
      <c r="FYD31" s="70"/>
      <c r="FYE31" s="70"/>
      <c r="FYF31" s="70"/>
      <c r="FYG31" s="70"/>
      <c r="FYH31" s="70"/>
      <c r="FYI31" s="70"/>
      <c r="FYJ31" s="70"/>
      <c r="FYK31" s="70"/>
      <c r="FYL31" s="70"/>
      <c r="FYM31" s="70"/>
      <c r="FYN31" s="70"/>
      <c r="FYO31" s="70"/>
      <c r="FYP31" s="70"/>
      <c r="FYQ31" s="70"/>
      <c r="FYR31" s="70"/>
      <c r="FYS31" s="70"/>
      <c r="FYT31" s="70"/>
      <c r="FYU31" s="70"/>
      <c r="FYV31" s="70"/>
      <c r="FYW31" s="70"/>
      <c r="FYX31" s="70"/>
      <c r="FYY31" s="70"/>
      <c r="FYZ31" s="70"/>
      <c r="FZA31" s="70"/>
      <c r="FZB31" s="70"/>
      <c r="FZC31" s="70"/>
      <c r="FZD31" s="70"/>
      <c r="FZE31" s="70"/>
      <c r="FZF31" s="70"/>
      <c r="FZG31" s="70"/>
      <c r="FZH31" s="70"/>
      <c r="FZI31" s="70"/>
      <c r="FZJ31" s="70"/>
      <c r="FZK31" s="70"/>
      <c r="FZL31" s="70"/>
      <c r="FZM31" s="70"/>
      <c r="FZN31" s="70"/>
      <c r="FZO31" s="70"/>
      <c r="FZP31" s="70"/>
      <c r="FZQ31" s="70"/>
      <c r="FZR31" s="70"/>
      <c r="FZS31" s="70"/>
      <c r="FZT31" s="70"/>
      <c r="FZU31" s="70"/>
      <c r="FZV31" s="70"/>
      <c r="FZW31" s="70"/>
      <c r="FZX31" s="70"/>
      <c r="FZY31" s="70"/>
      <c r="FZZ31" s="70"/>
      <c r="GAA31" s="70"/>
      <c r="GAB31" s="70"/>
      <c r="GAC31" s="70"/>
      <c r="GAD31" s="70"/>
      <c r="GAE31" s="70"/>
      <c r="GAF31" s="70"/>
      <c r="GAG31" s="70"/>
      <c r="GAH31" s="70"/>
      <c r="GAI31" s="70"/>
      <c r="GAJ31" s="70"/>
      <c r="GAK31" s="70"/>
      <c r="GAL31" s="70"/>
      <c r="GAM31" s="70"/>
      <c r="GAN31" s="70"/>
      <c r="GAO31" s="70"/>
      <c r="GAP31" s="70"/>
      <c r="GAQ31" s="70"/>
      <c r="GAR31" s="70"/>
      <c r="GAS31" s="70"/>
      <c r="GAT31" s="70"/>
      <c r="GAU31" s="70"/>
      <c r="GAV31" s="70"/>
      <c r="GAW31" s="70"/>
      <c r="GAX31" s="70"/>
      <c r="GAY31" s="70"/>
      <c r="GAZ31" s="70"/>
      <c r="GBA31" s="70"/>
      <c r="GBB31" s="70"/>
      <c r="GBC31" s="70"/>
      <c r="GBD31" s="70"/>
      <c r="GBE31" s="70"/>
      <c r="GBF31" s="70"/>
      <c r="GBG31" s="70"/>
      <c r="GBH31" s="70"/>
      <c r="GBI31" s="70"/>
      <c r="GBJ31" s="70"/>
      <c r="GBK31" s="70"/>
      <c r="GBL31" s="70"/>
      <c r="GBM31" s="70"/>
      <c r="GBN31" s="70"/>
      <c r="GBO31" s="70"/>
      <c r="GBP31" s="70"/>
      <c r="GBQ31" s="70"/>
      <c r="GBR31" s="70"/>
      <c r="GBS31" s="70"/>
      <c r="GBT31" s="70"/>
      <c r="GBU31" s="70"/>
      <c r="GBV31" s="70"/>
      <c r="GBW31" s="70"/>
      <c r="GBX31" s="70"/>
      <c r="GBY31" s="70"/>
      <c r="GBZ31" s="70"/>
      <c r="GCA31" s="70"/>
      <c r="GCB31" s="70"/>
      <c r="GCC31" s="70"/>
      <c r="GCD31" s="70"/>
      <c r="GCE31" s="70"/>
      <c r="GCF31" s="70"/>
      <c r="GCG31" s="70"/>
      <c r="GCH31" s="70"/>
      <c r="GCI31" s="70"/>
      <c r="GCJ31" s="70"/>
      <c r="GCK31" s="70"/>
      <c r="GCL31" s="70"/>
      <c r="GCM31" s="70"/>
      <c r="GCN31" s="70"/>
      <c r="GCO31" s="70"/>
      <c r="GCP31" s="70"/>
      <c r="GCQ31" s="70"/>
      <c r="GCR31" s="70"/>
      <c r="GCS31" s="70"/>
      <c r="GCT31" s="70"/>
      <c r="GCU31" s="70"/>
      <c r="GCV31" s="70"/>
      <c r="GCW31" s="70"/>
      <c r="GCX31" s="70"/>
      <c r="GCY31" s="70"/>
      <c r="GCZ31" s="70"/>
      <c r="GDA31" s="70"/>
      <c r="GDB31" s="70"/>
      <c r="GDC31" s="70"/>
      <c r="GDD31" s="70"/>
      <c r="GDE31" s="70"/>
      <c r="GDF31" s="70"/>
      <c r="GDG31" s="70"/>
      <c r="GDH31" s="70"/>
      <c r="GDI31" s="70"/>
      <c r="GDJ31" s="70"/>
      <c r="GDK31" s="70"/>
      <c r="GDL31" s="70"/>
      <c r="GDM31" s="70"/>
      <c r="GDN31" s="70"/>
      <c r="GDO31" s="70"/>
      <c r="GDP31" s="70"/>
      <c r="GDQ31" s="70"/>
      <c r="GDR31" s="70"/>
      <c r="GDS31" s="70"/>
      <c r="GDT31" s="70"/>
      <c r="GDU31" s="70"/>
      <c r="GDV31" s="70"/>
      <c r="GDW31" s="70"/>
      <c r="GDX31" s="70"/>
      <c r="GDY31" s="70"/>
      <c r="GDZ31" s="70"/>
      <c r="GEA31" s="70"/>
      <c r="GEB31" s="70"/>
      <c r="GEC31" s="70"/>
      <c r="GED31" s="70"/>
      <c r="GEE31" s="70"/>
      <c r="GEF31" s="70"/>
      <c r="GEG31" s="70"/>
      <c r="GEH31" s="70"/>
      <c r="GEI31" s="70"/>
      <c r="GEJ31" s="70"/>
      <c r="GEK31" s="70"/>
      <c r="GEL31" s="70"/>
      <c r="GEM31" s="70"/>
      <c r="GEN31" s="70"/>
      <c r="GEO31" s="70"/>
      <c r="GEP31" s="70"/>
      <c r="GEQ31" s="70"/>
      <c r="GER31" s="70"/>
      <c r="GES31" s="70"/>
      <c r="GET31" s="70"/>
      <c r="GEU31" s="70"/>
      <c r="GEV31" s="70"/>
      <c r="GEW31" s="70"/>
      <c r="GEX31" s="70"/>
      <c r="GEY31" s="70"/>
      <c r="GEZ31" s="70"/>
      <c r="GFA31" s="70"/>
      <c r="GFB31" s="70"/>
      <c r="GFC31" s="70"/>
      <c r="GFD31" s="70"/>
      <c r="GFE31" s="70"/>
      <c r="GFF31" s="70"/>
      <c r="GFG31" s="70"/>
      <c r="GFH31" s="70"/>
      <c r="GFI31" s="70"/>
      <c r="GFJ31" s="70"/>
      <c r="GFK31" s="70"/>
      <c r="GFL31" s="70"/>
      <c r="GFM31" s="70"/>
      <c r="GFN31" s="70"/>
      <c r="GFO31" s="70"/>
      <c r="GFP31" s="70"/>
      <c r="GFQ31" s="70"/>
      <c r="GFR31" s="70"/>
      <c r="GFS31" s="70"/>
      <c r="GFT31" s="70"/>
      <c r="GFU31" s="70"/>
      <c r="GFV31" s="70"/>
      <c r="GFW31" s="70"/>
      <c r="GFX31" s="70"/>
      <c r="GFY31" s="70"/>
      <c r="GFZ31" s="70"/>
      <c r="GGA31" s="70"/>
      <c r="GGB31" s="70"/>
      <c r="GGC31" s="70"/>
      <c r="GGD31" s="70"/>
      <c r="GGE31" s="70"/>
      <c r="GGF31" s="70"/>
      <c r="GGG31" s="70"/>
      <c r="GGH31" s="70"/>
      <c r="GGI31" s="70"/>
      <c r="GGJ31" s="70"/>
      <c r="GGK31" s="70"/>
      <c r="GGL31" s="70"/>
      <c r="GGM31" s="70"/>
      <c r="GGN31" s="70"/>
      <c r="GGO31" s="70"/>
      <c r="GGP31" s="70"/>
      <c r="GGQ31" s="70"/>
      <c r="GGR31" s="70"/>
      <c r="GGS31" s="70"/>
      <c r="GGT31" s="70"/>
      <c r="GGU31" s="70"/>
      <c r="GGV31" s="70"/>
      <c r="GGW31" s="70"/>
      <c r="GGX31" s="70"/>
      <c r="GGY31" s="70"/>
      <c r="GGZ31" s="70"/>
      <c r="GHA31" s="70"/>
      <c r="GHB31" s="70"/>
      <c r="GHC31" s="70"/>
      <c r="GHD31" s="70"/>
      <c r="GHE31" s="70"/>
      <c r="GHF31" s="70"/>
      <c r="GHG31" s="70"/>
      <c r="GHH31" s="70"/>
      <c r="GHI31" s="70"/>
      <c r="GHJ31" s="70"/>
      <c r="GHK31" s="70"/>
      <c r="GHL31" s="70"/>
      <c r="GHM31" s="70"/>
      <c r="GHN31" s="70"/>
      <c r="GHO31" s="70"/>
      <c r="GHP31" s="70"/>
      <c r="GHQ31" s="70"/>
      <c r="GHR31" s="70"/>
      <c r="GHS31" s="70"/>
      <c r="GHT31" s="70"/>
      <c r="GHU31" s="70"/>
      <c r="GHV31" s="70"/>
      <c r="GHW31" s="70"/>
      <c r="GHX31" s="70"/>
      <c r="GHY31" s="70"/>
      <c r="GHZ31" s="70"/>
      <c r="GIA31" s="70"/>
      <c r="GIB31" s="70"/>
      <c r="GIC31" s="70"/>
      <c r="GID31" s="70"/>
      <c r="GIE31" s="70"/>
      <c r="GIF31" s="70"/>
      <c r="GIG31" s="70"/>
      <c r="GIH31" s="70"/>
      <c r="GII31" s="70"/>
      <c r="GIJ31" s="70"/>
      <c r="GIK31" s="70"/>
      <c r="GIL31" s="70"/>
      <c r="GIM31" s="70"/>
      <c r="GIN31" s="70"/>
      <c r="GIO31" s="70"/>
      <c r="GIP31" s="70"/>
      <c r="GIQ31" s="70"/>
      <c r="GIR31" s="70"/>
      <c r="GIS31" s="70"/>
      <c r="GIT31" s="70"/>
      <c r="GIU31" s="70"/>
      <c r="GIV31" s="70"/>
      <c r="GIW31" s="70"/>
      <c r="GIX31" s="70"/>
      <c r="GIY31" s="70"/>
      <c r="GIZ31" s="70"/>
      <c r="GJA31" s="70"/>
      <c r="GJB31" s="70"/>
      <c r="GJC31" s="70"/>
      <c r="GJD31" s="70"/>
      <c r="GJE31" s="70"/>
      <c r="GJF31" s="70"/>
      <c r="GJG31" s="70"/>
      <c r="GJH31" s="70"/>
      <c r="GJI31" s="70"/>
      <c r="GJJ31" s="70"/>
      <c r="GJK31" s="70"/>
      <c r="GJL31" s="70"/>
      <c r="GJM31" s="70"/>
      <c r="GJN31" s="70"/>
      <c r="GJO31" s="70"/>
      <c r="GJP31" s="70"/>
      <c r="GJQ31" s="70"/>
      <c r="GJR31" s="70"/>
      <c r="GJS31" s="70"/>
      <c r="GJT31" s="70"/>
      <c r="GJU31" s="70"/>
      <c r="GJV31" s="70"/>
      <c r="GJW31" s="70"/>
      <c r="GJX31" s="70"/>
      <c r="GJY31" s="70"/>
      <c r="GJZ31" s="70"/>
      <c r="GKA31" s="70"/>
      <c r="GKB31" s="70"/>
      <c r="GKC31" s="70"/>
      <c r="GKD31" s="70"/>
      <c r="GKE31" s="70"/>
      <c r="GKF31" s="70"/>
      <c r="GKG31" s="70"/>
      <c r="GKH31" s="70"/>
      <c r="GKI31" s="70"/>
      <c r="GKJ31" s="70"/>
      <c r="GKK31" s="70"/>
      <c r="GKL31" s="70"/>
      <c r="GKM31" s="70"/>
      <c r="GKN31" s="70"/>
      <c r="GKO31" s="70"/>
      <c r="GKP31" s="70"/>
      <c r="GKQ31" s="70"/>
      <c r="GKR31" s="70"/>
      <c r="GKS31" s="70"/>
      <c r="GKT31" s="70"/>
      <c r="GKU31" s="70"/>
      <c r="GKV31" s="70"/>
      <c r="GKW31" s="70"/>
      <c r="GKX31" s="70"/>
      <c r="GKY31" s="70"/>
      <c r="GKZ31" s="70"/>
      <c r="GLA31" s="70"/>
      <c r="GLB31" s="70"/>
      <c r="GLC31" s="70"/>
      <c r="GLD31" s="70"/>
      <c r="GLE31" s="70"/>
      <c r="GLF31" s="70"/>
      <c r="GLG31" s="70"/>
      <c r="GLH31" s="70"/>
      <c r="GLI31" s="70"/>
      <c r="GLJ31" s="70"/>
      <c r="GLK31" s="70"/>
      <c r="GLL31" s="70"/>
      <c r="GLM31" s="70"/>
      <c r="GLN31" s="70"/>
      <c r="GLO31" s="70"/>
      <c r="GLP31" s="70"/>
      <c r="GLQ31" s="70"/>
      <c r="GLR31" s="70"/>
      <c r="GLS31" s="70"/>
      <c r="GLT31" s="70"/>
      <c r="GLU31" s="70"/>
      <c r="GLV31" s="70"/>
      <c r="GLW31" s="70"/>
      <c r="GLX31" s="70"/>
      <c r="GLY31" s="70"/>
      <c r="GLZ31" s="70"/>
      <c r="GMA31" s="70"/>
      <c r="GMB31" s="70"/>
      <c r="GMC31" s="70"/>
      <c r="GMD31" s="70"/>
      <c r="GME31" s="70"/>
      <c r="GMF31" s="70"/>
      <c r="GMG31" s="70"/>
      <c r="GMH31" s="70"/>
      <c r="GMI31" s="70"/>
      <c r="GMJ31" s="70"/>
      <c r="GMK31" s="70"/>
      <c r="GML31" s="70"/>
      <c r="GMM31" s="70"/>
      <c r="GMN31" s="70"/>
      <c r="GMO31" s="70"/>
      <c r="GMP31" s="70"/>
      <c r="GMQ31" s="70"/>
      <c r="GMR31" s="70"/>
      <c r="GMS31" s="70"/>
      <c r="GMT31" s="70"/>
      <c r="GMU31" s="70"/>
      <c r="GMV31" s="70"/>
      <c r="GMW31" s="70"/>
      <c r="GMX31" s="70"/>
      <c r="GMY31" s="70"/>
      <c r="GMZ31" s="70"/>
      <c r="GNA31" s="70"/>
      <c r="GNB31" s="70"/>
      <c r="GNC31" s="70"/>
      <c r="GND31" s="70"/>
      <c r="GNE31" s="70"/>
      <c r="GNF31" s="70"/>
      <c r="GNG31" s="70"/>
      <c r="GNH31" s="70"/>
      <c r="GNI31" s="70"/>
      <c r="GNJ31" s="70"/>
      <c r="GNK31" s="70"/>
      <c r="GNL31" s="70"/>
      <c r="GNM31" s="70"/>
      <c r="GNN31" s="70"/>
      <c r="GNO31" s="70"/>
      <c r="GNP31" s="70"/>
      <c r="GNQ31" s="70"/>
      <c r="GNR31" s="70"/>
      <c r="GNS31" s="70"/>
      <c r="GNT31" s="70"/>
      <c r="GNU31" s="70"/>
      <c r="GNV31" s="70"/>
      <c r="GNW31" s="70"/>
      <c r="GNX31" s="70"/>
      <c r="GNY31" s="70"/>
      <c r="GNZ31" s="70"/>
      <c r="GOA31" s="70"/>
      <c r="GOB31" s="70"/>
      <c r="GOC31" s="70"/>
      <c r="GOD31" s="70"/>
      <c r="GOE31" s="70"/>
      <c r="GOF31" s="70"/>
      <c r="GOG31" s="70"/>
      <c r="GOH31" s="70"/>
      <c r="GOI31" s="70"/>
      <c r="GOJ31" s="70"/>
      <c r="GOK31" s="70"/>
      <c r="GOL31" s="70"/>
      <c r="GOM31" s="70"/>
      <c r="GON31" s="70"/>
      <c r="GOO31" s="70"/>
      <c r="GOP31" s="70"/>
      <c r="GOQ31" s="70"/>
      <c r="GOR31" s="70"/>
      <c r="GOS31" s="70"/>
      <c r="GOT31" s="70"/>
      <c r="GOU31" s="70"/>
      <c r="GOV31" s="70"/>
      <c r="GOW31" s="70"/>
      <c r="GOX31" s="70"/>
      <c r="GOY31" s="70"/>
      <c r="GOZ31" s="70"/>
      <c r="GPA31" s="70"/>
      <c r="GPB31" s="70"/>
      <c r="GPC31" s="70"/>
      <c r="GPD31" s="70"/>
      <c r="GPE31" s="70"/>
      <c r="GPF31" s="70"/>
      <c r="GPG31" s="70"/>
      <c r="GPH31" s="70"/>
      <c r="GPI31" s="70"/>
      <c r="GPJ31" s="70"/>
      <c r="GPK31" s="70"/>
      <c r="GPL31" s="70"/>
      <c r="GPM31" s="70"/>
      <c r="GPN31" s="70"/>
      <c r="GPO31" s="70"/>
      <c r="GPP31" s="70"/>
      <c r="GPQ31" s="70"/>
      <c r="GPR31" s="70"/>
      <c r="GPS31" s="70"/>
      <c r="GPT31" s="70"/>
      <c r="GPU31" s="70"/>
      <c r="GPV31" s="70"/>
      <c r="GPW31" s="70"/>
      <c r="GPX31" s="70"/>
      <c r="GPY31" s="70"/>
      <c r="GPZ31" s="70"/>
      <c r="GQA31" s="70"/>
      <c r="GQB31" s="70"/>
      <c r="GQC31" s="70"/>
      <c r="GQD31" s="70"/>
      <c r="GQE31" s="70"/>
      <c r="GQF31" s="70"/>
      <c r="GQG31" s="70"/>
      <c r="GQH31" s="70"/>
      <c r="GQI31" s="70"/>
      <c r="GQJ31" s="70"/>
      <c r="GQK31" s="70"/>
      <c r="GQL31" s="70"/>
      <c r="GQM31" s="70"/>
      <c r="GQN31" s="70"/>
      <c r="GQO31" s="70"/>
      <c r="GQP31" s="70"/>
      <c r="GQQ31" s="70"/>
      <c r="GQR31" s="70"/>
      <c r="GQS31" s="70"/>
      <c r="GQT31" s="70"/>
      <c r="GQU31" s="70"/>
      <c r="GQV31" s="70"/>
      <c r="GQW31" s="70"/>
      <c r="GQX31" s="70"/>
      <c r="GQY31" s="70"/>
      <c r="GQZ31" s="70"/>
      <c r="GRA31" s="70"/>
      <c r="GRB31" s="70"/>
      <c r="GRC31" s="70"/>
      <c r="GRD31" s="70"/>
      <c r="GRE31" s="70"/>
      <c r="GRF31" s="70"/>
      <c r="GRG31" s="70"/>
      <c r="GRH31" s="70"/>
      <c r="GRI31" s="70"/>
      <c r="GRJ31" s="70"/>
      <c r="GRK31" s="70"/>
      <c r="GRL31" s="70"/>
      <c r="GRM31" s="70"/>
      <c r="GRN31" s="70"/>
      <c r="GRO31" s="70"/>
      <c r="GRP31" s="70"/>
      <c r="GRQ31" s="70"/>
      <c r="GRR31" s="70"/>
      <c r="GRS31" s="70"/>
      <c r="GRT31" s="70"/>
      <c r="GRU31" s="70"/>
      <c r="GRV31" s="70"/>
      <c r="GRW31" s="70"/>
      <c r="GRX31" s="70"/>
      <c r="GRY31" s="70"/>
      <c r="GRZ31" s="70"/>
      <c r="GSA31" s="70"/>
      <c r="GSB31" s="70"/>
      <c r="GSC31" s="70"/>
      <c r="GSD31" s="70"/>
      <c r="GSE31" s="70"/>
      <c r="GSF31" s="70"/>
      <c r="GSG31" s="70"/>
      <c r="GSH31" s="70"/>
      <c r="GSI31" s="70"/>
      <c r="GSJ31" s="70"/>
      <c r="GSK31" s="70"/>
      <c r="GSL31" s="70"/>
      <c r="GSM31" s="70"/>
      <c r="GSN31" s="70"/>
      <c r="GSO31" s="70"/>
      <c r="GSP31" s="70"/>
      <c r="GSQ31" s="70"/>
      <c r="GSR31" s="70"/>
      <c r="GSS31" s="70"/>
      <c r="GST31" s="70"/>
      <c r="GSU31" s="70"/>
      <c r="GSV31" s="70"/>
      <c r="GSW31" s="70"/>
      <c r="GSX31" s="70"/>
      <c r="GSY31" s="70"/>
      <c r="GSZ31" s="70"/>
      <c r="GTA31" s="70"/>
      <c r="GTB31" s="70"/>
      <c r="GTC31" s="70"/>
      <c r="GTD31" s="70"/>
      <c r="GTE31" s="70"/>
      <c r="GTF31" s="70"/>
      <c r="GTG31" s="70"/>
      <c r="GTH31" s="70"/>
      <c r="GTI31" s="70"/>
      <c r="GTJ31" s="70"/>
      <c r="GTK31" s="70"/>
      <c r="GTL31" s="70"/>
      <c r="GTM31" s="70"/>
      <c r="GTN31" s="70"/>
      <c r="GTO31" s="70"/>
      <c r="GTP31" s="70"/>
      <c r="GTQ31" s="70"/>
      <c r="GTR31" s="70"/>
      <c r="GTS31" s="70"/>
      <c r="GTT31" s="70"/>
      <c r="GTU31" s="70"/>
      <c r="GTV31" s="70"/>
      <c r="GTW31" s="70"/>
      <c r="GTX31" s="70"/>
      <c r="GTY31" s="70"/>
      <c r="GTZ31" s="70"/>
      <c r="GUA31" s="70"/>
      <c r="GUB31" s="70"/>
      <c r="GUC31" s="70"/>
      <c r="GUD31" s="70"/>
      <c r="GUE31" s="70"/>
      <c r="GUF31" s="70"/>
      <c r="GUG31" s="70"/>
      <c r="GUH31" s="70"/>
      <c r="GUI31" s="70"/>
      <c r="GUJ31" s="70"/>
      <c r="GUK31" s="70"/>
      <c r="GUL31" s="70"/>
      <c r="GUM31" s="70"/>
      <c r="GUN31" s="70"/>
      <c r="GUO31" s="70"/>
      <c r="GUP31" s="70"/>
      <c r="GUQ31" s="70"/>
      <c r="GUR31" s="70"/>
      <c r="GUS31" s="70"/>
      <c r="GUT31" s="70"/>
      <c r="GUU31" s="70"/>
      <c r="GUV31" s="70"/>
      <c r="GUW31" s="70"/>
      <c r="GUX31" s="70"/>
      <c r="GUY31" s="70"/>
      <c r="GUZ31" s="70"/>
      <c r="GVA31" s="70"/>
      <c r="GVB31" s="70"/>
      <c r="GVC31" s="70"/>
      <c r="GVD31" s="70"/>
      <c r="GVE31" s="70"/>
      <c r="GVF31" s="70"/>
      <c r="GVG31" s="70"/>
      <c r="GVH31" s="70"/>
      <c r="GVI31" s="70"/>
      <c r="GVJ31" s="70"/>
      <c r="GVK31" s="70"/>
      <c r="GVL31" s="70"/>
      <c r="GVM31" s="70"/>
      <c r="GVN31" s="70"/>
      <c r="GVO31" s="70"/>
      <c r="GVP31" s="70"/>
      <c r="GVQ31" s="70"/>
      <c r="GVR31" s="70"/>
      <c r="GVS31" s="70"/>
      <c r="GVT31" s="70"/>
      <c r="GVU31" s="70"/>
      <c r="GVV31" s="70"/>
      <c r="GVW31" s="70"/>
      <c r="GVX31" s="70"/>
      <c r="GVY31" s="70"/>
      <c r="GVZ31" s="70"/>
      <c r="GWA31" s="70"/>
      <c r="GWB31" s="70"/>
      <c r="GWC31" s="70"/>
      <c r="GWD31" s="70"/>
      <c r="GWE31" s="70"/>
      <c r="GWF31" s="70"/>
      <c r="GWG31" s="70"/>
      <c r="GWH31" s="70"/>
      <c r="GWI31" s="70"/>
      <c r="GWJ31" s="70"/>
      <c r="GWK31" s="70"/>
      <c r="GWL31" s="70"/>
      <c r="GWM31" s="70"/>
      <c r="GWN31" s="70"/>
      <c r="GWO31" s="70"/>
      <c r="GWP31" s="70"/>
      <c r="GWQ31" s="70"/>
      <c r="GWR31" s="70"/>
      <c r="GWS31" s="70"/>
      <c r="GWT31" s="70"/>
      <c r="GWU31" s="70"/>
      <c r="GWV31" s="70"/>
      <c r="GWW31" s="70"/>
      <c r="GWX31" s="70"/>
      <c r="GWY31" s="70"/>
      <c r="GWZ31" s="70"/>
      <c r="GXA31" s="70"/>
      <c r="GXB31" s="70"/>
      <c r="GXC31" s="70"/>
      <c r="GXD31" s="70"/>
      <c r="GXE31" s="70"/>
      <c r="GXF31" s="70"/>
      <c r="GXG31" s="70"/>
      <c r="GXH31" s="70"/>
      <c r="GXI31" s="70"/>
      <c r="GXJ31" s="70"/>
      <c r="GXK31" s="70"/>
      <c r="GXL31" s="70"/>
      <c r="GXM31" s="70"/>
      <c r="GXN31" s="70"/>
      <c r="GXO31" s="70"/>
      <c r="GXP31" s="70"/>
      <c r="GXQ31" s="70"/>
      <c r="GXR31" s="70"/>
      <c r="GXS31" s="70"/>
      <c r="GXT31" s="70"/>
      <c r="GXU31" s="70"/>
      <c r="GXV31" s="70"/>
      <c r="GXW31" s="70"/>
      <c r="GXX31" s="70"/>
      <c r="GXY31" s="70"/>
      <c r="GXZ31" s="70"/>
      <c r="GYA31" s="70"/>
      <c r="GYB31" s="70"/>
      <c r="GYC31" s="70"/>
      <c r="GYD31" s="70"/>
      <c r="GYE31" s="70"/>
      <c r="GYF31" s="70"/>
      <c r="GYG31" s="70"/>
      <c r="GYH31" s="70"/>
      <c r="GYI31" s="70"/>
      <c r="GYJ31" s="70"/>
      <c r="GYK31" s="70"/>
      <c r="GYL31" s="70"/>
      <c r="GYM31" s="70"/>
      <c r="GYN31" s="70"/>
      <c r="GYO31" s="70"/>
      <c r="GYP31" s="70"/>
      <c r="GYQ31" s="70"/>
      <c r="GYR31" s="70"/>
      <c r="GYS31" s="70"/>
      <c r="GYT31" s="70"/>
      <c r="GYU31" s="70"/>
      <c r="GYV31" s="70"/>
      <c r="GYW31" s="70"/>
      <c r="GYX31" s="70"/>
      <c r="GYY31" s="70"/>
      <c r="GYZ31" s="70"/>
      <c r="GZA31" s="70"/>
      <c r="GZB31" s="70"/>
      <c r="GZC31" s="70"/>
      <c r="GZD31" s="70"/>
      <c r="GZE31" s="70"/>
      <c r="GZF31" s="70"/>
      <c r="GZG31" s="70"/>
      <c r="GZH31" s="70"/>
      <c r="GZI31" s="70"/>
      <c r="GZJ31" s="70"/>
      <c r="GZK31" s="70"/>
      <c r="GZL31" s="70"/>
      <c r="GZM31" s="70"/>
      <c r="GZN31" s="70"/>
      <c r="GZO31" s="70"/>
      <c r="GZP31" s="70"/>
      <c r="GZQ31" s="70"/>
      <c r="GZR31" s="70"/>
      <c r="GZS31" s="70"/>
      <c r="GZT31" s="70"/>
      <c r="GZU31" s="70"/>
      <c r="GZV31" s="70"/>
      <c r="GZW31" s="70"/>
      <c r="GZX31" s="70"/>
      <c r="GZY31" s="70"/>
      <c r="GZZ31" s="70"/>
      <c r="HAA31" s="70"/>
      <c r="HAB31" s="70"/>
      <c r="HAC31" s="70"/>
      <c r="HAD31" s="70"/>
      <c r="HAE31" s="70"/>
      <c r="HAF31" s="70"/>
      <c r="HAG31" s="70"/>
      <c r="HAH31" s="70"/>
      <c r="HAI31" s="70"/>
      <c r="HAJ31" s="70"/>
      <c r="HAK31" s="70"/>
      <c r="HAL31" s="70"/>
      <c r="HAM31" s="70"/>
      <c r="HAN31" s="70"/>
      <c r="HAO31" s="70"/>
      <c r="HAP31" s="70"/>
      <c r="HAQ31" s="70"/>
      <c r="HAR31" s="70"/>
      <c r="HAS31" s="70"/>
      <c r="HAT31" s="70"/>
      <c r="HAU31" s="70"/>
      <c r="HAV31" s="70"/>
      <c r="HAW31" s="70"/>
      <c r="HAX31" s="70"/>
      <c r="HAY31" s="70"/>
      <c r="HAZ31" s="70"/>
      <c r="HBA31" s="70"/>
      <c r="HBB31" s="70"/>
      <c r="HBC31" s="70"/>
      <c r="HBD31" s="70"/>
      <c r="HBE31" s="70"/>
      <c r="HBF31" s="70"/>
      <c r="HBG31" s="70"/>
      <c r="HBH31" s="70"/>
      <c r="HBI31" s="70"/>
      <c r="HBJ31" s="70"/>
      <c r="HBK31" s="70"/>
      <c r="HBL31" s="70"/>
      <c r="HBM31" s="70"/>
      <c r="HBN31" s="70"/>
      <c r="HBO31" s="70"/>
      <c r="HBP31" s="70"/>
      <c r="HBQ31" s="70"/>
      <c r="HBR31" s="70"/>
      <c r="HBS31" s="70"/>
      <c r="HBT31" s="70"/>
      <c r="HBU31" s="70"/>
      <c r="HBV31" s="70"/>
      <c r="HBW31" s="70"/>
      <c r="HBX31" s="70"/>
      <c r="HBY31" s="70"/>
      <c r="HBZ31" s="70"/>
      <c r="HCA31" s="70"/>
      <c r="HCB31" s="70"/>
      <c r="HCC31" s="70"/>
      <c r="HCD31" s="70"/>
      <c r="HCE31" s="70"/>
      <c r="HCF31" s="70"/>
      <c r="HCG31" s="70"/>
      <c r="HCH31" s="70"/>
      <c r="HCI31" s="70"/>
      <c r="HCJ31" s="70"/>
      <c r="HCK31" s="70"/>
      <c r="HCL31" s="70"/>
      <c r="HCM31" s="70"/>
      <c r="HCN31" s="70"/>
      <c r="HCO31" s="70"/>
      <c r="HCP31" s="70"/>
      <c r="HCQ31" s="70"/>
      <c r="HCR31" s="70"/>
      <c r="HCS31" s="70"/>
      <c r="HCT31" s="70"/>
      <c r="HCU31" s="70"/>
      <c r="HCV31" s="70"/>
      <c r="HCW31" s="70"/>
      <c r="HCX31" s="70"/>
      <c r="HCY31" s="70"/>
      <c r="HCZ31" s="70"/>
      <c r="HDA31" s="70"/>
      <c r="HDB31" s="70"/>
      <c r="HDC31" s="70"/>
      <c r="HDD31" s="70"/>
      <c r="HDE31" s="70"/>
      <c r="HDF31" s="70"/>
      <c r="HDG31" s="70"/>
      <c r="HDH31" s="70"/>
      <c r="HDI31" s="70"/>
      <c r="HDJ31" s="70"/>
      <c r="HDK31" s="70"/>
      <c r="HDL31" s="70"/>
      <c r="HDM31" s="70"/>
      <c r="HDN31" s="70"/>
      <c r="HDO31" s="70"/>
      <c r="HDP31" s="70"/>
      <c r="HDQ31" s="70"/>
      <c r="HDR31" s="70"/>
      <c r="HDS31" s="70"/>
      <c r="HDT31" s="70"/>
      <c r="HDU31" s="70"/>
      <c r="HDV31" s="70"/>
      <c r="HDW31" s="70"/>
      <c r="HDX31" s="70"/>
      <c r="HDY31" s="70"/>
      <c r="HDZ31" s="70"/>
      <c r="HEA31" s="70"/>
      <c r="HEB31" s="70"/>
      <c r="HEC31" s="70"/>
      <c r="HED31" s="70"/>
      <c r="HEE31" s="70"/>
      <c r="HEF31" s="70"/>
      <c r="HEG31" s="70"/>
      <c r="HEH31" s="70"/>
      <c r="HEI31" s="70"/>
      <c r="HEJ31" s="70"/>
      <c r="HEK31" s="70"/>
      <c r="HEL31" s="70"/>
      <c r="HEM31" s="70"/>
      <c r="HEN31" s="70"/>
      <c r="HEO31" s="70"/>
      <c r="HEP31" s="70"/>
      <c r="HEQ31" s="70"/>
      <c r="HER31" s="70"/>
      <c r="HES31" s="70"/>
      <c r="HET31" s="70"/>
      <c r="HEU31" s="70"/>
      <c r="HEV31" s="70"/>
      <c r="HEW31" s="70"/>
      <c r="HEX31" s="70"/>
      <c r="HEY31" s="70"/>
      <c r="HEZ31" s="70"/>
      <c r="HFA31" s="70"/>
      <c r="HFB31" s="70"/>
      <c r="HFC31" s="70"/>
      <c r="HFD31" s="70"/>
      <c r="HFE31" s="70"/>
      <c r="HFF31" s="70"/>
      <c r="HFG31" s="70"/>
      <c r="HFH31" s="70"/>
      <c r="HFI31" s="70"/>
      <c r="HFJ31" s="70"/>
      <c r="HFK31" s="70"/>
      <c r="HFL31" s="70"/>
      <c r="HFM31" s="70"/>
      <c r="HFN31" s="70"/>
      <c r="HFO31" s="70"/>
      <c r="HFP31" s="70"/>
      <c r="HFQ31" s="70"/>
      <c r="HFR31" s="70"/>
      <c r="HFS31" s="70"/>
      <c r="HFT31" s="70"/>
      <c r="HFU31" s="70"/>
      <c r="HFV31" s="70"/>
      <c r="HFW31" s="70"/>
      <c r="HFX31" s="70"/>
      <c r="HFY31" s="70"/>
      <c r="HFZ31" s="70"/>
      <c r="HGA31" s="70"/>
      <c r="HGB31" s="70"/>
      <c r="HGC31" s="70"/>
      <c r="HGD31" s="70"/>
      <c r="HGE31" s="70"/>
      <c r="HGF31" s="70"/>
      <c r="HGG31" s="70"/>
      <c r="HGH31" s="70"/>
      <c r="HGI31" s="70"/>
      <c r="HGJ31" s="70"/>
      <c r="HGK31" s="70"/>
      <c r="HGL31" s="70"/>
      <c r="HGM31" s="70"/>
      <c r="HGN31" s="70"/>
      <c r="HGO31" s="70"/>
      <c r="HGP31" s="70"/>
      <c r="HGQ31" s="70"/>
      <c r="HGR31" s="70"/>
      <c r="HGS31" s="70"/>
      <c r="HGT31" s="70"/>
      <c r="HGU31" s="70"/>
      <c r="HGV31" s="70"/>
      <c r="HGW31" s="70"/>
      <c r="HGX31" s="70"/>
      <c r="HGY31" s="70"/>
      <c r="HGZ31" s="70"/>
      <c r="HHA31" s="70"/>
      <c r="HHB31" s="70"/>
      <c r="HHC31" s="70"/>
      <c r="HHD31" s="70"/>
      <c r="HHE31" s="70"/>
      <c r="HHF31" s="70"/>
      <c r="HHG31" s="70"/>
      <c r="HHH31" s="70"/>
      <c r="HHI31" s="70"/>
      <c r="HHJ31" s="70"/>
      <c r="HHK31" s="70"/>
      <c r="HHL31" s="70"/>
      <c r="HHM31" s="70"/>
      <c r="HHN31" s="70"/>
      <c r="HHO31" s="70"/>
      <c r="HHP31" s="70"/>
      <c r="HHQ31" s="70"/>
      <c r="HHR31" s="70"/>
      <c r="HHS31" s="70"/>
      <c r="HHT31" s="70"/>
      <c r="HHU31" s="70"/>
      <c r="HHV31" s="70"/>
      <c r="HHW31" s="70"/>
      <c r="HHX31" s="70"/>
      <c r="HHY31" s="70"/>
      <c r="HHZ31" s="70"/>
      <c r="HIA31" s="70"/>
      <c r="HIB31" s="70"/>
      <c r="HIC31" s="70"/>
      <c r="HID31" s="70"/>
      <c r="HIE31" s="70"/>
      <c r="HIF31" s="70"/>
      <c r="HIG31" s="70"/>
      <c r="HIH31" s="70"/>
      <c r="HII31" s="70"/>
      <c r="HIJ31" s="70"/>
      <c r="HIK31" s="70"/>
      <c r="HIL31" s="70"/>
      <c r="HIM31" s="70"/>
      <c r="HIN31" s="70"/>
      <c r="HIO31" s="70"/>
      <c r="HIP31" s="70"/>
      <c r="HIQ31" s="70"/>
      <c r="HIR31" s="70"/>
      <c r="HIS31" s="70"/>
      <c r="HIT31" s="70"/>
      <c r="HIU31" s="70"/>
      <c r="HIV31" s="70"/>
      <c r="HIW31" s="70"/>
      <c r="HIX31" s="70"/>
      <c r="HIY31" s="70"/>
      <c r="HIZ31" s="70"/>
      <c r="HJA31" s="70"/>
      <c r="HJB31" s="70"/>
      <c r="HJC31" s="70"/>
      <c r="HJD31" s="70"/>
      <c r="HJE31" s="70"/>
      <c r="HJF31" s="70"/>
      <c r="HJG31" s="70"/>
      <c r="HJH31" s="70"/>
      <c r="HJI31" s="70"/>
      <c r="HJJ31" s="70"/>
      <c r="HJK31" s="70"/>
      <c r="HJL31" s="70"/>
      <c r="HJM31" s="70"/>
      <c r="HJN31" s="70"/>
      <c r="HJO31" s="70"/>
      <c r="HJP31" s="70"/>
      <c r="HJQ31" s="70"/>
      <c r="HJR31" s="70"/>
      <c r="HJS31" s="70"/>
      <c r="HJT31" s="70"/>
      <c r="HJU31" s="70"/>
      <c r="HJV31" s="70"/>
      <c r="HJW31" s="70"/>
      <c r="HJX31" s="70"/>
      <c r="HJY31" s="70"/>
      <c r="HJZ31" s="70"/>
      <c r="HKA31" s="70"/>
      <c r="HKB31" s="70"/>
      <c r="HKC31" s="70"/>
      <c r="HKD31" s="70"/>
      <c r="HKE31" s="70"/>
      <c r="HKF31" s="70"/>
      <c r="HKG31" s="70"/>
      <c r="HKH31" s="70"/>
      <c r="HKI31" s="70"/>
      <c r="HKJ31" s="70"/>
      <c r="HKK31" s="70"/>
      <c r="HKL31" s="70"/>
      <c r="HKM31" s="70"/>
      <c r="HKN31" s="70"/>
      <c r="HKO31" s="70"/>
      <c r="HKP31" s="70"/>
      <c r="HKQ31" s="70"/>
      <c r="HKR31" s="70"/>
      <c r="HKS31" s="70"/>
      <c r="HKT31" s="70"/>
      <c r="HKU31" s="70"/>
      <c r="HKV31" s="70"/>
      <c r="HKW31" s="70"/>
      <c r="HKX31" s="70"/>
      <c r="HKY31" s="70"/>
      <c r="HKZ31" s="70"/>
      <c r="HLA31" s="70"/>
      <c r="HLB31" s="70"/>
      <c r="HLC31" s="70"/>
      <c r="HLD31" s="70"/>
      <c r="HLE31" s="70"/>
      <c r="HLF31" s="70"/>
      <c r="HLG31" s="70"/>
      <c r="HLH31" s="70"/>
      <c r="HLI31" s="70"/>
      <c r="HLJ31" s="70"/>
      <c r="HLK31" s="70"/>
      <c r="HLL31" s="70"/>
      <c r="HLM31" s="70"/>
      <c r="HLN31" s="70"/>
      <c r="HLO31" s="70"/>
      <c r="HLP31" s="70"/>
      <c r="HLQ31" s="70"/>
      <c r="HLR31" s="70"/>
      <c r="HLS31" s="70"/>
      <c r="HLT31" s="70"/>
      <c r="HLU31" s="70"/>
      <c r="HLV31" s="70"/>
      <c r="HLW31" s="70"/>
      <c r="HLX31" s="70"/>
      <c r="HLY31" s="70"/>
      <c r="HLZ31" s="70"/>
      <c r="HMA31" s="70"/>
      <c r="HMB31" s="70"/>
      <c r="HMC31" s="70"/>
      <c r="HMD31" s="70"/>
      <c r="HME31" s="70"/>
      <c r="HMF31" s="70"/>
      <c r="HMG31" s="70"/>
      <c r="HMH31" s="70"/>
      <c r="HMI31" s="70"/>
      <c r="HMJ31" s="70"/>
      <c r="HMK31" s="70"/>
      <c r="HML31" s="70"/>
      <c r="HMM31" s="70"/>
      <c r="HMN31" s="70"/>
      <c r="HMO31" s="70"/>
      <c r="HMP31" s="70"/>
      <c r="HMQ31" s="70"/>
      <c r="HMR31" s="70"/>
      <c r="HMS31" s="70"/>
      <c r="HMT31" s="70"/>
      <c r="HMU31" s="70"/>
      <c r="HMV31" s="70"/>
      <c r="HMW31" s="70"/>
      <c r="HMX31" s="70"/>
      <c r="HMY31" s="70"/>
      <c r="HMZ31" s="70"/>
      <c r="HNA31" s="70"/>
      <c r="HNB31" s="70"/>
      <c r="HNC31" s="70"/>
      <c r="HND31" s="70"/>
      <c r="HNE31" s="70"/>
      <c r="HNF31" s="70"/>
      <c r="HNG31" s="70"/>
      <c r="HNH31" s="70"/>
      <c r="HNI31" s="70"/>
      <c r="HNJ31" s="70"/>
      <c r="HNK31" s="70"/>
      <c r="HNL31" s="70"/>
      <c r="HNM31" s="70"/>
      <c r="HNN31" s="70"/>
      <c r="HNO31" s="70"/>
      <c r="HNP31" s="70"/>
      <c r="HNQ31" s="70"/>
      <c r="HNR31" s="70"/>
      <c r="HNS31" s="70"/>
      <c r="HNT31" s="70"/>
      <c r="HNU31" s="70"/>
      <c r="HNV31" s="70"/>
      <c r="HNW31" s="70"/>
      <c r="HNX31" s="70"/>
      <c r="HNY31" s="70"/>
      <c r="HNZ31" s="70"/>
      <c r="HOA31" s="70"/>
      <c r="HOB31" s="70"/>
      <c r="HOC31" s="70"/>
      <c r="HOD31" s="70"/>
      <c r="HOE31" s="70"/>
      <c r="HOF31" s="70"/>
      <c r="HOG31" s="70"/>
      <c r="HOH31" s="70"/>
      <c r="HOI31" s="70"/>
      <c r="HOJ31" s="70"/>
      <c r="HOK31" s="70"/>
      <c r="HOL31" s="70"/>
      <c r="HOM31" s="70"/>
      <c r="HON31" s="70"/>
      <c r="HOO31" s="70"/>
      <c r="HOP31" s="70"/>
      <c r="HOQ31" s="70"/>
      <c r="HOR31" s="70"/>
      <c r="HOS31" s="70"/>
      <c r="HOT31" s="70"/>
      <c r="HOU31" s="70"/>
      <c r="HOV31" s="70"/>
      <c r="HOW31" s="70"/>
      <c r="HOX31" s="70"/>
      <c r="HOY31" s="70"/>
      <c r="HOZ31" s="70"/>
      <c r="HPA31" s="70"/>
      <c r="HPB31" s="70"/>
      <c r="HPC31" s="70"/>
      <c r="HPD31" s="70"/>
      <c r="HPE31" s="70"/>
      <c r="HPF31" s="70"/>
      <c r="HPG31" s="70"/>
      <c r="HPH31" s="70"/>
      <c r="HPI31" s="70"/>
      <c r="HPJ31" s="70"/>
      <c r="HPK31" s="70"/>
      <c r="HPL31" s="70"/>
      <c r="HPM31" s="70"/>
      <c r="HPN31" s="70"/>
      <c r="HPO31" s="70"/>
      <c r="HPP31" s="70"/>
      <c r="HPQ31" s="70"/>
      <c r="HPR31" s="70"/>
      <c r="HPS31" s="70"/>
      <c r="HPT31" s="70"/>
      <c r="HPU31" s="70"/>
      <c r="HPV31" s="70"/>
      <c r="HPW31" s="70"/>
      <c r="HPX31" s="70"/>
      <c r="HPY31" s="70"/>
      <c r="HPZ31" s="70"/>
      <c r="HQA31" s="70"/>
      <c r="HQB31" s="70"/>
      <c r="HQC31" s="70"/>
      <c r="HQD31" s="70"/>
      <c r="HQE31" s="70"/>
      <c r="HQF31" s="70"/>
      <c r="HQG31" s="70"/>
      <c r="HQH31" s="70"/>
      <c r="HQI31" s="70"/>
      <c r="HQJ31" s="70"/>
      <c r="HQK31" s="70"/>
      <c r="HQL31" s="70"/>
      <c r="HQM31" s="70"/>
      <c r="HQN31" s="70"/>
      <c r="HQO31" s="70"/>
      <c r="HQP31" s="70"/>
      <c r="HQQ31" s="70"/>
      <c r="HQR31" s="70"/>
      <c r="HQS31" s="70"/>
      <c r="HQT31" s="70"/>
      <c r="HQU31" s="70"/>
      <c r="HQV31" s="70"/>
      <c r="HQW31" s="70"/>
      <c r="HQX31" s="70"/>
      <c r="HQY31" s="70"/>
      <c r="HQZ31" s="70"/>
      <c r="HRA31" s="70"/>
      <c r="HRB31" s="70"/>
      <c r="HRC31" s="70"/>
      <c r="HRD31" s="70"/>
      <c r="HRE31" s="70"/>
      <c r="HRF31" s="70"/>
      <c r="HRG31" s="70"/>
      <c r="HRH31" s="70"/>
      <c r="HRI31" s="70"/>
      <c r="HRJ31" s="70"/>
      <c r="HRK31" s="70"/>
      <c r="HRL31" s="70"/>
      <c r="HRM31" s="70"/>
      <c r="HRN31" s="70"/>
      <c r="HRO31" s="70"/>
      <c r="HRP31" s="70"/>
      <c r="HRQ31" s="70"/>
      <c r="HRR31" s="70"/>
      <c r="HRS31" s="70"/>
      <c r="HRT31" s="70"/>
      <c r="HRU31" s="70"/>
      <c r="HRV31" s="70"/>
      <c r="HRW31" s="70"/>
      <c r="HRX31" s="70"/>
      <c r="HRY31" s="70"/>
      <c r="HRZ31" s="70"/>
      <c r="HSA31" s="70"/>
      <c r="HSB31" s="70"/>
      <c r="HSC31" s="70"/>
      <c r="HSD31" s="70"/>
      <c r="HSE31" s="70"/>
      <c r="HSF31" s="70"/>
      <c r="HSG31" s="70"/>
      <c r="HSH31" s="70"/>
      <c r="HSI31" s="70"/>
      <c r="HSJ31" s="70"/>
      <c r="HSK31" s="70"/>
      <c r="HSL31" s="70"/>
      <c r="HSM31" s="70"/>
      <c r="HSN31" s="70"/>
      <c r="HSO31" s="70"/>
      <c r="HSP31" s="70"/>
      <c r="HSQ31" s="70"/>
      <c r="HSR31" s="70"/>
      <c r="HSS31" s="70"/>
      <c r="HST31" s="70"/>
      <c r="HSU31" s="70"/>
      <c r="HSV31" s="70"/>
      <c r="HSW31" s="70"/>
      <c r="HSX31" s="70"/>
      <c r="HSY31" s="70"/>
      <c r="HSZ31" s="70"/>
      <c r="HTA31" s="70"/>
      <c r="HTB31" s="70"/>
      <c r="HTC31" s="70"/>
      <c r="HTD31" s="70"/>
      <c r="HTE31" s="70"/>
      <c r="HTF31" s="70"/>
      <c r="HTG31" s="70"/>
      <c r="HTH31" s="70"/>
      <c r="HTI31" s="70"/>
      <c r="HTJ31" s="70"/>
      <c r="HTK31" s="70"/>
      <c r="HTL31" s="70"/>
      <c r="HTM31" s="70"/>
      <c r="HTN31" s="70"/>
      <c r="HTO31" s="70"/>
      <c r="HTP31" s="70"/>
      <c r="HTQ31" s="70"/>
      <c r="HTR31" s="70"/>
      <c r="HTS31" s="70"/>
      <c r="HTT31" s="70"/>
      <c r="HTU31" s="70"/>
      <c r="HTV31" s="70"/>
      <c r="HTW31" s="70"/>
      <c r="HTX31" s="70"/>
      <c r="HTY31" s="70"/>
      <c r="HTZ31" s="70"/>
      <c r="HUA31" s="70"/>
      <c r="HUB31" s="70"/>
      <c r="HUC31" s="70"/>
      <c r="HUD31" s="70"/>
      <c r="HUE31" s="70"/>
      <c r="HUF31" s="70"/>
      <c r="HUG31" s="70"/>
      <c r="HUH31" s="70"/>
      <c r="HUI31" s="70"/>
      <c r="HUJ31" s="70"/>
      <c r="HUK31" s="70"/>
      <c r="HUL31" s="70"/>
      <c r="HUM31" s="70"/>
      <c r="HUN31" s="70"/>
      <c r="HUO31" s="70"/>
      <c r="HUP31" s="70"/>
      <c r="HUQ31" s="70"/>
      <c r="HUR31" s="70"/>
      <c r="HUS31" s="70"/>
      <c r="HUT31" s="70"/>
      <c r="HUU31" s="70"/>
      <c r="HUV31" s="70"/>
      <c r="HUW31" s="70"/>
      <c r="HUX31" s="70"/>
      <c r="HUY31" s="70"/>
      <c r="HUZ31" s="70"/>
      <c r="HVA31" s="70"/>
      <c r="HVB31" s="70"/>
      <c r="HVC31" s="70"/>
      <c r="HVD31" s="70"/>
      <c r="HVE31" s="70"/>
      <c r="HVF31" s="70"/>
      <c r="HVG31" s="70"/>
      <c r="HVH31" s="70"/>
      <c r="HVI31" s="70"/>
      <c r="HVJ31" s="70"/>
      <c r="HVK31" s="70"/>
      <c r="HVL31" s="70"/>
      <c r="HVM31" s="70"/>
      <c r="HVN31" s="70"/>
      <c r="HVO31" s="70"/>
      <c r="HVP31" s="70"/>
      <c r="HVQ31" s="70"/>
      <c r="HVR31" s="70"/>
      <c r="HVS31" s="70"/>
      <c r="HVT31" s="70"/>
      <c r="HVU31" s="70"/>
      <c r="HVV31" s="70"/>
      <c r="HVW31" s="70"/>
      <c r="HVX31" s="70"/>
      <c r="HVY31" s="70"/>
      <c r="HVZ31" s="70"/>
      <c r="HWA31" s="70"/>
      <c r="HWB31" s="70"/>
      <c r="HWC31" s="70"/>
      <c r="HWD31" s="70"/>
      <c r="HWE31" s="70"/>
      <c r="HWF31" s="70"/>
      <c r="HWG31" s="70"/>
      <c r="HWH31" s="70"/>
      <c r="HWI31" s="70"/>
      <c r="HWJ31" s="70"/>
      <c r="HWK31" s="70"/>
      <c r="HWL31" s="70"/>
      <c r="HWM31" s="70"/>
      <c r="HWN31" s="70"/>
      <c r="HWO31" s="70"/>
      <c r="HWP31" s="70"/>
      <c r="HWQ31" s="70"/>
      <c r="HWR31" s="70"/>
      <c r="HWS31" s="70"/>
      <c r="HWT31" s="70"/>
      <c r="HWU31" s="70"/>
      <c r="HWV31" s="70"/>
      <c r="HWW31" s="70"/>
      <c r="HWX31" s="70"/>
      <c r="HWY31" s="70"/>
      <c r="HWZ31" s="70"/>
      <c r="HXA31" s="70"/>
      <c r="HXB31" s="70"/>
      <c r="HXC31" s="70"/>
      <c r="HXD31" s="70"/>
      <c r="HXE31" s="70"/>
      <c r="HXF31" s="70"/>
      <c r="HXG31" s="70"/>
      <c r="HXH31" s="70"/>
      <c r="HXI31" s="70"/>
      <c r="HXJ31" s="70"/>
      <c r="HXK31" s="70"/>
      <c r="HXL31" s="70"/>
      <c r="HXM31" s="70"/>
      <c r="HXN31" s="70"/>
      <c r="HXO31" s="70"/>
      <c r="HXP31" s="70"/>
      <c r="HXQ31" s="70"/>
      <c r="HXR31" s="70"/>
      <c r="HXS31" s="70"/>
      <c r="HXT31" s="70"/>
      <c r="HXU31" s="70"/>
      <c r="HXV31" s="70"/>
      <c r="HXW31" s="70"/>
      <c r="HXX31" s="70"/>
      <c r="HXY31" s="70"/>
      <c r="HXZ31" s="70"/>
      <c r="HYA31" s="70"/>
      <c r="HYB31" s="70"/>
      <c r="HYC31" s="70"/>
      <c r="HYD31" s="70"/>
      <c r="HYE31" s="70"/>
      <c r="HYF31" s="70"/>
      <c r="HYG31" s="70"/>
      <c r="HYH31" s="70"/>
      <c r="HYI31" s="70"/>
      <c r="HYJ31" s="70"/>
      <c r="HYK31" s="70"/>
      <c r="HYL31" s="70"/>
      <c r="HYM31" s="70"/>
      <c r="HYN31" s="70"/>
      <c r="HYO31" s="70"/>
      <c r="HYP31" s="70"/>
      <c r="HYQ31" s="70"/>
      <c r="HYR31" s="70"/>
      <c r="HYS31" s="70"/>
      <c r="HYT31" s="70"/>
      <c r="HYU31" s="70"/>
      <c r="HYV31" s="70"/>
      <c r="HYW31" s="70"/>
      <c r="HYX31" s="70"/>
      <c r="HYY31" s="70"/>
      <c r="HYZ31" s="70"/>
      <c r="HZA31" s="70"/>
      <c r="HZB31" s="70"/>
      <c r="HZC31" s="70"/>
      <c r="HZD31" s="70"/>
      <c r="HZE31" s="70"/>
      <c r="HZF31" s="70"/>
      <c r="HZG31" s="70"/>
      <c r="HZH31" s="70"/>
      <c r="HZI31" s="70"/>
      <c r="HZJ31" s="70"/>
      <c r="HZK31" s="70"/>
      <c r="HZL31" s="70"/>
      <c r="HZM31" s="70"/>
      <c r="HZN31" s="70"/>
      <c r="HZO31" s="70"/>
      <c r="HZP31" s="70"/>
      <c r="HZQ31" s="70"/>
      <c r="HZR31" s="70"/>
      <c r="HZS31" s="70"/>
      <c r="HZT31" s="70"/>
      <c r="HZU31" s="70"/>
      <c r="HZV31" s="70"/>
      <c r="HZW31" s="70"/>
      <c r="HZX31" s="70"/>
      <c r="HZY31" s="70"/>
      <c r="HZZ31" s="70"/>
      <c r="IAA31" s="70"/>
      <c r="IAB31" s="70"/>
      <c r="IAC31" s="70"/>
      <c r="IAD31" s="70"/>
      <c r="IAE31" s="70"/>
      <c r="IAF31" s="70"/>
      <c r="IAG31" s="70"/>
      <c r="IAH31" s="70"/>
      <c r="IAI31" s="70"/>
      <c r="IAJ31" s="70"/>
      <c r="IAK31" s="70"/>
      <c r="IAL31" s="70"/>
      <c r="IAM31" s="70"/>
      <c r="IAN31" s="70"/>
      <c r="IAO31" s="70"/>
      <c r="IAP31" s="70"/>
      <c r="IAQ31" s="70"/>
      <c r="IAR31" s="70"/>
      <c r="IAS31" s="70"/>
      <c r="IAT31" s="70"/>
      <c r="IAU31" s="70"/>
      <c r="IAV31" s="70"/>
      <c r="IAW31" s="70"/>
      <c r="IAX31" s="70"/>
      <c r="IAY31" s="70"/>
      <c r="IAZ31" s="70"/>
      <c r="IBA31" s="70"/>
      <c r="IBB31" s="70"/>
      <c r="IBC31" s="70"/>
      <c r="IBD31" s="70"/>
      <c r="IBE31" s="70"/>
      <c r="IBF31" s="70"/>
      <c r="IBG31" s="70"/>
      <c r="IBH31" s="70"/>
      <c r="IBI31" s="70"/>
      <c r="IBJ31" s="70"/>
      <c r="IBK31" s="70"/>
      <c r="IBL31" s="70"/>
      <c r="IBM31" s="70"/>
      <c r="IBN31" s="70"/>
      <c r="IBO31" s="70"/>
      <c r="IBP31" s="70"/>
      <c r="IBQ31" s="70"/>
      <c r="IBR31" s="70"/>
      <c r="IBS31" s="70"/>
      <c r="IBT31" s="70"/>
      <c r="IBU31" s="70"/>
      <c r="IBV31" s="70"/>
      <c r="IBW31" s="70"/>
      <c r="IBX31" s="70"/>
      <c r="IBY31" s="70"/>
      <c r="IBZ31" s="70"/>
      <c r="ICA31" s="70"/>
      <c r="ICB31" s="70"/>
      <c r="ICC31" s="70"/>
      <c r="ICD31" s="70"/>
      <c r="ICE31" s="70"/>
      <c r="ICF31" s="70"/>
      <c r="ICG31" s="70"/>
      <c r="ICH31" s="70"/>
      <c r="ICI31" s="70"/>
      <c r="ICJ31" s="70"/>
      <c r="ICK31" s="70"/>
      <c r="ICL31" s="70"/>
      <c r="ICM31" s="70"/>
      <c r="ICN31" s="70"/>
      <c r="ICO31" s="70"/>
      <c r="ICP31" s="70"/>
      <c r="ICQ31" s="70"/>
      <c r="ICR31" s="70"/>
      <c r="ICS31" s="70"/>
      <c r="ICT31" s="70"/>
      <c r="ICU31" s="70"/>
      <c r="ICV31" s="70"/>
      <c r="ICW31" s="70"/>
      <c r="ICX31" s="70"/>
      <c r="ICY31" s="70"/>
      <c r="ICZ31" s="70"/>
      <c r="IDA31" s="70"/>
      <c r="IDB31" s="70"/>
      <c r="IDC31" s="70"/>
      <c r="IDD31" s="70"/>
      <c r="IDE31" s="70"/>
      <c r="IDF31" s="70"/>
      <c r="IDG31" s="70"/>
      <c r="IDH31" s="70"/>
      <c r="IDI31" s="70"/>
      <c r="IDJ31" s="70"/>
      <c r="IDK31" s="70"/>
      <c r="IDL31" s="70"/>
      <c r="IDM31" s="70"/>
      <c r="IDN31" s="70"/>
      <c r="IDO31" s="70"/>
      <c r="IDP31" s="70"/>
      <c r="IDQ31" s="70"/>
      <c r="IDR31" s="70"/>
      <c r="IDS31" s="70"/>
      <c r="IDT31" s="70"/>
      <c r="IDU31" s="70"/>
      <c r="IDV31" s="70"/>
      <c r="IDW31" s="70"/>
      <c r="IDX31" s="70"/>
      <c r="IDY31" s="70"/>
      <c r="IDZ31" s="70"/>
      <c r="IEA31" s="70"/>
      <c r="IEB31" s="70"/>
      <c r="IEC31" s="70"/>
      <c r="IED31" s="70"/>
      <c r="IEE31" s="70"/>
      <c r="IEF31" s="70"/>
      <c r="IEG31" s="70"/>
      <c r="IEH31" s="70"/>
      <c r="IEI31" s="70"/>
      <c r="IEJ31" s="70"/>
      <c r="IEK31" s="70"/>
      <c r="IEL31" s="70"/>
      <c r="IEM31" s="70"/>
      <c r="IEN31" s="70"/>
      <c r="IEO31" s="70"/>
      <c r="IEP31" s="70"/>
      <c r="IEQ31" s="70"/>
      <c r="IER31" s="70"/>
      <c r="IES31" s="70"/>
      <c r="IET31" s="70"/>
      <c r="IEU31" s="70"/>
      <c r="IEV31" s="70"/>
      <c r="IEW31" s="70"/>
      <c r="IEX31" s="70"/>
      <c r="IEY31" s="70"/>
      <c r="IEZ31" s="70"/>
      <c r="IFA31" s="70"/>
      <c r="IFB31" s="70"/>
      <c r="IFC31" s="70"/>
      <c r="IFD31" s="70"/>
      <c r="IFE31" s="70"/>
      <c r="IFF31" s="70"/>
      <c r="IFG31" s="70"/>
      <c r="IFH31" s="70"/>
      <c r="IFI31" s="70"/>
      <c r="IFJ31" s="70"/>
      <c r="IFK31" s="70"/>
      <c r="IFL31" s="70"/>
      <c r="IFM31" s="70"/>
      <c r="IFN31" s="70"/>
      <c r="IFO31" s="70"/>
      <c r="IFP31" s="70"/>
      <c r="IFQ31" s="70"/>
      <c r="IFR31" s="70"/>
      <c r="IFS31" s="70"/>
      <c r="IFT31" s="70"/>
      <c r="IFU31" s="70"/>
      <c r="IFV31" s="70"/>
      <c r="IFW31" s="70"/>
      <c r="IFX31" s="70"/>
      <c r="IFY31" s="70"/>
      <c r="IFZ31" s="70"/>
      <c r="IGA31" s="70"/>
      <c r="IGB31" s="70"/>
      <c r="IGC31" s="70"/>
      <c r="IGD31" s="70"/>
      <c r="IGE31" s="70"/>
      <c r="IGF31" s="70"/>
      <c r="IGG31" s="70"/>
      <c r="IGH31" s="70"/>
      <c r="IGI31" s="70"/>
      <c r="IGJ31" s="70"/>
      <c r="IGK31" s="70"/>
      <c r="IGL31" s="70"/>
      <c r="IGM31" s="70"/>
      <c r="IGN31" s="70"/>
      <c r="IGO31" s="70"/>
      <c r="IGP31" s="70"/>
      <c r="IGQ31" s="70"/>
      <c r="IGR31" s="70"/>
      <c r="IGS31" s="70"/>
      <c r="IGT31" s="70"/>
      <c r="IGU31" s="70"/>
      <c r="IGV31" s="70"/>
      <c r="IGW31" s="70"/>
      <c r="IGX31" s="70"/>
      <c r="IGY31" s="70"/>
      <c r="IGZ31" s="70"/>
      <c r="IHA31" s="70"/>
      <c r="IHB31" s="70"/>
      <c r="IHC31" s="70"/>
      <c r="IHD31" s="70"/>
      <c r="IHE31" s="70"/>
      <c r="IHF31" s="70"/>
      <c r="IHG31" s="70"/>
      <c r="IHH31" s="70"/>
      <c r="IHI31" s="70"/>
      <c r="IHJ31" s="70"/>
      <c r="IHK31" s="70"/>
      <c r="IHL31" s="70"/>
      <c r="IHM31" s="70"/>
      <c r="IHN31" s="70"/>
      <c r="IHO31" s="70"/>
      <c r="IHP31" s="70"/>
      <c r="IHQ31" s="70"/>
      <c r="IHR31" s="70"/>
      <c r="IHS31" s="70"/>
      <c r="IHT31" s="70"/>
      <c r="IHU31" s="70"/>
      <c r="IHV31" s="70"/>
      <c r="IHW31" s="70"/>
      <c r="IHX31" s="70"/>
      <c r="IHY31" s="70"/>
      <c r="IHZ31" s="70"/>
      <c r="IIA31" s="70"/>
      <c r="IIB31" s="70"/>
      <c r="IIC31" s="70"/>
      <c r="IID31" s="70"/>
      <c r="IIE31" s="70"/>
      <c r="IIF31" s="70"/>
      <c r="IIG31" s="70"/>
      <c r="IIH31" s="70"/>
      <c r="III31" s="70"/>
      <c r="IIJ31" s="70"/>
      <c r="IIK31" s="70"/>
      <c r="IIL31" s="70"/>
      <c r="IIM31" s="70"/>
      <c r="IIN31" s="70"/>
      <c r="IIO31" s="70"/>
      <c r="IIP31" s="70"/>
      <c r="IIQ31" s="70"/>
      <c r="IIR31" s="70"/>
      <c r="IIS31" s="70"/>
      <c r="IIT31" s="70"/>
      <c r="IIU31" s="70"/>
      <c r="IIV31" s="70"/>
      <c r="IIW31" s="70"/>
      <c r="IIX31" s="70"/>
      <c r="IIY31" s="70"/>
      <c r="IIZ31" s="70"/>
      <c r="IJA31" s="70"/>
      <c r="IJB31" s="70"/>
      <c r="IJC31" s="70"/>
      <c r="IJD31" s="70"/>
      <c r="IJE31" s="70"/>
      <c r="IJF31" s="70"/>
      <c r="IJG31" s="70"/>
      <c r="IJH31" s="70"/>
      <c r="IJI31" s="70"/>
      <c r="IJJ31" s="70"/>
      <c r="IJK31" s="70"/>
      <c r="IJL31" s="70"/>
      <c r="IJM31" s="70"/>
      <c r="IJN31" s="70"/>
      <c r="IJO31" s="70"/>
      <c r="IJP31" s="70"/>
      <c r="IJQ31" s="70"/>
      <c r="IJR31" s="70"/>
      <c r="IJS31" s="70"/>
      <c r="IJT31" s="70"/>
      <c r="IJU31" s="70"/>
      <c r="IJV31" s="70"/>
      <c r="IJW31" s="70"/>
      <c r="IJX31" s="70"/>
      <c r="IJY31" s="70"/>
      <c r="IJZ31" s="70"/>
      <c r="IKA31" s="70"/>
      <c r="IKB31" s="70"/>
      <c r="IKC31" s="70"/>
      <c r="IKD31" s="70"/>
      <c r="IKE31" s="70"/>
      <c r="IKF31" s="70"/>
      <c r="IKG31" s="70"/>
      <c r="IKH31" s="70"/>
      <c r="IKI31" s="70"/>
      <c r="IKJ31" s="70"/>
      <c r="IKK31" s="70"/>
      <c r="IKL31" s="70"/>
      <c r="IKM31" s="70"/>
      <c r="IKN31" s="70"/>
      <c r="IKO31" s="70"/>
      <c r="IKP31" s="70"/>
      <c r="IKQ31" s="70"/>
      <c r="IKR31" s="70"/>
      <c r="IKS31" s="70"/>
      <c r="IKT31" s="70"/>
      <c r="IKU31" s="70"/>
      <c r="IKV31" s="70"/>
      <c r="IKW31" s="70"/>
      <c r="IKX31" s="70"/>
      <c r="IKY31" s="70"/>
      <c r="IKZ31" s="70"/>
      <c r="ILA31" s="70"/>
      <c r="ILB31" s="70"/>
      <c r="ILC31" s="70"/>
      <c r="ILD31" s="70"/>
      <c r="ILE31" s="70"/>
      <c r="ILF31" s="70"/>
      <c r="ILG31" s="70"/>
      <c r="ILH31" s="70"/>
      <c r="ILI31" s="70"/>
      <c r="ILJ31" s="70"/>
      <c r="ILK31" s="70"/>
      <c r="ILL31" s="70"/>
      <c r="ILM31" s="70"/>
      <c r="ILN31" s="70"/>
      <c r="ILO31" s="70"/>
      <c r="ILP31" s="70"/>
      <c r="ILQ31" s="70"/>
      <c r="ILR31" s="70"/>
      <c r="ILS31" s="70"/>
      <c r="ILT31" s="70"/>
      <c r="ILU31" s="70"/>
      <c r="ILV31" s="70"/>
      <c r="ILW31" s="70"/>
      <c r="ILX31" s="70"/>
      <c r="ILY31" s="70"/>
      <c r="ILZ31" s="70"/>
      <c r="IMA31" s="70"/>
      <c r="IMB31" s="70"/>
      <c r="IMC31" s="70"/>
      <c r="IMD31" s="70"/>
      <c r="IME31" s="70"/>
      <c r="IMF31" s="70"/>
      <c r="IMG31" s="70"/>
      <c r="IMH31" s="70"/>
      <c r="IMI31" s="70"/>
      <c r="IMJ31" s="70"/>
      <c r="IMK31" s="70"/>
      <c r="IML31" s="70"/>
      <c r="IMM31" s="70"/>
      <c r="IMN31" s="70"/>
      <c r="IMO31" s="70"/>
      <c r="IMP31" s="70"/>
      <c r="IMQ31" s="70"/>
      <c r="IMR31" s="70"/>
      <c r="IMS31" s="70"/>
      <c r="IMT31" s="70"/>
      <c r="IMU31" s="70"/>
      <c r="IMV31" s="70"/>
      <c r="IMW31" s="70"/>
      <c r="IMX31" s="70"/>
      <c r="IMY31" s="70"/>
      <c r="IMZ31" s="70"/>
      <c r="INA31" s="70"/>
      <c r="INB31" s="70"/>
      <c r="INC31" s="70"/>
      <c r="IND31" s="70"/>
      <c r="INE31" s="70"/>
      <c r="INF31" s="70"/>
      <c r="ING31" s="70"/>
      <c r="INH31" s="70"/>
      <c r="INI31" s="70"/>
      <c r="INJ31" s="70"/>
      <c r="INK31" s="70"/>
      <c r="INL31" s="70"/>
      <c r="INM31" s="70"/>
      <c r="INN31" s="70"/>
      <c r="INO31" s="70"/>
      <c r="INP31" s="70"/>
      <c r="INQ31" s="70"/>
      <c r="INR31" s="70"/>
      <c r="INS31" s="70"/>
      <c r="INT31" s="70"/>
      <c r="INU31" s="70"/>
      <c r="INV31" s="70"/>
      <c r="INW31" s="70"/>
      <c r="INX31" s="70"/>
      <c r="INY31" s="70"/>
      <c r="INZ31" s="70"/>
      <c r="IOA31" s="70"/>
      <c r="IOB31" s="70"/>
      <c r="IOC31" s="70"/>
      <c r="IOD31" s="70"/>
      <c r="IOE31" s="70"/>
      <c r="IOF31" s="70"/>
      <c r="IOG31" s="70"/>
      <c r="IOH31" s="70"/>
      <c r="IOI31" s="70"/>
      <c r="IOJ31" s="70"/>
      <c r="IOK31" s="70"/>
      <c r="IOL31" s="70"/>
      <c r="IOM31" s="70"/>
      <c r="ION31" s="70"/>
      <c r="IOO31" s="70"/>
      <c r="IOP31" s="70"/>
      <c r="IOQ31" s="70"/>
      <c r="IOR31" s="70"/>
      <c r="IOS31" s="70"/>
      <c r="IOT31" s="70"/>
      <c r="IOU31" s="70"/>
      <c r="IOV31" s="70"/>
      <c r="IOW31" s="70"/>
      <c r="IOX31" s="70"/>
      <c r="IOY31" s="70"/>
      <c r="IOZ31" s="70"/>
      <c r="IPA31" s="70"/>
      <c r="IPB31" s="70"/>
      <c r="IPC31" s="70"/>
      <c r="IPD31" s="70"/>
      <c r="IPE31" s="70"/>
      <c r="IPF31" s="70"/>
      <c r="IPG31" s="70"/>
      <c r="IPH31" s="70"/>
      <c r="IPI31" s="70"/>
      <c r="IPJ31" s="70"/>
      <c r="IPK31" s="70"/>
      <c r="IPL31" s="70"/>
      <c r="IPM31" s="70"/>
      <c r="IPN31" s="70"/>
      <c r="IPO31" s="70"/>
      <c r="IPP31" s="70"/>
      <c r="IPQ31" s="70"/>
      <c r="IPR31" s="70"/>
      <c r="IPS31" s="70"/>
      <c r="IPT31" s="70"/>
      <c r="IPU31" s="70"/>
      <c r="IPV31" s="70"/>
      <c r="IPW31" s="70"/>
      <c r="IPX31" s="70"/>
      <c r="IPY31" s="70"/>
      <c r="IPZ31" s="70"/>
      <c r="IQA31" s="70"/>
      <c r="IQB31" s="70"/>
      <c r="IQC31" s="70"/>
      <c r="IQD31" s="70"/>
      <c r="IQE31" s="70"/>
      <c r="IQF31" s="70"/>
      <c r="IQG31" s="70"/>
      <c r="IQH31" s="70"/>
      <c r="IQI31" s="70"/>
      <c r="IQJ31" s="70"/>
      <c r="IQK31" s="70"/>
      <c r="IQL31" s="70"/>
      <c r="IQM31" s="70"/>
      <c r="IQN31" s="70"/>
      <c r="IQO31" s="70"/>
      <c r="IQP31" s="70"/>
      <c r="IQQ31" s="70"/>
      <c r="IQR31" s="70"/>
      <c r="IQS31" s="70"/>
      <c r="IQT31" s="70"/>
      <c r="IQU31" s="70"/>
      <c r="IQV31" s="70"/>
      <c r="IQW31" s="70"/>
      <c r="IQX31" s="70"/>
      <c r="IQY31" s="70"/>
      <c r="IQZ31" s="70"/>
      <c r="IRA31" s="70"/>
      <c r="IRB31" s="70"/>
      <c r="IRC31" s="70"/>
      <c r="IRD31" s="70"/>
      <c r="IRE31" s="70"/>
      <c r="IRF31" s="70"/>
      <c r="IRG31" s="70"/>
      <c r="IRH31" s="70"/>
      <c r="IRI31" s="70"/>
      <c r="IRJ31" s="70"/>
      <c r="IRK31" s="70"/>
      <c r="IRL31" s="70"/>
      <c r="IRM31" s="70"/>
      <c r="IRN31" s="70"/>
      <c r="IRO31" s="70"/>
      <c r="IRP31" s="70"/>
      <c r="IRQ31" s="70"/>
      <c r="IRR31" s="70"/>
      <c r="IRS31" s="70"/>
      <c r="IRT31" s="70"/>
      <c r="IRU31" s="70"/>
      <c r="IRV31" s="70"/>
      <c r="IRW31" s="70"/>
      <c r="IRX31" s="70"/>
      <c r="IRY31" s="70"/>
      <c r="IRZ31" s="70"/>
      <c r="ISA31" s="70"/>
      <c r="ISB31" s="70"/>
      <c r="ISC31" s="70"/>
      <c r="ISD31" s="70"/>
      <c r="ISE31" s="70"/>
      <c r="ISF31" s="70"/>
      <c r="ISG31" s="70"/>
      <c r="ISH31" s="70"/>
      <c r="ISI31" s="70"/>
      <c r="ISJ31" s="70"/>
      <c r="ISK31" s="70"/>
      <c r="ISL31" s="70"/>
      <c r="ISM31" s="70"/>
      <c r="ISN31" s="70"/>
      <c r="ISO31" s="70"/>
      <c r="ISP31" s="70"/>
      <c r="ISQ31" s="70"/>
      <c r="ISR31" s="70"/>
      <c r="ISS31" s="70"/>
      <c r="IST31" s="70"/>
      <c r="ISU31" s="70"/>
      <c r="ISV31" s="70"/>
      <c r="ISW31" s="70"/>
      <c r="ISX31" s="70"/>
      <c r="ISY31" s="70"/>
      <c r="ISZ31" s="70"/>
      <c r="ITA31" s="70"/>
      <c r="ITB31" s="70"/>
      <c r="ITC31" s="70"/>
      <c r="ITD31" s="70"/>
      <c r="ITE31" s="70"/>
      <c r="ITF31" s="70"/>
      <c r="ITG31" s="70"/>
      <c r="ITH31" s="70"/>
      <c r="ITI31" s="70"/>
      <c r="ITJ31" s="70"/>
      <c r="ITK31" s="70"/>
      <c r="ITL31" s="70"/>
      <c r="ITM31" s="70"/>
      <c r="ITN31" s="70"/>
      <c r="ITO31" s="70"/>
      <c r="ITP31" s="70"/>
      <c r="ITQ31" s="70"/>
      <c r="ITR31" s="70"/>
      <c r="ITS31" s="70"/>
      <c r="ITT31" s="70"/>
      <c r="ITU31" s="70"/>
      <c r="ITV31" s="70"/>
      <c r="ITW31" s="70"/>
      <c r="ITX31" s="70"/>
      <c r="ITY31" s="70"/>
      <c r="ITZ31" s="70"/>
      <c r="IUA31" s="70"/>
      <c r="IUB31" s="70"/>
      <c r="IUC31" s="70"/>
      <c r="IUD31" s="70"/>
      <c r="IUE31" s="70"/>
      <c r="IUF31" s="70"/>
      <c r="IUG31" s="70"/>
      <c r="IUH31" s="70"/>
      <c r="IUI31" s="70"/>
      <c r="IUJ31" s="70"/>
      <c r="IUK31" s="70"/>
      <c r="IUL31" s="70"/>
      <c r="IUM31" s="70"/>
      <c r="IUN31" s="70"/>
      <c r="IUO31" s="70"/>
      <c r="IUP31" s="70"/>
      <c r="IUQ31" s="70"/>
      <c r="IUR31" s="70"/>
      <c r="IUS31" s="70"/>
      <c r="IUT31" s="70"/>
      <c r="IUU31" s="70"/>
      <c r="IUV31" s="70"/>
      <c r="IUW31" s="70"/>
      <c r="IUX31" s="70"/>
      <c r="IUY31" s="70"/>
      <c r="IUZ31" s="70"/>
      <c r="IVA31" s="70"/>
      <c r="IVB31" s="70"/>
      <c r="IVC31" s="70"/>
      <c r="IVD31" s="70"/>
      <c r="IVE31" s="70"/>
      <c r="IVF31" s="70"/>
      <c r="IVG31" s="70"/>
      <c r="IVH31" s="70"/>
      <c r="IVI31" s="70"/>
      <c r="IVJ31" s="70"/>
      <c r="IVK31" s="70"/>
      <c r="IVL31" s="70"/>
      <c r="IVM31" s="70"/>
      <c r="IVN31" s="70"/>
      <c r="IVO31" s="70"/>
      <c r="IVP31" s="70"/>
      <c r="IVQ31" s="70"/>
      <c r="IVR31" s="70"/>
      <c r="IVS31" s="70"/>
      <c r="IVT31" s="70"/>
      <c r="IVU31" s="70"/>
      <c r="IVV31" s="70"/>
      <c r="IVW31" s="70"/>
      <c r="IVX31" s="70"/>
      <c r="IVY31" s="70"/>
      <c r="IVZ31" s="70"/>
      <c r="IWA31" s="70"/>
      <c r="IWB31" s="70"/>
      <c r="IWC31" s="70"/>
      <c r="IWD31" s="70"/>
      <c r="IWE31" s="70"/>
      <c r="IWF31" s="70"/>
      <c r="IWG31" s="70"/>
      <c r="IWH31" s="70"/>
      <c r="IWI31" s="70"/>
      <c r="IWJ31" s="70"/>
      <c r="IWK31" s="70"/>
      <c r="IWL31" s="70"/>
      <c r="IWM31" s="70"/>
      <c r="IWN31" s="70"/>
      <c r="IWO31" s="70"/>
      <c r="IWP31" s="70"/>
      <c r="IWQ31" s="70"/>
      <c r="IWR31" s="70"/>
      <c r="IWS31" s="70"/>
      <c r="IWT31" s="70"/>
      <c r="IWU31" s="70"/>
      <c r="IWV31" s="70"/>
      <c r="IWW31" s="70"/>
      <c r="IWX31" s="70"/>
      <c r="IWY31" s="70"/>
      <c r="IWZ31" s="70"/>
      <c r="IXA31" s="70"/>
      <c r="IXB31" s="70"/>
      <c r="IXC31" s="70"/>
      <c r="IXD31" s="70"/>
      <c r="IXE31" s="70"/>
      <c r="IXF31" s="70"/>
      <c r="IXG31" s="70"/>
      <c r="IXH31" s="70"/>
      <c r="IXI31" s="70"/>
      <c r="IXJ31" s="70"/>
      <c r="IXK31" s="70"/>
      <c r="IXL31" s="70"/>
      <c r="IXM31" s="70"/>
      <c r="IXN31" s="70"/>
      <c r="IXO31" s="70"/>
      <c r="IXP31" s="70"/>
      <c r="IXQ31" s="70"/>
      <c r="IXR31" s="70"/>
      <c r="IXS31" s="70"/>
      <c r="IXT31" s="70"/>
      <c r="IXU31" s="70"/>
      <c r="IXV31" s="70"/>
      <c r="IXW31" s="70"/>
      <c r="IXX31" s="70"/>
      <c r="IXY31" s="70"/>
      <c r="IXZ31" s="70"/>
      <c r="IYA31" s="70"/>
      <c r="IYB31" s="70"/>
      <c r="IYC31" s="70"/>
      <c r="IYD31" s="70"/>
      <c r="IYE31" s="70"/>
      <c r="IYF31" s="70"/>
      <c r="IYG31" s="70"/>
      <c r="IYH31" s="70"/>
      <c r="IYI31" s="70"/>
      <c r="IYJ31" s="70"/>
      <c r="IYK31" s="70"/>
      <c r="IYL31" s="70"/>
      <c r="IYM31" s="70"/>
      <c r="IYN31" s="70"/>
      <c r="IYO31" s="70"/>
      <c r="IYP31" s="70"/>
      <c r="IYQ31" s="70"/>
      <c r="IYR31" s="70"/>
      <c r="IYS31" s="70"/>
      <c r="IYT31" s="70"/>
      <c r="IYU31" s="70"/>
      <c r="IYV31" s="70"/>
      <c r="IYW31" s="70"/>
      <c r="IYX31" s="70"/>
      <c r="IYY31" s="70"/>
      <c r="IYZ31" s="70"/>
      <c r="IZA31" s="70"/>
      <c r="IZB31" s="70"/>
      <c r="IZC31" s="70"/>
      <c r="IZD31" s="70"/>
      <c r="IZE31" s="70"/>
      <c r="IZF31" s="70"/>
      <c r="IZG31" s="70"/>
      <c r="IZH31" s="70"/>
      <c r="IZI31" s="70"/>
      <c r="IZJ31" s="70"/>
      <c r="IZK31" s="70"/>
      <c r="IZL31" s="70"/>
      <c r="IZM31" s="70"/>
      <c r="IZN31" s="70"/>
      <c r="IZO31" s="70"/>
      <c r="IZP31" s="70"/>
      <c r="IZQ31" s="70"/>
      <c r="IZR31" s="70"/>
      <c r="IZS31" s="70"/>
      <c r="IZT31" s="70"/>
      <c r="IZU31" s="70"/>
      <c r="IZV31" s="70"/>
      <c r="IZW31" s="70"/>
      <c r="IZX31" s="70"/>
      <c r="IZY31" s="70"/>
      <c r="IZZ31" s="70"/>
      <c r="JAA31" s="70"/>
      <c r="JAB31" s="70"/>
      <c r="JAC31" s="70"/>
      <c r="JAD31" s="70"/>
      <c r="JAE31" s="70"/>
      <c r="JAF31" s="70"/>
      <c r="JAG31" s="70"/>
      <c r="JAH31" s="70"/>
      <c r="JAI31" s="70"/>
      <c r="JAJ31" s="70"/>
      <c r="JAK31" s="70"/>
      <c r="JAL31" s="70"/>
      <c r="JAM31" s="70"/>
      <c r="JAN31" s="70"/>
      <c r="JAO31" s="70"/>
      <c r="JAP31" s="70"/>
      <c r="JAQ31" s="70"/>
      <c r="JAR31" s="70"/>
      <c r="JAS31" s="70"/>
      <c r="JAT31" s="70"/>
      <c r="JAU31" s="70"/>
      <c r="JAV31" s="70"/>
      <c r="JAW31" s="70"/>
      <c r="JAX31" s="70"/>
      <c r="JAY31" s="70"/>
      <c r="JAZ31" s="70"/>
      <c r="JBA31" s="70"/>
      <c r="JBB31" s="70"/>
      <c r="JBC31" s="70"/>
      <c r="JBD31" s="70"/>
      <c r="JBE31" s="70"/>
      <c r="JBF31" s="70"/>
      <c r="JBG31" s="70"/>
      <c r="JBH31" s="70"/>
      <c r="JBI31" s="70"/>
      <c r="JBJ31" s="70"/>
      <c r="JBK31" s="70"/>
      <c r="JBL31" s="70"/>
      <c r="JBM31" s="70"/>
      <c r="JBN31" s="70"/>
      <c r="JBO31" s="70"/>
      <c r="JBP31" s="70"/>
      <c r="JBQ31" s="70"/>
      <c r="JBR31" s="70"/>
      <c r="JBS31" s="70"/>
      <c r="JBT31" s="70"/>
      <c r="JBU31" s="70"/>
      <c r="JBV31" s="70"/>
      <c r="JBW31" s="70"/>
      <c r="JBX31" s="70"/>
      <c r="JBY31" s="70"/>
      <c r="JBZ31" s="70"/>
      <c r="JCA31" s="70"/>
      <c r="JCB31" s="70"/>
      <c r="JCC31" s="70"/>
      <c r="JCD31" s="70"/>
      <c r="JCE31" s="70"/>
      <c r="JCF31" s="70"/>
      <c r="JCG31" s="70"/>
      <c r="JCH31" s="70"/>
      <c r="JCI31" s="70"/>
      <c r="JCJ31" s="70"/>
      <c r="JCK31" s="70"/>
      <c r="JCL31" s="70"/>
      <c r="JCM31" s="70"/>
      <c r="JCN31" s="70"/>
      <c r="JCO31" s="70"/>
      <c r="JCP31" s="70"/>
      <c r="JCQ31" s="70"/>
      <c r="JCR31" s="70"/>
      <c r="JCS31" s="70"/>
      <c r="JCT31" s="70"/>
      <c r="JCU31" s="70"/>
      <c r="JCV31" s="70"/>
      <c r="JCW31" s="70"/>
      <c r="JCX31" s="70"/>
      <c r="JCY31" s="70"/>
      <c r="JCZ31" s="70"/>
      <c r="JDA31" s="70"/>
      <c r="JDB31" s="70"/>
      <c r="JDC31" s="70"/>
      <c r="JDD31" s="70"/>
      <c r="JDE31" s="70"/>
      <c r="JDF31" s="70"/>
      <c r="JDG31" s="70"/>
      <c r="JDH31" s="70"/>
      <c r="JDI31" s="70"/>
      <c r="JDJ31" s="70"/>
      <c r="JDK31" s="70"/>
      <c r="JDL31" s="70"/>
      <c r="JDM31" s="70"/>
      <c r="JDN31" s="70"/>
      <c r="JDO31" s="70"/>
      <c r="JDP31" s="70"/>
      <c r="JDQ31" s="70"/>
      <c r="JDR31" s="70"/>
      <c r="JDS31" s="70"/>
      <c r="JDT31" s="70"/>
      <c r="JDU31" s="70"/>
      <c r="JDV31" s="70"/>
      <c r="JDW31" s="70"/>
      <c r="JDX31" s="70"/>
      <c r="JDY31" s="70"/>
      <c r="JDZ31" s="70"/>
      <c r="JEA31" s="70"/>
      <c r="JEB31" s="70"/>
      <c r="JEC31" s="70"/>
      <c r="JED31" s="70"/>
      <c r="JEE31" s="70"/>
      <c r="JEF31" s="70"/>
      <c r="JEG31" s="70"/>
      <c r="JEH31" s="70"/>
      <c r="JEI31" s="70"/>
      <c r="JEJ31" s="70"/>
      <c r="JEK31" s="70"/>
      <c r="JEL31" s="70"/>
      <c r="JEM31" s="70"/>
      <c r="JEN31" s="70"/>
      <c r="JEO31" s="70"/>
      <c r="JEP31" s="70"/>
      <c r="JEQ31" s="70"/>
      <c r="JER31" s="70"/>
      <c r="JES31" s="70"/>
      <c r="JET31" s="70"/>
      <c r="JEU31" s="70"/>
      <c r="JEV31" s="70"/>
      <c r="JEW31" s="70"/>
      <c r="JEX31" s="70"/>
      <c r="JEY31" s="70"/>
      <c r="JEZ31" s="70"/>
      <c r="JFA31" s="70"/>
      <c r="JFB31" s="70"/>
      <c r="JFC31" s="70"/>
      <c r="JFD31" s="70"/>
      <c r="JFE31" s="70"/>
      <c r="JFF31" s="70"/>
      <c r="JFG31" s="70"/>
      <c r="JFH31" s="70"/>
      <c r="JFI31" s="70"/>
      <c r="JFJ31" s="70"/>
      <c r="JFK31" s="70"/>
      <c r="JFL31" s="70"/>
      <c r="JFM31" s="70"/>
      <c r="JFN31" s="70"/>
      <c r="JFO31" s="70"/>
      <c r="JFP31" s="70"/>
      <c r="JFQ31" s="70"/>
      <c r="JFR31" s="70"/>
      <c r="JFS31" s="70"/>
      <c r="JFT31" s="70"/>
      <c r="JFU31" s="70"/>
      <c r="JFV31" s="70"/>
      <c r="JFW31" s="70"/>
      <c r="JFX31" s="70"/>
      <c r="JFY31" s="70"/>
      <c r="JFZ31" s="70"/>
      <c r="JGA31" s="70"/>
      <c r="JGB31" s="70"/>
      <c r="JGC31" s="70"/>
      <c r="JGD31" s="70"/>
      <c r="JGE31" s="70"/>
      <c r="JGF31" s="70"/>
      <c r="JGG31" s="70"/>
      <c r="JGH31" s="70"/>
      <c r="JGI31" s="70"/>
      <c r="JGJ31" s="70"/>
      <c r="JGK31" s="70"/>
      <c r="JGL31" s="70"/>
      <c r="JGM31" s="70"/>
      <c r="JGN31" s="70"/>
      <c r="JGO31" s="70"/>
      <c r="JGP31" s="70"/>
      <c r="JGQ31" s="70"/>
      <c r="JGR31" s="70"/>
      <c r="JGS31" s="70"/>
      <c r="JGT31" s="70"/>
      <c r="JGU31" s="70"/>
      <c r="JGV31" s="70"/>
      <c r="JGW31" s="70"/>
      <c r="JGX31" s="70"/>
      <c r="JGY31" s="70"/>
      <c r="JGZ31" s="70"/>
      <c r="JHA31" s="70"/>
      <c r="JHB31" s="70"/>
      <c r="JHC31" s="70"/>
      <c r="JHD31" s="70"/>
      <c r="JHE31" s="70"/>
      <c r="JHF31" s="70"/>
      <c r="JHG31" s="70"/>
      <c r="JHH31" s="70"/>
      <c r="JHI31" s="70"/>
      <c r="JHJ31" s="70"/>
      <c r="JHK31" s="70"/>
      <c r="JHL31" s="70"/>
      <c r="JHM31" s="70"/>
      <c r="JHN31" s="70"/>
      <c r="JHO31" s="70"/>
      <c r="JHP31" s="70"/>
      <c r="JHQ31" s="70"/>
      <c r="JHR31" s="70"/>
      <c r="JHS31" s="70"/>
      <c r="JHT31" s="70"/>
      <c r="JHU31" s="70"/>
      <c r="JHV31" s="70"/>
      <c r="JHW31" s="70"/>
      <c r="JHX31" s="70"/>
      <c r="JHY31" s="70"/>
      <c r="JHZ31" s="70"/>
      <c r="JIA31" s="70"/>
      <c r="JIB31" s="70"/>
      <c r="JIC31" s="70"/>
      <c r="JID31" s="70"/>
      <c r="JIE31" s="70"/>
      <c r="JIF31" s="70"/>
      <c r="JIG31" s="70"/>
      <c r="JIH31" s="70"/>
      <c r="JII31" s="70"/>
      <c r="JIJ31" s="70"/>
      <c r="JIK31" s="70"/>
      <c r="JIL31" s="70"/>
      <c r="JIM31" s="70"/>
      <c r="JIN31" s="70"/>
      <c r="JIO31" s="70"/>
      <c r="JIP31" s="70"/>
      <c r="JIQ31" s="70"/>
      <c r="JIR31" s="70"/>
      <c r="JIS31" s="70"/>
      <c r="JIT31" s="70"/>
      <c r="JIU31" s="70"/>
      <c r="JIV31" s="70"/>
      <c r="JIW31" s="70"/>
      <c r="JIX31" s="70"/>
      <c r="JIY31" s="70"/>
      <c r="JIZ31" s="70"/>
      <c r="JJA31" s="70"/>
      <c r="JJB31" s="70"/>
      <c r="JJC31" s="70"/>
      <c r="JJD31" s="70"/>
      <c r="JJE31" s="70"/>
      <c r="JJF31" s="70"/>
      <c r="JJG31" s="70"/>
      <c r="JJH31" s="70"/>
      <c r="JJI31" s="70"/>
      <c r="JJJ31" s="70"/>
      <c r="JJK31" s="70"/>
      <c r="JJL31" s="70"/>
      <c r="JJM31" s="70"/>
      <c r="JJN31" s="70"/>
      <c r="JJO31" s="70"/>
      <c r="JJP31" s="70"/>
      <c r="JJQ31" s="70"/>
      <c r="JJR31" s="70"/>
      <c r="JJS31" s="70"/>
      <c r="JJT31" s="70"/>
      <c r="JJU31" s="70"/>
      <c r="JJV31" s="70"/>
      <c r="JJW31" s="70"/>
      <c r="JJX31" s="70"/>
      <c r="JJY31" s="70"/>
      <c r="JJZ31" s="70"/>
      <c r="JKA31" s="70"/>
      <c r="JKB31" s="70"/>
      <c r="JKC31" s="70"/>
      <c r="JKD31" s="70"/>
      <c r="JKE31" s="70"/>
      <c r="JKF31" s="70"/>
      <c r="JKG31" s="70"/>
      <c r="JKH31" s="70"/>
      <c r="JKI31" s="70"/>
      <c r="JKJ31" s="70"/>
      <c r="JKK31" s="70"/>
      <c r="JKL31" s="70"/>
      <c r="JKM31" s="70"/>
      <c r="JKN31" s="70"/>
      <c r="JKO31" s="70"/>
      <c r="JKP31" s="70"/>
      <c r="JKQ31" s="70"/>
      <c r="JKR31" s="70"/>
      <c r="JKS31" s="70"/>
      <c r="JKT31" s="70"/>
      <c r="JKU31" s="70"/>
      <c r="JKV31" s="70"/>
      <c r="JKW31" s="70"/>
      <c r="JKX31" s="70"/>
      <c r="JKY31" s="70"/>
      <c r="JKZ31" s="70"/>
      <c r="JLA31" s="70"/>
      <c r="JLB31" s="70"/>
      <c r="JLC31" s="70"/>
      <c r="JLD31" s="70"/>
      <c r="JLE31" s="70"/>
      <c r="JLF31" s="70"/>
      <c r="JLG31" s="70"/>
      <c r="JLH31" s="70"/>
      <c r="JLI31" s="70"/>
      <c r="JLJ31" s="70"/>
      <c r="JLK31" s="70"/>
      <c r="JLL31" s="70"/>
      <c r="JLM31" s="70"/>
      <c r="JLN31" s="70"/>
      <c r="JLO31" s="70"/>
      <c r="JLP31" s="70"/>
      <c r="JLQ31" s="70"/>
      <c r="JLR31" s="70"/>
      <c r="JLS31" s="70"/>
      <c r="JLT31" s="70"/>
      <c r="JLU31" s="70"/>
      <c r="JLV31" s="70"/>
      <c r="JLW31" s="70"/>
      <c r="JLX31" s="70"/>
      <c r="JLY31" s="70"/>
      <c r="JLZ31" s="70"/>
      <c r="JMA31" s="70"/>
      <c r="JMB31" s="70"/>
      <c r="JMC31" s="70"/>
      <c r="JMD31" s="70"/>
      <c r="JME31" s="70"/>
      <c r="JMF31" s="70"/>
      <c r="JMG31" s="70"/>
      <c r="JMH31" s="70"/>
      <c r="JMI31" s="70"/>
      <c r="JMJ31" s="70"/>
      <c r="JMK31" s="70"/>
      <c r="JML31" s="70"/>
      <c r="JMM31" s="70"/>
      <c r="JMN31" s="70"/>
      <c r="JMO31" s="70"/>
      <c r="JMP31" s="70"/>
      <c r="JMQ31" s="70"/>
      <c r="JMR31" s="70"/>
      <c r="JMS31" s="70"/>
      <c r="JMT31" s="70"/>
      <c r="JMU31" s="70"/>
      <c r="JMV31" s="70"/>
      <c r="JMW31" s="70"/>
      <c r="JMX31" s="70"/>
      <c r="JMY31" s="70"/>
      <c r="JMZ31" s="70"/>
      <c r="JNA31" s="70"/>
      <c r="JNB31" s="70"/>
      <c r="JNC31" s="70"/>
      <c r="JND31" s="70"/>
      <c r="JNE31" s="70"/>
      <c r="JNF31" s="70"/>
      <c r="JNG31" s="70"/>
      <c r="JNH31" s="70"/>
      <c r="JNI31" s="70"/>
      <c r="JNJ31" s="70"/>
      <c r="JNK31" s="70"/>
      <c r="JNL31" s="70"/>
      <c r="JNM31" s="70"/>
      <c r="JNN31" s="70"/>
      <c r="JNO31" s="70"/>
      <c r="JNP31" s="70"/>
      <c r="JNQ31" s="70"/>
      <c r="JNR31" s="70"/>
      <c r="JNS31" s="70"/>
      <c r="JNT31" s="70"/>
      <c r="JNU31" s="70"/>
      <c r="JNV31" s="70"/>
      <c r="JNW31" s="70"/>
      <c r="JNX31" s="70"/>
      <c r="JNY31" s="70"/>
      <c r="JNZ31" s="70"/>
      <c r="JOA31" s="70"/>
      <c r="JOB31" s="70"/>
      <c r="JOC31" s="70"/>
      <c r="JOD31" s="70"/>
      <c r="JOE31" s="70"/>
      <c r="JOF31" s="70"/>
      <c r="JOG31" s="70"/>
      <c r="JOH31" s="70"/>
      <c r="JOI31" s="70"/>
      <c r="JOJ31" s="70"/>
      <c r="JOK31" s="70"/>
      <c r="JOL31" s="70"/>
      <c r="JOM31" s="70"/>
      <c r="JON31" s="70"/>
      <c r="JOO31" s="70"/>
      <c r="JOP31" s="70"/>
      <c r="JOQ31" s="70"/>
      <c r="JOR31" s="70"/>
      <c r="JOS31" s="70"/>
      <c r="JOT31" s="70"/>
      <c r="JOU31" s="70"/>
      <c r="JOV31" s="70"/>
      <c r="JOW31" s="70"/>
      <c r="JOX31" s="70"/>
      <c r="JOY31" s="70"/>
      <c r="JOZ31" s="70"/>
      <c r="JPA31" s="70"/>
      <c r="JPB31" s="70"/>
      <c r="JPC31" s="70"/>
      <c r="JPD31" s="70"/>
      <c r="JPE31" s="70"/>
      <c r="JPF31" s="70"/>
      <c r="JPG31" s="70"/>
      <c r="JPH31" s="70"/>
      <c r="JPI31" s="70"/>
      <c r="JPJ31" s="70"/>
      <c r="JPK31" s="70"/>
      <c r="JPL31" s="70"/>
      <c r="JPM31" s="70"/>
      <c r="JPN31" s="70"/>
      <c r="JPO31" s="70"/>
      <c r="JPP31" s="70"/>
      <c r="JPQ31" s="70"/>
      <c r="JPR31" s="70"/>
      <c r="JPS31" s="70"/>
      <c r="JPT31" s="70"/>
      <c r="JPU31" s="70"/>
      <c r="JPV31" s="70"/>
      <c r="JPW31" s="70"/>
      <c r="JPX31" s="70"/>
      <c r="JPY31" s="70"/>
      <c r="JPZ31" s="70"/>
      <c r="JQA31" s="70"/>
      <c r="JQB31" s="70"/>
      <c r="JQC31" s="70"/>
      <c r="JQD31" s="70"/>
      <c r="JQE31" s="70"/>
      <c r="JQF31" s="70"/>
      <c r="JQG31" s="70"/>
      <c r="JQH31" s="70"/>
      <c r="JQI31" s="70"/>
      <c r="JQJ31" s="70"/>
      <c r="JQK31" s="70"/>
      <c r="JQL31" s="70"/>
      <c r="JQM31" s="70"/>
      <c r="JQN31" s="70"/>
      <c r="JQO31" s="70"/>
      <c r="JQP31" s="70"/>
      <c r="JQQ31" s="70"/>
      <c r="JQR31" s="70"/>
      <c r="JQS31" s="70"/>
      <c r="JQT31" s="70"/>
      <c r="JQU31" s="70"/>
      <c r="JQV31" s="70"/>
      <c r="JQW31" s="70"/>
      <c r="JQX31" s="70"/>
      <c r="JQY31" s="70"/>
      <c r="JQZ31" s="70"/>
      <c r="JRA31" s="70"/>
      <c r="JRB31" s="70"/>
      <c r="JRC31" s="70"/>
      <c r="JRD31" s="70"/>
      <c r="JRE31" s="70"/>
      <c r="JRF31" s="70"/>
      <c r="JRG31" s="70"/>
      <c r="JRH31" s="70"/>
      <c r="JRI31" s="70"/>
      <c r="JRJ31" s="70"/>
      <c r="JRK31" s="70"/>
      <c r="JRL31" s="70"/>
      <c r="JRM31" s="70"/>
      <c r="JRN31" s="70"/>
      <c r="JRO31" s="70"/>
      <c r="JRP31" s="70"/>
      <c r="JRQ31" s="70"/>
      <c r="JRR31" s="70"/>
      <c r="JRS31" s="70"/>
      <c r="JRT31" s="70"/>
      <c r="JRU31" s="70"/>
      <c r="JRV31" s="70"/>
      <c r="JRW31" s="70"/>
      <c r="JRX31" s="70"/>
      <c r="JRY31" s="70"/>
      <c r="JRZ31" s="70"/>
      <c r="JSA31" s="70"/>
      <c r="JSB31" s="70"/>
      <c r="JSC31" s="70"/>
      <c r="JSD31" s="70"/>
      <c r="JSE31" s="70"/>
      <c r="JSF31" s="70"/>
      <c r="JSG31" s="70"/>
      <c r="JSH31" s="70"/>
      <c r="JSI31" s="70"/>
      <c r="JSJ31" s="70"/>
      <c r="JSK31" s="70"/>
      <c r="JSL31" s="70"/>
      <c r="JSM31" s="70"/>
      <c r="JSN31" s="70"/>
      <c r="JSO31" s="70"/>
      <c r="JSP31" s="70"/>
      <c r="JSQ31" s="70"/>
      <c r="JSR31" s="70"/>
      <c r="JSS31" s="70"/>
      <c r="JST31" s="70"/>
      <c r="JSU31" s="70"/>
      <c r="JSV31" s="70"/>
      <c r="JSW31" s="70"/>
      <c r="JSX31" s="70"/>
      <c r="JSY31" s="70"/>
      <c r="JSZ31" s="70"/>
      <c r="JTA31" s="70"/>
      <c r="JTB31" s="70"/>
      <c r="JTC31" s="70"/>
      <c r="JTD31" s="70"/>
      <c r="JTE31" s="70"/>
      <c r="JTF31" s="70"/>
      <c r="JTG31" s="70"/>
      <c r="JTH31" s="70"/>
      <c r="JTI31" s="70"/>
      <c r="JTJ31" s="70"/>
      <c r="JTK31" s="70"/>
      <c r="JTL31" s="70"/>
      <c r="JTM31" s="70"/>
      <c r="JTN31" s="70"/>
      <c r="JTO31" s="70"/>
      <c r="JTP31" s="70"/>
      <c r="JTQ31" s="70"/>
      <c r="JTR31" s="70"/>
      <c r="JTS31" s="70"/>
      <c r="JTT31" s="70"/>
      <c r="JTU31" s="70"/>
      <c r="JTV31" s="70"/>
      <c r="JTW31" s="70"/>
      <c r="JTX31" s="70"/>
      <c r="JTY31" s="70"/>
      <c r="JTZ31" s="70"/>
      <c r="JUA31" s="70"/>
      <c r="JUB31" s="70"/>
      <c r="JUC31" s="70"/>
      <c r="JUD31" s="70"/>
      <c r="JUE31" s="70"/>
      <c r="JUF31" s="70"/>
      <c r="JUG31" s="70"/>
      <c r="JUH31" s="70"/>
      <c r="JUI31" s="70"/>
      <c r="JUJ31" s="70"/>
      <c r="JUK31" s="70"/>
      <c r="JUL31" s="70"/>
      <c r="JUM31" s="70"/>
      <c r="JUN31" s="70"/>
      <c r="JUO31" s="70"/>
      <c r="JUP31" s="70"/>
      <c r="JUQ31" s="70"/>
      <c r="JUR31" s="70"/>
      <c r="JUS31" s="70"/>
      <c r="JUT31" s="70"/>
      <c r="JUU31" s="70"/>
      <c r="JUV31" s="70"/>
      <c r="JUW31" s="70"/>
      <c r="JUX31" s="70"/>
      <c r="JUY31" s="70"/>
      <c r="JUZ31" s="70"/>
      <c r="JVA31" s="70"/>
      <c r="JVB31" s="70"/>
      <c r="JVC31" s="70"/>
      <c r="JVD31" s="70"/>
      <c r="JVE31" s="70"/>
      <c r="JVF31" s="70"/>
      <c r="JVG31" s="70"/>
      <c r="JVH31" s="70"/>
      <c r="JVI31" s="70"/>
      <c r="JVJ31" s="70"/>
      <c r="JVK31" s="70"/>
      <c r="JVL31" s="70"/>
      <c r="JVM31" s="70"/>
      <c r="JVN31" s="70"/>
      <c r="JVO31" s="70"/>
      <c r="JVP31" s="70"/>
      <c r="JVQ31" s="70"/>
      <c r="JVR31" s="70"/>
      <c r="JVS31" s="70"/>
      <c r="JVT31" s="70"/>
      <c r="JVU31" s="70"/>
      <c r="JVV31" s="70"/>
      <c r="JVW31" s="70"/>
      <c r="JVX31" s="70"/>
      <c r="JVY31" s="70"/>
      <c r="JVZ31" s="70"/>
      <c r="JWA31" s="70"/>
      <c r="JWB31" s="70"/>
      <c r="JWC31" s="70"/>
      <c r="JWD31" s="70"/>
      <c r="JWE31" s="70"/>
      <c r="JWF31" s="70"/>
      <c r="JWG31" s="70"/>
      <c r="JWH31" s="70"/>
      <c r="JWI31" s="70"/>
      <c r="JWJ31" s="70"/>
      <c r="JWK31" s="70"/>
      <c r="JWL31" s="70"/>
      <c r="JWM31" s="70"/>
      <c r="JWN31" s="70"/>
      <c r="JWO31" s="70"/>
      <c r="JWP31" s="70"/>
      <c r="JWQ31" s="70"/>
      <c r="JWR31" s="70"/>
      <c r="JWS31" s="70"/>
      <c r="JWT31" s="70"/>
      <c r="JWU31" s="70"/>
      <c r="JWV31" s="70"/>
      <c r="JWW31" s="70"/>
      <c r="JWX31" s="70"/>
      <c r="JWY31" s="70"/>
      <c r="JWZ31" s="70"/>
      <c r="JXA31" s="70"/>
      <c r="JXB31" s="70"/>
      <c r="JXC31" s="70"/>
      <c r="JXD31" s="70"/>
      <c r="JXE31" s="70"/>
      <c r="JXF31" s="70"/>
      <c r="JXG31" s="70"/>
      <c r="JXH31" s="70"/>
      <c r="JXI31" s="70"/>
      <c r="JXJ31" s="70"/>
      <c r="JXK31" s="70"/>
      <c r="JXL31" s="70"/>
      <c r="JXM31" s="70"/>
      <c r="JXN31" s="70"/>
      <c r="JXO31" s="70"/>
      <c r="JXP31" s="70"/>
      <c r="JXQ31" s="70"/>
      <c r="JXR31" s="70"/>
      <c r="JXS31" s="70"/>
      <c r="JXT31" s="70"/>
      <c r="JXU31" s="70"/>
      <c r="JXV31" s="70"/>
      <c r="JXW31" s="70"/>
      <c r="JXX31" s="70"/>
      <c r="JXY31" s="70"/>
      <c r="JXZ31" s="70"/>
      <c r="JYA31" s="70"/>
      <c r="JYB31" s="70"/>
      <c r="JYC31" s="70"/>
      <c r="JYD31" s="70"/>
      <c r="JYE31" s="70"/>
      <c r="JYF31" s="70"/>
      <c r="JYG31" s="70"/>
      <c r="JYH31" s="70"/>
      <c r="JYI31" s="70"/>
      <c r="JYJ31" s="70"/>
      <c r="JYK31" s="70"/>
      <c r="JYL31" s="70"/>
      <c r="JYM31" s="70"/>
      <c r="JYN31" s="70"/>
      <c r="JYO31" s="70"/>
      <c r="JYP31" s="70"/>
      <c r="JYQ31" s="70"/>
      <c r="JYR31" s="70"/>
      <c r="JYS31" s="70"/>
      <c r="JYT31" s="70"/>
      <c r="JYU31" s="70"/>
      <c r="JYV31" s="70"/>
      <c r="JYW31" s="70"/>
      <c r="JYX31" s="70"/>
      <c r="JYY31" s="70"/>
      <c r="JYZ31" s="70"/>
      <c r="JZA31" s="70"/>
      <c r="JZB31" s="70"/>
      <c r="JZC31" s="70"/>
      <c r="JZD31" s="70"/>
      <c r="JZE31" s="70"/>
      <c r="JZF31" s="70"/>
      <c r="JZG31" s="70"/>
      <c r="JZH31" s="70"/>
      <c r="JZI31" s="70"/>
      <c r="JZJ31" s="70"/>
      <c r="JZK31" s="70"/>
      <c r="JZL31" s="70"/>
      <c r="JZM31" s="70"/>
      <c r="JZN31" s="70"/>
      <c r="JZO31" s="70"/>
      <c r="JZP31" s="70"/>
      <c r="JZQ31" s="70"/>
      <c r="JZR31" s="70"/>
      <c r="JZS31" s="70"/>
      <c r="JZT31" s="70"/>
      <c r="JZU31" s="70"/>
      <c r="JZV31" s="70"/>
      <c r="JZW31" s="70"/>
      <c r="JZX31" s="70"/>
      <c r="JZY31" s="70"/>
      <c r="JZZ31" s="70"/>
      <c r="KAA31" s="70"/>
      <c r="KAB31" s="70"/>
      <c r="KAC31" s="70"/>
      <c r="KAD31" s="70"/>
      <c r="KAE31" s="70"/>
      <c r="KAF31" s="70"/>
      <c r="KAG31" s="70"/>
      <c r="KAH31" s="70"/>
      <c r="KAI31" s="70"/>
      <c r="KAJ31" s="70"/>
      <c r="KAK31" s="70"/>
      <c r="KAL31" s="70"/>
      <c r="KAM31" s="70"/>
      <c r="KAN31" s="70"/>
      <c r="KAO31" s="70"/>
      <c r="KAP31" s="70"/>
      <c r="KAQ31" s="70"/>
      <c r="KAR31" s="70"/>
      <c r="KAS31" s="70"/>
      <c r="KAT31" s="70"/>
      <c r="KAU31" s="70"/>
      <c r="KAV31" s="70"/>
      <c r="KAW31" s="70"/>
      <c r="KAX31" s="70"/>
      <c r="KAY31" s="70"/>
      <c r="KAZ31" s="70"/>
      <c r="KBA31" s="70"/>
      <c r="KBB31" s="70"/>
      <c r="KBC31" s="70"/>
      <c r="KBD31" s="70"/>
      <c r="KBE31" s="70"/>
      <c r="KBF31" s="70"/>
      <c r="KBG31" s="70"/>
      <c r="KBH31" s="70"/>
      <c r="KBI31" s="70"/>
      <c r="KBJ31" s="70"/>
      <c r="KBK31" s="70"/>
      <c r="KBL31" s="70"/>
      <c r="KBM31" s="70"/>
      <c r="KBN31" s="70"/>
      <c r="KBO31" s="70"/>
      <c r="KBP31" s="70"/>
      <c r="KBQ31" s="70"/>
      <c r="KBR31" s="70"/>
      <c r="KBS31" s="70"/>
      <c r="KBT31" s="70"/>
      <c r="KBU31" s="70"/>
      <c r="KBV31" s="70"/>
      <c r="KBW31" s="70"/>
      <c r="KBX31" s="70"/>
      <c r="KBY31" s="70"/>
      <c r="KBZ31" s="70"/>
      <c r="KCA31" s="70"/>
      <c r="KCB31" s="70"/>
      <c r="KCC31" s="70"/>
      <c r="KCD31" s="70"/>
      <c r="KCE31" s="70"/>
      <c r="KCF31" s="70"/>
      <c r="KCG31" s="70"/>
      <c r="KCH31" s="70"/>
      <c r="KCI31" s="70"/>
      <c r="KCJ31" s="70"/>
      <c r="KCK31" s="70"/>
      <c r="KCL31" s="70"/>
      <c r="KCM31" s="70"/>
      <c r="KCN31" s="70"/>
      <c r="KCO31" s="70"/>
      <c r="KCP31" s="70"/>
      <c r="KCQ31" s="70"/>
      <c r="KCR31" s="70"/>
      <c r="KCS31" s="70"/>
      <c r="KCT31" s="70"/>
      <c r="KCU31" s="70"/>
      <c r="KCV31" s="70"/>
      <c r="KCW31" s="70"/>
      <c r="KCX31" s="70"/>
      <c r="KCY31" s="70"/>
      <c r="KCZ31" s="70"/>
      <c r="KDA31" s="70"/>
      <c r="KDB31" s="70"/>
      <c r="KDC31" s="70"/>
      <c r="KDD31" s="70"/>
      <c r="KDE31" s="70"/>
      <c r="KDF31" s="70"/>
      <c r="KDG31" s="70"/>
      <c r="KDH31" s="70"/>
      <c r="KDI31" s="70"/>
      <c r="KDJ31" s="70"/>
      <c r="KDK31" s="70"/>
      <c r="KDL31" s="70"/>
      <c r="KDM31" s="70"/>
      <c r="KDN31" s="70"/>
      <c r="KDO31" s="70"/>
      <c r="KDP31" s="70"/>
      <c r="KDQ31" s="70"/>
      <c r="KDR31" s="70"/>
      <c r="KDS31" s="70"/>
      <c r="KDT31" s="70"/>
      <c r="KDU31" s="70"/>
      <c r="KDV31" s="70"/>
      <c r="KDW31" s="70"/>
      <c r="KDX31" s="70"/>
      <c r="KDY31" s="70"/>
      <c r="KDZ31" s="70"/>
      <c r="KEA31" s="70"/>
      <c r="KEB31" s="70"/>
      <c r="KEC31" s="70"/>
      <c r="KED31" s="70"/>
      <c r="KEE31" s="70"/>
      <c r="KEF31" s="70"/>
      <c r="KEG31" s="70"/>
      <c r="KEH31" s="70"/>
      <c r="KEI31" s="70"/>
      <c r="KEJ31" s="70"/>
      <c r="KEK31" s="70"/>
      <c r="KEL31" s="70"/>
      <c r="KEM31" s="70"/>
      <c r="KEN31" s="70"/>
      <c r="KEO31" s="70"/>
      <c r="KEP31" s="70"/>
      <c r="KEQ31" s="70"/>
      <c r="KER31" s="70"/>
      <c r="KES31" s="70"/>
      <c r="KET31" s="70"/>
      <c r="KEU31" s="70"/>
      <c r="KEV31" s="70"/>
      <c r="KEW31" s="70"/>
      <c r="KEX31" s="70"/>
      <c r="KEY31" s="70"/>
      <c r="KEZ31" s="70"/>
      <c r="KFA31" s="70"/>
      <c r="KFB31" s="70"/>
      <c r="KFC31" s="70"/>
      <c r="KFD31" s="70"/>
      <c r="KFE31" s="70"/>
      <c r="KFF31" s="70"/>
      <c r="KFG31" s="70"/>
      <c r="KFH31" s="70"/>
      <c r="KFI31" s="70"/>
      <c r="KFJ31" s="70"/>
      <c r="KFK31" s="70"/>
      <c r="KFL31" s="70"/>
      <c r="KFM31" s="70"/>
      <c r="KFN31" s="70"/>
      <c r="KFO31" s="70"/>
      <c r="KFP31" s="70"/>
      <c r="KFQ31" s="70"/>
      <c r="KFR31" s="70"/>
      <c r="KFS31" s="70"/>
      <c r="KFT31" s="70"/>
      <c r="KFU31" s="70"/>
      <c r="KFV31" s="70"/>
      <c r="KFW31" s="70"/>
      <c r="KFX31" s="70"/>
      <c r="KFY31" s="70"/>
      <c r="KFZ31" s="70"/>
      <c r="KGA31" s="70"/>
      <c r="KGB31" s="70"/>
      <c r="KGC31" s="70"/>
      <c r="KGD31" s="70"/>
      <c r="KGE31" s="70"/>
      <c r="KGF31" s="70"/>
      <c r="KGG31" s="70"/>
      <c r="KGH31" s="70"/>
      <c r="KGI31" s="70"/>
      <c r="KGJ31" s="70"/>
      <c r="KGK31" s="70"/>
      <c r="KGL31" s="70"/>
      <c r="KGM31" s="70"/>
      <c r="KGN31" s="70"/>
      <c r="KGO31" s="70"/>
      <c r="KGP31" s="70"/>
      <c r="KGQ31" s="70"/>
      <c r="KGR31" s="70"/>
      <c r="KGS31" s="70"/>
      <c r="KGT31" s="70"/>
      <c r="KGU31" s="70"/>
      <c r="KGV31" s="70"/>
      <c r="KGW31" s="70"/>
      <c r="KGX31" s="70"/>
      <c r="KGY31" s="70"/>
      <c r="KGZ31" s="70"/>
      <c r="KHA31" s="70"/>
      <c r="KHB31" s="70"/>
      <c r="KHC31" s="70"/>
      <c r="KHD31" s="70"/>
      <c r="KHE31" s="70"/>
      <c r="KHF31" s="70"/>
      <c r="KHG31" s="70"/>
      <c r="KHH31" s="70"/>
      <c r="KHI31" s="70"/>
      <c r="KHJ31" s="70"/>
      <c r="KHK31" s="70"/>
      <c r="KHL31" s="70"/>
      <c r="KHM31" s="70"/>
      <c r="KHN31" s="70"/>
      <c r="KHO31" s="70"/>
      <c r="KHP31" s="70"/>
      <c r="KHQ31" s="70"/>
      <c r="KHR31" s="70"/>
      <c r="KHS31" s="70"/>
      <c r="KHT31" s="70"/>
      <c r="KHU31" s="70"/>
      <c r="KHV31" s="70"/>
      <c r="KHW31" s="70"/>
      <c r="KHX31" s="70"/>
      <c r="KHY31" s="70"/>
      <c r="KHZ31" s="70"/>
      <c r="KIA31" s="70"/>
      <c r="KIB31" s="70"/>
      <c r="KIC31" s="70"/>
      <c r="KID31" s="70"/>
      <c r="KIE31" s="70"/>
      <c r="KIF31" s="70"/>
      <c r="KIG31" s="70"/>
      <c r="KIH31" s="70"/>
      <c r="KII31" s="70"/>
      <c r="KIJ31" s="70"/>
      <c r="KIK31" s="70"/>
      <c r="KIL31" s="70"/>
      <c r="KIM31" s="70"/>
      <c r="KIN31" s="70"/>
      <c r="KIO31" s="70"/>
      <c r="KIP31" s="70"/>
      <c r="KIQ31" s="70"/>
      <c r="KIR31" s="70"/>
      <c r="KIS31" s="70"/>
      <c r="KIT31" s="70"/>
      <c r="KIU31" s="70"/>
      <c r="KIV31" s="70"/>
      <c r="KIW31" s="70"/>
      <c r="KIX31" s="70"/>
      <c r="KIY31" s="70"/>
      <c r="KIZ31" s="70"/>
      <c r="KJA31" s="70"/>
      <c r="KJB31" s="70"/>
      <c r="KJC31" s="70"/>
      <c r="KJD31" s="70"/>
      <c r="KJE31" s="70"/>
      <c r="KJF31" s="70"/>
      <c r="KJG31" s="70"/>
      <c r="KJH31" s="70"/>
      <c r="KJI31" s="70"/>
      <c r="KJJ31" s="70"/>
      <c r="KJK31" s="70"/>
      <c r="KJL31" s="70"/>
      <c r="KJM31" s="70"/>
      <c r="KJN31" s="70"/>
      <c r="KJO31" s="70"/>
      <c r="KJP31" s="70"/>
      <c r="KJQ31" s="70"/>
      <c r="KJR31" s="70"/>
      <c r="KJS31" s="70"/>
      <c r="KJT31" s="70"/>
      <c r="KJU31" s="70"/>
      <c r="KJV31" s="70"/>
      <c r="KJW31" s="70"/>
      <c r="KJX31" s="70"/>
      <c r="KJY31" s="70"/>
      <c r="KJZ31" s="70"/>
      <c r="KKA31" s="70"/>
      <c r="KKB31" s="70"/>
      <c r="KKC31" s="70"/>
      <c r="KKD31" s="70"/>
      <c r="KKE31" s="70"/>
      <c r="KKF31" s="70"/>
      <c r="KKG31" s="70"/>
      <c r="KKH31" s="70"/>
      <c r="KKI31" s="70"/>
      <c r="KKJ31" s="70"/>
      <c r="KKK31" s="70"/>
      <c r="KKL31" s="70"/>
      <c r="KKM31" s="70"/>
      <c r="KKN31" s="70"/>
      <c r="KKO31" s="70"/>
      <c r="KKP31" s="70"/>
      <c r="KKQ31" s="70"/>
      <c r="KKR31" s="70"/>
      <c r="KKS31" s="70"/>
      <c r="KKT31" s="70"/>
      <c r="KKU31" s="70"/>
      <c r="KKV31" s="70"/>
      <c r="KKW31" s="70"/>
      <c r="KKX31" s="70"/>
      <c r="KKY31" s="70"/>
      <c r="KKZ31" s="70"/>
      <c r="KLA31" s="70"/>
      <c r="KLB31" s="70"/>
      <c r="KLC31" s="70"/>
      <c r="KLD31" s="70"/>
      <c r="KLE31" s="70"/>
      <c r="KLF31" s="70"/>
      <c r="KLG31" s="70"/>
      <c r="KLH31" s="70"/>
      <c r="KLI31" s="70"/>
      <c r="KLJ31" s="70"/>
      <c r="KLK31" s="70"/>
      <c r="KLL31" s="70"/>
      <c r="KLM31" s="70"/>
      <c r="KLN31" s="70"/>
      <c r="KLO31" s="70"/>
      <c r="KLP31" s="70"/>
      <c r="KLQ31" s="70"/>
      <c r="KLR31" s="70"/>
      <c r="KLS31" s="70"/>
      <c r="KLT31" s="70"/>
      <c r="KLU31" s="70"/>
      <c r="KLV31" s="70"/>
      <c r="KLW31" s="70"/>
      <c r="KLX31" s="70"/>
      <c r="KLY31" s="70"/>
      <c r="KLZ31" s="70"/>
      <c r="KMA31" s="70"/>
      <c r="KMB31" s="70"/>
      <c r="KMC31" s="70"/>
      <c r="KMD31" s="70"/>
      <c r="KME31" s="70"/>
      <c r="KMF31" s="70"/>
      <c r="KMG31" s="70"/>
      <c r="KMH31" s="70"/>
      <c r="KMI31" s="70"/>
      <c r="KMJ31" s="70"/>
      <c r="KMK31" s="70"/>
      <c r="KML31" s="70"/>
      <c r="KMM31" s="70"/>
      <c r="KMN31" s="70"/>
      <c r="KMO31" s="70"/>
      <c r="KMP31" s="70"/>
      <c r="KMQ31" s="70"/>
      <c r="KMR31" s="70"/>
      <c r="KMS31" s="70"/>
      <c r="KMT31" s="70"/>
      <c r="KMU31" s="70"/>
      <c r="KMV31" s="70"/>
      <c r="KMW31" s="70"/>
      <c r="KMX31" s="70"/>
      <c r="KMY31" s="70"/>
      <c r="KMZ31" s="70"/>
      <c r="KNA31" s="70"/>
      <c r="KNB31" s="70"/>
      <c r="KNC31" s="70"/>
      <c r="KND31" s="70"/>
      <c r="KNE31" s="70"/>
      <c r="KNF31" s="70"/>
      <c r="KNG31" s="70"/>
      <c r="KNH31" s="70"/>
      <c r="KNI31" s="70"/>
      <c r="KNJ31" s="70"/>
      <c r="KNK31" s="70"/>
      <c r="KNL31" s="70"/>
      <c r="KNM31" s="70"/>
      <c r="KNN31" s="70"/>
      <c r="KNO31" s="70"/>
      <c r="KNP31" s="70"/>
      <c r="KNQ31" s="70"/>
      <c r="KNR31" s="70"/>
      <c r="KNS31" s="70"/>
      <c r="KNT31" s="70"/>
      <c r="KNU31" s="70"/>
      <c r="KNV31" s="70"/>
      <c r="KNW31" s="70"/>
      <c r="KNX31" s="70"/>
      <c r="KNY31" s="70"/>
      <c r="KNZ31" s="70"/>
      <c r="KOA31" s="70"/>
      <c r="KOB31" s="70"/>
      <c r="KOC31" s="70"/>
      <c r="KOD31" s="70"/>
      <c r="KOE31" s="70"/>
      <c r="KOF31" s="70"/>
      <c r="KOG31" s="70"/>
      <c r="KOH31" s="70"/>
      <c r="KOI31" s="70"/>
      <c r="KOJ31" s="70"/>
      <c r="KOK31" s="70"/>
      <c r="KOL31" s="70"/>
      <c r="KOM31" s="70"/>
      <c r="KON31" s="70"/>
      <c r="KOO31" s="70"/>
      <c r="KOP31" s="70"/>
      <c r="KOQ31" s="70"/>
      <c r="KOR31" s="70"/>
      <c r="KOS31" s="70"/>
      <c r="KOT31" s="70"/>
      <c r="KOU31" s="70"/>
      <c r="KOV31" s="70"/>
      <c r="KOW31" s="70"/>
      <c r="KOX31" s="70"/>
      <c r="KOY31" s="70"/>
      <c r="KOZ31" s="70"/>
      <c r="KPA31" s="70"/>
      <c r="KPB31" s="70"/>
      <c r="KPC31" s="70"/>
      <c r="KPD31" s="70"/>
      <c r="KPE31" s="70"/>
      <c r="KPF31" s="70"/>
      <c r="KPG31" s="70"/>
      <c r="KPH31" s="70"/>
      <c r="KPI31" s="70"/>
      <c r="KPJ31" s="70"/>
      <c r="KPK31" s="70"/>
      <c r="KPL31" s="70"/>
      <c r="KPM31" s="70"/>
      <c r="KPN31" s="70"/>
      <c r="KPO31" s="70"/>
      <c r="KPP31" s="70"/>
      <c r="KPQ31" s="70"/>
      <c r="KPR31" s="70"/>
      <c r="KPS31" s="70"/>
      <c r="KPT31" s="70"/>
      <c r="KPU31" s="70"/>
      <c r="KPV31" s="70"/>
      <c r="KPW31" s="70"/>
      <c r="KPX31" s="70"/>
      <c r="KPY31" s="70"/>
      <c r="KPZ31" s="70"/>
      <c r="KQA31" s="70"/>
      <c r="KQB31" s="70"/>
      <c r="KQC31" s="70"/>
      <c r="KQD31" s="70"/>
      <c r="KQE31" s="70"/>
      <c r="KQF31" s="70"/>
      <c r="KQG31" s="70"/>
      <c r="KQH31" s="70"/>
      <c r="KQI31" s="70"/>
      <c r="KQJ31" s="70"/>
      <c r="KQK31" s="70"/>
      <c r="KQL31" s="70"/>
      <c r="KQM31" s="70"/>
      <c r="KQN31" s="70"/>
      <c r="KQO31" s="70"/>
      <c r="KQP31" s="70"/>
      <c r="KQQ31" s="70"/>
      <c r="KQR31" s="70"/>
      <c r="KQS31" s="70"/>
      <c r="KQT31" s="70"/>
      <c r="KQU31" s="70"/>
      <c r="KQV31" s="70"/>
      <c r="KQW31" s="70"/>
      <c r="KQX31" s="70"/>
      <c r="KQY31" s="70"/>
      <c r="KQZ31" s="70"/>
      <c r="KRA31" s="70"/>
      <c r="KRB31" s="70"/>
      <c r="KRC31" s="70"/>
      <c r="KRD31" s="70"/>
      <c r="KRE31" s="70"/>
      <c r="KRF31" s="70"/>
      <c r="KRG31" s="70"/>
      <c r="KRH31" s="70"/>
      <c r="KRI31" s="70"/>
      <c r="KRJ31" s="70"/>
      <c r="KRK31" s="70"/>
      <c r="KRL31" s="70"/>
      <c r="KRM31" s="70"/>
      <c r="KRN31" s="70"/>
      <c r="KRO31" s="70"/>
      <c r="KRP31" s="70"/>
      <c r="KRQ31" s="70"/>
      <c r="KRR31" s="70"/>
      <c r="KRS31" s="70"/>
      <c r="KRT31" s="70"/>
      <c r="KRU31" s="70"/>
      <c r="KRV31" s="70"/>
      <c r="KRW31" s="70"/>
      <c r="KRX31" s="70"/>
      <c r="KRY31" s="70"/>
      <c r="KRZ31" s="70"/>
      <c r="KSA31" s="70"/>
      <c r="KSB31" s="70"/>
      <c r="KSC31" s="70"/>
      <c r="KSD31" s="70"/>
      <c r="KSE31" s="70"/>
      <c r="KSF31" s="70"/>
      <c r="KSG31" s="70"/>
      <c r="KSH31" s="70"/>
      <c r="KSI31" s="70"/>
      <c r="KSJ31" s="70"/>
      <c r="KSK31" s="70"/>
      <c r="KSL31" s="70"/>
      <c r="KSM31" s="70"/>
      <c r="KSN31" s="70"/>
      <c r="KSO31" s="70"/>
      <c r="KSP31" s="70"/>
      <c r="KSQ31" s="70"/>
      <c r="KSR31" s="70"/>
      <c r="KSS31" s="70"/>
      <c r="KST31" s="70"/>
      <c r="KSU31" s="70"/>
      <c r="KSV31" s="70"/>
      <c r="KSW31" s="70"/>
      <c r="KSX31" s="70"/>
      <c r="KSY31" s="70"/>
      <c r="KSZ31" s="70"/>
      <c r="KTA31" s="70"/>
      <c r="KTB31" s="70"/>
      <c r="KTC31" s="70"/>
      <c r="KTD31" s="70"/>
      <c r="KTE31" s="70"/>
      <c r="KTF31" s="70"/>
      <c r="KTG31" s="70"/>
      <c r="KTH31" s="70"/>
      <c r="KTI31" s="70"/>
      <c r="KTJ31" s="70"/>
      <c r="KTK31" s="70"/>
      <c r="KTL31" s="70"/>
      <c r="KTM31" s="70"/>
      <c r="KTN31" s="70"/>
      <c r="KTO31" s="70"/>
      <c r="KTP31" s="70"/>
      <c r="KTQ31" s="70"/>
      <c r="KTR31" s="70"/>
      <c r="KTS31" s="70"/>
      <c r="KTT31" s="70"/>
      <c r="KTU31" s="70"/>
      <c r="KTV31" s="70"/>
      <c r="KTW31" s="70"/>
      <c r="KTX31" s="70"/>
      <c r="KTY31" s="70"/>
      <c r="KTZ31" s="70"/>
      <c r="KUA31" s="70"/>
      <c r="KUB31" s="70"/>
      <c r="KUC31" s="70"/>
      <c r="KUD31" s="70"/>
      <c r="KUE31" s="70"/>
      <c r="KUF31" s="70"/>
      <c r="KUG31" s="70"/>
      <c r="KUH31" s="70"/>
      <c r="KUI31" s="70"/>
      <c r="KUJ31" s="70"/>
      <c r="KUK31" s="70"/>
      <c r="KUL31" s="70"/>
      <c r="KUM31" s="70"/>
      <c r="KUN31" s="70"/>
      <c r="KUO31" s="70"/>
      <c r="KUP31" s="70"/>
      <c r="KUQ31" s="70"/>
      <c r="KUR31" s="70"/>
      <c r="KUS31" s="70"/>
      <c r="KUT31" s="70"/>
      <c r="KUU31" s="70"/>
      <c r="KUV31" s="70"/>
      <c r="KUW31" s="70"/>
      <c r="KUX31" s="70"/>
      <c r="KUY31" s="70"/>
      <c r="KUZ31" s="70"/>
      <c r="KVA31" s="70"/>
      <c r="KVB31" s="70"/>
      <c r="KVC31" s="70"/>
      <c r="KVD31" s="70"/>
      <c r="KVE31" s="70"/>
      <c r="KVF31" s="70"/>
      <c r="KVG31" s="70"/>
      <c r="KVH31" s="70"/>
      <c r="KVI31" s="70"/>
      <c r="KVJ31" s="70"/>
      <c r="KVK31" s="70"/>
      <c r="KVL31" s="70"/>
      <c r="KVM31" s="70"/>
      <c r="KVN31" s="70"/>
      <c r="KVO31" s="70"/>
      <c r="KVP31" s="70"/>
      <c r="KVQ31" s="70"/>
      <c r="KVR31" s="70"/>
      <c r="KVS31" s="70"/>
      <c r="KVT31" s="70"/>
      <c r="KVU31" s="70"/>
      <c r="KVV31" s="70"/>
      <c r="KVW31" s="70"/>
      <c r="KVX31" s="70"/>
      <c r="KVY31" s="70"/>
      <c r="KVZ31" s="70"/>
      <c r="KWA31" s="70"/>
      <c r="KWB31" s="70"/>
      <c r="KWC31" s="70"/>
      <c r="KWD31" s="70"/>
      <c r="KWE31" s="70"/>
      <c r="KWF31" s="70"/>
      <c r="KWG31" s="70"/>
      <c r="KWH31" s="70"/>
      <c r="KWI31" s="70"/>
      <c r="KWJ31" s="70"/>
      <c r="KWK31" s="70"/>
      <c r="KWL31" s="70"/>
      <c r="KWM31" s="70"/>
      <c r="KWN31" s="70"/>
      <c r="KWO31" s="70"/>
      <c r="KWP31" s="70"/>
      <c r="KWQ31" s="70"/>
      <c r="KWR31" s="70"/>
      <c r="KWS31" s="70"/>
      <c r="KWT31" s="70"/>
      <c r="KWU31" s="70"/>
      <c r="KWV31" s="70"/>
      <c r="KWW31" s="70"/>
      <c r="KWX31" s="70"/>
      <c r="KWY31" s="70"/>
      <c r="KWZ31" s="70"/>
      <c r="KXA31" s="70"/>
      <c r="KXB31" s="70"/>
      <c r="KXC31" s="70"/>
      <c r="KXD31" s="70"/>
      <c r="KXE31" s="70"/>
      <c r="KXF31" s="70"/>
      <c r="KXG31" s="70"/>
      <c r="KXH31" s="70"/>
      <c r="KXI31" s="70"/>
      <c r="KXJ31" s="70"/>
      <c r="KXK31" s="70"/>
      <c r="KXL31" s="70"/>
      <c r="KXM31" s="70"/>
      <c r="KXN31" s="70"/>
      <c r="KXO31" s="70"/>
      <c r="KXP31" s="70"/>
      <c r="KXQ31" s="70"/>
      <c r="KXR31" s="70"/>
      <c r="KXS31" s="70"/>
      <c r="KXT31" s="70"/>
      <c r="KXU31" s="70"/>
      <c r="KXV31" s="70"/>
      <c r="KXW31" s="70"/>
      <c r="KXX31" s="70"/>
      <c r="KXY31" s="70"/>
      <c r="KXZ31" s="70"/>
      <c r="KYA31" s="70"/>
      <c r="KYB31" s="70"/>
      <c r="KYC31" s="70"/>
      <c r="KYD31" s="70"/>
      <c r="KYE31" s="70"/>
      <c r="KYF31" s="70"/>
      <c r="KYG31" s="70"/>
      <c r="KYH31" s="70"/>
      <c r="KYI31" s="70"/>
      <c r="KYJ31" s="70"/>
      <c r="KYK31" s="70"/>
      <c r="KYL31" s="70"/>
      <c r="KYM31" s="70"/>
      <c r="KYN31" s="70"/>
      <c r="KYO31" s="70"/>
      <c r="KYP31" s="70"/>
      <c r="KYQ31" s="70"/>
      <c r="KYR31" s="70"/>
      <c r="KYS31" s="70"/>
      <c r="KYT31" s="70"/>
      <c r="KYU31" s="70"/>
      <c r="KYV31" s="70"/>
      <c r="KYW31" s="70"/>
      <c r="KYX31" s="70"/>
      <c r="KYY31" s="70"/>
      <c r="KYZ31" s="70"/>
      <c r="KZA31" s="70"/>
      <c r="KZB31" s="70"/>
      <c r="KZC31" s="70"/>
      <c r="KZD31" s="70"/>
      <c r="KZE31" s="70"/>
      <c r="KZF31" s="70"/>
      <c r="KZG31" s="70"/>
      <c r="KZH31" s="70"/>
      <c r="KZI31" s="70"/>
      <c r="KZJ31" s="70"/>
      <c r="KZK31" s="70"/>
      <c r="KZL31" s="70"/>
      <c r="KZM31" s="70"/>
      <c r="KZN31" s="70"/>
      <c r="KZO31" s="70"/>
      <c r="KZP31" s="70"/>
      <c r="KZQ31" s="70"/>
      <c r="KZR31" s="70"/>
      <c r="KZS31" s="70"/>
      <c r="KZT31" s="70"/>
      <c r="KZU31" s="70"/>
      <c r="KZV31" s="70"/>
      <c r="KZW31" s="70"/>
      <c r="KZX31" s="70"/>
      <c r="KZY31" s="70"/>
      <c r="KZZ31" s="70"/>
      <c r="LAA31" s="70"/>
      <c r="LAB31" s="70"/>
      <c r="LAC31" s="70"/>
      <c r="LAD31" s="70"/>
      <c r="LAE31" s="70"/>
      <c r="LAF31" s="70"/>
      <c r="LAG31" s="70"/>
      <c r="LAH31" s="70"/>
      <c r="LAI31" s="70"/>
      <c r="LAJ31" s="70"/>
      <c r="LAK31" s="70"/>
      <c r="LAL31" s="70"/>
      <c r="LAM31" s="70"/>
      <c r="LAN31" s="70"/>
      <c r="LAO31" s="70"/>
      <c r="LAP31" s="70"/>
      <c r="LAQ31" s="70"/>
      <c r="LAR31" s="70"/>
      <c r="LAS31" s="70"/>
      <c r="LAT31" s="70"/>
      <c r="LAU31" s="70"/>
      <c r="LAV31" s="70"/>
      <c r="LAW31" s="70"/>
      <c r="LAX31" s="70"/>
      <c r="LAY31" s="70"/>
      <c r="LAZ31" s="70"/>
      <c r="LBA31" s="70"/>
      <c r="LBB31" s="70"/>
      <c r="LBC31" s="70"/>
      <c r="LBD31" s="70"/>
      <c r="LBE31" s="70"/>
      <c r="LBF31" s="70"/>
      <c r="LBG31" s="70"/>
      <c r="LBH31" s="70"/>
      <c r="LBI31" s="70"/>
      <c r="LBJ31" s="70"/>
      <c r="LBK31" s="70"/>
      <c r="LBL31" s="70"/>
      <c r="LBM31" s="70"/>
      <c r="LBN31" s="70"/>
      <c r="LBO31" s="70"/>
      <c r="LBP31" s="70"/>
      <c r="LBQ31" s="70"/>
      <c r="LBR31" s="70"/>
      <c r="LBS31" s="70"/>
      <c r="LBT31" s="70"/>
      <c r="LBU31" s="70"/>
      <c r="LBV31" s="70"/>
      <c r="LBW31" s="70"/>
      <c r="LBX31" s="70"/>
      <c r="LBY31" s="70"/>
      <c r="LBZ31" s="70"/>
      <c r="LCA31" s="70"/>
      <c r="LCB31" s="70"/>
      <c r="LCC31" s="70"/>
      <c r="LCD31" s="70"/>
      <c r="LCE31" s="70"/>
      <c r="LCF31" s="70"/>
      <c r="LCG31" s="70"/>
      <c r="LCH31" s="70"/>
      <c r="LCI31" s="70"/>
      <c r="LCJ31" s="70"/>
      <c r="LCK31" s="70"/>
      <c r="LCL31" s="70"/>
      <c r="LCM31" s="70"/>
      <c r="LCN31" s="70"/>
      <c r="LCO31" s="70"/>
      <c r="LCP31" s="70"/>
      <c r="LCQ31" s="70"/>
      <c r="LCR31" s="70"/>
      <c r="LCS31" s="70"/>
      <c r="LCT31" s="70"/>
      <c r="LCU31" s="70"/>
      <c r="LCV31" s="70"/>
      <c r="LCW31" s="70"/>
      <c r="LCX31" s="70"/>
      <c r="LCY31" s="70"/>
      <c r="LCZ31" s="70"/>
      <c r="LDA31" s="70"/>
      <c r="LDB31" s="70"/>
      <c r="LDC31" s="70"/>
      <c r="LDD31" s="70"/>
      <c r="LDE31" s="70"/>
      <c r="LDF31" s="70"/>
      <c r="LDG31" s="70"/>
      <c r="LDH31" s="70"/>
      <c r="LDI31" s="70"/>
      <c r="LDJ31" s="70"/>
      <c r="LDK31" s="70"/>
      <c r="LDL31" s="70"/>
      <c r="LDM31" s="70"/>
      <c r="LDN31" s="70"/>
      <c r="LDO31" s="70"/>
      <c r="LDP31" s="70"/>
      <c r="LDQ31" s="70"/>
      <c r="LDR31" s="70"/>
      <c r="LDS31" s="70"/>
      <c r="LDT31" s="70"/>
      <c r="LDU31" s="70"/>
      <c r="LDV31" s="70"/>
      <c r="LDW31" s="70"/>
      <c r="LDX31" s="70"/>
      <c r="LDY31" s="70"/>
      <c r="LDZ31" s="70"/>
      <c r="LEA31" s="70"/>
      <c r="LEB31" s="70"/>
      <c r="LEC31" s="70"/>
      <c r="LED31" s="70"/>
      <c r="LEE31" s="70"/>
      <c r="LEF31" s="70"/>
      <c r="LEG31" s="70"/>
      <c r="LEH31" s="70"/>
      <c r="LEI31" s="70"/>
      <c r="LEJ31" s="70"/>
      <c r="LEK31" s="70"/>
      <c r="LEL31" s="70"/>
      <c r="LEM31" s="70"/>
      <c r="LEN31" s="70"/>
      <c r="LEO31" s="70"/>
      <c r="LEP31" s="70"/>
      <c r="LEQ31" s="70"/>
      <c r="LER31" s="70"/>
      <c r="LES31" s="70"/>
      <c r="LET31" s="70"/>
      <c r="LEU31" s="70"/>
      <c r="LEV31" s="70"/>
      <c r="LEW31" s="70"/>
      <c r="LEX31" s="70"/>
      <c r="LEY31" s="70"/>
      <c r="LEZ31" s="70"/>
      <c r="LFA31" s="70"/>
      <c r="LFB31" s="70"/>
      <c r="LFC31" s="70"/>
      <c r="LFD31" s="70"/>
      <c r="LFE31" s="70"/>
      <c r="LFF31" s="70"/>
      <c r="LFG31" s="70"/>
      <c r="LFH31" s="70"/>
      <c r="LFI31" s="70"/>
      <c r="LFJ31" s="70"/>
      <c r="LFK31" s="70"/>
      <c r="LFL31" s="70"/>
      <c r="LFM31" s="70"/>
      <c r="LFN31" s="70"/>
      <c r="LFO31" s="70"/>
      <c r="LFP31" s="70"/>
      <c r="LFQ31" s="70"/>
      <c r="LFR31" s="70"/>
      <c r="LFS31" s="70"/>
      <c r="LFT31" s="70"/>
      <c r="LFU31" s="70"/>
      <c r="LFV31" s="70"/>
      <c r="LFW31" s="70"/>
      <c r="LFX31" s="70"/>
      <c r="LFY31" s="70"/>
      <c r="LFZ31" s="70"/>
      <c r="LGA31" s="70"/>
      <c r="LGB31" s="70"/>
      <c r="LGC31" s="70"/>
      <c r="LGD31" s="70"/>
      <c r="LGE31" s="70"/>
      <c r="LGF31" s="70"/>
      <c r="LGG31" s="70"/>
      <c r="LGH31" s="70"/>
      <c r="LGI31" s="70"/>
      <c r="LGJ31" s="70"/>
      <c r="LGK31" s="70"/>
      <c r="LGL31" s="70"/>
      <c r="LGM31" s="70"/>
      <c r="LGN31" s="70"/>
      <c r="LGO31" s="70"/>
      <c r="LGP31" s="70"/>
      <c r="LGQ31" s="70"/>
      <c r="LGR31" s="70"/>
      <c r="LGS31" s="70"/>
      <c r="LGT31" s="70"/>
      <c r="LGU31" s="70"/>
      <c r="LGV31" s="70"/>
      <c r="LGW31" s="70"/>
      <c r="LGX31" s="70"/>
      <c r="LGY31" s="70"/>
      <c r="LGZ31" s="70"/>
      <c r="LHA31" s="70"/>
      <c r="LHB31" s="70"/>
      <c r="LHC31" s="70"/>
      <c r="LHD31" s="70"/>
      <c r="LHE31" s="70"/>
      <c r="LHF31" s="70"/>
      <c r="LHG31" s="70"/>
      <c r="LHH31" s="70"/>
      <c r="LHI31" s="70"/>
      <c r="LHJ31" s="70"/>
      <c r="LHK31" s="70"/>
      <c r="LHL31" s="70"/>
      <c r="LHM31" s="70"/>
      <c r="LHN31" s="70"/>
      <c r="LHO31" s="70"/>
      <c r="LHP31" s="70"/>
      <c r="LHQ31" s="70"/>
      <c r="LHR31" s="70"/>
      <c r="LHS31" s="70"/>
      <c r="LHT31" s="70"/>
      <c r="LHU31" s="70"/>
      <c r="LHV31" s="70"/>
      <c r="LHW31" s="70"/>
      <c r="LHX31" s="70"/>
      <c r="LHY31" s="70"/>
      <c r="LHZ31" s="70"/>
      <c r="LIA31" s="70"/>
      <c r="LIB31" s="70"/>
      <c r="LIC31" s="70"/>
      <c r="LID31" s="70"/>
      <c r="LIE31" s="70"/>
      <c r="LIF31" s="70"/>
      <c r="LIG31" s="70"/>
      <c r="LIH31" s="70"/>
      <c r="LII31" s="70"/>
      <c r="LIJ31" s="70"/>
      <c r="LIK31" s="70"/>
      <c r="LIL31" s="70"/>
      <c r="LIM31" s="70"/>
      <c r="LIN31" s="70"/>
      <c r="LIO31" s="70"/>
      <c r="LIP31" s="70"/>
      <c r="LIQ31" s="70"/>
      <c r="LIR31" s="70"/>
      <c r="LIS31" s="70"/>
      <c r="LIT31" s="70"/>
      <c r="LIU31" s="70"/>
      <c r="LIV31" s="70"/>
      <c r="LIW31" s="70"/>
      <c r="LIX31" s="70"/>
      <c r="LIY31" s="70"/>
      <c r="LIZ31" s="70"/>
      <c r="LJA31" s="70"/>
      <c r="LJB31" s="70"/>
      <c r="LJC31" s="70"/>
      <c r="LJD31" s="70"/>
      <c r="LJE31" s="70"/>
      <c r="LJF31" s="70"/>
      <c r="LJG31" s="70"/>
      <c r="LJH31" s="70"/>
      <c r="LJI31" s="70"/>
      <c r="LJJ31" s="70"/>
      <c r="LJK31" s="70"/>
      <c r="LJL31" s="70"/>
      <c r="LJM31" s="70"/>
      <c r="LJN31" s="70"/>
      <c r="LJO31" s="70"/>
      <c r="LJP31" s="70"/>
      <c r="LJQ31" s="70"/>
      <c r="LJR31" s="70"/>
      <c r="LJS31" s="70"/>
      <c r="LJT31" s="70"/>
      <c r="LJU31" s="70"/>
      <c r="LJV31" s="70"/>
      <c r="LJW31" s="70"/>
      <c r="LJX31" s="70"/>
      <c r="LJY31" s="70"/>
      <c r="LJZ31" s="70"/>
      <c r="LKA31" s="70"/>
      <c r="LKB31" s="70"/>
      <c r="LKC31" s="70"/>
      <c r="LKD31" s="70"/>
      <c r="LKE31" s="70"/>
      <c r="LKF31" s="70"/>
      <c r="LKG31" s="70"/>
      <c r="LKH31" s="70"/>
      <c r="LKI31" s="70"/>
      <c r="LKJ31" s="70"/>
      <c r="LKK31" s="70"/>
      <c r="LKL31" s="70"/>
      <c r="LKM31" s="70"/>
      <c r="LKN31" s="70"/>
      <c r="LKO31" s="70"/>
      <c r="LKP31" s="70"/>
      <c r="LKQ31" s="70"/>
      <c r="LKR31" s="70"/>
      <c r="LKS31" s="70"/>
      <c r="LKT31" s="70"/>
      <c r="LKU31" s="70"/>
      <c r="LKV31" s="70"/>
      <c r="LKW31" s="70"/>
      <c r="LKX31" s="70"/>
      <c r="LKY31" s="70"/>
      <c r="LKZ31" s="70"/>
      <c r="LLA31" s="70"/>
      <c r="LLB31" s="70"/>
      <c r="LLC31" s="70"/>
      <c r="LLD31" s="70"/>
      <c r="LLE31" s="70"/>
      <c r="LLF31" s="70"/>
      <c r="LLG31" s="70"/>
      <c r="LLH31" s="70"/>
      <c r="LLI31" s="70"/>
      <c r="LLJ31" s="70"/>
      <c r="LLK31" s="70"/>
      <c r="LLL31" s="70"/>
      <c r="LLM31" s="70"/>
      <c r="LLN31" s="70"/>
      <c r="LLO31" s="70"/>
      <c r="LLP31" s="70"/>
      <c r="LLQ31" s="70"/>
      <c r="LLR31" s="70"/>
      <c r="LLS31" s="70"/>
      <c r="LLT31" s="70"/>
      <c r="LLU31" s="70"/>
      <c r="LLV31" s="70"/>
      <c r="LLW31" s="70"/>
      <c r="LLX31" s="70"/>
      <c r="LLY31" s="70"/>
      <c r="LLZ31" s="70"/>
      <c r="LMA31" s="70"/>
      <c r="LMB31" s="70"/>
      <c r="LMC31" s="70"/>
      <c r="LMD31" s="70"/>
      <c r="LME31" s="70"/>
      <c r="LMF31" s="70"/>
      <c r="LMG31" s="70"/>
      <c r="LMH31" s="70"/>
      <c r="LMI31" s="70"/>
      <c r="LMJ31" s="70"/>
      <c r="LMK31" s="70"/>
      <c r="LML31" s="70"/>
      <c r="LMM31" s="70"/>
      <c r="LMN31" s="70"/>
      <c r="LMO31" s="70"/>
      <c r="LMP31" s="70"/>
      <c r="LMQ31" s="70"/>
      <c r="LMR31" s="70"/>
      <c r="LMS31" s="70"/>
      <c r="LMT31" s="70"/>
      <c r="LMU31" s="70"/>
      <c r="LMV31" s="70"/>
      <c r="LMW31" s="70"/>
      <c r="LMX31" s="70"/>
      <c r="LMY31" s="70"/>
      <c r="LMZ31" s="70"/>
      <c r="LNA31" s="70"/>
      <c r="LNB31" s="70"/>
      <c r="LNC31" s="70"/>
      <c r="LND31" s="70"/>
      <c r="LNE31" s="70"/>
      <c r="LNF31" s="70"/>
      <c r="LNG31" s="70"/>
      <c r="LNH31" s="70"/>
      <c r="LNI31" s="70"/>
      <c r="LNJ31" s="70"/>
      <c r="LNK31" s="70"/>
      <c r="LNL31" s="70"/>
      <c r="LNM31" s="70"/>
      <c r="LNN31" s="70"/>
      <c r="LNO31" s="70"/>
      <c r="LNP31" s="70"/>
      <c r="LNQ31" s="70"/>
      <c r="LNR31" s="70"/>
      <c r="LNS31" s="70"/>
      <c r="LNT31" s="70"/>
      <c r="LNU31" s="70"/>
      <c r="LNV31" s="70"/>
      <c r="LNW31" s="70"/>
      <c r="LNX31" s="70"/>
      <c r="LNY31" s="70"/>
      <c r="LNZ31" s="70"/>
      <c r="LOA31" s="70"/>
      <c r="LOB31" s="70"/>
      <c r="LOC31" s="70"/>
      <c r="LOD31" s="70"/>
      <c r="LOE31" s="70"/>
      <c r="LOF31" s="70"/>
      <c r="LOG31" s="70"/>
      <c r="LOH31" s="70"/>
      <c r="LOI31" s="70"/>
      <c r="LOJ31" s="70"/>
      <c r="LOK31" s="70"/>
      <c r="LOL31" s="70"/>
      <c r="LOM31" s="70"/>
      <c r="LON31" s="70"/>
      <c r="LOO31" s="70"/>
      <c r="LOP31" s="70"/>
      <c r="LOQ31" s="70"/>
      <c r="LOR31" s="70"/>
      <c r="LOS31" s="70"/>
      <c r="LOT31" s="70"/>
      <c r="LOU31" s="70"/>
      <c r="LOV31" s="70"/>
      <c r="LOW31" s="70"/>
      <c r="LOX31" s="70"/>
      <c r="LOY31" s="70"/>
      <c r="LOZ31" s="70"/>
      <c r="LPA31" s="70"/>
      <c r="LPB31" s="70"/>
      <c r="LPC31" s="70"/>
      <c r="LPD31" s="70"/>
      <c r="LPE31" s="70"/>
      <c r="LPF31" s="70"/>
      <c r="LPG31" s="70"/>
      <c r="LPH31" s="70"/>
      <c r="LPI31" s="70"/>
      <c r="LPJ31" s="70"/>
      <c r="LPK31" s="70"/>
      <c r="LPL31" s="70"/>
      <c r="LPM31" s="70"/>
      <c r="LPN31" s="70"/>
      <c r="LPO31" s="70"/>
      <c r="LPP31" s="70"/>
      <c r="LPQ31" s="70"/>
      <c r="LPR31" s="70"/>
      <c r="LPS31" s="70"/>
      <c r="LPT31" s="70"/>
      <c r="LPU31" s="70"/>
      <c r="LPV31" s="70"/>
      <c r="LPW31" s="70"/>
      <c r="LPX31" s="70"/>
      <c r="LPY31" s="70"/>
      <c r="LPZ31" s="70"/>
      <c r="LQA31" s="70"/>
      <c r="LQB31" s="70"/>
      <c r="LQC31" s="70"/>
      <c r="LQD31" s="70"/>
      <c r="LQE31" s="70"/>
      <c r="LQF31" s="70"/>
      <c r="LQG31" s="70"/>
      <c r="LQH31" s="70"/>
      <c r="LQI31" s="70"/>
      <c r="LQJ31" s="70"/>
      <c r="LQK31" s="70"/>
      <c r="LQL31" s="70"/>
      <c r="LQM31" s="70"/>
      <c r="LQN31" s="70"/>
      <c r="LQO31" s="70"/>
      <c r="LQP31" s="70"/>
      <c r="LQQ31" s="70"/>
      <c r="LQR31" s="70"/>
      <c r="LQS31" s="70"/>
      <c r="LQT31" s="70"/>
      <c r="LQU31" s="70"/>
      <c r="LQV31" s="70"/>
      <c r="LQW31" s="70"/>
      <c r="LQX31" s="70"/>
      <c r="LQY31" s="70"/>
      <c r="LQZ31" s="70"/>
      <c r="LRA31" s="70"/>
      <c r="LRB31" s="70"/>
      <c r="LRC31" s="70"/>
      <c r="LRD31" s="70"/>
      <c r="LRE31" s="70"/>
      <c r="LRF31" s="70"/>
      <c r="LRG31" s="70"/>
      <c r="LRH31" s="70"/>
      <c r="LRI31" s="70"/>
      <c r="LRJ31" s="70"/>
      <c r="LRK31" s="70"/>
      <c r="LRL31" s="70"/>
      <c r="LRM31" s="70"/>
      <c r="LRN31" s="70"/>
      <c r="LRO31" s="70"/>
      <c r="LRP31" s="70"/>
      <c r="LRQ31" s="70"/>
      <c r="LRR31" s="70"/>
      <c r="LRS31" s="70"/>
      <c r="LRT31" s="70"/>
      <c r="LRU31" s="70"/>
      <c r="LRV31" s="70"/>
      <c r="LRW31" s="70"/>
      <c r="LRX31" s="70"/>
      <c r="LRY31" s="70"/>
      <c r="LRZ31" s="70"/>
      <c r="LSA31" s="70"/>
      <c r="LSB31" s="70"/>
      <c r="LSC31" s="70"/>
      <c r="LSD31" s="70"/>
      <c r="LSE31" s="70"/>
      <c r="LSF31" s="70"/>
      <c r="LSG31" s="70"/>
      <c r="LSH31" s="70"/>
      <c r="LSI31" s="70"/>
      <c r="LSJ31" s="70"/>
      <c r="LSK31" s="70"/>
      <c r="LSL31" s="70"/>
      <c r="LSM31" s="70"/>
      <c r="LSN31" s="70"/>
      <c r="LSO31" s="70"/>
      <c r="LSP31" s="70"/>
      <c r="LSQ31" s="70"/>
      <c r="LSR31" s="70"/>
      <c r="LSS31" s="70"/>
      <c r="LST31" s="70"/>
      <c r="LSU31" s="70"/>
      <c r="LSV31" s="70"/>
      <c r="LSW31" s="70"/>
      <c r="LSX31" s="70"/>
      <c r="LSY31" s="70"/>
      <c r="LSZ31" s="70"/>
      <c r="LTA31" s="70"/>
      <c r="LTB31" s="70"/>
      <c r="LTC31" s="70"/>
      <c r="LTD31" s="70"/>
      <c r="LTE31" s="70"/>
      <c r="LTF31" s="70"/>
      <c r="LTG31" s="70"/>
      <c r="LTH31" s="70"/>
      <c r="LTI31" s="70"/>
      <c r="LTJ31" s="70"/>
      <c r="LTK31" s="70"/>
      <c r="LTL31" s="70"/>
      <c r="LTM31" s="70"/>
      <c r="LTN31" s="70"/>
      <c r="LTO31" s="70"/>
      <c r="LTP31" s="70"/>
      <c r="LTQ31" s="70"/>
      <c r="LTR31" s="70"/>
      <c r="LTS31" s="70"/>
      <c r="LTT31" s="70"/>
      <c r="LTU31" s="70"/>
      <c r="LTV31" s="70"/>
      <c r="LTW31" s="70"/>
      <c r="LTX31" s="70"/>
      <c r="LTY31" s="70"/>
      <c r="LTZ31" s="70"/>
      <c r="LUA31" s="70"/>
      <c r="LUB31" s="70"/>
      <c r="LUC31" s="70"/>
      <c r="LUD31" s="70"/>
      <c r="LUE31" s="70"/>
      <c r="LUF31" s="70"/>
      <c r="LUG31" s="70"/>
      <c r="LUH31" s="70"/>
      <c r="LUI31" s="70"/>
      <c r="LUJ31" s="70"/>
      <c r="LUK31" s="70"/>
      <c r="LUL31" s="70"/>
      <c r="LUM31" s="70"/>
      <c r="LUN31" s="70"/>
      <c r="LUO31" s="70"/>
      <c r="LUP31" s="70"/>
      <c r="LUQ31" s="70"/>
      <c r="LUR31" s="70"/>
      <c r="LUS31" s="70"/>
      <c r="LUT31" s="70"/>
      <c r="LUU31" s="70"/>
      <c r="LUV31" s="70"/>
      <c r="LUW31" s="70"/>
      <c r="LUX31" s="70"/>
      <c r="LUY31" s="70"/>
      <c r="LUZ31" s="70"/>
      <c r="LVA31" s="70"/>
      <c r="LVB31" s="70"/>
      <c r="LVC31" s="70"/>
      <c r="LVD31" s="70"/>
      <c r="LVE31" s="70"/>
      <c r="LVF31" s="70"/>
      <c r="LVG31" s="70"/>
      <c r="LVH31" s="70"/>
      <c r="LVI31" s="70"/>
      <c r="LVJ31" s="70"/>
      <c r="LVK31" s="70"/>
      <c r="LVL31" s="70"/>
      <c r="LVM31" s="70"/>
      <c r="LVN31" s="70"/>
      <c r="LVO31" s="70"/>
      <c r="LVP31" s="70"/>
      <c r="LVQ31" s="70"/>
      <c r="LVR31" s="70"/>
      <c r="LVS31" s="70"/>
      <c r="LVT31" s="70"/>
      <c r="LVU31" s="70"/>
      <c r="LVV31" s="70"/>
      <c r="LVW31" s="70"/>
      <c r="LVX31" s="70"/>
      <c r="LVY31" s="70"/>
      <c r="LVZ31" s="70"/>
      <c r="LWA31" s="70"/>
      <c r="LWB31" s="70"/>
      <c r="LWC31" s="70"/>
      <c r="LWD31" s="70"/>
      <c r="LWE31" s="70"/>
      <c r="LWF31" s="70"/>
      <c r="LWG31" s="70"/>
      <c r="LWH31" s="70"/>
      <c r="LWI31" s="70"/>
      <c r="LWJ31" s="70"/>
      <c r="LWK31" s="70"/>
      <c r="LWL31" s="70"/>
      <c r="LWM31" s="70"/>
      <c r="LWN31" s="70"/>
      <c r="LWO31" s="70"/>
      <c r="LWP31" s="70"/>
      <c r="LWQ31" s="70"/>
      <c r="LWR31" s="70"/>
      <c r="LWS31" s="70"/>
      <c r="LWT31" s="70"/>
      <c r="LWU31" s="70"/>
      <c r="LWV31" s="70"/>
      <c r="LWW31" s="70"/>
      <c r="LWX31" s="70"/>
      <c r="LWY31" s="70"/>
      <c r="LWZ31" s="70"/>
      <c r="LXA31" s="70"/>
      <c r="LXB31" s="70"/>
      <c r="LXC31" s="70"/>
      <c r="LXD31" s="70"/>
      <c r="LXE31" s="70"/>
      <c r="LXF31" s="70"/>
      <c r="LXG31" s="70"/>
      <c r="LXH31" s="70"/>
      <c r="LXI31" s="70"/>
      <c r="LXJ31" s="70"/>
      <c r="LXK31" s="70"/>
      <c r="LXL31" s="70"/>
      <c r="LXM31" s="70"/>
      <c r="LXN31" s="70"/>
      <c r="LXO31" s="70"/>
      <c r="LXP31" s="70"/>
      <c r="LXQ31" s="70"/>
      <c r="LXR31" s="70"/>
      <c r="LXS31" s="70"/>
      <c r="LXT31" s="70"/>
      <c r="LXU31" s="70"/>
      <c r="LXV31" s="70"/>
      <c r="LXW31" s="70"/>
      <c r="LXX31" s="70"/>
      <c r="LXY31" s="70"/>
      <c r="LXZ31" s="70"/>
      <c r="LYA31" s="70"/>
      <c r="LYB31" s="70"/>
      <c r="LYC31" s="70"/>
      <c r="LYD31" s="70"/>
      <c r="LYE31" s="70"/>
      <c r="LYF31" s="70"/>
      <c r="LYG31" s="70"/>
      <c r="LYH31" s="70"/>
      <c r="LYI31" s="70"/>
      <c r="LYJ31" s="70"/>
      <c r="LYK31" s="70"/>
      <c r="LYL31" s="70"/>
      <c r="LYM31" s="70"/>
      <c r="LYN31" s="70"/>
      <c r="LYO31" s="70"/>
      <c r="LYP31" s="70"/>
      <c r="LYQ31" s="70"/>
      <c r="LYR31" s="70"/>
      <c r="LYS31" s="70"/>
      <c r="LYT31" s="70"/>
      <c r="LYU31" s="70"/>
      <c r="LYV31" s="70"/>
      <c r="LYW31" s="70"/>
      <c r="LYX31" s="70"/>
      <c r="LYY31" s="70"/>
      <c r="LYZ31" s="70"/>
      <c r="LZA31" s="70"/>
      <c r="LZB31" s="70"/>
      <c r="LZC31" s="70"/>
      <c r="LZD31" s="70"/>
      <c r="LZE31" s="70"/>
      <c r="LZF31" s="70"/>
      <c r="LZG31" s="70"/>
      <c r="LZH31" s="70"/>
      <c r="LZI31" s="70"/>
      <c r="LZJ31" s="70"/>
      <c r="LZK31" s="70"/>
      <c r="LZL31" s="70"/>
      <c r="LZM31" s="70"/>
      <c r="LZN31" s="70"/>
      <c r="LZO31" s="70"/>
      <c r="LZP31" s="70"/>
      <c r="LZQ31" s="70"/>
      <c r="LZR31" s="70"/>
      <c r="LZS31" s="70"/>
      <c r="LZT31" s="70"/>
      <c r="LZU31" s="70"/>
      <c r="LZV31" s="70"/>
      <c r="LZW31" s="70"/>
      <c r="LZX31" s="70"/>
      <c r="LZY31" s="70"/>
      <c r="LZZ31" s="70"/>
      <c r="MAA31" s="70"/>
      <c r="MAB31" s="70"/>
      <c r="MAC31" s="70"/>
      <c r="MAD31" s="70"/>
      <c r="MAE31" s="70"/>
      <c r="MAF31" s="70"/>
      <c r="MAG31" s="70"/>
      <c r="MAH31" s="70"/>
      <c r="MAI31" s="70"/>
      <c r="MAJ31" s="70"/>
      <c r="MAK31" s="70"/>
      <c r="MAL31" s="70"/>
      <c r="MAM31" s="70"/>
      <c r="MAN31" s="70"/>
      <c r="MAO31" s="70"/>
      <c r="MAP31" s="70"/>
      <c r="MAQ31" s="70"/>
      <c r="MAR31" s="70"/>
      <c r="MAS31" s="70"/>
      <c r="MAT31" s="70"/>
      <c r="MAU31" s="70"/>
      <c r="MAV31" s="70"/>
      <c r="MAW31" s="70"/>
      <c r="MAX31" s="70"/>
      <c r="MAY31" s="70"/>
      <c r="MAZ31" s="70"/>
      <c r="MBA31" s="70"/>
      <c r="MBB31" s="70"/>
      <c r="MBC31" s="70"/>
      <c r="MBD31" s="70"/>
      <c r="MBE31" s="70"/>
      <c r="MBF31" s="70"/>
      <c r="MBG31" s="70"/>
      <c r="MBH31" s="70"/>
      <c r="MBI31" s="70"/>
      <c r="MBJ31" s="70"/>
      <c r="MBK31" s="70"/>
      <c r="MBL31" s="70"/>
      <c r="MBM31" s="70"/>
      <c r="MBN31" s="70"/>
      <c r="MBO31" s="70"/>
      <c r="MBP31" s="70"/>
      <c r="MBQ31" s="70"/>
      <c r="MBR31" s="70"/>
      <c r="MBS31" s="70"/>
      <c r="MBT31" s="70"/>
      <c r="MBU31" s="70"/>
      <c r="MBV31" s="70"/>
      <c r="MBW31" s="70"/>
      <c r="MBX31" s="70"/>
      <c r="MBY31" s="70"/>
      <c r="MBZ31" s="70"/>
      <c r="MCA31" s="70"/>
      <c r="MCB31" s="70"/>
      <c r="MCC31" s="70"/>
      <c r="MCD31" s="70"/>
      <c r="MCE31" s="70"/>
      <c r="MCF31" s="70"/>
      <c r="MCG31" s="70"/>
      <c r="MCH31" s="70"/>
      <c r="MCI31" s="70"/>
      <c r="MCJ31" s="70"/>
      <c r="MCK31" s="70"/>
      <c r="MCL31" s="70"/>
      <c r="MCM31" s="70"/>
      <c r="MCN31" s="70"/>
      <c r="MCO31" s="70"/>
      <c r="MCP31" s="70"/>
      <c r="MCQ31" s="70"/>
      <c r="MCR31" s="70"/>
      <c r="MCS31" s="70"/>
      <c r="MCT31" s="70"/>
      <c r="MCU31" s="70"/>
      <c r="MCV31" s="70"/>
      <c r="MCW31" s="70"/>
      <c r="MCX31" s="70"/>
      <c r="MCY31" s="70"/>
      <c r="MCZ31" s="70"/>
      <c r="MDA31" s="70"/>
      <c r="MDB31" s="70"/>
      <c r="MDC31" s="70"/>
      <c r="MDD31" s="70"/>
      <c r="MDE31" s="70"/>
      <c r="MDF31" s="70"/>
      <c r="MDG31" s="70"/>
      <c r="MDH31" s="70"/>
      <c r="MDI31" s="70"/>
      <c r="MDJ31" s="70"/>
      <c r="MDK31" s="70"/>
      <c r="MDL31" s="70"/>
      <c r="MDM31" s="70"/>
      <c r="MDN31" s="70"/>
      <c r="MDO31" s="70"/>
      <c r="MDP31" s="70"/>
      <c r="MDQ31" s="70"/>
      <c r="MDR31" s="70"/>
      <c r="MDS31" s="70"/>
      <c r="MDT31" s="70"/>
      <c r="MDU31" s="70"/>
      <c r="MDV31" s="70"/>
      <c r="MDW31" s="70"/>
      <c r="MDX31" s="70"/>
      <c r="MDY31" s="70"/>
      <c r="MDZ31" s="70"/>
      <c r="MEA31" s="70"/>
      <c r="MEB31" s="70"/>
      <c r="MEC31" s="70"/>
      <c r="MED31" s="70"/>
      <c r="MEE31" s="70"/>
      <c r="MEF31" s="70"/>
      <c r="MEG31" s="70"/>
      <c r="MEH31" s="70"/>
      <c r="MEI31" s="70"/>
      <c r="MEJ31" s="70"/>
      <c r="MEK31" s="70"/>
      <c r="MEL31" s="70"/>
      <c r="MEM31" s="70"/>
      <c r="MEN31" s="70"/>
      <c r="MEO31" s="70"/>
      <c r="MEP31" s="70"/>
      <c r="MEQ31" s="70"/>
      <c r="MER31" s="70"/>
      <c r="MES31" s="70"/>
      <c r="MET31" s="70"/>
      <c r="MEU31" s="70"/>
      <c r="MEV31" s="70"/>
      <c r="MEW31" s="70"/>
      <c r="MEX31" s="70"/>
      <c r="MEY31" s="70"/>
      <c r="MEZ31" s="70"/>
      <c r="MFA31" s="70"/>
      <c r="MFB31" s="70"/>
      <c r="MFC31" s="70"/>
      <c r="MFD31" s="70"/>
      <c r="MFE31" s="70"/>
      <c r="MFF31" s="70"/>
      <c r="MFG31" s="70"/>
      <c r="MFH31" s="70"/>
      <c r="MFI31" s="70"/>
      <c r="MFJ31" s="70"/>
      <c r="MFK31" s="70"/>
      <c r="MFL31" s="70"/>
      <c r="MFM31" s="70"/>
      <c r="MFN31" s="70"/>
      <c r="MFO31" s="70"/>
      <c r="MFP31" s="70"/>
      <c r="MFQ31" s="70"/>
      <c r="MFR31" s="70"/>
      <c r="MFS31" s="70"/>
      <c r="MFT31" s="70"/>
      <c r="MFU31" s="70"/>
      <c r="MFV31" s="70"/>
      <c r="MFW31" s="70"/>
      <c r="MFX31" s="70"/>
      <c r="MFY31" s="70"/>
      <c r="MFZ31" s="70"/>
      <c r="MGA31" s="70"/>
      <c r="MGB31" s="70"/>
      <c r="MGC31" s="70"/>
      <c r="MGD31" s="70"/>
      <c r="MGE31" s="70"/>
      <c r="MGF31" s="70"/>
      <c r="MGG31" s="70"/>
      <c r="MGH31" s="70"/>
      <c r="MGI31" s="70"/>
      <c r="MGJ31" s="70"/>
      <c r="MGK31" s="70"/>
      <c r="MGL31" s="70"/>
      <c r="MGM31" s="70"/>
      <c r="MGN31" s="70"/>
      <c r="MGO31" s="70"/>
      <c r="MGP31" s="70"/>
      <c r="MGQ31" s="70"/>
      <c r="MGR31" s="70"/>
      <c r="MGS31" s="70"/>
      <c r="MGT31" s="70"/>
      <c r="MGU31" s="70"/>
      <c r="MGV31" s="70"/>
      <c r="MGW31" s="70"/>
      <c r="MGX31" s="70"/>
      <c r="MGY31" s="70"/>
      <c r="MGZ31" s="70"/>
      <c r="MHA31" s="70"/>
      <c r="MHB31" s="70"/>
      <c r="MHC31" s="70"/>
      <c r="MHD31" s="70"/>
      <c r="MHE31" s="70"/>
      <c r="MHF31" s="70"/>
      <c r="MHG31" s="70"/>
      <c r="MHH31" s="70"/>
      <c r="MHI31" s="70"/>
      <c r="MHJ31" s="70"/>
      <c r="MHK31" s="70"/>
      <c r="MHL31" s="70"/>
      <c r="MHM31" s="70"/>
      <c r="MHN31" s="70"/>
      <c r="MHO31" s="70"/>
      <c r="MHP31" s="70"/>
      <c r="MHQ31" s="70"/>
      <c r="MHR31" s="70"/>
      <c r="MHS31" s="70"/>
      <c r="MHT31" s="70"/>
      <c r="MHU31" s="70"/>
      <c r="MHV31" s="70"/>
      <c r="MHW31" s="70"/>
      <c r="MHX31" s="70"/>
      <c r="MHY31" s="70"/>
      <c r="MHZ31" s="70"/>
      <c r="MIA31" s="70"/>
      <c r="MIB31" s="70"/>
      <c r="MIC31" s="70"/>
      <c r="MID31" s="70"/>
      <c r="MIE31" s="70"/>
      <c r="MIF31" s="70"/>
      <c r="MIG31" s="70"/>
      <c r="MIH31" s="70"/>
      <c r="MII31" s="70"/>
      <c r="MIJ31" s="70"/>
      <c r="MIK31" s="70"/>
      <c r="MIL31" s="70"/>
      <c r="MIM31" s="70"/>
      <c r="MIN31" s="70"/>
      <c r="MIO31" s="70"/>
      <c r="MIP31" s="70"/>
      <c r="MIQ31" s="70"/>
      <c r="MIR31" s="70"/>
      <c r="MIS31" s="70"/>
      <c r="MIT31" s="70"/>
      <c r="MIU31" s="70"/>
      <c r="MIV31" s="70"/>
      <c r="MIW31" s="70"/>
      <c r="MIX31" s="70"/>
      <c r="MIY31" s="70"/>
      <c r="MIZ31" s="70"/>
      <c r="MJA31" s="70"/>
      <c r="MJB31" s="70"/>
      <c r="MJC31" s="70"/>
      <c r="MJD31" s="70"/>
      <c r="MJE31" s="70"/>
      <c r="MJF31" s="70"/>
      <c r="MJG31" s="70"/>
      <c r="MJH31" s="70"/>
      <c r="MJI31" s="70"/>
      <c r="MJJ31" s="70"/>
      <c r="MJK31" s="70"/>
      <c r="MJL31" s="70"/>
      <c r="MJM31" s="70"/>
      <c r="MJN31" s="70"/>
      <c r="MJO31" s="70"/>
      <c r="MJP31" s="70"/>
      <c r="MJQ31" s="70"/>
      <c r="MJR31" s="70"/>
      <c r="MJS31" s="70"/>
      <c r="MJT31" s="70"/>
      <c r="MJU31" s="70"/>
      <c r="MJV31" s="70"/>
      <c r="MJW31" s="70"/>
      <c r="MJX31" s="70"/>
      <c r="MJY31" s="70"/>
      <c r="MJZ31" s="70"/>
      <c r="MKA31" s="70"/>
      <c r="MKB31" s="70"/>
      <c r="MKC31" s="70"/>
      <c r="MKD31" s="70"/>
      <c r="MKE31" s="70"/>
      <c r="MKF31" s="70"/>
      <c r="MKG31" s="70"/>
      <c r="MKH31" s="70"/>
      <c r="MKI31" s="70"/>
      <c r="MKJ31" s="70"/>
      <c r="MKK31" s="70"/>
      <c r="MKL31" s="70"/>
      <c r="MKM31" s="70"/>
      <c r="MKN31" s="70"/>
      <c r="MKO31" s="70"/>
      <c r="MKP31" s="70"/>
      <c r="MKQ31" s="70"/>
      <c r="MKR31" s="70"/>
      <c r="MKS31" s="70"/>
      <c r="MKT31" s="70"/>
      <c r="MKU31" s="70"/>
      <c r="MKV31" s="70"/>
      <c r="MKW31" s="70"/>
      <c r="MKX31" s="70"/>
      <c r="MKY31" s="70"/>
      <c r="MKZ31" s="70"/>
      <c r="MLA31" s="70"/>
      <c r="MLB31" s="70"/>
      <c r="MLC31" s="70"/>
      <c r="MLD31" s="70"/>
      <c r="MLE31" s="70"/>
      <c r="MLF31" s="70"/>
      <c r="MLG31" s="70"/>
      <c r="MLH31" s="70"/>
      <c r="MLI31" s="70"/>
      <c r="MLJ31" s="70"/>
      <c r="MLK31" s="70"/>
      <c r="MLL31" s="70"/>
      <c r="MLM31" s="70"/>
      <c r="MLN31" s="70"/>
      <c r="MLO31" s="70"/>
      <c r="MLP31" s="70"/>
      <c r="MLQ31" s="70"/>
      <c r="MLR31" s="70"/>
      <c r="MLS31" s="70"/>
      <c r="MLT31" s="70"/>
      <c r="MLU31" s="70"/>
      <c r="MLV31" s="70"/>
      <c r="MLW31" s="70"/>
      <c r="MLX31" s="70"/>
      <c r="MLY31" s="70"/>
      <c r="MLZ31" s="70"/>
      <c r="MMA31" s="70"/>
      <c r="MMB31" s="70"/>
      <c r="MMC31" s="70"/>
      <c r="MMD31" s="70"/>
      <c r="MME31" s="70"/>
      <c r="MMF31" s="70"/>
      <c r="MMG31" s="70"/>
      <c r="MMH31" s="70"/>
      <c r="MMI31" s="70"/>
      <c r="MMJ31" s="70"/>
      <c r="MMK31" s="70"/>
      <c r="MML31" s="70"/>
      <c r="MMM31" s="70"/>
      <c r="MMN31" s="70"/>
      <c r="MMO31" s="70"/>
      <c r="MMP31" s="70"/>
      <c r="MMQ31" s="70"/>
      <c r="MMR31" s="70"/>
      <c r="MMS31" s="70"/>
      <c r="MMT31" s="70"/>
      <c r="MMU31" s="70"/>
      <c r="MMV31" s="70"/>
      <c r="MMW31" s="70"/>
      <c r="MMX31" s="70"/>
      <c r="MMY31" s="70"/>
      <c r="MMZ31" s="70"/>
      <c r="MNA31" s="70"/>
      <c r="MNB31" s="70"/>
      <c r="MNC31" s="70"/>
      <c r="MND31" s="70"/>
      <c r="MNE31" s="70"/>
      <c r="MNF31" s="70"/>
      <c r="MNG31" s="70"/>
      <c r="MNH31" s="70"/>
      <c r="MNI31" s="70"/>
      <c r="MNJ31" s="70"/>
      <c r="MNK31" s="70"/>
      <c r="MNL31" s="70"/>
      <c r="MNM31" s="70"/>
      <c r="MNN31" s="70"/>
      <c r="MNO31" s="70"/>
      <c r="MNP31" s="70"/>
      <c r="MNQ31" s="70"/>
      <c r="MNR31" s="70"/>
      <c r="MNS31" s="70"/>
      <c r="MNT31" s="70"/>
      <c r="MNU31" s="70"/>
      <c r="MNV31" s="70"/>
      <c r="MNW31" s="70"/>
      <c r="MNX31" s="70"/>
      <c r="MNY31" s="70"/>
      <c r="MNZ31" s="70"/>
      <c r="MOA31" s="70"/>
      <c r="MOB31" s="70"/>
      <c r="MOC31" s="70"/>
      <c r="MOD31" s="70"/>
      <c r="MOE31" s="70"/>
      <c r="MOF31" s="70"/>
      <c r="MOG31" s="70"/>
      <c r="MOH31" s="70"/>
      <c r="MOI31" s="70"/>
      <c r="MOJ31" s="70"/>
      <c r="MOK31" s="70"/>
      <c r="MOL31" s="70"/>
      <c r="MOM31" s="70"/>
      <c r="MON31" s="70"/>
      <c r="MOO31" s="70"/>
      <c r="MOP31" s="70"/>
      <c r="MOQ31" s="70"/>
      <c r="MOR31" s="70"/>
      <c r="MOS31" s="70"/>
      <c r="MOT31" s="70"/>
      <c r="MOU31" s="70"/>
      <c r="MOV31" s="70"/>
      <c r="MOW31" s="70"/>
      <c r="MOX31" s="70"/>
      <c r="MOY31" s="70"/>
      <c r="MOZ31" s="70"/>
      <c r="MPA31" s="70"/>
      <c r="MPB31" s="70"/>
      <c r="MPC31" s="70"/>
      <c r="MPD31" s="70"/>
      <c r="MPE31" s="70"/>
      <c r="MPF31" s="70"/>
      <c r="MPG31" s="70"/>
      <c r="MPH31" s="70"/>
      <c r="MPI31" s="70"/>
      <c r="MPJ31" s="70"/>
      <c r="MPK31" s="70"/>
      <c r="MPL31" s="70"/>
      <c r="MPM31" s="70"/>
      <c r="MPN31" s="70"/>
      <c r="MPO31" s="70"/>
      <c r="MPP31" s="70"/>
      <c r="MPQ31" s="70"/>
      <c r="MPR31" s="70"/>
      <c r="MPS31" s="70"/>
      <c r="MPT31" s="70"/>
      <c r="MPU31" s="70"/>
      <c r="MPV31" s="70"/>
      <c r="MPW31" s="70"/>
      <c r="MPX31" s="70"/>
      <c r="MPY31" s="70"/>
      <c r="MPZ31" s="70"/>
      <c r="MQA31" s="70"/>
      <c r="MQB31" s="70"/>
      <c r="MQC31" s="70"/>
      <c r="MQD31" s="70"/>
      <c r="MQE31" s="70"/>
      <c r="MQF31" s="70"/>
      <c r="MQG31" s="70"/>
      <c r="MQH31" s="70"/>
      <c r="MQI31" s="70"/>
      <c r="MQJ31" s="70"/>
      <c r="MQK31" s="70"/>
      <c r="MQL31" s="70"/>
      <c r="MQM31" s="70"/>
      <c r="MQN31" s="70"/>
      <c r="MQO31" s="70"/>
      <c r="MQP31" s="70"/>
      <c r="MQQ31" s="70"/>
      <c r="MQR31" s="70"/>
      <c r="MQS31" s="70"/>
      <c r="MQT31" s="70"/>
      <c r="MQU31" s="70"/>
      <c r="MQV31" s="70"/>
      <c r="MQW31" s="70"/>
      <c r="MQX31" s="70"/>
      <c r="MQY31" s="70"/>
      <c r="MQZ31" s="70"/>
      <c r="MRA31" s="70"/>
      <c r="MRB31" s="70"/>
      <c r="MRC31" s="70"/>
      <c r="MRD31" s="70"/>
      <c r="MRE31" s="70"/>
      <c r="MRF31" s="70"/>
      <c r="MRG31" s="70"/>
      <c r="MRH31" s="70"/>
      <c r="MRI31" s="70"/>
      <c r="MRJ31" s="70"/>
      <c r="MRK31" s="70"/>
      <c r="MRL31" s="70"/>
      <c r="MRM31" s="70"/>
      <c r="MRN31" s="70"/>
      <c r="MRO31" s="70"/>
      <c r="MRP31" s="70"/>
      <c r="MRQ31" s="70"/>
      <c r="MRR31" s="70"/>
      <c r="MRS31" s="70"/>
      <c r="MRT31" s="70"/>
      <c r="MRU31" s="70"/>
      <c r="MRV31" s="70"/>
      <c r="MRW31" s="70"/>
      <c r="MRX31" s="70"/>
      <c r="MRY31" s="70"/>
      <c r="MRZ31" s="70"/>
      <c r="MSA31" s="70"/>
      <c r="MSB31" s="70"/>
      <c r="MSC31" s="70"/>
      <c r="MSD31" s="70"/>
      <c r="MSE31" s="70"/>
      <c r="MSF31" s="70"/>
      <c r="MSG31" s="70"/>
      <c r="MSH31" s="70"/>
      <c r="MSI31" s="70"/>
      <c r="MSJ31" s="70"/>
      <c r="MSK31" s="70"/>
      <c r="MSL31" s="70"/>
      <c r="MSM31" s="70"/>
      <c r="MSN31" s="70"/>
      <c r="MSO31" s="70"/>
      <c r="MSP31" s="70"/>
      <c r="MSQ31" s="70"/>
      <c r="MSR31" s="70"/>
      <c r="MSS31" s="70"/>
      <c r="MST31" s="70"/>
      <c r="MSU31" s="70"/>
      <c r="MSV31" s="70"/>
      <c r="MSW31" s="70"/>
      <c r="MSX31" s="70"/>
      <c r="MSY31" s="70"/>
      <c r="MSZ31" s="70"/>
      <c r="MTA31" s="70"/>
      <c r="MTB31" s="70"/>
      <c r="MTC31" s="70"/>
      <c r="MTD31" s="70"/>
      <c r="MTE31" s="70"/>
      <c r="MTF31" s="70"/>
      <c r="MTG31" s="70"/>
      <c r="MTH31" s="70"/>
      <c r="MTI31" s="70"/>
      <c r="MTJ31" s="70"/>
      <c r="MTK31" s="70"/>
      <c r="MTL31" s="70"/>
      <c r="MTM31" s="70"/>
      <c r="MTN31" s="70"/>
      <c r="MTO31" s="70"/>
      <c r="MTP31" s="70"/>
      <c r="MTQ31" s="70"/>
      <c r="MTR31" s="70"/>
      <c r="MTS31" s="70"/>
      <c r="MTT31" s="70"/>
      <c r="MTU31" s="70"/>
      <c r="MTV31" s="70"/>
      <c r="MTW31" s="70"/>
      <c r="MTX31" s="70"/>
      <c r="MTY31" s="70"/>
      <c r="MTZ31" s="70"/>
      <c r="MUA31" s="70"/>
      <c r="MUB31" s="70"/>
      <c r="MUC31" s="70"/>
      <c r="MUD31" s="70"/>
      <c r="MUE31" s="70"/>
      <c r="MUF31" s="70"/>
      <c r="MUG31" s="70"/>
      <c r="MUH31" s="70"/>
      <c r="MUI31" s="70"/>
      <c r="MUJ31" s="70"/>
      <c r="MUK31" s="70"/>
      <c r="MUL31" s="70"/>
      <c r="MUM31" s="70"/>
      <c r="MUN31" s="70"/>
      <c r="MUO31" s="70"/>
      <c r="MUP31" s="70"/>
      <c r="MUQ31" s="70"/>
      <c r="MUR31" s="70"/>
      <c r="MUS31" s="70"/>
      <c r="MUT31" s="70"/>
      <c r="MUU31" s="70"/>
      <c r="MUV31" s="70"/>
      <c r="MUW31" s="70"/>
      <c r="MUX31" s="70"/>
      <c r="MUY31" s="70"/>
      <c r="MUZ31" s="70"/>
      <c r="MVA31" s="70"/>
      <c r="MVB31" s="70"/>
      <c r="MVC31" s="70"/>
      <c r="MVD31" s="70"/>
      <c r="MVE31" s="70"/>
      <c r="MVF31" s="70"/>
      <c r="MVG31" s="70"/>
      <c r="MVH31" s="70"/>
      <c r="MVI31" s="70"/>
      <c r="MVJ31" s="70"/>
      <c r="MVK31" s="70"/>
      <c r="MVL31" s="70"/>
      <c r="MVM31" s="70"/>
      <c r="MVN31" s="70"/>
      <c r="MVO31" s="70"/>
      <c r="MVP31" s="70"/>
      <c r="MVQ31" s="70"/>
      <c r="MVR31" s="70"/>
      <c r="MVS31" s="70"/>
      <c r="MVT31" s="70"/>
      <c r="MVU31" s="70"/>
      <c r="MVV31" s="70"/>
      <c r="MVW31" s="70"/>
      <c r="MVX31" s="70"/>
      <c r="MVY31" s="70"/>
      <c r="MVZ31" s="70"/>
      <c r="MWA31" s="70"/>
      <c r="MWB31" s="70"/>
      <c r="MWC31" s="70"/>
      <c r="MWD31" s="70"/>
      <c r="MWE31" s="70"/>
      <c r="MWF31" s="70"/>
      <c r="MWG31" s="70"/>
      <c r="MWH31" s="70"/>
      <c r="MWI31" s="70"/>
      <c r="MWJ31" s="70"/>
      <c r="MWK31" s="70"/>
      <c r="MWL31" s="70"/>
      <c r="MWM31" s="70"/>
      <c r="MWN31" s="70"/>
      <c r="MWO31" s="70"/>
      <c r="MWP31" s="70"/>
      <c r="MWQ31" s="70"/>
      <c r="MWR31" s="70"/>
      <c r="MWS31" s="70"/>
      <c r="MWT31" s="70"/>
      <c r="MWU31" s="70"/>
      <c r="MWV31" s="70"/>
      <c r="MWW31" s="70"/>
      <c r="MWX31" s="70"/>
      <c r="MWY31" s="70"/>
      <c r="MWZ31" s="70"/>
      <c r="MXA31" s="70"/>
      <c r="MXB31" s="70"/>
      <c r="MXC31" s="70"/>
      <c r="MXD31" s="70"/>
      <c r="MXE31" s="70"/>
      <c r="MXF31" s="70"/>
      <c r="MXG31" s="70"/>
      <c r="MXH31" s="70"/>
      <c r="MXI31" s="70"/>
      <c r="MXJ31" s="70"/>
      <c r="MXK31" s="70"/>
      <c r="MXL31" s="70"/>
      <c r="MXM31" s="70"/>
      <c r="MXN31" s="70"/>
      <c r="MXO31" s="70"/>
      <c r="MXP31" s="70"/>
      <c r="MXQ31" s="70"/>
      <c r="MXR31" s="70"/>
      <c r="MXS31" s="70"/>
      <c r="MXT31" s="70"/>
      <c r="MXU31" s="70"/>
      <c r="MXV31" s="70"/>
      <c r="MXW31" s="70"/>
      <c r="MXX31" s="70"/>
      <c r="MXY31" s="70"/>
      <c r="MXZ31" s="70"/>
      <c r="MYA31" s="70"/>
      <c r="MYB31" s="70"/>
      <c r="MYC31" s="70"/>
      <c r="MYD31" s="70"/>
      <c r="MYE31" s="70"/>
      <c r="MYF31" s="70"/>
      <c r="MYG31" s="70"/>
      <c r="MYH31" s="70"/>
      <c r="MYI31" s="70"/>
      <c r="MYJ31" s="70"/>
      <c r="MYK31" s="70"/>
      <c r="MYL31" s="70"/>
      <c r="MYM31" s="70"/>
      <c r="MYN31" s="70"/>
      <c r="MYO31" s="70"/>
      <c r="MYP31" s="70"/>
      <c r="MYQ31" s="70"/>
      <c r="MYR31" s="70"/>
      <c r="MYS31" s="70"/>
      <c r="MYT31" s="70"/>
      <c r="MYU31" s="70"/>
      <c r="MYV31" s="70"/>
      <c r="MYW31" s="70"/>
      <c r="MYX31" s="70"/>
      <c r="MYY31" s="70"/>
      <c r="MYZ31" s="70"/>
      <c r="MZA31" s="70"/>
      <c r="MZB31" s="70"/>
      <c r="MZC31" s="70"/>
      <c r="MZD31" s="70"/>
      <c r="MZE31" s="70"/>
      <c r="MZF31" s="70"/>
      <c r="MZG31" s="70"/>
      <c r="MZH31" s="70"/>
      <c r="MZI31" s="70"/>
      <c r="MZJ31" s="70"/>
      <c r="MZK31" s="70"/>
      <c r="MZL31" s="70"/>
      <c r="MZM31" s="70"/>
      <c r="MZN31" s="70"/>
      <c r="MZO31" s="70"/>
      <c r="MZP31" s="70"/>
      <c r="MZQ31" s="70"/>
      <c r="MZR31" s="70"/>
      <c r="MZS31" s="70"/>
      <c r="MZT31" s="70"/>
      <c r="MZU31" s="70"/>
      <c r="MZV31" s="70"/>
      <c r="MZW31" s="70"/>
      <c r="MZX31" s="70"/>
      <c r="MZY31" s="70"/>
      <c r="MZZ31" s="70"/>
      <c r="NAA31" s="70"/>
      <c r="NAB31" s="70"/>
      <c r="NAC31" s="70"/>
      <c r="NAD31" s="70"/>
      <c r="NAE31" s="70"/>
      <c r="NAF31" s="70"/>
      <c r="NAG31" s="70"/>
      <c r="NAH31" s="70"/>
      <c r="NAI31" s="70"/>
      <c r="NAJ31" s="70"/>
      <c r="NAK31" s="70"/>
      <c r="NAL31" s="70"/>
      <c r="NAM31" s="70"/>
      <c r="NAN31" s="70"/>
      <c r="NAO31" s="70"/>
      <c r="NAP31" s="70"/>
      <c r="NAQ31" s="70"/>
      <c r="NAR31" s="70"/>
      <c r="NAS31" s="70"/>
      <c r="NAT31" s="70"/>
      <c r="NAU31" s="70"/>
      <c r="NAV31" s="70"/>
      <c r="NAW31" s="70"/>
      <c r="NAX31" s="70"/>
      <c r="NAY31" s="70"/>
      <c r="NAZ31" s="70"/>
      <c r="NBA31" s="70"/>
      <c r="NBB31" s="70"/>
      <c r="NBC31" s="70"/>
      <c r="NBD31" s="70"/>
      <c r="NBE31" s="70"/>
      <c r="NBF31" s="70"/>
      <c r="NBG31" s="70"/>
      <c r="NBH31" s="70"/>
      <c r="NBI31" s="70"/>
      <c r="NBJ31" s="70"/>
      <c r="NBK31" s="70"/>
      <c r="NBL31" s="70"/>
      <c r="NBM31" s="70"/>
      <c r="NBN31" s="70"/>
      <c r="NBO31" s="70"/>
      <c r="NBP31" s="70"/>
      <c r="NBQ31" s="70"/>
      <c r="NBR31" s="70"/>
      <c r="NBS31" s="70"/>
      <c r="NBT31" s="70"/>
      <c r="NBU31" s="70"/>
      <c r="NBV31" s="70"/>
      <c r="NBW31" s="70"/>
      <c r="NBX31" s="70"/>
      <c r="NBY31" s="70"/>
      <c r="NBZ31" s="70"/>
      <c r="NCA31" s="70"/>
      <c r="NCB31" s="70"/>
      <c r="NCC31" s="70"/>
      <c r="NCD31" s="70"/>
      <c r="NCE31" s="70"/>
      <c r="NCF31" s="70"/>
      <c r="NCG31" s="70"/>
      <c r="NCH31" s="70"/>
      <c r="NCI31" s="70"/>
      <c r="NCJ31" s="70"/>
      <c r="NCK31" s="70"/>
      <c r="NCL31" s="70"/>
      <c r="NCM31" s="70"/>
      <c r="NCN31" s="70"/>
      <c r="NCO31" s="70"/>
      <c r="NCP31" s="70"/>
      <c r="NCQ31" s="70"/>
      <c r="NCR31" s="70"/>
      <c r="NCS31" s="70"/>
      <c r="NCT31" s="70"/>
      <c r="NCU31" s="70"/>
      <c r="NCV31" s="70"/>
      <c r="NCW31" s="70"/>
      <c r="NCX31" s="70"/>
      <c r="NCY31" s="70"/>
      <c r="NCZ31" s="70"/>
      <c r="NDA31" s="70"/>
      <c r="NDB31" s="70"/>
      <c r="NDC31" s="70"/>
      <c r="NDD31" s="70"/>
      <c r="NDE31" s="70"/>
      <c r="NDF31" s="70"/>
      <c r="NDG31" s="70"/>
      <c r="NDH31" s="70"/>
      <c r="NDI31" s="70"/>
      <c r="NDJ31" s="70"/>
      <c r="NDK31" s="70"/>
      <c r="NDL31" s="70"/>
      <c r="NDM31" s="70"/>
      <c r="NDN31" s="70"/>
      <c r="NDO31" s="70"/>
      <c r="NDP31" s="70"/>
      <c r="NDQ31" s="70"/>
      <c r="NDR31" s="70"/>
      <c r="NDS31" s="70"/>
      <c r="NDT31" s="70"/>
      <c r="NDU31" s="70"/>
      <c r="NDV31" s="70"/>
      <c r="NDW31" s="70"/>
      <c r="NDX31" s="70"/>
      <c r="NDY31" s="70"/>
      <c r="NDZ31" s="70"/>
      <c r="NEA31" s="70"/>
      <c r="NEB31" s="70"/>
      <c r="NEC31" s="70"/>
      <c r="NED31" s="70"/>
      <c r="NEE31" s="70"/>
      <c r="NEF31" s="70"/>
      <c r="NEG31" s="70"/>
      <c r="NEH31" s="70"/>
      <c r="NEI31" s="70"/>
      <c r="NEJ31" s="70"/>
      <c r="NEK31" s="70"/>
      <c r="NEL31" s="70"/>
      <c r="NEM31" s="70"/>
      <c r="NEN31" s="70"/>
      <c r="NEO31" s="70"/>
      <c r="NEP31" s="70"/>
      <c r="NEQ31" s="70"/>
      <c r="NER31" s="70"/>
      <c r="NES31" s="70"/>
      <c r="NET31" s="70"/>
      <c r="NEU31" s="70"/>
      <c r="NEV31" s="70"/>
      <c r="NEW31" s="70"/>
      <c r="NEX31" s="70"/>
      <c r="NEY31" s="70"/>
      <c r="NEZ31" s="70"/>
      <c r="NFA31" s="70"/>
      <c r="NFB31" s="70"/>
      <c r="NFC31" s="70"/>
      <c r="NFD31" s="70"/>
      <c r="NFE31" s="70"/>
      <c r="NFF31" s="70"/>
      <c r="NFG31" s="70"/>
      <c r="NFH31" s="70"/>
      <c r="NFI31" s="70"/>
      <c r="NFJ31" s="70"/>
      <c r="NFK31" s="70"/>
      <c r="NFL31" s="70"/>
      <c r="NFM31" s="70"/>
      <c r="NFN31" s="70"/>
      <c r="NFO31" s="70"/>
      <c r="NFP31" s="70"/>
      <c r="NFQ31" s="70"/>
      <c r="NFR31" s="70"/>
      <c r="NFS31" s="70"/>
      <c r="NFT31" s="70"/>
      <c r="NFU31" s="70"/>
      <c r="NFV31" s="70"/>
      <c r="NFW31" s="70"/>
      <c r="NFX31" s="70"/>
      <c r="NFY31" s="70"/>
      <c r="NFZ31" s="70"/>
      <c r="NGA31" s="70"/>
      <c r="NGB31" s="70"/>
      <c r="NGC31" s="70"/>
      <c r="NGD31" s="70"/>
      <c r="NGE31" s="70"/>
      <c r="NGF31" s="70"/>
      <c r="NGG31" s="70"/>
      <c r="NGH31" s="70"/>
      <c r="NGI31" s="70"/>
      <c r="NGJ31" s="70"/>
      <c r="NGK31" s="70"/>
      <c r="NGL31" s="70"/>
      <c r="NGM31" s="70"/>
      <c r="NGN31" s="70"/>
      <c r="NGO31" s="70"/>
      <c r="NGP31" s="70"/>
      <c r="NGQ31" s="70"/>
      <c r="NGR31" s="70"/>
      <c r="NGS31" s="70"/>
      <c r="NGT31" s="70"/>
      <c r="NGU31" s="70"/>
      <c r="NGV31" s="70"/>
      <c r="NGW31" s="70"/>
      <c r="NGX31" s="70"/>
      <c r="NGY31" s="70"/>
      <c r="NGZ31" s="70"/>
      <c r="NHA31" s="70"/>
      <c r="NHB31" s="70"/>
      <c r="NHC31" s="70"/>
      <c r="NHD31" s="70"/>
      <c r="NHE31" s="70"/>
      <c r="NHF31" s="70"/>
      <c r="NHG31" s="70"/>
      <c r="NHH31" s="70"/>
      <c r="NHI31" s="70"/>
      <c r="NHJ31" s="70"/>
      <c r="NHK31" s="70"/>
      <c r="NHL31" s="70"/>
      <c r="NHM31" s="70"/>
      <c r="NHN31" s="70"/>
      <c r="NHO31" s="70"/>
      <c r="NHP31" s="70"/>
      <c r="NHQ31" s="70"/>
      <c r="NHR31" s="70"/>
      <c r="NHS31" s="70"/>
      <c r="NHT31" s="70"/>
      <c r="NHU31" s="70"/>
      <c r="NHV31" s="70"/>
      <c r="NHW31" s="70"/>
      <c r="NHX31" s="70"/>
      <c r="NHY31" s="70"/>
      <c r="NHZ31" s="70"/>
      <c r="NIA31" s="70"/>
      <c r="NIB31" s="70"/>
      <c r="NIC31" s="70"/>
      <c r="NID31" s="70"/>
      <c r="NIE31" s="70"/>
      <c r="NIF31" s="70"/>
      <c r="NIG31" s="70"/>
      <c r="NIH31" s="70"/>
      <c r="NII31" s="70"/>
      <c r="NIJ31" s="70"/>
      <c r="NIK31" s="70"/>
      <c r="NIL31" s="70"/>
      <c r="NIM31" s="70"/>
      <c r="NIN31" s="70"/>
      <c r="NIO31" s="70"/>
      <c r="NIP31" s="70"/>
      <c r="NIQ31" s="70"/>
      <c r="NIR31" s="70"/>
      <c r="NIS31" s="70"/>
      <c r="NIT31" s="70"/>
      <c r="NIU31" s="70"/>
      <c r="NIV31" s="70"/>
      <c r="NIW31" s="70"/>
      <c r="NIX31" s="70"/>
      <c r="NIY31" s="70"/>
      <c r="NIZ31" s="70"/>
      <c r="NJA31" s="70"/>
      <c r="NJB31" s="70"/>
      <c r="NJC31" s="70"/>
      <c r="NJD31" s="70"/>
      <c r="NJE31" s="70"/>
      <c r="NJF31" s="70"/>
      <c r="NJG31" s="70"/>
      <c r="NJH31" s="70"/>
      <c r="NJI31" s="70"/>
      <c r="NJJ31" s="70"/>
      <c r="NJK31" s="70"/>
      <c r="NJL31" s="70"/>
      <c r="NJM31" s="70"/>
      <c r="NJN31" s="70"/>
      <c r="NJO31" s="70"/>
      <c r="NJP31" s="70"/>
      <c r="NJQ31" s="70"/>
      <c r="NJR31" s="70"/>
      <c r="NJS31" s="70"/>
      <c r="NJT31" s="70"/>
      <c r="NJU31" s="70"/>
      <c r="NJV31" s="70"/>
      <c r="NJW31" s="70"/>
      <c r="NJX31" s="70"/>
      <c r="NJY31" s="70"/>
      <c r="NJZ31" s="70"/>
      <c r="NKA31" s="70"/>
      <c r="NKB31" s="70"/>
      <c r="NKC31" s="70"/>
      <c r="NKD31" s="70"/>
      <c r="NKE31" s="70"/>
      <c r="NKF31" s="70"/>
      <c r="NKG31" s="70"/>
      <c r="NKH31" s="70"/>
      <c r="NKI31" s="70"/>
      <c r="NKJ31" s="70"/>
      <c r="NKK31" s="70"/>
      <c r="NKL31" s="70"/>
      <c r="NKM31" s="70"/>
      <c r="NKN31" s="70"/>
      <c r="NKO31" s="70"/>
      <c r="NKP31" s="70"/>
      <c r="NKQ31" s="70"/>
      <c r="NKR31" s="70"/>
      <c r="NKS31" s="70"/>
      <c r="NKT31" s="70"/>
      <c r="NKU31" s="70"/>
      <c r="NKV31" s="70"/>
      <c r="NKW31" s="70"/>
      <c r="NKX31" s="70"/>
      <c r="NKY31" s="70"/>
      <c r="NKZ31" s="70"/>
      <c r="NLA31" s="70"/>
      <c r="NLB31" s="70"/>
      <c r="NLC31" s="70"/>
      <c r="NLD31" s="70"/>
      <c r="NLE31" s="70"/>
      <c r="NLF31" s="70"/>
      <c r="NLG31" s="70"/>
      <c r="NLH31" s="70"/>
      <c r="NLI31" s="70"/>
      <c r="NLJ31" s="70"/>
      <c r="NLK31" s="70"/>
      <c r="NLL31" s="70"/>
      <c r="NLM31" s="70"/>
      <c r="NLN31" s="70"/>
      <c r="NLO31" s="70"/>
      <c r="NLP31" s="70"/>
      <c r="NLQ31" s="70"/>
      <c r="NLR31" s="70"/>
      <c r="NLS31" s="70"/>
      <c r="NLT31" s="70"/>
      <c r="NLU31" s="70"/>
      <c r="NLV31" s="70"/>
      <c r="NLW31" s="70"/>
      <c r="NLX31" s="70"/>
      <c r="NLY31" s="70"/>
      <c r="NLZ31" s="70"/>
      <c r="NMA31" s="70"/>
      <c r="NMB31" s="70"/>
      <c r="NMC31" s="70"/>
      <c r="NMD31" s="70"/>
      <c r="NME31" s="70"/>
      <c r="NMF31" s="70"/>
      <c r="NMG31" s="70"/>
      <c r="NMH31" s="70"/>
      <c r="NMI31" s="70"/>
      <c r="NMJ31" s="70"/>
      <c r="NMK31" s="70"/>
      <c r="NML31" s="70"/>
      <c r="NMM31" s="70"/>
      <c r="NMN31" s="70"/>
      <c r="NMO31" s="70"/>
      <c r="NMP31" s="70"/>
      <c r="NMQ31" s="70"/>
      <c r="NMR31" s="70"/>
      <c r="NMS31" s="70"/>
      <c r="NMT31" s="70"/>
      <c r="NMU31" s="70"/>
      <c r="NMV31" s="70"/>
      <c r="NMW31" s="70"/>
      <c r="NMX31" s="70"/>
      <c r="NMY31" s="70"/>
      <c r="NMZ31" s="70"/>
      <c r="NNA31" s="70"/>
      <c r="NNB31" s="70"/>
      <c r="NNC31" s="70"/>
      <c r="NND31" s="70"/>
      <c r="NNE31" s="70"/>
      <c r="NNF31" s="70"/>
      <c r="NNG31" s="70"/>
      <c r="NNH31" s="70"/>
      <c r="NNI31" s="70"/>
      <c r="NNJ31" s="70"/>
      <c r="NNK31" s="70"/>
      <c r="NNL31" s="70"/>
      <c r="NNM31" s="70"/>
      <c r="NNN31" s="70"/>
      <c r="NNO31" s="70"/>
      <c r="NNP31" s="70"/>
      <c r="NNQ31" s="70"/>
      <c r="NNR31" s="70"/>
      <c r="NNS31" s="70"/>
      <c r="NNT31" s="70"/>
      <c r="NNU31" s="70"/>
      <c r="NNV31" s="70"/>
      <c r="NNW31" s="70"/>
      <c r="NNX31" s="70"/>
      <c r="NNY31" s="70"/>
      <c r="NNZ31" s="70"/>
      <c r="NOA31" s="70"/>
      <c r="NOB31" s="70"/>
      <c r="NOC31" s="70"/>
      <c r="NOD31" s="70"/>
      <c r="NOE31" s="70"/>
      <c r="NOF31" s="70"/>
      <c r="NOG31" s="70"/>
      <c r="NOH31" s="70"/>
      <c r="NOI31" s="70"/>
      <c r="NOJ31" s="70"/>
      <c r="NOK31" s="70"/>
      <c r="NOL31" s="70"/>
      <c r="NOM31" s="70"/>
      <c r="NON31" s="70"/>
      <c r="NOO31" s="70"/>
      <c r="NOP31" s="70"/>
      <c r="NOQ31" s="70"/>
      <c r="NOR31" s="70"/>
      <c r="NOS31" s="70"/>
      <c r="NOT31" s="70"/>
      <c r="NOU31" s="70"/>
      <c r="NOV31" s="70"/>
      <c r="NOW31" s="70"/>
      <c r="NOX31" s="70"/>
      <c r="NOY31" s="70"/>
      <c r="NOZ31" s="70"/>
      <c r="NPA31" s="70"/>
      <c r="NPB31" s="70"/>
      <c r="NPC31" s="70"/>
      <c r="NPD31" s="70"/>
      <c r="NPE31" s="70"/>
      <c r="NPF31" s="70"/>
      <c r="NPG31" s="70"/>
      <c r="NPH31" s="70"/>
      <c r="NPI31" s="70"/>
      <c r="NPJ31" s="70"/>
      <c r="NPK31" s="70"/>
      <c r="NPL31" s="70"/>
      <c r="NPM31" s="70"/>
      <c r="NPN31" s="70"/>
      <c r="NPO31" s="70"/>
      <c r="NPP31" s="70"/>
      <c r="NPQ31" s="70"/>
      <c r="NPR31" s="70"/>
      <c r="NPS31" s="70"/>
      <c r="NPT31" s="70"/>
      <c r="NPU31" s="70"/>
      <c r="NPV31" s="70"/>
      <c r="NPW31" s="70"/>
      <c r="NPX31" s="70"/>
      <c r="NPY31" s="70"/>
      <c r="NPZ31" s="70"/>
      <c r="NQA31" s="70"/>
      <c r="NQB31" s="70"/>
      <c r="NQC31" s="70"/>
      <c r="NQD31" s="70"/>
      <c r="NQE31" s="70"/>
      <c r="NQF31" s="70"/>
      <c r="NQG31" s="70"/>
      <c r="NQH31" s="70"/>
      <c r="NQI31" s="70"/>
      <c r="NQJ31" s="70"/>
      <c r="NQK31" s="70"/>
      <c r="NQL31" s="70"/>
      <c r="NQM31" s="70"/>
      <c r="NQN31" s="70"/>
      <c r="NQO31" s="70"/>
      <c r="NQP31" s="70"/>
      <c r="NQQ31" s="70"/>
      <c r="NQR31" s="70"/>
      <c r="NQS31" s="70"/>
      <c r="NQT31" s="70"/>
      <c r="NQU31" s="70"/>
      <c r="NQV31" s="70"/>
      <c r="NQW31" s="70"/>
      <c r="NQX31" s="70"/>
      <c r="NQY31" s="70"/>
      <c r="NQZ31" s="70"/>
      <c r="NRA31" s="70"/>
      <c r="NRB31" s="70"/>
      <c r="NRC31" s="70"/>
      <c r="NRD31" s="70"/>
      <c r="NRE31" s="70"/>
      <c r="NRF31" s="70"/>
      <c r="NRG31" s="70"/>
      <c r="NRH31" s="70"/>
      <c r="NRI31" s="70"/>
      <c r="NRJ31" s="70"/>
      <c r="NRK31" s="70"/>
      <c r="NRL31" s="70"/>
      <c r="NRM31" s="70"/>
      <c r="NRN31" s="70"/>
      <c r="NRO31" s="70"/>
      <c r="NRP31" s="70"/>
      <c r="NRQ31" s="70"/>
      <c r="NRR31" s="70"/>
      <c r="NRS31" s="70"/>
      <c r="NRT31" s="70"/>
      <c r="NRU31" s="70"/>
      <c r="NRV31" s="70"/>
      <c r="NRW31" s="70"/>
      <c r="NRX31" s="70"/>
      <c r="NRY31" s="70"/>
      <c r="NRZ31" s="70"/>
      <c r="NSA31" s="70"/>
      <c r="NSB31" s="70"/>
      <c r="NSC31" s="70"/>
      <c r="NSD31" s="70"/>
      <c r="NSE31" s="70"/>
      <c r="NSF31" s="70"/>
      <c r="NSG31" s="70"/>
      <c r="NSH31" s="70"/>
      <c r="NSI31" s="70"/>
      <c r="NSJ31" s="70"/>
      <c r="NSK31" s="70"/>
      <c r="NSL31" s="70"/>
      <c r="NSM31" s="70"/>
      <c r="NSN31" s="70"/>
      <c r="NSO31" s="70"/>
      <c r="NSP31" s="70"/>
      <c r="NSQ31" s="70"/>
      <c r="NSR31" s="70"/>
      <c r="NSS31" s="70"/>
      <c r="NST31" s="70"/>
      <c r="NSU31" s="70"/>
      <c r="NSV31" s="70"/>
      <c r="NSW31" s="70"/>
      <c r="NSX31" s="70"/>
      <c r="NSY31" s="70"/>
      <c r="NSZ31" s="70"/>
      <c r="NTA31" s="70"/>
      <c r="NTB31" s="70"/>
      <c r="NTC31" s="70"/>
      <c r="NTD31" s="70"/>
      <c r="NTE31" s="70"/>
      <c r="NTF31" s="70"/>
      <c r="NTG31" s="70"/>
      <c r="NTH31" s="70"/>
      <c r="NTI31" s="70"/>
      <c r="NTJ31" s="70"/>
      <c r="NTK31" s="70"/>
      <c r="NTL31" s="70"/>
      <c r="NTM31" s="70"/>
      <c r="NTN31" s="70"/>
      <c r="NTO31" s="70"/>
      <c r="NTP31" s="70"/>
      <c r="NTQ31" s="70"/>
      <c r="NTR31" s="70"/>
      <c r="NTS31" s="70"/>
      <c r="NTT31" s="70"/>
      <c r="NTU31" s="70"/>
      <c r="NTV31" s="70"/>
      <c r="NTW31" s="70"/>
      <c r="NTX31" s="70"/>
      <c r="NTY31" s="70"/>
      <c r="NTZ31" s="70"/>
      <c r="NUA31" s="70"/>
      <c r="NUB31" s="70"/>
      <c r="NUC31" s="70"/>
      <c r="NUD31" s="70"/>
      <c r="NUE31" s="70"/>
      <c r="NUF31" s="70"/>
      <c r="NUG31" s="70"/>
      <c r="NUH31" s="70"/>
      <c r="NUI31" s="70"/>
      <c r="NUJ31" s="70"/>
      <c r="NUK31" s="70"/>
      <c r="NUL31" s="70"/>
      <c r="NUM31" s="70"/>
      <c r="NUN31" s="70"/>
      <c r="NUO31" s="70"/>
      <c r="NUP31" s="70"/>
      <c r="NUQ31" s="70"/>
      <c r="NUR31" s="70"/>
      <c r="NUS31" s="70"/>
      <c r="NUT31" s="70"/>
      <c r="NUU31" s="70"/>
      <c r="NUV31" s="70"/>
      <c r="NUW31" s="70"/>
      <c r="NUX31" s="70"/>
      <c r="NUY31" s="70"/>
      <c r="NUZ31" s="70"/>
      <c r="NVA31" s="70"/>
      <c r="NVB31" s="70"/>
      <c r="NVC31" s="70"/>
      <c r="NVD31" s="70"/>
      <c r="NVE31" s="70"/>
      <c r="NVF31" s="70"/>
      <c r="NVG31" s="70"/>
      <c r="NVH31" s="70"/>
      <c r="NVI31" s="70"/>
      <c r="NVJ31" s="70"/>
      <c r="NVK31" s="70"/>
      <c r="NVL31" s="70"/>
      <c r="NVM31" s="70"/>
      <c r="NVN31" s="70"/>
      <c r="NVO31" s="70"/>
      <c r="NVP31" s="70"/>
      <c r="NVQ31" s="70"/>
      <c r="NVR31" s="70"/>
      <c r="NVS31" s="70"/>
      <c r="NVT31" s="70"/>
      <c r="NVU31" s="70"/>
      <c r="NVV31" s="70"/>
      <c r="NVW31" s="70"/>
      <c r="NVX31" s="70"/>
      <c r="NVY31" s="70"/>
      <c r="NVZ31" s="70"/>
      <c r="NWA31" s="70"/>
      <c r="NWB31" s="70"/>
      <c r="NWC31" s="70"/>
      <c r="NWD31" s="70"/>
      <c r="NWE31" s="70"/>
      <c r="NWF31" s="70"/>
      <c r="NWG31" s="70"/>
      <c r="NWH31" s="70"/>
      <c r="NWI31" s="70"/>
      <c r="NWJ31" s="70"/>
      <c r="NWK31" s="70"/>
      <c r="NWL31" s="70"/>
      <c r="NWM31" s="70"/>
      <c r="NWN31" s="70"/>
      <c r="NWO31" s="70"/>
      <c r="NWP31" s="70"/>
      <c r="NWQ31" s="70"/>
      <c r="NWR31" s="70"/>
      <c r="NWS31" s="70"/>
      <c r="NWT31" s="70"/>
      <c r="NWU31" s="70"/>
      <c r="NWV31" s="70"/>
      <c r="NWW31" s="70"/>
      <c r="NWX31" s="70"/>
      <c r="NWY31" s="70"/>
      <c r="NWZ31" s="70"/>
      <c r="NXA31" s="70"/>
      <c r="NXB31" s="70"/>
      <c r="NXC31" s="70"/>
      <c r="NXD31" s="70"/>
      <c r="NXE31" s="70"/>
      <c r="NXF31" s="70"/>
      <c r="NXG31" s="70"/>
      <c r="NXH31" s="70"/>
      <c r="NXI31" s="70"/>
      <c r="NXJ31" s="70"/>
      <c r="NXK31" s="70"/>
      <c r="NXL31" s="70"/>
      <c r="NXM31" s="70"/>
      <c r="NXN31" s="70"/>
      <c r="NXO31" s="70"/>
      <c r="NXP31" s="70"/>
      <c r="NXQ31" s="70"/>
      <c r="NXR31" s="70"/>
      <c r="NXS31" s="70"/>
      <c r="NXT31" s="70"/>
      <c r="NXU31" s="70"/>
      <c r="NXV31" s="70"/>
      <c r="NXW31" s="70"/>
      <c r="NXX31" s="70"/>
      <c r="NXY31" s="70"/>
      <c r="NXZ31" s="70"/>
      <c r="NYA31" s="70"/>
      <c r="NYB31" s="70"/>
      <c r="NYC31" s="70"/>
      <c r="NYD31" s="70"/>
      <c r="NYE31" s="70"/>
      <c r="NYF31" s="70"/>
      <c r="NYG31" s="70"/>
      <c r="NYH31" s="70"/>
      <c r="NYI31" s="70"/>
      <c r="NYJ31" s="70"/>
      <c r="NYK31" s="70"/>
      <c r="NYL31" s="70"/>
      <c r="NYM31" s="70"/>
      <c r="NYN31" s="70"/>
      <c r="NYO31" s="70"/>
      <c r="NYP31" s="70"/>
      <c r="NYQ31" s="70"/>
      <c r="NYR31" s="70"/>
      <c r="NYS31" s="70"/>
      <c r="NYT31" s="70"/>
      <c r="NYU31" s="70"/>
      <c r="NYV31" s="70"/>
      <c r="NYW31" s="70"/>
      <c r="NYX31" s="70"/>
      <c r="NYY31" s="70"/>
      <c r="NYZ31" s="70"/>
      <c r="NZA31" s="70"/>
      <c r="NZB31" s="70"/>
      <c r="NZC31" s="70"/>
      <c r="NZD31" s="70"/>
      <c r="NZE31" s="70"/>
      <c r="NZF31" s="70"/>
      <c r="NZG31" s="70"/>
      <c r="NZH31" s="70"/>
      <c r="NZI31" s="70"/>
      <c r="NZJ31" s="70"/>
      <c r="NZK31" s="70"/>
      <c r="NZL31" s="70"/>
      <c r="NZM31" s="70"/>
      <c r="NZN31" s="70"/>
      <c r="NZO31" s="70"/>
      <c r="NZP31" s="70"/>
      <c r="NZQ31" s="70"/>
      <c r="NZR31" s="70"/>
      <c r="NZS31" s="70"/>
      <c r="NZT31" s="70"/>
      <c r="NZU31" s="70"/>
      <c r="NZV31" s="70"/>
      <c r="NZW31" s="70"/>
      <c r="NZX31" s="70"/>
      <c r="NZY31" s="70"/>
      <c r="NZZ31" s="70"/>
      <c r="OAA31" s="70"/>
      <c r="OAB31" s="70"/>
      <c r="OAC31" s="70"/>
      <c r="OAD31" s="70"/>
      <c r="OAE31" s="70"/>
      <c r="OAF31" s="70"/>
      <c r="OAG31" s="70"/>
      <c r="OAH31" s="70"/>
      <c r="OAI31" s="70"/>
      <c r="OAJ31" s="70"/>
      <c r="OAK31" s="70"/>
      <c r="OAL31" s="70"/>
      <c r="OAM31" s="70"/>
      <c r="OAN31" s="70"/>
      <c r="OAO31" s="70"/>
      <c r="OAP31" s="70"/>
      <c r="OAQ31" s="70"/>
      <c r="OAR31" s="70"/>
      <c r="OAS31" s="70"/>
      <c r="OAT31" s="70"/>
      <c r="OAU31" s="70"/>
      <c r="OAV31" s="70"/>
      <c r="OAW31" s="70"/>
      <c r="OAX31" s="70"/>
      <c r="OAY31" s="70"/>
      <c r="OAZ31" s="70"/>
      <c r="OBA31" s="70"/>
      <c r="OBB31" s="70"/>
      <c r="OBC31" s="70"/>
      <c r="OBD31" s="70"/>
      <c r="OBE31" s="70"/>
      <c r="OBF31" s="70"/>
      <c r="OBG31" s="70"/>
      <c r="OBH31" s="70"/>
      <c r="OBI31" s="70"/>
      <c r="OBJ31" s="70"/>
      <c r="OBK31" s="70"/>
      <c r="OBL31" s="70"/>
      <c r="OBM31" s="70"/>
      <c r="OBN31" s="70"/>
      <c r="OBO31" s="70"/>
      <c r="OBP31" s="70"/>
      <c r="OBQ31" s="70"/>
      <c r="OBR31" s="70"/>
      <c r="OBS31" s="70"/>
      <c r="OBT31" s="70"/>
      <c r="OBU31" s="70"/>
      <c r="OBV31" s="70"/>
      <c r="OBW31" s="70"/>
      <c r="OBX31" s="70"/>
      <c r="OBY31" s="70"/>
      <c r="OBZ31" s="70"/>
      <c r="OCA31" s="70"/>
      <c r="OCB31" s="70"/>
      <c r="OCC31" s="70"/>
      <c r="OCD31" s="70"/>
      <c r="OCE31" s="70"/>
      <c r="OCF31" s="70"/>
      <c r="OCG31" s="70"/>
      <c r="OCH31" s="70"/>
      <c r="OCI31" s="70"/>
      <c r="OCJ31" s="70"/>
      <c r="OCK31" s="70"/>
      <c r="OCL31" s="70"/>
      <c r="OCM31" s="70"/>
      <c r="OCN31" s="70"/>
      <c r="OCO31" s="70"/>
      <c r="OCP31" s="70"/>
      <c r="OCQ31" s="70"/>
      <c r="OCR31" s="70"/>
      <c r="OCS31" s="70"/>
      <c r="OCT31" s="70"/>
      <c r="OCU31" s="70"/>
      <c r="OCV31" s="70"/>
      <c r="OCW31" s="70"/>
      <c r="OCX31" s="70"/>
      <c r="OCY31" s="70"/>
      <c r="OCZ31" s="70"/>
      <c r="ODA31" s="70"/>
      <c r="ODB31" s="70"/>
      <c r="ODC31" s="70"/>
      <c r="ODD31" s="70"/>
      <c r="ODE31" s="70"/>
      <c r="ODF31" s="70"/>
      <c r="ODG31" s="70"/>
      <c r="ODH31" s="70"/>
      <c r="ODI31" s="70"/>
      <c r="ODJ31" s="70"/>
      <c r="ODK31" s="70"/>
      <c r="ODL31" s="70"/>
      <c r="ODM31" s="70"/>
      <c r="ODN31" s="70"/>
      <c r="ODO31" s="70"/>
      <c r="ODP31" s="70"/>
      <c r="ODQ31" s="70"/>
      <c r="ODR31" s="70"/>
      <c r="ODS31" s="70"/>
      <c r="ODT31" s="70"/>
      <c r="ODU31" s="70"/>
      <c r="ODV31" s="70"/>
      <c r="ODW31" s="70"/>
      <c r="ODX31" s="70"/>
      <c r="ODY31" s="70"/>
      <c r="ODZ31" s="70"/>
      <c r="OEA31" s="70"/>
      <c r="OEB31" s="70"/>
      <c r="OEC31" s="70"/>
      <c r="OED31" s="70"/>
      <c r="OEE31" s="70"/>
      <c r="OEF31" s="70"/>
      <c r="OEG31" s="70"/>
      <c r="OEH31" s="70"/>
      <c r="OEI31" s="70"/>
      <c r="OEJ31" s="70"/>
      <c r="OEK31" s="70"/>
      <c r="OEL31" s="70"/>
      <c r="OEM31" s="70"/>
      <c r="OEN31" s="70"/>
      <c r="OEO31" s="70"/>
      <c r="OEP31" s="70"/>
      <c r="OEQ31" s="70"/>
      <c r="OER31" s="70"/>
      <c r="OES31" s="70"/>
      <c r="OET31" s="70"/>
      <c r="OEU31" s="70"/>
      <c r="OEV31" s="70"/>
      <c r="OEW31" s="70"/>
      <c r="OEX31" s="70"/>
      <c r="OEY31" s="70"/>
      <c r="OEZ31" s="70"/>
      <c r="OFA31" s="70"/>
      <c r="OFB31" s="70"/>
      <c r="OFC31" s="70"/>
      <c r="OFD31" s="70"/>
      <c r="OFE31" s="70"/>
      <c r="OFF31" s="70"/>
      <c r="OFG31" s="70"/>
      <c r="OFH31" s="70"/>
      <c r="OFI31" s="70"/>
      <c r="OFJ31" s="70"/>
      <c r="OFK31" s="70"/>
      <c r="OFL31" s="70"/>
      <c r="OFM31" s="70"/>
      <c r="OFN31" s="70"/>
      <c r="OFO31" s="70"/>
      <c r="OFP31" s="70"/>
      <c r="OFQ31" s="70"/>
      <c r="OFR31" s="70"/>
      <c r="OFS31" s="70"/>
      <c r="OFT31" s="70"/>
      <c r="OFU31" s="70"/>
      <c r="OFV31" s="70"/>
      <c r="OFW31" s="70"/>
      <c r="OFX31" s="70"/>
      <c r="OFY31" s="70"/>
      <c r="OFZ31" s="70"/>
      <c r="OGA31" s="70"/>
      <c r="OGB31" s="70"/>
      <c r="OGC31" s="70"/>
      <c r="OGD31" s="70"/>
      <c r="OGE31" s="70"/>
      <c r="OGF31" s="70"/>
      <c r="OGG31" s="70"/>
      <c r="OGH31" s="70"/>
      <c r="OGI31" s="70"/>
      <c r="OGJ31" s="70"/>
      <c r="OGK31" s="70"/>
      <c r="OGL31" s="70"/>
      <c r="OGM31" s="70"/>
      <c r="OGN31" s="70"/>
      <c r="OGO31" s="70"/>
      <c r="OGP31" s="70"/>
      <c r="OGQ31" s="70"/>
      <c r="OGR31" s="70"/>
      <c r="OGS31" s="70"/>
      <c r="OGT31" s="70"/>
      <c r="OGU31" s="70"/>
      <c r="OGV31" s="70"/>
      <c r="OGW31" s="70"/>
      <c r="OGX31" s="70"/>
      <c r="OGY31" s="70"/>
      <c r="OGZ31" s="70"/>
      <c r="OHA31" s="70"/>
      <c r="OHB31" s="70"/>
      <c r="OHC31" s="70"/>
      <c r="OHD31" s="70"/>
      <c r="OHE31" s="70"/>
      <c r="OHF31" s="70"/>
      <c r="OHG31" s="70"/>
      <c r="OHH31" s="70"/>
      <c r="OHI31" s="70"/>
      <c r="OHJ31" s="70"/>
      <c r="OHK31" s="70"/>
      <c r="OHL31" s="70"/>
      <c r="OHM31" s="70"/>
      <c r="OHN31" s="70"/>
      <c r="OHO31" s="70"/>
      <c r="OHP31" s="70"/>
      <c r="OHQ31" s="70"/>
      <c r="OHR31" s="70"/>
      <c r="OHS31" s="70"/>
      <c r="OHT31" s="70"/>
      <c r="OHU31" s="70"/>
      <c r="OHV31" s="70"/>
      <c r="OHW31" s="70"/>
      <c r="OHX31" s="70"/>
      <c r="OHY31" s="70"/>
      <c r="OHZ31" s="70"/>
      <c r="OIA31" s="70"/>
      <c r="OIB31" s="70"/>
      <c r="OIC31" s="70"/>
      <c r="OID31" s="70"/>
      <c r="OIE31" s="70"/>
      <c r="OIF31" s="70"/>
      <c r="OIG31" s="70"/>
      <c r="OIH31" s="70"/>
      <c r="OII31" s="70"/>
      <c r="OIJ31" s="70"/>
      <c r="OIK31" s="70"/>
      <c r="OIL31" s="70"/>
      <c r="OIM31" s="70"/>
      <c r="OIN31" s="70"/>
      <c r="OIO31" s="70"/>
      <c r="OIP31" s="70"/>
      <c r="OIQ31" s="70"/>
      <c r="OIR31" s="70"/>
      <c r="OIS31" s="70"/>
      <c r="OIT31" s="70"/>
      <c r="OIU31" s="70"/>
      <c r="OIV31" s="70"/>
      <c r="OIW31" s="70"/>
      <c r="OIX31" s="70"/>
      <c r="OIY31" s="70"/>
      <c r="OIZ31" s="70"/>
      <c r="OJA31" s="70"/>
      <c r="OJB31" s="70"/>
      <c r="OJC31" s="70"/>
      <c r="OJD31" s="70"/>
      <c r="OJE31" s="70"/>
      <c r="OJF31" s="70"/>
      <c r="OJG31" s="70"/>
      <c r="OJH31" s="70"/>
      <c r="OJI31" s="70"/>
      <c r="OJJ31" s="70"/>
      <c r="OJK31" s="70"/>
      <c r="OJL31" s="70"/>
      <c r="OJM31" s="70"/>
      <c r="OJN31" s="70"/>
      <c r="OJO31" s="70"/>
      <c r="OJP31" s="70"/>
      <c r="OJQ31" s="70"/>
      <c r="OJR31" s="70"/>
      <c r="OJS31" s="70"/>
      <c r="OJT31" s="70"/>
      <c r="OJU31" s="70"/>
      <c r="OJV31" s="70"/>
      <c r="OJW31" s="70"/>
      <c r="OJX31" s="70"/>
      <c r="OJY31" s="70"/>
      <c r="OJZ31" s="70"/>
      <c r="OKA31" s="70"/>
      <c r="OKB31" s="70"/>
      <c r="OKC31" s="70"/>
      <c r="OKD31" s="70"/>
      <c r="OKE31" s="70"/>
      <c r="OKF31" s="70"/>
      <c r="OKG31" s="70"/>
      <c r="OKH31" s="70"/>
      <c r="OKI31" s="70"/>
      <c r="OKJ31" s="70"/>
      <c r="OKK31" s="70"/>
      <c r="OKL31" s="70"/>
      <c r="OKM31" s="70"/>
      <c r="OKN31" s="70"/>
      <c r="OKO31" s="70"/>
      <c r="OKP31" s="70"/>
      <c r="OKQ31" s="70"/>
      <c r="OKR31" s="70"/>
      <c r="OKS31" s="70"/>
      <c r="OKT31" s="70"/>
      <c r="OKU31" s="70"/>
      <c r="OKV31" s="70"/>
      <c r="OKW31" s="70"/>
      <c r="OKX31" s="70"/>
      <c r="OKY31" s="70"/>
      <c r="OKZ31" s="70"/>
      <c r="OLA31" s="70"/>
      <c r="OLB31" s="70"/>
      <c r="OLC31" s="70"/>
      <c r="OLD31" s="70"/>
      <c r="OLE31" s="70"/>
      <c r="OLF31" s="70"/>
      <c r="OLG31" s="70"/>
      <c r="OLH31" s="70"/>
      <c r="OLI31" s="70"/>
      <c r="OLJ31" s="70"/>
      <c r="OLK31" s="70"/>
      <c r="OLL31" s="70"/>
      <c r="OLM31" s="70"/>
      <c r="OLN31" s="70"/>
      <c r="OLO31" s="70"/>
      <c r="OLP31" s="70"/>
      <c r="OLQ31" s="70"/>
      <c r="OLR31" s="70"/>
      <c r="OLS31" s="70"/>
      <c r="OLT31" s="70"/>
      <c r="OLU31" s="70"/>
      <c r="OLV31" s="70"/>
      <c r="OLW31" s="70"/>
      <c r="OLX31" s="70"/>
      <c r="OLY31" s="70"/>
      <c r="OLZ31" s="70"/>
      <c r="OMA31" s="70"/>
      <c r="OMB31" s="70"/>
      <c r="OMC31" s="70"/>
      <c r="OMD31" s="70"/>
      <c r="OME31" s="70"/>
      <c r="OMF31" s="70"/>
      <c r="OMG31" s="70"/>
      <c r="OMH31" s="70"/>
      <c r="OMI31" s="70"/>
      <c r="OMJ31" s="70"/>
      <c r="OMK31" s="70"/>
      <c r="OML31" s="70"/>
      <c r="OMM31" s="70"/>
      <c r="OMN31" s="70"/>
      <c r="OMO31" s="70"/>
      <c r="OMP31" s="70"/>
      <c r="OMQ31" s="70"/>
      <c r="OMR31" s="70"/>
      <c r="OMS31" s="70"/>
      <c r="OMT31" s="70"/>
      <c r="OMU31" s="70"/>
      <c r="OMV31" s="70"/>
      <c r="OMW31" s="70"/>
      <c r="OMX31" s="70"/>
      <c r="OMY31" s="70"/>
      <c r="OMZ31" s="70"/>
      <c r="ONA31" s="70"/>
      <c r="ONB31" s="70"/>
      <c r="ONC31" s="70"/>
      <c r="OND31" s="70"/>
      <c r="ONE31" s="70"/>
      <c r="ONF31" s="70"/>
      <c r="ONG31" s="70"/>
      <c r="ONH31" s="70"/>
      <c r="ONI31" s="70"/>
      <c r="ONJ31" s="70"/>
      <c r="ONK31" s="70"/>
      <c r="ONL31" s="70"/>
      <c r="ONM31" s="70"/>
      <c r="ONN31" s="70"/>
      <c r="ONO31" s="70"/>
      <c r="ONP31" s="70"/>
      <c r="ONQ31" s="70"/>
      <c r="ONR31" s="70"/>
      <c r="ONS31" s="70"/>
      <c r="ONT31" s="70"/>
      <c r="ONU31" s="70"/>
      <c r="ONV31" s="70"/>
      <c r="ONW31" s="70"/>
      <c r="ONX31" s="70"/>
      <c r="ONY31" s="70"/>
      <c r="ONZ31" s="70"/>
      <c r="OOA31" s="70"/>
      <c r="OOB31" s="70"/>
      <c r="OOC31" s="70"/>
      <c r="OOD31" s="70"/>
      <c r="OOE31" s="70"/>
      <c r="OOF31" s="70"/>
      <c r="OOG31" s="70"/>
      <c r="OOH31" s="70"/>
      <c r="OOI31" s="70"/>
      <c r="OOJ31" s="70"/>
      <c r="OOK31" s="70"/>
      <c r="OOL31" s="70"/>
      <c r="OOM31" s="70"/>
      <c r="OON31" s="70"/>
      <c r="OOO31" s="70"/>
      <c r="OOP31" s="70"/>
      <c r="OOQ31" s="70"/>
      <c r="OOR31" s="70"/>
      <c r="OOS31" s="70"/>
      <c r="OOT31" s="70"/>
      <c r="OOU31" s="70"/>
      <c r="OOV31" s="70"/>
      <c r="OOW31" s="70"/>
      <c r="OOX31" s="70"/>
      <c r="OOY31" s="70"/>
      <c r="OOZ31" s="70"/>
      <c r="OPA31" s="70"/>
      <c r="OPB31" s="70"/>
      <c r="OPC31" s="70"/>
      <c r="OPD31" s="70"/>
      <c r="OPE31" s="70"/>
      <c r="OPF31" s="70"/>
      <c r="OPG31" s="70"/>
      <c r="OPH31" s="70"/>
      <c r="OPI31" s="70"/>
      <c r="OPJ31" s="70"/>
      <c r="OPK31" s="70"/>
      <c r="OPL31" s="70"/>
      <c r="OPM31" s="70"/>
      <c r="OPN31" s="70"/>
      <c r="OPO31" s="70"/>
      <c r="OPP31" s="70"/>
      <c r="OPQ31" s="70"/>
      <c r="OPR31" s="70"/>
      <c r="OPS31" s="70"/>
      <c r="OPT31" s="70"/>
      <c r="OPU31" s="70"/>
      <c r="OPV31" s="70"/>
      <c r="OPW31" s="70"/>
      <c r="OPX31" s="70"/>
      <c r="OPY31" s="70"/>
      <c r="OPZ31" s="70"/>
      <c r="OQA31" s="70"/>
      <c r="OQB31" s="70"/>
      <c r="OQC31" s="70"/>
      <c r="OQD31" s="70"/>
      <c r="OQE31" s="70"/>
      <c r="OQF31" s="70"/>
      <c r="OQG31" s="70"/>
      <c r="OQH31" s="70"/>
      <c r="OQI31" s="70"/>
      <c r="OQJ31" s="70"/>
      <c r="OQK31" s="70"/>
      <c r="OQL31" s="70"/>
      <c r="OQM31" s="70"/>
      <c r="OQN31" s="70"/>
      <c r="OQO31" s="70"/>
      <c r="OQP31" s="70"/>
      <c r="OQQ31" s="70"/>
      <c r="OQR31" s="70"/>
      <c r="OQS31" s="70"/>
      <c r="OQT31" s="70"/>
      <c r="OQU31" s="70"/>
      <c r="OQV31" s="70"/>
      <c r="OQW31" s="70"/>
      <c r="OQX31" s="70"/>
      <c r="OQY31" s="70"/>
      <c r="OQZ31" s="70"/>
      <c r="ORA31" s="70"/>
      <c r="ORB31" s="70"/>
      <c r="ORC31" s="70"/>
      <c r="ORD31" s="70"/>
      <c r="ORE31" s="70"/>
      <c r="ORF31" s="70"/>
      <c r="ORG31" s="70"/>
      <c r="ORH31" s="70"/>
      <c r="ORI31" s="70"/>
      <c r="ORJ31" s="70"/>
      <c r="ORK31" s="70"/>
      <c r="ORL31" s="70"/>
      <c r="ORM31" s="70"/>
      <c r="ORN31" s="70"/>
      <c r="ORO31" s="70"/>
      <c r="ORP31" s="70"/>
      <c r="ORQ31" s="70"/>
      <c r="ORR31" s="70"/>
      <c r="ORS31" s="70"/>
      <c r="ORT31" s="70"/>
      <c r="ORU31" s="70"/>
      <c r="ORV31" s="70"/>
      <c r="ORW31" s="70"/>
      <c r="ORX31" s="70"/>
      <c r="ORY31" s="70"/>
      <c r="ORZ31" s="70"/>
      <c r="OSA31" s="70"/>
      <c r="OSB31" s="70"/>
      <c r="OSC31" s="70"/>
      <c r="OSD31" s="70"/>
      <c r="OSE31" s="70"/>
      <c r="OSF31" s="70"/>
      <c r="OSG31" s="70"/>
      <c r="OSH31" s="70"/>
      <c r="OSI31" s="70"/>
      <c r="OSJ31" s="70"/>
      <c r="OSK31" s="70"/>
      <c r="OSL31" s="70"/>
      <c r="OSM31" s="70"/>
      <c r="OSN31" s="70"/>
      <c r="OSO31" s="70"/>
      <c r="OSP31" s="70"/>
      <c r="OSQ31" s="70"/>
      <c r="OSR31" s="70"/>
      <c r="OSS31" s="70"/>
      <c r="OST31" s="70"/>
      <c r="OSU31" s="70"/>
      <c r="OSV31" s="70"/>
      <c r="OSW31" s="70"/>
      <c r="OSX31" s="70"/>
      <c r="OSY31" s="70"/>
      <c r="OSZ31" s="70"/>
      <c r="OTA31" s="70"/>
      <c r="OTB31" s="70"/>
      <c r="OTC31" s="70"/>
      <c r="OTD31" s="70"/>
      <c r="OTE31" s="70"/>
      <c r="OTF31" s="70"/>
      <c r="OTG31" s="70"/>
      <c r="OTH31" s="70"/>
      <c r="OTI31" s="70"/>
      <c r="OTJ31" s="70"/>
      <c r="OTK31" s="70"/>
      <c r="OTL31" s="70"/>
      <c r="OTM31" s="70"/>
      <c r="OTN31" s="70"/>
      <c r="OTO31" s="70"/>
      <c r="OTP31" s="70"/>
      <c r="OTQ31" s="70"/>
      <c r="OTR31" s="70"/>
      <c r="OTS31" s="70"/>
      <c r="OTT31" s="70"/>
      <c r="OTU31" s="70"/>
      <c r="OTV31" s="70"/>
      <c r="OTW31" s="70"/>
      <c r="OTX31" s="70"/>
      <c r="OTY31" s="70"/>
      <c r="OTZ31" s="70"/>
      <c r="OUA31" s="70"/>
      <c r="OUB31" s="70"/>
      <c r="OUC31" s="70"/>
      <c r="OUD31" s="70"/>
      <c r="OUE31" s="70"/>
      <c r="OUF31" s="70"/>
      <c r="OUG31" s="70"/>
      <c r="OUH31" s="70"/>
      <c r="OUI31" s="70"/>
      <c r="OUJ31" s="70"/>
      <c r="OUK31" s="70"/>
      <c r="OUL31" s="70"/>
      <c r="OUM31" s="70"/>
      <c r="OUN31" s="70"/>
      <c r="OUO31" s="70"/>
      <c r="OUP31" s="70"/>
      <c r="OUQ31" s="70"/>
      <c r="OUR31" s="70"/>
      <c r="OUS31" s="70"/>
      <c r="OUT31" s="70"/>
      <c r="OUU31" s="70"/>
      <c r="OUV31" s="70"/>
      <c r="OUW31" s="70"/>
      <c r="OUX31" s="70"/>
      <c r="OUY31" s="70"/>
      <c r="OUZ31" s="70"/>
      <c r="OVA31" s="70"/>
      <c r="OVB31" s="70"/>
      <c r="OVC31" s="70"/>
      <c r="OVD31" s="70"/>
      <c r="OVE31" s="70"/>
      <c r="OVF31" s="70"/>
      <c r="OVG31" s="70"/>
      <c r="OVH31" s="70"/>
      <c r="OVI31" s="70"/>
      <c r="OVJ31" s="70"/>
      <c r="OVK31" s="70"/>
      <c r="OVL31" s="70"/>
      <c r="OVM31" s="70"/>
      <c r="OVN31" s="70"/>
      <c r="OVO31" s="70"/>
      <c r="OVP31" s="70"/>
      <c r="OVQ31" s="70"/>
      <c r="OVR31" s="70"/>
      <c r="OVS31" s="70"/>
      <c r="OVT31" s="70"/>
      <c r="OVU31" s="70"/>
      <c r="OVV31" s="70"/>
      <c r="OVW31" s="70"/>
      <c r="OVX31" s="70"/>
      <c r="OVY31" s="70"/>
      <c r="OVZ31" s="70"/>
      <c r="OWA31" s="70"/>
      <c r="OWB31" s="70"/>
      <c r="OWC31" s="70"/>
      <c r="OWD31" s="70"/>
      <c r="OWE31" s="70"/>
      <c r="OWF31" s="70"/>
      <c r="OWG31" s="70"/>
      <c r="OWH31" s="70"/>
      <c r="OWI31" s="70"/>
      <c r="OWJ31" s="70"/>
      <c r="OWK31" s="70"/>
      <c r="OWL31" s="70"/>
      <c r="OWM31" s="70"/>
      <c r="OWN31" s="70"/>
      <c r="OWO31" s="70"/>
      <c r="OWP31" s="70"/>
      <c r="OWQ31" s="70"/>
      <c r="OWR31" s="70"/>
      <c r="OWS31" s="70"/>
      <c r="OWT31" s="70"/>
      <c r="OWU31" s="70"/>
      <c r="OWV31" s="70"/>
      <c r="OWW31" s="70"/>
      <c r="OWX31" s="70"/>
      <c r="OWY31" s="70"/>
      <c r="OWZ31" s="70"/>
      <c r="OXA31" s="70"/>
      <c r="OXB31" s="70"/>
      <c r="OXC31" s="70"/>
      <c r="OXD31" s="70"/>
      <c r="OXE31" s="70"/>
      <c r="OXF31" s="70"/>
      <c r="OXG31" s="70"/>
      <c r="OXH31" s="70"/>
      <c r="OXI31" s="70"/>
      <c r="OXJ31" s="70"/>
      <c r="OXK31" s="70"/>
      <c r="OXL31" s="70"/>
      <c r="OXM31" s="70"/>
      <c r="OXN31" s="70"/>
      <c r="OXO31" s="70"/>
      <c r="OXP31" s="70"/>
      <c r="OXQ31" s="70"/>
      <c r="OXR31" s="70"/>
      <c r="OXS31" s="70"/>
      <c r="OXT31" s="70"/>
      <c r="OXU31" s="70"/>
      <c r="OXV31" s="70"/>
      <c r="OXW31" s="70"/>
      <c r="OXX31" s="70"/>
      <c r="OXY31" s="70"/>
      <c r="OXZ31" s="70"/>
      <c r="OYA31" s="70"/>
      <c r="OYB31" s="70"/>
      <c r="OYC31" s="70"/>
      <c r="OYD31" s="70"/>
      <c r="OYE31" s="70"/>
      <c r="OYF31" s="70"/>
      <c r="OYG31" s="70"/>
      <c r="OYH31" s="70"/>
      <c r="OYI31" s="70"/>
      <c r="OYJ31" s="70"/>
      <c r="OYK31" s="70"/>
      <c r="OYL31" s="70"/>
      <c r="OYM31" s="70"/>
      <c r="OYN31" s="70"/>
      <c r="OYO31" s="70"/>
      <c r="OYP31" s="70"/>
      <c r="OYQ31" s="70"/>
      <c r="OYR31" s="70"/>
      <c r="OYS31" s="70"/>
      <c r="OYT31" s="70"/>
      <c r="OYU31" s="70"/>
      <c r="OYV31" s="70"/>
      <c r="OYW31" s="70"/>
      <c r="OYX31" s="70"/>
      <c r="OYY31" s="70"/>
      <c r="OYZ31" s="70"/>
      <c r="OZA31" s="70"/>
      <c r="OZB31" s="70"/>
      <c r="OZC31" s="70"/>
      <c r="OZD31" s="70"/>
      <c r="OZE31" s="70"/>
      <c r="OZF31" s="70"/>
      <c r="OZG31" s="70"/>
      <c r="OZH31" s="70"/>
      <c r="OZI31" s="70"/>
      <c r="OZJ31" s="70"/>
      <c r="OZK31" s="70"/>
      <c r="OZL31" s="70"/>
      <c r="OZM31" s="70"/>
      <c r="OZN31" s="70"/>
      <c r="OZO31" s="70"/>
      <c r="OZP31" s="70"/>
      <c r="OZQ31" s="70"/>
      <c r="OZR31" s="70"/>
      <c r="OZS31" s="70"/>
      <c r="OZT31" s="70"/>
      <c r="OZU31" s="70"/>
      <c r="OZV31" s="70"/>
      <c r="OZW31" s="70"/>
      <c r="OZX31" s="70"/>
      <c r="OZY31" s="70"/>
      <c r="OZZ31" s="70"/>
      <c r="PAA31" s="70"/>
      <c r="PAB31" s="70"/>
      <c r="PAC31" s="70"/>
      <c r="PAD31" s="70"/>
      <c r="PAE31" s="70"/>
      <c r="PAF31" s="70"/>
      <c r="PAG31" s="70"/>
      <c r="PAH31" s="70"/>
      <c r="PAI31" s="70"/>
      <c r="PAJ31" s="70"/>
      <c r="PAK31" s="70"/>
      <c r="PAL31" s="70"/>
      <c r="PAM31" s="70"/>
      <c r="PAN31" s="70"/>
      <c r="PAO31" s="70"/>
      <c r="PAP31" s="70"/>
      <c r="PAQ31" s="70"/>
      <c r="PAR31" s="70"/>
      <c r="PAS31" s="70"/>
      <c r="PAT31" s="70"/>
      <c r="PAU31" s="70"/>
      <c r="PAV31" s="70"/>
      <c r="PAW31" s="70"/>
      <c r="PAX31" s="70"/>
      <c r="PAY31" s="70"/>
      <c r="PAZ31" s="70"/>
      <c r="PBA31" s="70"/>
      <c r="PBB31" s="70"/>
      <c r="PBC31" s="70"/>
      <c r="PBD31" s="70"/>
      <c r="PBE31" s="70"/>
      <c r="PBF31" s="70"/>
      <c r="PBG31" s="70"/>
      <c r="PBH31" s="70"/>
      <c r="PBI31" s="70"/>
      <c r="PBJ31" s="70"/>
      <c r="PBK31" s="70"/>
      <c r="PBL31" s="70"/>
      <c r="PBM31" s="70"/>
      <c r="PBN31" s="70"/>
      <c r="PBO31" s="70"/>
      <c r="PBP31" s="70"/>
      <c r="PBQ31" s="70"/>
      <c r="PBR31" s="70"/>
      <c r="PBS31" s="70"/>
      <c r="PBT31" s="70"/>
      <c r="PBU31" s="70"/>
      <c r="PBV31" s="70"/>
      <c r="PBW31" s="70"/>
      <c r="PBX31" s="70"/>
      <c r="PBY31" s="70"/>
      <c r="PBZ31" s="70"/>
      <c r="PCA31" s="70"/>
      <c r="PCB31" s="70"/>
      <c r="PCC31" s="70"/>
      <c r="PCD31" s="70"/>
      <c r="PCE31" s="70"/>
      <c r="PCF31" s="70"/>
      <c r="PCG31" s="70"/>
      <c r="PCH31" s="70"/>
      <c r="PCI31" s="70"/>
      <c r="PCJ31" s="70"/>
      <c r="PCK31" s="70"/>
      <c r="PCL31" s="70"/>
      <c r="PCM31" s="70"/>
      <c r="PCN31" s="70"/>
      <c r="PCO31" s="70"/>
      <c r="PCP31" s="70"/>
      <c r="PCQ31" s="70"/>
      <c r="PCR31" s="70"/>
      <c r="PCS31" s="70"/>
      <c r="PCT31" s="70"/>
      <c r="PCU31" s="70"/>
      <c r="PCV31" s="70"/>
      <c r="PCW31" s="70"/>
      <c r="PCX31" s="70"/>
      <c r="PCY31" s="70"/>
      <c r="PCZ31" s="70"/>
      <c r="PDA31" s="70"/>
      <c r="PDB31" s="70"/>
      <c r="PDC31" s="70"/>
      <c r="PDD31" s="70"/>
      <c r="PDE31" s="70"/>
      <c r="PDF31" s="70"/>
      <c r="PDG31" s="70"/>
      <c r="PDH31" s="70"/>
      <c r="PDI31" s="70"/>
      <c r="PDJ31" s="70"/>
      <c r="PDK31" s="70"/>
      <c r="PDL31" s="70"/>
      <c r="PDM31" s="70"/>
      <c r="PDN31" s="70"/>
      <c r="PDO31" s="70"/>
      <c r="PDP31" s="70"/>
      <c r="PDQ31" s="70"/>
      <c r="PDR31" s="70"/>
      <c r="PDS31" s="70"/>
      <c r="PDT31" s="70"/>
      <c r="PDU31" s="70"/>
      <c r="PDV31" s="70"/>
      <c r="PDW31" s="70"/>
      <c r="PDX31" s="70"/>
      <c r="PDY31" s="70"/>
      <c r="PDZ31" s="70"/>
      <c r="PEA31" s="70"/>
      <c r="PEB31" s="70"/>
      <c r="PEC31" s="70"/>
      <c r="PED31" s="70"/>
      <c r="PEE31" s="70"/>
      <c r="PEF31" s="70"/>
      <c r="PEG31" s="70"/>
      <c r="PEH31" s="70"/>
      <c r="PEI31" s="70"/>
      <c r="PEJ31" s="70"/>
      <c r="PEK31" s="70"/>
      <c r="PEL31" s="70"/>
      <c r="PEM31" s="70"/>
      <c r="PEN31" s="70"/>
      <c r="PEO31" s="70"/>
      <c r="PEP31" s="70"/>
      <c r="PEQ31" s="70"/>
      <c r="PER31" s="70"/>
      <c r="PES31" s="70"/>
      <c r="PET31" s="70"/>
      <c r="PEU31" s="70"/>
      <c r="PEV31" s="70"/>
      <c r="PEW31" s="70"/>
      <c r="PEX31" s="70"/>
      <c r="PEY31" s="70"/>
      <c r="PEZ31" s="70"/>
      <c r="PFA31" s="70"/>
      <c r="PFB31" s="70"/>
      <c r="PFC31" s="70"/>
      <c r="PFD31" s="70"/>
      <c r="PFE31" s="70"/>
      <c r="PFF31" s="70"/>
      <c r="PFG31" s="70"/>
      <c r="PFH31" s="70"/>
      <c r="PFI31" s="70"/>
      <c r="PFJ31" s="70"/>
      <c r="PFK31" s="70"/>
      <c r="PFL31" s="70"/>
      <c r="PFM31" s="70"/>
      <c r="PFN31" s="70"/>
      <c r="PFO31" s="70"/>
      <c r="PFP31" s="70"/>
      <c r="PFQ31" s="70"/>
      <c r="PFR31" s="70"/>
      <c r="PFS31" s="70"/>
      <c r="PFT31" s="70"/>
      <c r="PFU31" s="70"/>
      <c r="PFV31" s="70"/>
      <c r="PFW31" s="70"/>
      <c r="PFX31" s="70"/>
      <c r="PFY31" s="70"/>
      <c r="PFZ31" s="70"/>
      <c r="PGA31" s="70"/>
      <c r="PGB31" s="70"/>
      <c r="PGC31" s="70"/>
      <c r="PGD31" s="70"/>
      <c r="PGE31" s="70"/>
      <c r="PGF31" s="70"/>
      <c r="PGG31" s="70"/>
      <c r="PGH31" s="70"/>
      <c r="PGI31" s="70"/>
      <c r="PGJ31" s="70"/>
      <c r="PGK31" s="70"/>
      <c r="PGL31" s="70"/>
      <c r="PGM31" s="70"/>
      <c r="PGN31" s="70"/>
      <c r="PGO31" s="70"/>
      <c r="PGP31" s="70"/>
      <c r="PGQ31" s="70"/>
      <c r="PGR31" s="70"/>
      <c r="PGS31" s="70"/>
      <c r="PGT31" s="70"/>
      <c r="PGU31" s="70"/>
      <c r="PGV31" s="70"/>
      <c r="PGW31" s="70"/>
      <c r="PGX31" s="70"/>
      <c r="PGY31" s="70"/>
      <c r="PGZ31" s="70"/>
      <c r="PHA31" s="70"/>
      <c r="PHB31" s="70"/>
      <c r="PHC31" s="70"/>
      <c r="PHD31" s="70"/>
      <c r="PHE31" s="70"/>
      <c r="PHF31" s="70"/>
      <c r="PHG31" s="70"/>
      <c r="PHH31" s="70"/>
      <c r="PHI31" s="70"/>
      <c r="PHJ31" s="70"/>
      <c r="PHK31" s="70"/>
      <c r="PHL31" s="70"/>
      <c r="PHM31" s="70"/>
      <c r="PHN31" s="70"/>
      <c r="PHO31" s="70"/>
      <c r="PHP31" s="70"/>
      <c r="PHQ31" s="70"/>
      <c r="PHR31" s="70"/>
      <c r="PHS31" s="70"/>
      <c r="PHT31" s="70"/>
      <c r="PHU31" s="70"/>
      <c r="PHV31" s="70"/>
      <c r="PHW31" s="70"/>
      <c r="PHX31" s="70"/>
      <c r="PHY31" s="70"/>
      <c r="PHZ31" s="70"/>
      <c r="PIA31" s="70"/>
      <c r="PIB31" s="70"/>
      <c r="PIC31" s="70"/>
      <c r="PID31" s="70"/>
      <c r="PIE31" s="70"/>
      <c r="PIF31" s="70"/>
      <c r="PIG31" s="70"/>
      <c r="PIH31" s="70"/>
      <c r="PII31" s="70"/>
      <c r="PIJ31" s="70"/>
      <c r="PIK31" s="70"/>
      <c r="PIL31" s="70"/>
      <c r="PIM31" s="70"/>
      <c r="PIN31" s="70"/>
      <c r="PIO31" s="70"/>
      <c r="PIP31" s="70"/>
      <c r="PIQ31" s="70"/>
      <c r="PIR31" s="70"/>
      <c r="PIS31" s="70"/>
      <c r="PIT31" s="70"/>
      <c r="PIU31" s="70"/>
      <c r="PIV31" s="70"/>
      <c r="PIW31" s="70"/>
      <c r="PIX31" s="70"/>
      <c r="PIY31" s="70"/>
      <c r="PIZ31" s="70"/>
      <c r="PJA31" s="70"/>
      <c r="PJB31" s="70"/>
      <c r="PJC31" s="70"/>
      <c r="PJD31" s="70"/>
      <c r="PJE31" s="70"/>
      <c r="PJF31" s="70"/>
      <c r="PJG31" s="70"/>
      <c r="PJH31" s="70"/>
      <c r="PJI31" s="70"/>
      <c r="PJJ31" s="70"/>
      <c r="PJK31" s="70"/>
      <c r="PJL31" s="70"/>
      <c r="PJM31" s="70"/>
      <c r="PJN31" s="70"/>
      <c r="PJO31" s="70"/>
      <c r="PJP31" s="70"/>
      <c r="PJQ31" s="70"/>
      <c r="PJR31" s="70"/>
      <c r="PJS31" s="70"/>
      <c r="PJT31" s="70"/>
      <c r="PJU31" s="70"/>
      <c r="PJV31" s="70"/>
      <c r="PJW31" s="70"/>
      <c r="PJX31" s="70"/>
      <c r="PJY31" s="70"/>
      <c r="PJZ31" s="70"/>
      <c r="PKA31" s="70"/>
      <c r="PKB31" s="70"/>
      <c r="PKC31" s="70"/>
      <c r="PKD31" s="70"/>
      <c r="PKE31" s="70"/>
      <c r="PKF31" s="70"/>
      <c r="PKG31" s="70"/>
      <c r="PKH31" s="70"/>
      <c r="PKI31" s="70"/>
      <c r="PKJ31" s="70"/>
      <c r="PKK31" s="70"/>
      <c r="PKL31" s="70"/>
      <c r="PKM31" s="70"/>
      <c r="PKN31" s="70"/>
      <c r="PKO31" s="70"/>
      <c r="PKP31" s="70"/>
      <c r="PKQ31" s="70"/>
      <c r="PKR31" s="70"/>
      <c r="PKS31" s="70"/>
      <c r="PKT31" s="70"/>
      <c r="PKU31" s="70"/>
      <c r="PKV31" s="70"/>
      <c r="PKW31" s="70"/>
      <c r="PKX31" s="70"/>
      <c r="PKY31" s="70"/>
      <c r="PKZ31" s="70"/>
      <c r="PLA31" s="70"/>
      <c r="PLB31" s="70"/>
      <c r="PLC31" s="70"/>
      <c r="PLD31" s="70"/>
      <c r="PLE31" s="70"/>
      <c r="PLF31" s="70"/>
      <c r="PLG31" s="70"/>
      <c r="PLH31" s="70"/>
      <c r="PLI31" s="70"/>
      <c r="PLJ31" s="70"/>
      <c r="PLK31" s="70"/>
      <c r="PLL31" s="70"/>
      <c r="PLM31" s="70"/>
      <c r="PLN31" s="70"/>
      <c r="PLO31" s="70"/>
      <c r="PLP31" s="70"/>
      <c r="PLQ31" s="70"/>
      <c r="PLR31" s="70"/>
      <c r="PLS31" s="70"/>
      <c r="PLT31" s="70"/>
      <c r="PLU31" s="70"/>
      <c r="PLV31" s="70"/>
      <c r="PLW31" s="70"/>
      <c r="PLX31" s="70"/>
      <c r="PLY31" s="70"/>
      <c r="PLZ31" s="70"/>
      <c r="PMA31" s="70"/>
      <c r="PMB31" s="70"/>
      <c r="PMC31" s="70"/>
      <c r="PMD31" s="70"/>
      <c r="PME31" s="70"/>
      <c r="PMF31" s="70"/>
      <c r="PMG31" s="70"/>
      <c r="PMH31" s="70"/>
      <c r="PMI31" s="70"/>
      <c r="PMJ31" s="70"/>
      <c r="PMK31" s="70"/>
      <c r="PML31" s="70"/>
      <c r="PMM31" s="70"/>
      <c r="PMN31" s="70"/>
      <c r="PMO31" s="70"/>
      <c r="PMP31" s="70"/>
      <c r="PMQ31" s="70"/>
      <c r="PMR31" s="70"/>
      <c r="PMS31" s="70"/>
      <c r="PMT31" s="70"/>
      <c r="PMU31" s="70"/>
      <c r="PMV31" s="70"/>
      <c r="PMW31" s="70"/>
      <c r="PMX31" s="70"/>
      <c r="PMY31" s="70"/>
      <c r="PMZ31" s="70"/>
      <c r="PNA31" s="70"/>
      <c r="PNB31" s="70"/>
      <c r="PNC31" s="70"/>
      <c r="PND31" s="70"/>
      <c r="PNE31" s="70"/>
      <c r="PNF31" s="70"/>
      <c r="PNG31" s="70"/>
      <c r="PNH31" s="70"/>
      <c r="PNI31" s="70"/>
      <c r="PNJ31" s="70"/>
      <c r="PNK31" s="70"/>
      <c r="PNL31" s="70"/>
      <c r="PNM31" s="70"/>
      <c r="PNN31" s="70"/>
      <c r="PNO31" s="70"/>
      <c r="PNP31" s="70"/>
      <c r="PNQ31" s="70"/>
      <c r="PNR31" s="70"/>
      <c r="PNS31" s="70"/>
      <c r="PNT31" s="70"/>
      <c r="PNU31" s="70"/>
      <c r="PNV31" s="70"/>
      <c r="PNW31" s="70"/>
      <c r="PNX31" s="70"/>
      <c r="PNY31" s="70"/>
      <c r="PNZ31" s="70"/>
      <c r="POA31" s="70"/>
      <c r="POB31" s="70"/>
      <c r="POC31" s="70"/>
      <c r="POD31" s="70"/>
      <c r="POE31" s="70"/>
      <c r="POF31" s="70"/>
      <c r="POG31" s="70"/>
      <c r="POH31" s="70"/>
      <c r="POI31" s="70"/>
      <c r="POJ31" s="70"/>
      <c r="POK31" s="70"/>
      <c r="POL31" s="70"/>
      <c r="POM31" s="70"/>
      <c r="PON31" s="70"/>
      <c r="POO31" s="70"/>
      <c r="POP31" s="70"/>
      <c r="POQ31" s="70"/>
      <c r="POR31" s="70"/>
      <c r="POS31" s="70"/>
      <c r="POT31" s="70"/>
      <c r="POU31" s="70"/>
      <c r="POV31" s="70"/>
      <c r="POW31" s="70"/>
      <c r="POX31" s="70"/>
      <c r="POY31" s="70"/>
      <c r="POZ31" s="70"/>
      <c r="PPA31" s="70"/>
      <c r="PPB31" s="70"/>
      <c r="PPC31" s="70"/>
      <c r="PPD31" s="70"/>
      <c r="PPE31" s="70"/>
      <c r="PPF31" s="70"/>
      <c r="PPG31" s="70"/>
      <c r="PPH31" s="70"/>
      <c r="PPI31" s="70"/>
      <c r="PPJ31" s="70"/>
      <c r="PPK31" s="70"/>
      <c r="PPL31" s="70"/>
      <c r="PPM31" s="70"/>
      <c r="PPN31" s="70"/>
      <c r="PPO31" s="70"/>
      <c r="PPP31" s="70"/>
      <c r="PPQ31" s="70"/>
      <c r="PPR31" s="70"/>
      <c r="PPS31" s="70"/>
      <c r="PPT31" s="70"/>
      <c r="PPU31" s="70"/>
      <c r="PPV31" s="70"/>
      <c r="PPW31" s="70"/>
      <c r="PPX31" s="70"/>
      <c r="PPY31" s="70"/>
      <c r="PPZ31" s="70"/>
      <c r="PQA31" s="70"/>
      <c r="PQB31" s="70"/>
      <c r="PQC31" s="70"/>
      <c r="PQD31" s="70"/>
      <c r="PQE31" s="70"/>
      <c r="PQF31" s="70"/>
      <c r="PQG31" s="70"/>
      <c r="PQH31" s="70"/>
      <c r="PQI31" s="70"/>
      <c r="PQJ31" s="70"/>
      <c r="PQK31" s="70"/>
      <c r="PQL31" s="70"/>
      <c r="PQM31" s="70"/>
      <c r="PQN31" s="70"/>
      <c r="PQO31" s="70"/>
      <c r="PQP31" s="70"/>
      <c r="PQQ31" s="70"/>
      <c r="PQR31" s="70"/>
      <c r="PQS31" s="70"/>
      <c r="PQT31" s="70"/>
      <c r="PQU31" s="70"/>
      <c r="PQV31" s="70"/>
      <c r="PQW31" s="70"/>
      <c r="PQX31" s="70"/>
      <c r="PQY31" s="70"/>
      <c r="PQZ31" s="70"/>
      <c r="PRA31" s="70"/>
      <c r="PRB31" s="70"/>
      <c r="PRC31" s="70"/>
      <c r="PRD31" s="70"/>
      <c r="PRE31" s="70"/>
      <c r="PRF31" s="70"/>
      <c r="PRG31" s="70"/>
      <c r="PRH31" s="70"/>
      <c r="PRI31" s="70"/>
      <c r="PRJ31" s="70"/>
      <c r="PRK31" s="70"/>
      <c r="PRL31" s="70"/>
      <c r="PRM31" s="70"/>
      <c r="PRN31" s="70"/>
      <c r="PRO31" s="70"/>
      <c r="PRP31" s="70"/>
      <c r="PRQ31" s="70"/>
      <c r="PRR31" s="70"/>
      <c r="PRS31" s="70"/>
      <c r="PRT31" s="70"/>
      <c r="PRU31" s="70"/>
      <c r="PRV31" s="70"/>
      <c r="PRW31" s="70"/>
      <c r="PRX31" s="70"/>
      <c r="PRY31" s="70"/>
      <c r="PRZ31" s="70"/>
      <c r="PSA31" s="70"/>
      <c r="PSB31" s="70"/>
      <c r="PSC31" s="70"/>
      <c r="PSD31" s="70"/>
      <c r="PSE31" s="70"/>
      <c r="PSF31" s="70"/>
      <c r="PSG31" s="70"/>
      <c r="PSH31" s="70"/>
      <c r="PSI31" s="70"/>
      <c r="PSJ31" s="70"/>
      <c r="PSK31" s="70"/>
      <c r="PSL31" s="70"/>
      <c r="PSM31" s="70"/>
      <c r="PSN31" s="70"/>
      <c r="PSO31" s="70"/>
      <c r="PSP31" s="70"/>
      <c r="PSQ31" s="70"/>
      <c r="PSR31" s="70"/>
      <c r="PSS31" s="70"/>
      <c r="PST31" s="70"/>
      <c r="PSU31" s="70"/>
      <c r="PSV31" s="70"/>
      <c r="PSW31" s="70"/>
      <c r="PSX31" s="70"/>
      <c r="PSY31" s="70"/>
      <c r="PSZ31" s="70"/>
      <c r="PTA31" s="70"/>
      <c r="PTB31" s="70"/>
      <c r="PTC31" s="70"/>
      <c r="PTD31" s="70"/>
      <c r="PTE31" s="70"/>
      <c r="PTF31" s="70"/>
      <c r="PTG31" s="70"/>
      <c r="PTH31" s="70"/>
      <c r="PTI31" s="70"/>
      <c r="PTJ31" s="70"/>
      <c r="PTK31" s="70"/>
      <c r="PTL31" s="70"/>
      <c r="PTM31" s="70"/>
      <c r="PTN31" s="70"/>
      <c r="PTO31" s="70"/>
      <c r="PTP31" s="70"/>
      <c r="PTQ31" s="70"/>
      <c r="PTR31" s="70"/>
      <c r="PTS31" s="70"/>
      <c r="PTT31" s="70"/>
      <c r="PTU31" s="70"/>
      <c r="PTV31" s="70"/>
      <c r="PTW31" s="70"/>
      <c r="PTX31" s="70"/>
      <c r="PTY31" s="70"/>
      <c r="PTZ31" s="70"/>
      <c r="PUA31" s="70"/>
      <c r="PUB31" s="70"/>
      <c r="PUC31" s="70"/>
      <c r="PUD31" s="70"/>
      <c r="PUE31" s="70"/>
      <c r="PUF31" s="70"/>
      <c r="PUG31" s="70"/>
      <c r="PUH31" s="70"/>
      <c r="PUI31" s="70"/>
      <c r="PUJ31" s="70"/>
      <c r="PUK31" s="70"/>
      <c r="PUL31" s="70"/>
      <c r="PUM31" s="70"/>
      <c r="PUN31" s="70"/>
      <c r="PUO31" s="70"/>
      <c r="PUP31" s="70"/>
      <c r="PUQ31" s="70"/>
      <c r="PUR31" s="70"/>
      <c r="PUS31" s="70"/>
      <c r="PUT31" s="70"/>
      <c r="PUU31" s="70"/>
      <c r="PUV31" s="70"/>
      <c r="PUW31" s="70"/>
      <c r="PUX31" s="70"/>
      <c r="PUY31" s="70"/>
      <c r="PUZ31" s="70"/>
      <c r="PVA31" s="70"/>
      <c r="PVB31" s="70"/>
      <c r="PVC31" s="70"/>
      <c r="PVD31" s="70"/>
      <c r="PVE31" s="70"/>
      <c r="PVF31" s="70"/>
      <c r="PVG31" s="70"/>
      <c r="PVH31" s="70"/>
      <c r="PVI31" s="70"/>
      <c r="PVJ31" s="70"/>
      <c r="PVK31" s="70"/>
      <c r="PVL31" s="70"/>
      <c r="PVM31" s="70"/>
      <c r="PVN31" s="70"/>
      <c r="PVO31" s="70"/>
      <c r="PVP31" s="70"/>
      <c r="PVQ31" s="70"/>
      <c r="PVR31" s="70"/>
      <c r="PVS31" s="70"/>
      <c r="PVT31" s="70"/>
      <c r="PVU31" s="70"/>
      <c r="PVV31" s="70"/>
      <c r="PVW31" s="70"/>
      <c r="PVX31" s="70"/>
      <c r="PVY31" s="70"/>
      <c r="PVZ31" s="70"/>
      <c r="PWA31" s="70"/>
      <c r="PWB31" s="70"/>
      <c r="PWC31" s="70"/>
      <c r="PWD31" s="70"/>
      <c r="PWE31" s="70"/>
      <c r="PWF31" s="70"/>
      <c r="PWG31" s="70"/>
      <c r="PWH31" s="70"/>
      <c r="PWI31" s="70"/>
      <c r="PWJ31" s="70"/>
      <c r="PWK31" s="70"/>
      <c r="PWL31" s="70"/>
      <c r="PWM31" s="70"/>
      <c r="PWN31" s="70"/>
      <c r="PWO31" s="70"/>
      <c r="PWP31" s="70"/>
      <c r="PWQ31" s="70"/>
      <c r="PWR31" s="70"/>
      <c r="PWS31" s="70"/>
      <c r="PWT31" s="70"/>
      <c r="PWU31" s="70"/>
      <c r="PWV31" s="70"/>
      <c r="PWW31" s="70"/>
      <c r="PWX31" s="70"/>
      <c r="PWY31" s="70"/>
      <c r="PWZ31" s="70"/>
      <c r="PXA31" s="70"/>
      <c r="PXB31" s="70"/>
      <c r="PXC31" s="70"/>
      <c r="PXD31" s="70"/>
      <c r="PXE31" s="70"/>
      <c r="PXF31" s="70"/>
      <c r="PXG31" s="70"/>
      <c r="PXH31" s="70"/>
      <c r="PXI31" s="70"/>
      <c r="PXJ31" s="70"/>
      <c r="PXK31" s="70"/>
      <c r="PXL31" s="70"/>
      <c r="PXM31" s="70"/>
      <c r="PXN31" s="70"/>
      <c r="PXO31" s="70"/>
      <c r="PXP31" s="70"/>
      <c r="PXQ31" s="70"/>
      <c r="PXR31" s="70"/>
      <c r="PXS31" s="70"/>
      <c r="PXT31" s="70"/>
      <c r="PXU31" s="70"/>
      <c r="PXV31" s="70"/>
      <c r="PXW31" s="70"/>
      <c r="PXX31" s="70"/>
      <c r="PXY31" s="70"/>
      <c r="PXZ31" s="70"/>
      <c r="PYA31" s="70"/>
      <c r="PYB31" s="70"/>
      <c r="PYC31" s="70"/>
      <c r="PYD31" s="70"/>
      <c r="PYE31" s="70"/>
      <c r="PYF31" s="70"/>
      <c r="PYG31" s="70"/>
      <c r="PYH31" s="70"/>
      <c r="PYI31" s="70"/>
      <c r="PYJ31" s="70"/>
      <c r="PYK31" s="70"/>
      <c r="PYL31" s="70"/>
      <c r="PYM31" s="70"/>
      <c r="PYN31" s="70"/>
      <c r="PYO31" s="70"/>
      <c r="PYP31" s="70"/>
      <c r="PYQ31" s="70"/>
      <c r="PYR31" s="70"/>
      <c r="PYS31" s="70"/>
      <c r="PYT31" s="70"/>
      <c r="PYU31" s="70"/>
      <c r="PYV31" s="70"/>
      <c r="PYW31" s="70"/>
      <c r="PYX31" s="70"/>
      <c r="PYY31" s="70"/>
      <c r="PYZ31" s="70"/>
      <c r="PZA31" s="70"/>
      <c r="PZB31" s="70"/>
      <c r="PZC31" s="70"/>
      <c r="PZD31" s="70"/>
      <c r="PZE31" s="70"/>
      <c r="PZF31" s="70"/>
      <c r="PZG31" s="70"/>
      <c r="PZH31" s="70"/>
      <c r="PZI31" s="70"/>
      <c r="PZJ31" s="70"/>
      <c r="PZK31" s="70"/>
      <c r="PZL31" s="70"/>
      <c r="PZM31" s="70"/>
      <c r="PZN31" s="70"/>
      <c r="PZO31" s="70"/>
      <c r="PZP31" s="70"/>
      <c r="PZQ31" s="70"/>
      <c r="PZR31" s="70"/>
      <c r="PZS31" s="70"/>
      <c r="PZT31" s="70"/>
      <c r="PZU31" s="70"/>
      <c r="PZV31" s="70"/>
      <c r="PZW31" s="70"/>
      <c r="PZX31" s="70"/>
      <c r="PZY31" s="70"/>
      <c r="PZZ31" s="70"/>
      <c r="QAA31" s="70"/>
      <c r="QAB31" s="70"/>
      <c r="QAC31" s="70"/>
      <c r="QAD31" s="70"/>
      <c r="QAE31" s="70"/>
      <c r="QAF31" s="70"/>
      <c r="QAG31" s="70"/>
      <c r="QAH31" s="70"/>
      <c r="QAI31" s="70"/>
      <c r="QAJ31" s="70"/>
      <c r="QAK31" s="70"/>
      <c r="QAL31" s="70"/>
      <c r="QAM31" s="70"/>
      <c r="QAN31" s="70"/>
      <c r="QAO31" s="70"/>
      <c r="QAP31" s="70"/>
      <c r="QAQ31" s="70"/>
      <c r="QAR31" s="70"/>
      <c r="QAS31" s="70"/>
      <c r="QAT31" s="70"/>
      <c r="QAU31" s="70"/>
      <c r="QAV31" s="70"/>
      <c r="QAW31" s="70"/>
      <c r="QAX31" s="70"/>
      <c r="QAY31" s="70"/>
      <c r="QAZ31" s="70"/>
      <c r="QBA31" s="70"/>
      <c r="QBB31" s="70"/>
      <c r="QBC31" s="70"/>
      <c r="QBD31" s="70"/>
      <c r="QBE31" s="70"/>
      <c r="QBF31" s="70"/>
      <c r="QBG31" s="70"/>
      <c r="QBH31" s="70"/>
      <c r="QBI31" s="70"/>
      <c r="QBJ31" s="70"/>
      <c r="QBK31" s="70"/>
      <c r="QBL31" s="70"/>
      <c r="QBM31" s="70"/>
      <c r="QBN31" s="70"/>
      <c r="QBO31" s="70"/>
      <c r="QBP31" s="70"/>
      <c r="QBQ31" s="70"/>
      <c r="QBR31" s="70"/>
      <c r="QBS31" s="70"/>
      <c r="QBT31" s="70"/>
      <c r="QBU31" s="70"/>
      <c r="QBV31" s="70"/>
      <c r="QBW31" s="70"/>
      <c r="QBX31" s="70"/>
      <c r="QBY31" s="70"/>
      <c r="QBZ31" s="70"/>
      <c r="QCA31" s="70"/>
      <c r="QCB31" s="70"/>
      <c r="QCC31" s="70"/>
      <c r="QCD31" s="70"/>
      <c r="QCE31" s="70"/>
      <c r="QCF31" s="70"/>
      <c r="QCG31" s="70"/>
      <c r="QCH31" s="70"/>
      <c r="QCI31" s="70"/>
      <c r="QCJ31" s="70"/>
      <c r="QCK31" s="70"/>
      <c r="QCL31" s="70"/>
      <c r="QCM31" s="70"/>
      <c r="QCN31" s="70"/>
      <c r="QCO31" s="70"/>
      <c r="QCP31" s="70"/>
      <c r="QCQ31" s="70"/>
      <c r="QCR31" s="70"/>
      <c r="QCS31" s="70"/>
      <c r="QCT31" s="70"/>
      <c r="QCU31" s="70"/>
      <c r="QCV31" s="70"/>
      <c r="QCW31" s="70"/>
      <c r="QCX31" s="70"/>
      <c r="QCY31" s="70"/>
      <c r="QCZ31" s="70"/>
      <c r="QDA31" s="70"/>
      <c r="QDB31" s="70"/>
      <c r="QDC31" s="70"/>
      <c r="QDD31" s="70"/>
      <c r="QDE31" s="70"/>
      <c r="QDF31" s="70"/>
      <c r="QDG31" s="70"/>
      <c r="QDH31" s="70"/>
      <c r="QDI31" s="70"/>
      <c r="QDJ31" s="70"/>
      <c r="QDK31" s="70"/>
      <c r="QDL31" s="70"/>
      <c r="QDM31" s="70"/>
      <c r="QDN31" s="70"/>
      <c r="QDO31" s="70"/>
      <c r="QDP31" s="70"/>
      <c r="QDQ31" s="70"/>
      <c r="QDR31" s="70"/>
      <c r="QDS31" s="70"/>
      <c r="QDT31" s="70"/>
      <c r="QDU31" s="70"/>
      <c r="QDV31" s="70"/>
      <c r="QDW31" s="70"/>
      <c r="QDX31" s="70"/>
      <c r="QDY31" s="70"/>
      <c r="QDZ31" s="70"/>
      <c r="QEA31" s="70"/>
      <c r="QEB31" s="70"/>
      <c r="QEC31" s="70"/>
      <c r="QED31" s="70"/>
      <c r="QEE31" s="70"/>
      <c r="QEF31" s="70"/>
      <c r="QEG31" s="70"/>
      <c r="QEH31" s="70"/>
      <c r="QEI31" s="70"/>
      <c r="QEJ31" s="70"/>
      <c r="QEK31" s="70"/>
      <c r="QEL31" s="70"/>
      <c r="QEM31" s="70"/>
      <c r="QEN31" s="70"/>
      <c r="QEO31" s="70"/>
      <c r="QEP31" s="70"/>
      <c r="QEQ31" s="70"/>
      <c r="QER31" s="70"/>
      <c r="QES31" s="70"/>
      <c r="QET31" s="70"/>
      <c r="QEU31" s="70"/>
      <c r="QEV31" s="70"/>
      <c r="QEW31" s="70"/>
      <c r="QEX31" s="70"/>
      <c r="QEY31" s="70"/>
      <c r="QEZ31" s="70"/>
      <c r="QFA31" s="70"/>
      <c r="QFB31" s="70"/>
      <c r="QFC31" s="70"/>
      <c r="QFD31" s="70"/>
      <c r="QFE31" s="70"/>
      <c r="QFF31" s="70"/>
      <c r="QFG31" s="70"/>
      <c r="QFH31" s="70"/>
      <c r="QFI31" s="70"/>
      <c r="QFJ31" s="70"/>
      <c r="QFK31" s="70"/>
      <c r="QFL31" s="70"/>
      <c r="QFM31" s="70"/>
      <c r="QFN31" s="70"/>
      <c r="QFO31" s="70"/>
      <c r="QFP31" s="70"/>
      <c r="QFQ31" s="70"/>
      <c r="QFR31" s="70"/>
      <c r="QFS31" s="70"/>
      <c r="QFT31" s="70"/>
      <c r="QFU31" s="70"/>
      <c r="QFV31" s="70"/>
      <c r="QFW31" s="70"/>
      <c r="QFX31" s="70"/>
      <c r="QFY31" s="70"/>
      <c r="QFZ31" s="70"/>
      <c r="QGA31" s="70"/>
      <c r="QGB31" s="70"/>
      <c r="QGC31" s="70"/>
      <c r="QGD31" s="70"/>
      <c r="QGE31" s="70"/>
      <c r="QGF31" s="70"/>
      <c r="QGG31" s="70"/>
      <c r="QGH31" s="70"/>
      <c r="QGI31" s="70"/>
      <c r="QGJ31" s="70"/>
      <c r="QGK31" s="70"/>
      <c r="QGL31" s="70"/>
      <c r="QGM31" s="70"/>
      <c r="QGN31" s="70"/>
      <c r="QGO31" s="70"/>
      <c r="QGP31" s="70"/>
      <c r="QGQ31" s="70"/>
      <c r="QGR31" s="70"/>
      <c r="QGS31" s="70"/>
      <c r="QGT31" s="70"/>
      <c r="QGU31" s="70"/>
      <c r="QGV31" s="70"/>
      <c r="QGW31" s="70"/>
      <c r="QGX31" s="70"/>
      <c r="QGY31" s="70"/>
      <c r="QGZ31" s="70"/>
      <c r="QHA31" s="70"/>
      <c r="QHB31" s="70"/>
      <c r="QHC31" s="70"/>
      <c r="QHD31" s="70"/>
      <c r="QHE31" s="70"/>
      <c r="QHF31" s="70"/>
      <c r="QHG31" s="70"/>
      <c r="QHH31" s="70"/>
      <c r="QHI31" s="70"/>
      <c r="QHJ31" s="70"/>
      <c r="QHK31" s="70"/>
      <c r="QHL31" s="70"/>
      <c r="QHM31" s="70"/>
      <c r="QHN31" s="70"/>
      <c r="QHO31" s="70"/>
      <c r="QHP31" s="70"/>
      <c r="QHQ31" s="70"/>
      <c r="QHR31" s="70"/>
      <c r="QHS31" s="70"/>
      <c r="QHT31" s="70"/>
      <c r="QHU31" s="70"/>
      <c r="QHV31" s="70"/>
      <c r="QHW31" s="70"/>
      <c r="QHX31" s="70"/>
      <c r="QHY31" s="70"/>
      <c r="QHZ31" s="70"/>
      <c r="QIA31" s="70"/>
      <c r="QIB31" s="70"/>
      <c r="QIC31" s="70"/>
      <c r="QID31" s="70"/>
      <c r="QIE31" s="70"/>
      <c r="QIF31" s="70"/>
      <c r="QIG31" s="70"/>
      <c r="QIH31" s="70"/>
      <c r="QII31" s="70"/>
      <c r="QIJ31" s="70"/>
      <c r="QIK31" s="70"/>
      <c r="QIL31" s="70"/>
      <c r="QIM31" s="70"/>
      <c r="QIN31" s="70"/>
      <c r="QIO31" s="70"/>
      <c r="QIP31" s="70"/>
      <c r="QIQ31" s="70"/>
      <c r="QIR31" s="70"/>
      <c r="QIS31" s="70"/>
      <c r="QIT31" s="70"/>
      <c r="QIU31" s="70"/>
      <c r="QIV31" s="70"/>
      <c r="QIW31" s="70"/>
      <c r="QIX31" s="70"/>
      <c r="QIY31" s="70"/>
      <c r="QIZ31" s="70"/>
      <c r="QJA31" s="70"/>
      <c r="QJB31" s="70"/>
      <c r="QJC31" s="70"/>
      <c r="QJD31" s="70"/>
      <c r="QJE31" s="70"/>
      <c r="QJF31" s="70"/>
      <c r="QJG31" s="70"/>
      <c r="QJH31" s="70"/>
      <c r="QJI31" s="70"/>
      <c r="QJJ31" s="70"/>
      <c r="QJK31" s="70"/>
      <c r="QJL31" s="70"/>
      <c r="QJM31" s="70"/>
      <c r="QJN31" s="70"/>
      <c r="QJO31" s="70"/>
      <c r="QJP31" s="70"/>
      <c r="QJQ31" s="70"/>
      <c r="QJR31" s="70"/>
      <c r="QJS31" s="70"/>
      <c r="QJT31" s="70"/>
      <c r="QJU31" s="70"/>
      <c r="QJV31" s="70"/>
      <c r="QJW31" s="70"/>
      <c r="QJX31" s="70"/>
      <c r="QJY31" s="70"/>
      <c r="QJZ31" s="70"/>
      <c r="QKA31" s="70"/>
      <c r="QKB31" s="70"/>
      <c r="QKC31" s="70"/>
      <c r="QKD31" s="70"/>
      <c r="QKE31" s="70"/>
      <c r="QKF31" s="70"/>
      <c r="QKG31" s="70"/>
      <c r="QKH31" s="70"/>
      <c r="QKI31" s="70"/>
      <c r="QKJ31" s="70"/>
      <c r="QKK31" s="70"/>
      <c r="QKL31" s="70"/>
      <c r="QKM31" s="70"/>
      <c r="QKN31" s="70"/>
      <c r="QKO31" s="70"/>
      <c r="QKP31" s="70"/>
      <c r="QKQ31" s="70"/>
      <c r="QKR31" s="70"/>
      <c r="QKS31" s="70"/>
      <c r="QKT31" s="70"/>
      <c r="QKU31" s="70"/>
      <c r="QKV31" s="70"/>
      <c r="QKW31" s="70"/>
      <c r="QKX31" s="70"/>
      <c r="QKY31" s="70"/>
      <c r="QKZ31" s="70"/>
      <c r="QLA31" s="70"/>
      <c r="QLB31" s="70"/>
      <c r="QLC31" s="70"/>
      <c r="QLD31" s="70"/>
      <c r="QLE31" s="70"/>
      <c r="QLF31" s="70"/>
      <c r="QLG31" s="70"/>
      <c r="QLH31" s="70"/>
      <c r="QLI31" s="70"/>
      <c r="QLJ31" s="70"/>
      <c r="QLK31" s="70"/>
      <c r="QLL31" s="70"/>
      <c r="QLM31" s="70"/>
      <c r="QLN31" s="70"/>
      <c r="QLO31" s="70"/>
      <c r="QLP31" s="70"/>
      <c r="QLQ31" s="70"/>
      <c r="QLR31" s="70"/>
      <c r="QLS31" s="70"/>
      <c r="QLT31" s="70"/>
      <c r="QLU31" s="70"/>
      <c r="QLV31" s="70"/>
      <c r="QLW31" s="70"/>
      <c r="QLX31" s="70"/>
      <c r="QLY31" s="70"/>
      <c r="QLZ31" s="70"/>
      <c r="QMA31" s="70"/>
      <c r="QMB31" s="70"/>
      <c r="QMC31" s="70"/>
      <c r="QMD31" s="70"/>
      <c r="QME31" s="70"/>
      <c r="QMF31" s="70"/>
      <c r="QMG31" s="70"/>
      <c r="QMH31" s="70"/>
      <c r="QMI31" s="70"/>
      <c r="QMJ31" s="70"/>
      <c r="QMK31" s="70"/>
      <c r="QML31" s="70"/>
      <c r="QMM31" s="70"/>
      <c r="QMN31" s="70"/>
      <c r="QMO31" s="70"/>
      <c r="QMP31" s="70"/>
      <c r="QMQ31" s="70"/>
      <c r="QMR31" s="70"/>
      <c r="QMS31" s="70"/>
      <c r="QMT31" s="70"/>
      <c r="QMU31" s="70"/>
      <c r="QMV31" s="70"/>
      <c r="QMW31" s="70"/>
      <c r="QMX31" s="70"/>
      <c r="QMY31" s="70"/>
      <c r="QMZ31" s="70"/>
      <c r="QNA31" s="70"/>
      <c r="QNB31" s="70"/>
      <c r="QNC31" s="70"/>
      <c r="QND31" s="70"/>
      <c r="QNE31" s="70"/>
      <c r="QNF31" s="70"/>
      <c r="QNG31" s="70"/>
      <c r="QNH31" s="70"/>
      <c r="QNI31" s="70"/>
      <c r="QNJ31" s="70"/>
      <c r="QNK31" s="70"/>
      <c r="QNL31" s="70"/>
      <c r="QNM31" s="70"/>
      <c r="QNN31" s="70"/>
      <c r="QNO31" s="70"/>
      <c r="QNP31" s="70"/>
      <c r="QNQ31" s="70"/>
      <c r="QNR31" s="70"/>
      <c r="QNS31" s="70"/>
      <c r="QNT31" s="70"/>
      <c r="QNU31" s="70"/>
      <c r="QNV31" s="70"/>
      <c r="QNW31" s="70"/>
      <c r="QNX31" s="70"/>
      <c r="QNY31" s="70"/>
      <c r="QNZ31" s="70"/>
      <c r="QOA31" s="70"/>
      <c r="QOB31" s="70"/>
      <c r="QOC31" s="70"/>
      <c r="QOD31" s="70"/>
      <c r="QOE31" s="70"/>
      <c r="QOF31" s="70"/>
      <c r="QOG31" s="70"/>
      <c r="QOH31" s="70"/>
      <c r="QOI31" s="70"/>
      <c r="QOJ31" s="70"/>
      <c r="QOK31" s="70"/>
      <c r="QOL31" s="70"/>
      <c r="QOM31" s="70"/>
      <c r="QON31" s="70"/>
      <c r="QOO31" s="70"/>
      <c r="QOP31" s="70"/>
      <c r="QOQ31" s="70"/>
      <c r="QOR31" s="70"/>
      <c r="QOS31" s="70"/>
      <c r="QOT31" s="70"/>
      <c r="QOU31" s="70"/>
      <c r="QOV31" s="70"/>
      <c r="QOW31" s="70"/>
      <c r="QOX31" s="70"/>
      <c r="QOY31" s="70"/>
      <c r="QOZ31" s="70"/>
      <c r="QPA31" s="70"/>
      <c r="QPB31" s="70"/>
      <c r="QPC31" s="70"/>
      <c r="QPD31" s="70"/>
      <c r="QPE31" s="70"/>
      <c r="QPF31" s="70"/>
      <c r="QPG31" s="70"/>
      <c r="QPH31" s="70"/>
      <c r="QPI31" s="70"/>
      <c r="QPJ31" s="70"/>
      <c r="QPK31" s="70"/>
      <c r="QPL31" s="70"/>
      <c r="QPM31" s="70"/>
      <c r="QPN31" s="70"/>
      <c r="QPO31" s="70"/>
      <c r="QPP31" s="70"/>
      <c r="QPQ31" s="70"/>
      <c r="QPR31" s="70"/>
      <c r="QPS31" s="70"/>
      <c r="QPT31" s="70"/>
      <c r="QPU31" s="70"/>
      <c r="QPV31" s="70"/>
      <c r="QPW31" s="70"/>
      <c r="QPX31" s="70"/>
      <c r="QPY31" s="70"/>
      <c r="QPZ31" s="70"/>
      <c r="QQA31" s="70"/>
      <c r="QQB31" s="70"/>
      <c r="QQC31" s="70"/>
      <c r="QQD31" s="70"/>
      <c r="QQE31" s="70"/>
      <c r="QQF31" s="70"/>
      <c r="QQG31" s="70"/>
      <c r="QQH31" s="70"/>
      <c r="QQI31" s="70"/>
      <c r="QQJ31" s="70"/>
      <c r="QQK31" s="70"/>
      <c r="QQL31" s="70"/>
      <c r="QQM31" s="70"/>
      <c r="QQN31" s="70"/>
      <c r="QQO31" s="70"/>
      <c r="QQP31" s="70"/>
      <c r="QQQ31" s="70"/>
      <c r="QQR31" s="70"/>
      <c r="QQS31" s="70"/>
      <c r="QQT31" s="70"/>
      <c r="QQU31" s="70"/>
      <c r="QQV31" s="70"/>
      <c r="QQW31" s="70"/>
      <c r="QQX31" s="70"/>
      <c r="QQY31" s="70"/>
      <c r="QQZ31" s="70"/>
      <c r="QRA31" s="70"/>
      <c r="QRB31" s="70"/>
      <c r="QRC31" s="70"/>
      <c r="QRD31" s="70"/>
      <c r="QRE31" s="70"/>
      <c r="QRF31" s="70"/>
      <c r="QRG31" s="70"/>
      <c r="QRH31" s="70"/>
      <c r="QRI31" s="70"/>
      <c r="QRJ31" s="70"/>
      <c r="QRK31" s="70"/>
      <c r="QRL31" s="70"/>
      <c r="QRM31" s="70"/>
      <c r="QRN31" s="70"/>
      <c r="QRO31" s="70"/>
      <c r="QRP31" s="70"/>
      <c r="QRQ31" s="70"/>
      <c r="QRR31" s="70"/>
      <c r="QRS31" s="70"/>
      <c r="QRT31" s="70"/>
      <c r="QRU31" s="70"/>
      <c r="QRV31" s="70"/>
      <c r="QRW31" s="70"/>
      <c r="QRX31" s="70"/>
      <c r="QRY31" s="70"/>
      <c r="QRZ31" s="70"/>
      <c r="QSA31" s="70"/>
      <c r="QSB31" s="70"/>
      <c r="QSC31" s="70"/>
      <c r="QSD31" s="70"/>
      <c r="QSE31" s="70"/>
      <c r="QSF31" s="70"/>
      <c r="QSG31" s="70"/>
      <c r="QSH31" s="70"/>
      <c r="QSI31" s="70"/>
      <c r="QSJ31" s="70"/>
      <c r="QSK31" s="70"/>
      <c r="QSL31" s="70"/>
      <c r="QSM31" s="70"/>
      <c r="QSN31" s="70"/>
      <c r="QSO31" s="70"/>
      <c r="QSP31" s="70"/>
      <c r="QSQ31" s="70"/>
      <c r="QSR31" s="70"/>
      <c r="QSS31" s="70"/>
      <c r="QST31" s="70"/>
      <c r="QSU31" s="70"/>
      <c r="QSV31" s="70"/>
      <c r="QSW31" s="70"/>
      <c r="QSX31" s="70"/>
      <c r="QSY31" s="70"/>
      <c r="QSZ31" s="70"/>
      <c r="QTA31" s="70"/>
      <c r="QTB31" s="70"/>
      <c r="QTC31" s="70"/>
      <c r="QTD31" s="70"/>
      <c r="QTE31" s="70"/>
      <c r="QTF31" s="70"/>
      <c r="QTG31" s="70"/>
      <c r="QTH31" s="70"/>
      <c r="QTI31" s="70"/>
      <c r="QTJ31" s="70"/>
      <c r="QTK31" s="70"/>
      <c r="QTL31" s="70"/>
      <c r="QTM31" s="70"/>
      <c r="QTN31" s="70"/>
      <c r="QTO31" s="70"/>
      <c r="QTP31" s="70"/>
      <c r="QTQ31" s="70"/>
      <c r="QTR31" s="70"/>
      <c r="QTS31" s="70"/>
      <c r="QTT31" s="70"/>
      <c r="QTU31" s="70"/>
      <c r="QTV31" s="70"/>
      <c r="QTW31" s="70"/>
      <c r="QTX31" s="70"/>
      <c r="QTY31" s="70"/>
      <c r="QTZ31" s="70"/>
      <c r="QUA31" s="70"/>
      <c r="QUB31" s="70"/>
      <c r="QUC31" s="70"/>
      <c r="QUD31" s="70"/>
      <c r="QUE31" s="70"/>
      <c r="QUF31" s="70"/>
      <c r="QUG31" s="70"/>
      <c r="QUH31" s="70"/>
      <c r="QUI31" s="70"/>
      <c r="QUJ31" s="70"/>
      <c r="QUK31" s="70"/>
      <c r="QUL31" s="70"/>
      <c r="QUM31" s="70"/>
      <c r="QUN31" s="70"/>
      <c r="QUO31" s="70"/>
      <c r="QUP31" s="70"/>
      <c r="QUQ31" s="70"/>
      <c r="QUR31" s="70"/>
      <c r="QUS31" s="70"/>
      <c r="QUT31" s="70"/>
      <c r="QUU31" s="70"/>
      <c r="QUV31" s="70"/>
      <c r="QUW31" s="70"/>
      <c r="QUX31" s="70"/>
      <c r="QUY31" s="70"/>
      <c r="QUZ31" s="70"/>
      <c r="QVA31" s="70"/>
      <c r="QVB31" s="70"/>
      <c r="QVC31" s="70"/>
      <c r="QVD31" s="70"/>
      <c r="QVE31" s="70"/>
      <c r="QVF31" s="70"/>
      <c r="QVG31" s="70"/>
      <c r="QVH31" s="70"/>
      <c r="QVI31" s="70"/>
      <c r="QVJ31" s="70"/>
      <c r="QVK31" s="70"/>
      <c r="QVL31" s="70"/>
      <c r="QVM31" s="70"/>
      <c r="QVN31" s="70"/>
      <c r="QVO31" s="70"/>
      <c r="QVP31" s="70"/>
      <c r="QVQ31" s="70"/>
      <c r="QVR31" s="70"/>
      <c r="QVS31" s="70"/>
      <c r="QVT31" s="70"/>
      <c r="QVU31" s="70"/>
      <c r="QVV31" s="70"/>
      <c r="QVW31" s="70"/>
      <c r="QVX31" s="70"/>
      <c r="QVY31" s="70"/>
      <c r="QVZ31" s="70"/>
      <c r="QWA31" s="70"/>
      <c r="QWB31" s="70"/>
      <c r="QWC31" s="70"/>
      <c r="QWD31" s="70"/>
      <c r="QWE31" s="70"/>
      <c r="QWF31" s="70"/>
      <c r="QWG31" s="70"/>
      <c r="QWH31" s="70"/>
      <c r="QWI31" s="70"/>
      <c r="QWJ31" s="70"/>
      <c r="QWK31" s="70"/>
      <c r="QWL31" s="70"/>
      <c r="QWM31" s="70"/>
      <c r="QWN31" s="70"/>
      <c r="QWO31" s="70"/>
      <c r="QWP31" s="70"/>
      <c r="QWQ31" s="70"/>
      <c r="QWR31" s="70"/>
      <c r="QWS31" s="70"/>
      <c r="QWT31" s="70"/>
      <c r="QWU31" s="70"/>
      <c r="QWV31" s="70"/>
      <c r="QWW31" s="70"/>
      <c r="QWX31" s="70"/>
      <c r="QWY31" s="70"/>
      <c r="QWZ31" s="70"/>
      <c r="QXA31" s="70"/>
      <c r="QXB31" s="70"/>
      <c r="QXC31" s="70"/>
      <c r="QXD31" s="70"/>
      <c r="QXE31" s="70"/>
      <c r="QXF31" s="70"/>
      <c r="QXG31" s="70"/>
      <c r="QXH31" s="70"/>
      <c r="QXI31" s="70"/>
      <c r="QXJ31" s="70"/>
      <c r="QXK31" s="70"/>
      <c r="QXL31" s="70"/>
      <c r="QXM31" s="70"/>
      <c r="QXN31" s="70"/>
      <c r="QXO31" s="70"/>
      <c r="QXP31" s="70"/>
      <c r="QXQ31" s="70"/>
      <c r="QXR31" s="70"/>
      <c r="QXS31" s="70"/>
      <c r="QXT31" s="70"/>
      <c r="QXU31" s="70"/>
      <c r="QXV31" s="70"/>
      <c r="QXW31" s="70"/>
      <c r="QXX31" s="70"/>
      <c r="QXY31" s="70"/>
      <c r="QXZ31" s="70"/>
      <c r="QYA31" s="70"/>
      <c r="QYB31" s="70"/>
      <c r="QYC31" s="70"/>
      <c r="QYD31" s="70"/>
      <c r="QYE31" s="70"/>
      <c r="QYF31" s="70"/>
      <c r="QYG31" s="70"/>
      <c r="QYH31" s="70"/>
      <c r="QYI31" s="70"/>
      <c r="QYJ31" s="70"/>
      <c r="QYK31" s="70"/>
      <c r="QYL31" s="70"/>
      <c r="QYM31" s="70"/>
      <c r="QYN31" s="70"/>
      <c r="QYO31" s="70"/>
      <c r="QYP31" s="70"/>
      <c r="QYQ31" s="70"/>
      <c r="QYR31" s="70"/>
      <c r="QYS31" s="70"/>
      <c r="QYT31" s="70"/>
      <c r="QYU31" s="70"/>
      <c r="QYV31" s="70"/>
      <c r="QYW31" s="70"/>
      <c r="QYX31" s="70"/>
      <c r="QYY31" s="70"/>
      <c r="QYZ31" s="70"/>
      <c r="QZA31" s="70"/>
      <c r="QZB31" s="70"/>
      <c r="QZC31" s="70"/>
      <c r="QZD31" s="70"/>
      <c r="QZE31" s="70"/>
      <c r="QZF31" s="70"/>
      <c r="QZG31" s="70"/>
      <c r="QZH31" s="70"/>
      <c r="QZI31" s="70"/>
      <c r="QZJ31" s="70"/>
      <c r="QZK31" s="70"/>
      <c r="QZL31" s="70"/>
      <c r="QZM31" s="70"/>
      <c r="QZN31" s="70"/>
      <c r="QZO31" s="70"/>
      <c r="QZP31" s="70"/>
      <c r="QZQ31" s="70"/>
      <c r="QZR31" s="70"/>
      <c r="QZS31" s="70"/>
      <c r="QZT31" s="70"/>
      <c r="QZU31" s="70"/>
      <c r="QZV31" s="70"/>
      <c r="QZW31" s="70"/>
      <c r="QZX31" s="70"/>
      <c r="QZY31" s="70"/>
      <c r="QZZ31" s="70"/>
      <c r="RAA31" s="70"/>
      <c r="RAB31" s="70"/>
      <c r="RAC31" s="70"/>
      <c r="RAD31" s="70"/>
      <c r="RAE31" s="70"/>
      <c r="RAF31" s="70"/>
      <c r="RAG31" s="70"/>
      <c r="RAH31" s="70"/>
      <c r="RAI31" s="70"/>
      <c r="RAJ31" s="70"/>
      <c r="RAK31" s="70"/>
      <c r="RAL31" s="70"/>
      <c r="RAM31" s="70"/>
      <c r="RAN31" s="70"/>
      <c r="RAO31" s="70"/>
      <c r="RAP31" s="70"/>
      <c r="RAQ31" s="70"/>
      <c r="RAR31" s="70"/>
      <c r="RAS31" s="70"/>
      <c r="RAT31" s="70"/>
      <c r="RAU31" s="70"/>
      <c r="RAV31" s="70"/>
      <c r="RAW31" s="70"/>
      <c r="RAX31" s="70"/>
      <c r="RAY31" s="70"/>
      <c r="RAZ31" s="70"/>
      <c r="RBA31" s="70"/>
      <c r="RBB31" s="70"/>
      <c r="RBC31" s="70"/>
      <c r="RBD31" s="70"/>
      <c r="RBE31" s="70"/>
      <c r="RBF31" s="70"/>
      <c r="RBG31" s="70"/>
      <c r="RBH31" s="70"/>
      <c r="RBI31" s="70"/>
      <c r="RBJ31" s="70"/>
      <c r="RBK31" s="70"/>
      <c r="RBL31" s="70"/>
      <c r="RBM31" s="70"/>
      <c r="RBN31" s="70"/>
      <c r="RBO31" s="70"/>
      <c r="RBP31" s="70"/>
      <c r="RBQ31" s="70"/>
      <c r="RBR31" s="70"/>
      <c r="RBS31" s="70"/>
      <c r="RBT31" s="70"/>
      <c r="RBU31" s="70"/>
      <c r="RBV31" s="70"/>
      <c r="RBW31" s="70"/>
      <c r="RBX31" s="70"/>
      <c r="RBY31" s="70"/>
      <c r="RBZ31" s="70"/>
      <c r="RCA31" s="70"/>
      <c r="RCB31" s="70"/>
      <c r="RCC31" s="70"/>
      <c r="RCD31" s="70"/>
      <c r="RCE31" s="70"/>
      <c r="RCF31" s="70"/>
      <c r="RCG31" s="70"/>
      <c r="RCH31" s="70"/>
      <c r="RCI31" s="70"/>
      <c r="RCJ31" s="70"/>
      <c r="RCK31" s="70"/>
      <c r="RCL31" s="70"/>
      <c r="RCM31" s="70"/>
      <c r="RCN31" s="70"/>
      <c r="RCO31" s="70"/>
      <c r="RCP31" s="70"/>
      <c r="RCQ31" s="70"/>
      <c r="RCR31" s="70"/>
      <c r="RCS31" s="70"/>
      <c r="RCT31" s="70"/>
      <c r="RCU31" s="70"/>
      <c r="RCV31" s="70"/>
      <c r="RCW31" s="70"/>
      <c r="RCX31" s="70"/>
      <c r="RCY31" s="70"/>
      <c r="RCZ31" s="70"/>
      <c r="RDA31" s="70"/>
      <c r="RDB31" s="70"/>
      <c r="RDC31" s="70"/>
      <c r="RDD31" s="70"/>
      <c r="RDE31" s="70"/>
      <c r="RDF31" s="70"/>
      <c r="RDG31" s="70"/>
      <c r="RDH31" s="70"/>
      <c r="RDI31" s="70"/>
      <c r="RDJ31" s="70"/>
      <c r="RDK31" s="70"/>
      <c r="RDL31" s="70"/>
      <c r="RDM31" s="70"/>
      <c r="RDN31" s="70"/>
      <c r="RDO31" s="70"/>
      <c r="RDP31" s="70"/>
      <c r="RDQ31" s="70"/>
      <c r="RDR31" s="70"/>
      <c r="RDS31" s="70"/>
      <c r="RDT31" s="70"/>
      <c r="RDU31" s="70"/>
      <c r="RDV31" s="70"/>
      <c r="RDW31" s="70"/>
      <c r="RDX31" s="70"/>
      <c r="RDY31" s="70"/>
      <c r="RDZ31" s="70"/>
      <c r="REA31" s="70"/>
      <c r="REB31" s="70"/>
      <c r="REC31" s="70"/>
      <c r="RED31" s="70"/>
      <c r="REE31" s="70"/>
      <c r="REF31" s="70"/>
      <c r="REG31" s="70"/>
      <c r="REH31" s="70"/>
      <c r="REI31" s="70"/>
      <c r="REJ31" s="70"/>
      <c r="REK31" s="70"/>
      <c r="REL31" s="70"/>
      <c r="REM31" s="70"/>
      <c r="REN31" s="70"/>
      <c r="REO31" s="70"/>
      <c r="REP31" s="70"/>
      <c r="REQ31" s="70"/>
      <c r="RER31" s="70"/>
      <c r="RES31" s="70"/>
      <c r="RET31" s="70"/>
      <c r="REU31" s="70"/>
      <c r="REV31" s="70"/>
      <c r="REW31" s="70"/>
      <c r="REX31" s="70"/>
      <c r="REY31" s="70"/>
      <c r="REZ31" s="70"/>
      <c r="RFA31" s="70"/>
      <c r="RFB31" s="70"/>
      <c r="RFC31" s="70"/>
      <c r="RFD31" s="70"/>
      <c r="RFE31" s="70"/>
      <c r="RFF31" s="70"/>
      <c r="RFG31" s="70"/>
      <c r="RFH31" s="70"/>
      <c r="RFI31" s="70"/>
      <c r="RFJ31" s="70"/>
      <c r="RFK31" s="70"/>
      <c r="RFL31" s="70"/>
      <c r="RFM31" s="70"/>
      <c r="RFN31" s="70"/>
      <c r="RFO31" s="70"/>
      <c r="RFP31" s="70"/>
      <c r="RFQ31" s="70"/>
      <c r="RFR31" s="70"/>
      <c r="RFS31" s="70"/>
      <c r="RFT31" s="70"/>
      <c r="RFU31" s="70"/>
      <c r="RFV31" s="70"/>
      <c r="RFW31" s="70"/>
      <c r="RFX31" s="70"/>
      <c r="RFY31" s="70"/>
      <c r="RFZ31" s="70"/>
      <c r="RGA31" s="70"/>
      <c r="RGB31" s="70"/>
      <c r="RGC31" s="70"/>
      <c r="RGD31" s="70"/>
      <c r="RGE31" s="70"/>
      <c r="RGF31" s="70"/>
      <c r="RGG31" s="70"/>
      <c r="RGH31" s="70"/>
      <c r="RGI31" s="70"/>
      <c r="RGJ31" s="70"/>
      <c r="RGK31" s="70"/>
      <c r="RGL31" s="70"/>
      <c r="RGM31" s="70"/>
      <c r="RGN31" s="70"/>
      <c r="RGO31" s="70"/>
      <c r="RGP31" s="70"/>
      <c r="RGQ31" s="70"/>
      <c r="RGR31" s="70"/>
      <c r="RGS31" s="70"/>
      <c r="RGT31" s="70"/>
      <c r="RGU31" s="70"/>
      <c r="RGV31" s="70"/>
      <c r="RGW31" s="70"/>
      <c r="RGX31" s="70"/>
      <c r="RGY31" s="70"/>
      <c r="RGZ31" s="70"/>
      <c r="RHA31" s="70"/>
      <c r="RHB31" s="70"/>
      <c r="RHC31" s="70"/>
      <c r="RHD31" s="70"/>
      <c r="RHE31" s="70"/>
      <c r="RHF31" s="70"/>
      <c r="RHG31" s="70"/>
      <c r="RHH31" s="70"/>
      <c r="RHI31" s="70"/>
      <c r="RHJ31" s="70"/>
      <c r="RHK31" s="70"/>
      <c r="RHL31" s="70"/>
      <c r="RHM31" s="70"/>
      <c r="RHN31" s="70"/>
      <c r="RHO31" s="70"/>
      <c r="RHP31" s="70"/>
      <c r="RHQ31" s="70"/>
      <c r="RHR31" s="70"/>
      <c r="RHS31" s="70"/>
      <c r="RHT31" s="70"/>
      <c r="RHU31" s="70"/>
      <c r="RHV31" s="70"/>
      <c r="RHW31" s="70"/>
      <c r="RHX31" s="70"/>
      <c r="RHY31" s="70"/>
      <c r="RHZ31" s="70"/>
      <c r="RIA31" s="70"/>
      <c r="RIB31" s="70"/>
      <c r="RIC31" s="70"/>
      <c r="RID31" s="70"/>
      <c r="RIE31" s="70"/>
      <c r="RIF31" s="70"/>
      <c r="RIG31" s="70"/>
      <c r="RIH31" s="70"/>
      <c r="RII31" s="70"/>
      <c r="RIJ31" s="70"/>
      <c r="RIK31" s="70"/>
      <c r="RIL31" s="70"/>
      <c r="RIM31" s="70"/>
      <c r="RIN31" s="70"/>
      <c r="RIO31" s="70"/>
      <c r="RIP31" s="70"/>
      <c r="RIQ31" s="70"/>
      <c r="RIR31" s="70"/>
      <c r="RIS31" s="70"/>
      <c r="RIT31" s="70"/>
      <c r="RIU31" s="70"/>
      <c r="RIV31" s="70"/>
      <c r="RIW31" s="70"/>
      <c r="RIX31" s="70"/>
      <c r="RIY31" s="70"/>
      <c r="RIZ31" s="70"/>
      <c r="RJA31" s="70"/>
      <c r="RJB31" s="70"/>
      <c r="RJC31" s="70"/>
      <c r="RJD31" s="70"/>
      <c r="RJE31" s="70"/>
      <c r="RJF31" s="70"/>
      <c r="RJG31" s="70"/>
      <c r="RJH31" s="70"/>
      <c r="RJI31" s="70"/>
      <c r="RJJ31" s="70"/>
      <c r="RJK31" s="70"/>
      <c r="RJL31" s="70"/>
      <c r="RJM31" s="70"/>
      <c r="RJN31" s="70"/>
      <c r="RJO31" s="70"/>
      <c r="RJP31" s="70"/>
      <c r="RJQ31" s="70"/>
      <c r="RJR31" s="70"/>
      <c r="RJS31" s="70"/>
      <c r="RJT31" s="70"/>
      <c r="RJU31" s="70"/>
      <c r="RJV31" s="70"/>
      <c r="RJW31" s="70"/>
      <c r="RJX31" s="70"/>
      <c r="RJY31" s="70"/>
      <c r="RJZ31" s="70"/>
      <c r="RKA31" s="70"/>
      <c r="RKB31" s="70"/>
      <c r="RKC31" s="70"/>
      <c r="RKD31" s="70"/>
      <c r="RKE31" s="70"/>
      <c r="RKF31" s="70"/>
      <c r="RKG31" s="70"/>
      <c r="RKH31" s="70"/>
      <c r="RKI31" s="70"/>
      <c r="RKJ31" s="70"/>
      <c r="RKK31" s="70"/>
      <c r="RKL31" s="70"/>
      <c r="RKM31" s="70"/>
      <c r="RKN31" s="70"/>
      <c r="RKO31" s="70"/>
      <c r="RKP31" s="70"/>
      <c r="RKQ31" s="70"/>
      <c r="RKR31" s="70"/>
      <c r="RKS31" s="70"/>
      <c r="RKT31" s="70"/>
      <c r="RKU31" s="70"/>
      <c r="RKV31" s="70"/>
      <c r="RKW31" s="70"/>
      <c r="RKX31" s="70"/>
      <c r="RKY31" s="70"/>
      <c r="RKZ31" s="70"/>
      <c r="RLA31" s="70"/>
      <c r="RLB31" s="70"/>
      <c r="RLC31" s="70"/>
      <c r="RLD31" s="70"/>
      <c r="RLE31" s="70"/>
      <c r="RLF31" s="70"/>
      <c r="RLG31" s="70"/>
      <c r="RLH31" s="70"/>
      <c r="RLI31" s="70"/>
      <c r="RLJ31" s="70"/>
      <c r="RLK31" s="70"/>
      <c r="RLL31" s="70"/>
      <c r="RLM31" s="70"/>
      <c r="RLN31" s="70"/>
      <c r="RLO31" s="70"/>
      <c r="RLP31" s="70"/>
      <c r="RLQ31" s="70"/>
      <c r="RLR31" s="70"/>
      <c r="RLS31" s="70"/>
      <c r="RLT31" s="70"/>
      <c r="RLU31" s="70"/>
      <c r="RLV31" s="70"/>
      <c r="RLW31" s="70"/>
      <c r="RLX31" s="70"/>
      <c r="RLY31" s="70"/>
      <c r="RLZ31" s="70"/>
      <c r="RMA31" s="70"/>
      <c r="RMB31" s="70"/>
      <c r="RMC31" s="70"/>
      <c r="RMD31" s="70"/>
      <c r="RME31" s="70"/>
      <c r="RMF31" s="70"/>
      <c r="RMG31" s="70"/>
      <c r="RMH31" s="70"/>
      <c r="RMI31" s="70"/>
      <c r="RMJ31" s="70"/>
      <c r="RMK31" s="70"/>
      <c r="RML31" s="70"/>
      <c r="RMM31" s="70"/>
      <c r="RMN31" s="70"/>
      <c r="RMO31" s="70"/>
      <c r="RMP31" s="70"/>
      <c r="RMQ31" s="70"/>
      <c r="RMR31" s="70"/>
      <c r="RMS31" s="70"/>
      <c r="RMT31" s="70"/>
      <c r="RMU31" s="70"/>
      <c r="RMV31" s="70"/>
      <c r="RMW31" s="70"/>
      <c r="RMX31" s="70"/>
      <c r="RMY31" s="70"/>
      <c r="RMZ31" s="70"/>
      <c r="RNA31" s="70"/>
      <c r="RNB31" s="70"/>
      <c r="RNC31" s="70"/>
      <c r="RND31" s="70"/>
      <c r="RNE31" s="70"/>
      <c r="RNF31" s="70"/>
      <c r="RNG31" s="70"/>
      <c r="RNH31" s="70"/>
      <c r="RNI31" s="70"/>
      <c r="RNJ31" s="70"/>
      <c r="RNK31" s="70"/>
      <c r="RNL31" s="70"/>
      <c r="RNM31" s="70"/>
      <c r="RNN31" s="70"/>
      <c r="RNO31" s="70"/>
      <c r="RNP31" s="70"/>
      <c r="RNQ31" s="70"/>
      <c r="RNR31" s="70"/>
      <c r="RNS31" s="70"/>
      <c r="RNT31" s="70"/>
      <c r="RNU31" s="70"/>
      <c r="RNV31" s="70"/>
      <c r="RNW31" s="70"/>
      <c r="RNX31" s="70"/>
      <c r="RNY31" s="70"/>
      <c r="RNZ31" s="70"/>
      <c r="ROA31" s="70"/>
      <c r="ROB31" s="70"/>
      <c r="ROC31" s="70"/>
      <c r="ROD31" s="70"/>
      <c r="ROE31" s="70"/>
      <c r="ROF31" s="70"/>
      <c r="ROG31" s="70"/>
      <c r="ROH31" s="70"/>
      <c r="ROI31" s="70"/>
      <c r="ROJ31" s="70"/>
      <c r="ROK31" s="70"/>
      <c r="ROL31" s="70"/>
      <c r="ROM31" s="70"/>
      <c r="RON31" s="70"/>
      <c r="ROO31" s="70"/>
      <c r="ROP31" s="70"/>
      <c r="ROQ31" s="70"/>
      <c r="ROR31" s="70"/>
      <c r="ROS31" s="70"/>
      <c r="ROT31" s="70"/>
      <c r="ROU31" s="70"/>
      <c r="ROV31" s="70"/>
      <c r="ROW31" s="70"/>
      <c r="ROX31" s="70"/>
      <c r="ROY31" s="70"/>
      <c r="ROZ31" s="70"/>
      <c r="RPA31" s="70"/>
      <c r="RPB31" s="70"/>
      <c r="RPC31" s="70"/>
      <c r="RPD31" s="70"/>
      <c r="RPE31" s="70"/>
      <c r="RPF31" s="70"/>
      <c r="RPG31" s="70"/>
      <c r="RPH31" s="70"/>
      <c r="RPI31" s="70"/>
      <c r="RPJ31" s="70"/>
      <c r="RPK31" s="70"/>
      <c r="RPL31" s="70"/>
      <c r="RPM31" s="70"/>
      <c r="RPN31" s="70"/>
      <c r="RPO31" s="70"/>
      <c r="RPP31" s="70"/>
      <c r="RPQ31" s="70"/>
      <c r="RPR31" s="70"/>
      <c r="RPS31" s="70"/>
      <c r="RPT31" s="70"/>
      <c r="RPU31" s="70"/>
      <c r="RPV31" s="70"/>
      <c r="RPW31" s="70"/>
      <c r="RPX31" s="70"/>
      <c r="RPY31" s="70"/>
      <c r="RPZ31" s="70"/>
      <c r="RQA31" s="70"/>
      <c r="RQB31" s="70"/>
      <c r="RQC31" s="70"/>
      <c r="RQD31" s="70"/>
      <c r="RQE31" s="70"/>
      <c r="RQF31" s="70"/>
      <c r="RQG31" s="70"/>
      <c r="RQH31" s="70"/>
      <c r="RQI31" s="70"/>
      <c r="RQJ31" s="70"/>
      <c r="RQK31" s="70"/>
      <c r="RQL31" s="70"/>
      <c r="RQM31" s="70"/>
      <c r="RQN31" s="70"/>
      <c r="RQO31" s="70"/>
      <c r="RQP31" s="70"/>
      <c r="RQQ31" s="70"/>
      <c r="RQR31" s="70"/>
      <c r="RQS31" s="70"/>
      <c r="RQT31" s="70"/>
      <c r="RQU31" s="70"/>
      <c r="RQV31" s="70"/>
      <c r="RQW31" s="70"/>
      <c r="RQX31" s="70"/>
      <c r="RQY31" s="70"/>
      <c r="RQZ31" s="70"/>
      <c r="RRA31" s="70"/>
      <c r="RRB31" s="70"/>
      <c r="RRC31" s="70"/>
      <c r="RRD31" s="70"/>
      <c r="RRE31" s="70"/>
      <c r="RRF31" s="70"/>
      <c r="RRG31" s="70"/>
      <c r="RRH31" s="70"/>
      <c r="RRI31" s="70"/>
      <c r="RRJ31" s="70"/>
      <c r="RRK31" s="70"/>
      <c r="RRL31" s="70"/>
      <c r="RRM31" s="70"/>
      <c r="RRN31" s="70"/>
      <c r="RRO31" s="70"/>
      <c r="RRP31" s="70"/>
      <c r="RRQ31" s="70"/>
      <c r="RRR31" s="70"/>
      <c r="RRS31" s="70"/>
      <c r="RRT31" s="70"/>
      <c r="RRU31" s="70"/>
      <c r="RRV31" s="70"/>
      <c r="RRW31" s="70"/>
      <c r="RRX31" s="70"/>
      <c r="RRY31" s="70"/>
      <c r="RRZ31" s="70"/>
      <c r="RSA31" s="70"/>
      <c r="RSB31" s="70"/>
      <c r="RSC31" s="70"/>
      <c r="RSD31" s="70"/>
      <c r="RSE31" s="70"/>
      <c r="RSF31" s="70"/>
      <c r="RSG31" s="70"/>
      <c r="RSH31" s="70"/>
      <c r="RSI31" s="70"/>
      <c r="RSJ31" s="70"/>
      <c r="RSK31" s="70"/>
      <c r="RSL31" s="70"/>
      <c r="RSM31" s="70"/>
      <c r="RSN31" s="70"/>
      <c r="RSO31" s="70"/>
      <c r="RSP31" s="70"/>
      <c r="RSQ31" s="70"/>
      <c r="RSR31" s="70"/>
      <c r="RSS31" s="70"/>
      <c r="RST31" s="70"/>
      <c r="RSU31" s="70"/>
      <c r="RSV31" s="70"/>
      <c r="RSW31" s="70"/>
      <c r="RSX31" s="70"/>
      <c r="RSY31" s="70"/>
      <c r="RSZ31" s="70"/>
      <c r="RTA31" s="70"/>
      <c r="RTB31" s="70"/>
      <c r="RTC31" s="70"/>
      <c r="RTD31" s="70"/>
      <c r="RTE31" s="70"/>
      <c r="RTF31" s="70"/>
      <c r="RTG31" s="70"/>
      <c r="RTH31" s="70"/>
      <c r="RTI31" s="70"/>
      <c r="RTJ31" s="70"/>
      <c r="RTK31" s="70"/>
      <c r="RTL31" s="70"/>
      <c r="RTM31" s="70"/>
      <c r="RTN31" s="70"/>
      <c r="RTO31" s="70"/>
      <c r="RTP31" s="70"/>
      <c r="RTQ31" s="70"/>
      <c r="RTR31" s="70"/>
      <c r="RTS31" s="70"/>
      <c r="RTT31" s="70"/>
      <c r="RTU31" s="70"/>
      <c r="RTV31" s="70"/>
      <c r="RTW31" s="70"/>
      <c r="RTX31" s="70"/>
      <c r="RTY31" s="70"/>
      <c r="RTZ31" s="70"/>
      <c r="RUA31" s="70"/>
      <c r="RUB31" s="70"/>
      <c r="RUC31" s="70"/>
      <c r="RUD31" s="70"/>
      <c r="RUE31" s="70"/>
      <c r="RUF31" s="70"/>
      <c r="RUG31" s="70"/>
      <c r="RUH31" s="70"/>
      <c r="RUI31" s="70"/>
      <c r="RUJ31" s="70"/>
      <c r="RUK31" s="70"/>
      <c r="RUL31" s="70"/>
      <c r="RUM31" s="70"/>
      <c r="RUN31" s="70"/>
      <c r="RUO31" s="70"/>
      <c r="RUP31" s="70"/>
      <c r="RUQ31" s="70"/>
      <c r="RUR31" s="70"/>
      <c r="RUS31" s="70"/>
      <c r="RUT31" s="70"/>
      <c r="RUU31" s="70"/>
      <c r="RUV31" s="70"/>
      <c r="RUW31" s="70"/>
      <c r="RUX31" s="70"/>
      <c r="RUY31" s="70"/>
      <c r="RUZ31" s="70"/>
      <c r="RVA31" s="70"/>
      <c r="RVB31" s="70"/>
      <c r="RVC31" s="70"/>
      <c r="RVD31" s="70"/>
      <c r="RVE31" s="70"/>
      <c r="RVF31" s="70"/>
      <c r="RVG31" s="70"/>
      <c r="RVH31" s="70"/>
      <c r="RVI31" s="70"/>
      <c r="RVJ31" s="70"/>
      <c r="RVK31" s="70"/>
      <c r="RVL31" s="70"/>
      <c r="RVM31" s="70"/>
      <c r="RVN31" s="70"/>
      <c r="RVO31" s="70"/>
      <c r="RVP31" s="70"/>
      <c r="RVQ31" s="70"/>
      <c r="RVR31" s="70"/>
      <c r="RVS31" s="70"/>
      <c r="RVT31" s="70"/>
      <c r="RVU31" s="70"/>
      <c r="RVV31" s="70"/>
      <c r="RVW31" s="70"/>
      <c r="RVX31" s="70"/>
      <c r="RVY31" s="70"/>
      <c r="RVZ31" s="70"/>
      <c r="RWA31" s="70"/>
      <c r="RWB31" s="70"/>
      <c r="RWC31" s="70"/>
      <c r="RWD31" s="70"/>
      <c r="RWE31" s="70"/>
      <c r="RWF31" s="70"/>
      <c r="RWG31" s="70"/>
      <c r="RWH31" s="70"/>
      <c r="RWI31" s="70"/>
      <c r="RWJ31" s="70"/>
      <c r="RWK31" s="70"/>
      <c r="RWL31" s="70"/>
      <c r="RWM31" s="70"/>
      <c r="RWN31" s="70"/>
      <c r="RWO31" s="70"/>
      <c r="RWP31" s="70"/>
      <c r="RWQ31" s="70"/>
      <c r="RWR31" s="70"/>
      <c r="RWS31" s="70"/>
      <c r="RWT31" s="70"/>
      <c r="RWU31" s="70"/>
      <c r="RWV31" s="70"/>
      <c r="RWW31" s="70"/>
      <c r="RWX31" s="70"/>
      <c r="RWY31" s="70"/>
      <c r="RWZ31" s="70"/>
      <c r="RXA31" s="70"/>
      <c r="RXB31" s="70"/>
      <c r="RXC31" s="70"/>
      <c r="RXD31" s="70"/>
      <c r="RXE31" s="70"/>
      <c r="RXF31" s="70"/>
      <c r="RXG31" s="70"/>
      <c r="RXH31" s="70"/>
      <c r="RXI31" s="70"/>
      <c r="RXJ31" s="70"/>
      <c r="RXK31" s="70"/>
      <c r="RXL31" s="70"/>
      <c r="RXM31" s="70"/>
      <c r="RXN31" s="70"/>
      <c r="RXO31" s="70"/>
      <c r="RXP31" s="70"/>
      <c r="RXQ31" s="70"/>
      <c r="RXR31" s="70"/>
      <c r="RXS31" s="70"/>
      <c r="RXT31" s="70"/>
      <c r="RXU31" s="70"/>
      <c r="RXV31" s="70"/>
      <c r="RXW31" s="70"/>
      <c r="RXX31" s="70"/>
      <c r="RXY31" s="70"/>
      <c r="RXZ31" s="70"/>
      <c r="RYA31" s="70"/>
      <c r="RYB31" s="70"/>
      <c r="RYC31" s="70"/>
      <c r="RYD31" s="70"/>
      <c r="RYE31" s="70"/>
      <c r="RYF31" s="70"/>
      <c r="RYG31" s="70"/>
      <c r="RYH31" s="70"/>
      <c r="RYI31" s="70"/>
      <c r="RYJ31" s="70"/>
      <c r="RYK31" s="70"/>
      <c r="RYL31" s="70"/>
      <c r="RYM31" s="70"/>
      <c r="RYN31" s="70"/>
      <c r="RYO31" s="70"/>
      <c r="RYP31" s="70"/>
      <c r="RYQ31" s="70"/>
      <c r="RYR31" s="70"/>
      <c r="RYS31" s="70"/>
      <c r="RYT31" s="70"/>
      <c r="RYU31" s="70"/>
      <c r="RYV31" s="70"/>
      <c r="RYW31" s="70"/>
      <c r="RYX31" s="70"/>
      <c r="RYY31" s="70"/>
      <c r="RYZ31" s="70"/>
      <c r="RZA31" s="70"/>
      <c r="RZB31" s="70"/>
      <c r="RZC31" s="70"/>
      <c r="RZD31" s="70"/>
      <c r="RZE31" s="70"/>
      <c r="RZF31" s="70"/>
      <c r="RZG31" s="70"/>
      <c r="RZH31" s="70"/>
      <c r="RZI31" s="70"/>
      <c r="RZJ31" s="70"/>
      <c r="RZK31" s="70"/>
      <c r="RZL31" s="70"/>
      <c r="RZM31" s="70"/>
      <c r="RZN31" s="70"/>
      <c r="RZO31" s="70"/>
      <c r="RZP31" s="70"/>
      <c r="RZQ31" s="70"/>
      <c r="RZR31" s="70"/>
      <c r="RZS31" s="70"/>
      <c r="RZT31" s="70"/>
      <c r="RZU31" s="70"/>
      <c r="RZV31" s="70"/>
      <c r="RZW31" s="70"/>
      <c r="RZX31" s="70"/>
      <c r="RZY31" s="70"/>
      <c r="RZZ31" s="70"/>
      <c r="SAA31" s="70"/>
      <c r="SAB31" s="70"/>
      <c r="SAC31" s="70"/>
      <c r="SAD31" s="70"/>
      <c r="SAE31" s="70"/>
      <c r="SAF31" s="70"/>
      <c r="SAG31" s="70"/>
      <c r="SAH31" s="70"/>
      <c r="SAI31" s="70"/>
      <c r="SAJ31" s="70"/>
      <c r="SAK31" s="70"/>
      <c r="SAL31" s="70"/>
      <c r="SAM31" s="70"/>
      <c r="SAN31" s="70"/>
      <c r="SAO31" s="70"/>
      <c r="SAP31" s="70"/>
      <c r="SAQ31" s="70"/>
      <c r="SAR31" s="70"/>
      <c r="SAS31" s="70"/>
      <c r="SAT31" s="70"/>
      <c r="SAU31" s="70"/>
      <c r="SAV31" s="70"/>
      <c r="SAW31" s="70"/>
      <c r="SAX31" s="70"/>
      <c r="SAY31" s="70"/>
      <c r="SAZ31" s="70"/>
      <c r="SBA31" s="70"/>
      <c r="SBB31" s="70"/>
      <c r="SBC31" s="70"/>
      <c r="SBD31" s="70"/>
      <c r="SBE31" s="70"/>
      <c r="SBF31" s="70"/>
      <c r="SBG31" s="70"/>
      <c r="SBH31" s="70"/>
      <c r="SBI31" s="70"/>
      <c r="SBJ31" s="70"/>
      <c r="SBK31" s="70"/>
      <c r="SBL31" s="70"/>
      <c r="SBM31" s="70"/>
      <c r="SBN31" s="70"/>
      <c r="SBO31" s="70"/>
      <c r="SBP31" s="70"/>
      <c r="SBQ31" s="70"/>
      <c r="SBR31" s="70"/>
      <c r="SBS31" s="70"/>
      <c r="SBT31" s="70"/>
      <c r="SBU31" s="70"/>
      <c r="SBV31" s="70"/>
      <c r="SBW31" s="70"/>
      <c r="SBX31" s="70"/>
      <c r="SBY31" s="70"/>
      <c r="SBZ31" s="70"/>
      <c r="SCA31" s="70"/>
      <c r="SCB31" s="70"/>
      <c r="SCC31" s="70"/>
      <c r="SCD31" s="70"/>
      <c r="SCE31" s="70"/>
      <c r="SCF31" s="70"/>
      <c r="SCG31" s="70"/>
      <c r="SCH31" s="70"/>
      <c r="SCI31" s="70"/>
      <c r="SCJ31" s="70"/>
      <c r="SCK31" s="70"/>
      <c r="SCL31" s="70"/>
      <c r="SCM31" s="70"/>
      <c r="SCN31" s="70"/>
      <c r="SCO31" s="70"/>
      <c r="SCP31" s="70"/>
      <c r="SCQ31" s="70"/>
      <c r="SCR31" s="70"/>
      <c r="SCS31" s="70"/>
      <c r="SCT31" s="70"/>
      <c r="SCU31" s="70"/>
      <c r="SCV31" s="70"/>
      <c r="SCW31" s="70"/>
      <c r="SCX31" s="70"/>
      <c r="SCY31" s="70"/>
      <c r="SCZ31" s="70"/>
      <c r="SDA31" s="70"/>
      <c r="SDB31" s="70"/>
      <c r="SDC31" s="70"/>
      <c r="SDD31" s="70"/>
      <c r="SDE31" s="70"/>
      <c r="SDF31" s="70"/>
      <c r="SDG31" s="70"/>
      <c r="SDH31" s="70"/>
      <c r="SDI31" s="70"/>
      <c r="SDJ31" s="70"/>
      <c r="SDK31" s="70"/>
      <c r="SDL31" s="70"/>
      <c r="SDM31" s="70"/>
      <c r="SDN31" s="70"/>
      <c r="SDO31" s="70"/>
      <c r="SDP31" s="70"/>
      <c r="SDQ31" s="70"/>
      <c r="SDR31" s="70"/>
      <c r="SDS31" s="70"/>
      <c r="SDT31" s="70"/>
      <c r="SDU31" s="70"/>
      <c r="SDV31" s="70"/>
      <c r="SDW31" s="70"/>
      <c r="SDX31" s="70"/>
      <c r="SDY31" s="70"/>
      <c r="SDZ31" s="70"/>
      <c r="SEA31" s="70"/>
      <c r="SEB31" s="70"/>
      <c r="SEC31" s="70"/>
      <c r="SED31" s="70"/>
      <c r="SEE31" s="70"/>
      <c r="SEF31" s="70"/>
      <c r="SEG31" s="70"/>
      <c r="SEH31" s="70"/>
      <c r="SEI31" s="70"/>
      <c r="SEJ31" s="70"/>
      <c r="SEK31" s="70"/>
      <c r="SEL31" s="70"/>
      <c r="SEM31" s="70"/>
      <c r="SEN31" s="70"/>
      <c r="SEO31" s="70"/>
      <c r="SEP31" s="70"/>
      <c r="SEQ31" s="70"/>
      <c r="SER31" s="70"/>
      <c r="SES31" s="70"/>
      <c r="SET31" s="70"/>
      <c r="SEU31" s="70"/>
      <c r="SEV31" s="70"/>
      <c r="SEW31" s="70"/>
      <c r="SEX31" s="70"/>
      <c r="SEY31" s="70"/>
      <c r="SEZ31" s="70"/>
      <c r="SFA31" s="70"/>
      <c r="SFB31" s="70"/>
      <c r="SFC31" s="70"/>
      <c r="SFD31" s="70"/>
      <c r="SFE31" s="70"/>
      <c r="SFF31" s="70"/>
      <c r="SFG31" s="70"/>
      <c r="SFH31" s="70"/>
      <c r="SFI31" s="70"/>
      <c r="SFJ31" s="70"/>
      <c r="SFK31" s="70"/>
      <c r="SFL31" s="70"/>
      <c r="SFM31" s="70"/>
      <c r="SFN31" s="70"/>
      <c r="SFO31" s="70"/>
      <c r="SFP31" s="70"/>
      <c r="SFQ31" s="70"/>
      <c r="SFR31" s="70"/>
      <c r="SFS31" s="70"/>
      <c r="SFT31" s="70"/>
      <c r="SFU31" s="70"/>
      <c r="SFV31" s="70"/>
      <c r="SFW31" s="70"/>
      <c r="SFX31" s="70"/>
      <c r="SFY31" s="70"/>
      <c r="SFZ31" s="70"/>
      <c r="SGA31" s="70"/>
      <c r="SGB31" s="70"/>
      <c r="SGC31" s="70"/>
      <c r="SGD31" s="70"/>
      <c r="SGE31" s="70"/>
      <c r="SGF31" s="70"/>
      <c r="SGG31" s="70"/>
      <c r="SGH31" s="70"/>
      <c r="SGI31" s="70"/>
      <c r="SGJ31" s="70"/>
      <c r="SGK31" s="70"/>
      <c r="SGL31" s="70"/>
      <c r="SGM31" s="70"/>
      <c r="SGN31" s="70"/>
      <c r="SGO31" s="70"/>
      <c r="SGP31" s="70"/>
      <c r="SGQ31" s="70"/>
      <c r="SGR31" s="70"/>
      <c r="SGS31" s="70"/>
      <c r="SGT31" s="70"/>
      <c r="SGU31" s="70"/>
      <c r="SGV31" s="70"/>
      <c r="SGW31" s="70"/>
      <c r="SGX31" s="70"/>
      <c r="SGY31" s="70"/>
      <c r="SGZ31" s="70"/>
      <c r="SHA31" s="70"/>
      <c r="SHB31" s="70"/>
      <c r="SHC31" s="70"/>
      <c r="SHD31" s="70"/>
      <c r="SHE31" s="70"/>
      <c r="SHF31" s="70"/>
      <c r="SHG31" s="70"/>
      <c r="SHH31" s="70"/>
      <c r="SHI31" s="70"/>
      <c r="SHJ31" s="70"/>
      <c r="SHK31" s="70"/>
      <c r="SHL31" s="70"/>
      <c r="SHM31" s="70"/>
      <c r="SHN31" s="70"/>
      <c r="SHO31" s="70"/>
      <c r="SHP31" s="70"/>
      <c r="SHQ31" s="70"/>
      <c r="SHR31" s="70"/>
      <c r="SHS31" s="70"/>
      <c r="SHT31" s="70"/>
      <c r="SHU31" s="70"/>
      <c r="SHV31" s="70"/>
      <c r="SHW31" s="70"/>
      <c r="SHX31" s="70"/>
      <c r="SHY31" s="70"/>
      <c r="SHZ31" s="70"/>
      <c r="SIA31" s="70"/>
      <c r="SIB31" s="70"/>
      <c r="SIC31" s="70"/>
      <c r="SID31" s="70"/>
      <c r="SIE31" s="70"/>
      <c r="SIF31" s="70"/>
      <c r="SIG31" s="70"/>
      <c r="SIH31" s="70"/>
      <c r="SII31" s="70"/>
      <c r="SIJ31" s="70"/>
      <c r="SIK31" s="70"/>
      <c r="SIL31" s="70"/>
      <c r="SIM31" s="70"/>
      <c r="SIN31" s="70"/>
      <c r="SIO31" s="70"/>
      <c r="SIP31" s="70"/>
      <c r="SIQ31" s="70"/>
      <c r="SIR31" s="70"/>
      <c r="SIS31" s="70"/>
      <c r="SIT31" s="70"/>
      <c r="SIU31" s="70"/>
      <c r="SIV31" s="70"/>
      <c r="SIW31" s="70"/>
      <c r="SIX31" s="70"/>
      <c r="SIY31" s="70"/>
      <c r="SIZ31" s="70"/>
      <c r="SJA31" s="70"/>
      <c r="SJB31" s="70"/>
      <c r="SJC31" s="70"/>
      <c r="SJD31" s="70"/>
      <c r="SJE31" s="70"/>
      <c r="SJF31" s="70"/>
      <c r="SJG31" s="70"/>
      <c r="SJH31" s="70"/>
      <c r="SJI31" s="70"/>
      <c r="SJJ31" s="70"/>
      <c r="SJK31" s="70"/>
      <c r="SJL31" s="70"/>
      <c r="SJM31" s="70"/>
      <c r="SJN31" s="70"/>
      <c r="SJO31" s="70"/>
      <c r="SJP31" s="70"/>
      <c r="SJQ31" s="70"/>
      <c r="SJR31" s="70"/>
      <c r="SJS31" s="70"/>
      <c r="SJT31" s="70"/>
      <c r="SJU31" s="70"/>
      <c r="SJV31" s="70"/>
      <c r="SJW31" s="70"/>
      <c r="SJX31" s="70"/>
      <c r="SJY31" s="70"/>
      <c r="SJZ31" s="70"/>
      <c r="SKA31" s="70"/>
      <c r="SKB31" s="70"/>
      <c r="SKC31" s="70"/>
      <c r="SKD31" s="70"/>
      <c r="SKE31" s="70"/>
      <c r="SKF31" s="70"/>
      <c r="SKG31" s="70"/>
      <c r="SKH31" s="70"/>
      <c r="SKI31" s="70"/>
      <c r="SKJ31" s="70"/>
      <c r="SKK31" s="70"/>
      <c r="SKL31" s="70"/>
      <c r="SKM31" s="70"/>
      <c r="SKN31" s="70"/>
      <c r="SKO31" s="70"/>
      <c r="SKP31" s="70"/>
      <c r="SKQ31" s="70"/>
      <c r="SKR31" s="70"/>
      <c r="SKS31" s="70"/>
      <c r="SKT31" s="70"/>
      <c r="SKU31" s="70"/>
      <c r="SKV31" s="70"/>
      <c r="SKW31" s="70"/>
      <c r="SKX31" s="70"/>
      <c r="SKY31" s="70"/>
      <c r="SKZ31" s="70"/>
      <c r="SLA31" s="70"/>
      <c r="SLB31" s="70"/>
      <c r="SLC31" s="70"/>
      <c r="SLD31" s="70"/>
      <c r="SLE31" s="70"/>
      <c r="SLF31" s="70"/>
      <c r="SLG31" s="70"/>
      <c r="SLH31" s="70"/>
      <c r="SLI31" s="70"/>
      <c r="SLJ31" s="70"/>
      <c r="SLK31" s="70"/>
      <c r="SLL31" s="70"/>
      <c r="SLM31" s="70"/>
      <c r="SLN31" s="70"/>
      <c r="SLO31" s="70"/>
      <c r="SLP31" s="70"/>
      <c r="SLQ31" s="70"/>
      <c r="SLR31" s="70"/>
      <c r="SLS31" s="70"/>
      <c r="SLT31" s="70"/>
      <c r="SLU31" s="70"/>
      <c r="SLV31" s="70"/>
      <c r="SLW31" s="70"/>
      <c r="SLX31" s="70"/>
      <c r="SLY31" s="70"/>
      <c r="SLZ31" s="70"/>
      <c r="SMA31" s="70"/>
      <c r="SMB31" s="70"/>
      <c r="SMC31" s="70"/>
      <c r="SMD31" s="70"/>
      <c r="SME31" s="70"/>
      <c r="SMF31" s="70"/>
      <c r="SMG31" s="70"/>
      <c r="SMH31" s="70"/>
      <c r="SMI31" s="70"/>
      <c r="SMJ31" s="70"/>
      <c r="SMK31" s="70"/>
      <c r="SML31" s="70"/>
      <c r="SMM31" s="70"/>
      <c r="SMN31" s="70"/>
      <c r="SMO31" s="70"/>
      <c r="SMP31" s="70"/>
      <c r="SMQ31" s="70"/>
      <c r="SMR31" s="70"/>
      <c r="SMS31" s="70"/>
      <c r="SMT31" s="70"/>
      <c r="SMU31" s="70"/>
      <c r="SMV31" s="70"/>
      <c r="SMW31" s="70"/>
      <c r="SMX31" s="70"/>
      <c r="SMY31" s="70"/>
      <c r="SMZ31" s="70"/>
      <c r="SNA31" s="70"/>
      <c r="SNB31" s="70"/>
      <c r="SNC31" s="70"/>
      <c r="SND31" s="70"/>
      <c r="SNE31" s="70"/>
      <c r="SNF31" s="70"/>
      <c r="SNG31" s="70"/>
      <c r="SNH31" s="70"/>
      <c r="SNI31" s="70"/>
      <c r="SNJ31" s="70"/>
      <c r="SNK31" s="70"/>
      <c r="SNL31" s="70"/>
      <c r="SNM31" s="70"/>
      <c r="SNN31" s="70"/>
      <c r="SNO31" s="70"/>
      <c r="SNP31" s="70"/>
      <c r="SNQ31" s="70"/>
      <c r="SNR31" s="70"/>
      <c r="SNS31" s="70"/>
      <c r="SNT31" s="70"/>
      <c r="SNU31" s="70"/>
      <c r="SNV31" s="70"/>
      <c r="SNW31" s="70"/>
      <c r="SNX31" s="70"/>
      <c r="SNY31" s="70"/>
      <c r="SNZ31" s="70"/>
      <c r="SOA31" s="70"/>
      <c r="SOB31" s="70"/>
      <c r="SOC31" s="70"/>
      <c r="SOD31" s="70"/>
      <c r="SOE31" s="70"/>
      <c r="SOF31" s="70"/>
      <c r="SOG31" s="70"/>
      <c r="SOH31" s="70"/>
      <c r="SOI31" s="70"/>
      <c r="SOJ31" s="70"/>
      <c r="SOK31" s="70"/>
      <c r="SOL31" s="70"/>
      <c r="SOM31" s="70"/>
      <c r="SON31" s="70"/>
      <c r="SOO31" s="70"/>
      <c r="SOP31" s="70"/>
      <c r="SOQ31" s="70"/>
      <c r="SOR31" s="70"/>
      <c r="SOS31" s="70"/>
      <c r="SOT31" s="70"/>
      <c r="SOU31" s="70"/>
      <c r="SOV31" s="70"/>
      <c r="SOW31" s="70"/>
      <c r="SOX31" s="70"/>
      <c r="SOY31" s="70"/>
      <c r="SOZ31" s="70"/>
      <c r="SPA31" s="70"/>
      <c r="SPB31" s="70"/>
      <c r="SPC31" s="70"/>
      <c r="SPD31" s="70"/>
      <c r="SPE31" s="70"/>
      <c r="SPF31" s="70"/>
      <c r="SPG31" s="70"/>
      <c r="SPH31" s="70"/>
      <c r="SPI31" s="70"/>
      <c r="SPJ31" s="70"/>
      <c r="SPK31" s="70"/>
      <c r="SPL31" s="70"/>
      <c r="SPM31" s="70"/>
      <c r="SPN31" s="70"/>
      <c r="SPO31" s="70"/>
      <c r="SPP31" s="70"/>
      <c r="SPQ31" s="70"/>
      <c r="SPR31" s="70"/>
      <c r="SPS31" s="70"/>
      <c r="SPT31" s="70"/>
      <c r="SPU31" s="70"/>
      <c r="SPV31" s="70"/>
      <c r="SPW31" s="70"/>
      <c r="SPX31" s="70"/>
      <c r="SPY31" s="70"/>
      <c r="SPZ31" s="70"/>
      <c r="SQA31" s="70"/>
      <c r="SQB31" s="70"/>
      <c r="SQC31" s="70"/>
      <c r="SQD31" s="70"/>
      <c r="SQE31" s="70"/>
      <c r="SQF31" s="70"/>
      <c r="SQG31" s="70"/>
      <c r="SQH31" s="70"/>
      <c r="SQI31" s="70"/>
      <c r="SQJ31" s="70"/>
      <c r="SQK31" s="70"/>
      <c r="SQL31" s="70"/>
      <c r="SQM31" s="70"/>
      <c r="SQN31" s="70"/>
      <c r="SQO31" s="70"/>
      <c r="SQP31" s="70"/>
      <c r="SQQ31" s="70"/>
      <c r="SQR31" s="70"/>
      <c r="SQS31" s="70"/>
      <c r="SQT31" s="70"/>
      <c r="SQU31" s="70"/>
      <c r="SQV31" s="70"/>
      <c r="SQW31" s="70"/>
      <c r="SQX31" s="70"/>
      <c r="SQY31" s="70"/>
      <c r="SQZ31" s="70"/>
      <c r="SRA31" s="70"/>
      <c r="SRB31" s="70"/>
      <c r="SRC31" s="70"/>
      <c r="SRD31" s="70"/>
      <c r="SRE31" s="70"/>
      <c r="SRF31" s="70"/>
      <c r="SRG31" s="70"/>
      <c r="SRH31" s="70"/>
      <c r="SRI31" s="70"/>
      <c r="SRJ31" s="70"/>
      <c r="SRK31" s="70"/>
      <c r="SRL31" s="70"/>
      <c r="SRM31" s="70"/>
      <c r="SRN31" s="70"/>
      <c r="SRO31" s="70"/>
      <c r="SRP31" s="70"/>
      <c r="SRQ31" s="70"/>
      <c r="SRR31" s="70"/>
      <c r="SRS31" s="70"/>
      <c r="SRT31" s="70"/>
      <c r="SRU31" s="70"/>
      <c r="SRV31" s="70"/>
      <c r="SRW31" s="70"/>
      <c r="SRX31" s="70"/>
      <c r="SRY31" s="70"/>
      <c r="SRZ31" s="70"/>
      <c r="SSA31" s="70"/>
      <c r="SSB31" s="70"/>
      <c r="SSC31" s="70"/>
      <c r="SSD31" s="70"/>
      <c r="SSE31" s="70"/>
      <c r="SSF31" s="70"/>
      <c r="SSG31" s="70"/>
      <c r="SSH31" s="70"/>
      <c r="SSI31" s="70"/>
      <c r="SSJ31" s="70"/>
      <c r="SSK31" s="70"/>
      <c r="SSL31" s="70"/>
      <c r="SSM31" s="70"/>
      <c r="SSN31" s="70"/>
      <c r="SSO31" s="70"/>
      <c r="SSP31" s="70"/>
      <c r="SSQ31" s="70"/>
      <c r="SSR31" s="70"/>
      <c r="SSS31" s="70"/>
      <c r="SST31" s="70"/>
      <c r="SSU31" s="70"/>
      <c r="SSV31" s="70"/>
      <c r="SSW31" s="70"/>
      <c r="SSX31" s="70"/>
      <c r="SSY31" s="70"/>
      <c r="SSZ31" s="70"/>
      <c r="STA31" s="70"/>
      <c r="STB31" s="70"/>
      <c r="STC31" s="70"/>
      <c r="STD31" s="70"/>
      <c r="STE31" s="70"/>
      <c r="STF31" s="70"/>
      <c r="STG31" s="70"/>
      <c r="STH31" s="70"/>
      <c r="STI31" s="70"/>
      <c r="STJ31" s="70"/>
      <c r="STK31" s="70"/>
      <c r="STL31" s="70"/>
      <c r="STM31" s="70"/>
      <c r="STN31" s="70"/>
      <c r="STO31" s="70"/>
      <c r="STP31" s="70"/>
      <c r="STQ31" s="70"/>
      <c r="STR31" s="70"/>
      <c r="STS31" s="70"/>
      <c r="STT31" s="70"/>
      <c r="STU31" s="70"/>
      <c r="STV31" s="70"/>
      <c r="STW31" s="70"/>
      <c r="STX31" s="70"/>
      <c r="STY31" s="70"/>
      <c r="STZ31" s="70"/>
      <c r="SUA31" s="70"/>
      <c r="SUB31" s="70"/>
      <c r="SUC31" s="70"/>
      <c r="SUD31" s="70"/>
      <c r="SUE31" s="70"/>
      <c r="SUF31" s="70"/>
      <c r="SUG31" s="70"/>
      <c r="SUH31" s="70"/>
      <c r="SUI31" s="70"/>
      <c r="SUJ31" s="70"/>
      <c r="SUK31" s="70"/>
      <c r="SUL31" s="70"/>
      <c r="SUM31" s="70"/>
      <c r="SUN31" s="70"/>
      <c r="SUO31" s="70"/>
      <c r="SUP31" s="70"/>
      <c r="SUQ31" s="70"/>
      <c r="SUR31" s="70"/>
      <c r="SUS31" s="70"/>
      <c r="SUT31" s="70"/>
      <c r="SUU31" s="70"/>
      <c r="SUV31" s="70"/>
      <c r="SUW31" s="70"/>
      <c r="SUX31" s="70"/>
      <c r="SUY31" s="70"/>
      <c r="SUZ31" s="70"/>
      <c r="SVA31" s="70"/>
      <c r="SVB31" s="70"/>
      <c r="SVC31" s="70"/>
      <c r="SVD31" s="70"/>
      <c r="SVE31" s="70"/>
      <c r="SVF31" s="70"/>
      <c r="SVG31" s="70"/>
      <c r="SVH31" s="70"/>
      <c r="SVI31" s="70"/>
      <c r="SVJ31" s="70"/>
      <c r="SVK31" s="70"/>
      <c r="SVL31" s="70"/>
      <c r="SVM31" s="70"/>
      <c r="SVN31" s="70"/>
      <c r="SVO31" s="70"/>
      <c r="SVP31" s="70"/>
      <c r="SVQ31" s="70"/>
      <c r="SVR31" s="70"/>
      <c r="SVS31" s="70"/>
      <c r="SVT31" s="70"/>
      <c r="SVU31" s="70"/>
      <c r="SVV31" s="70"/>
      <c r="SVW31" s="70"/>
      <c r="SVX31" s="70"/>
      <c r="SVY31" s="70"/>
      <c r="SVZ31" s="70"/>
      <c r="SWA31" s="70"/>
      <c r="SWB31" s="70"/>
      <c r="SWC31" s="70"/>
      <c r="SWD31" s="70"/>
      <c r="SWE31" s="70"/>
      <c r="SWF31" s="70"/>
      <c r="SWG31" s="70"/>
      <c r="SWH31" s="70"/>
      <c r="SWI31" s="70"/>
      <c r="SWJ31" s="70"/>
      <c r="SWK31" s="70"/>
      <c r="SWL31" s="70"/>
      <c r="SWM31" s="70"/>
      <c r="SWN31" s="70"/>
      <c r="SWO31" s="70"/>
      <c r="SWP31" s="70"/>
      <c r="SWQ31" s="70"/>
      <c r="SWR31" s="70"/>
      <c r="SWS31" s="70"/>
      <c r="SWT31" s="70"/>
      <c r="SWU31" s="70"/>
      <c r="SWV31" s="70"/>
      <c r="SWW31" s="70"/>
      <c r="SWX31" s="70"/>
      <c r="SWY31" s="70"/>
      <c r="SWZ31" s="70"/>
      <c r="SXA31" s="70"/>
      <c r="SXB31" s="70"/>
      <c r="SXC31" s="70"/>
      <c r="SXD31" s="70"/>
      <c r="SXE31" s="70"/>
      <c r="SXF31" s="70"/>
      <c r="SXG31" s="70"/>
      <c r="SXH31" s="70"/>
      <c r="SXI31" s="70"/>
      <c r="SXJ31" s="70"/>
      <c r="SXK31" s="70"/>
      <c r="SXL31" s="70"/>
      <c r="SXM31" s="70"/>
      <c r="SXN31" s="70"/>
      <c r="SXO31" s="70"/>
      <c r="SXP31" s="70"/>
      <c r="SXQ31" s="70"/>
      <c r="SXR31" s="70"/>
      <c r="SXS31" s="70"/>
      <c r="SXT31" s="70"/>
      <c r="SXU31" s="70"/>
      <c r="SXV31" s="70"/>
      <c r="SXW31" s="70"/>
      <c r="SXX31" s="70"/>
      <c r="SXY31" s="70"/>
      <c r="SXZ31" s="70"/>
      <c r="SYA31" s="70"/>
      <c r="SYB31" s="70"/>
      <c r="SYC31" s="70"/>
      <c r="SYD31" s="70"/>
      <c r="SYE31" s="70"/>
      <c r="SYF31" s="70"/>
      <c r="SYG31" s="70"/>
      <c r="SYH31" s="70"/>
      <c r="SYI31" s="70"/>
      <c r="SYJ31" s="70"/>
      <c r="SYK31" s="70"/>
      <c r="SYL31" s="70"/>
      <c r="SYM31" s="70"/>
      <c r="SYN31" s="70"/>
      <c r="SYO31" s="70"/>
      <c r="SYP31" s="70"/>
      <c r="SYQ31" s="70"/>
      <c r="SYR31" s="70"/>
      <c r="SYS31" s="70"/>
      <c r="SYT31" s="70"/>
      <c r="SYU31" s="70"/>
      <c r="SYV31" s="70"/>
      <c r="SYW31" s="70"/>
      <c r="SYX31" s="70"/>
      <c r="SYY31" s="70"/>
      <c r="SYZ31" s="70"/>
      <c r="SZA31" s="70"/>
      <c r="SZB31" s="70"/>
      <c r="SZC31" s="70"/>
      <c r="SZD31" s="70"/>
      <c r="SZE31" s="70"/>
      <c r="SZF31" s="70"/>
      <c r="SZG31" s="70"/>
      <c r="SZH31" s="70"/>
      <c r="SZI31" s="70"/>
      <c r="SZJ31" s="70"/>
      <c r="SZK31" s="70"/>
      <c r="SZL31" s="70"/>
      <c r="SZM31" s="70"/>
      <c r="SZN31" s="70"/>
      <c r="SZO31" s="70"/>
      <c r="SZP31" s="70"/>
      <c r="SZQ31" s="70"/>
      <c r="SZR31" s="70"/>
      <c r="SZS31" s="70"/>
      <c r="SZT31" s="70"/>
      <c r="SZU31" s="70"/>
      <c r="SZV31" s="70"/>
      <c r="SZW31" s="70"/>
      <c r="SZX31" s="70"/>
      <c r="SZY31" s="70"/>
      <c r="SZZ31" s="70"/>
      <c r="TAA31" s="70"/>
      <c r="TAB31" s="70"/>
      <c r="TAC31" s="70"/>
      <c r="TAD31" s="70"/>
      <c r="TAE31" s="70"/>
      <c r="TAF31" s="70"/>
      <c r="TAG31" s="70"/>
      <c r="TAH31" s="70"/>
      <c r="TAI31" s="70"/>
      <c r="TAJ31" s="70"/>
      <c r="TAK31" s="70"/>
      <c r="TAL31" s="70"/>
      <c r="TAM31" s="70"/>
      <c r="TAN31" s="70"/>
      <c r="TAO31" s="70"/>
      <c r="TAP31" s="70"/>
      <c r="TAQ31" s="70"/>
      <c r="TAR31" s="70"/>
      <c r="TAS31" s="70"/>
      <c r="TAT31" s="70"/>
      <c r="TAU31" s="70"/>
      <c r="TAV31" s="70"/>
      <c r="TAW31" s="70"/>
      <c r="TAX31" s="70"/>
      <c r="TAY31" s="70"/>
      <c r="TAZ31" s="70"/>
      <c r="TBA31" s="70"/>
      <c r="TBB31" s="70"/>
      <c r="TBC31" s="70"/>
      <c r="TBD31" s="70"/>
      <c r="TBE31" s="70"/>
      <c r="TBF31" s="70"/>
      <c r="TBG31" s="70"/>
      <c r="TBH31" s="70"/>
      <c r="TBI31" s="70"/>
      <c r="TBJ31" s="70"/>
      <c r="TBK31" s="70"/>
      <c r="TBL31" s="70"/>
      <c r="TBM31" s="70"/>
      <c r="TBN31" s="70"/>
      <c r="TBO31" s="70"/>
      <c r="TBP31" s="70"/>
      <c r="TBQ31" s="70"/>
      <c r="TBR31" s="70"/>
      <c r="TBS31" s="70"/>
      <c r="TBT31" s="70"/>
      <c r="TBU31" s="70"/>
      <c r="TBV31" s="70"/>
      <c r="TBW31" s="70"/>
      <c r="TBX31" s="70"/>
      <c r="TBY31" s="70"/>
      <c r="TBZ31" s="70"/>
      <c r="TCA31" s="70"/>
      <c r="TCB31" s="70"/>
      <c r="TCC31" s="70"/>
      <c r="TCD31" s="70"/>
      <c r="TCE31" s="70"/>
      <c r="TCF31" s="70"/>
      <c r="TCG31" s="70"/>
      <c r="TCH31" s="70"/>
      <c r="TCI31" s="70"/>
      <c r="TCJ31" s="70"/>
      <c r="TCK31" s="70"/>
      <c r="TCL31" s="70"/>
      <c r="TCM31" s="70"/>
      <c r="TCN31" s="70"/>
      <c r="TCO31" s="70"/>
      <c r="TCP31" s="70"/>
      <c r="TCQ31" s="70"/>
      <c r="TCR31" s="70"/>
      <c r="TCS31" s="70"/>
      <c r="TCT31" s="70"/>
      <c r="TCU31" s="70"/>
      <c r="TCV31" s="70"/>
      <c r="TCW31" s="70"/>
      <c r="TCX31" s="70"/>
      <c r="TCY31" s="70"/>
      <c r="TCZ31" s="70"/>
      <c r="TDA31" s="70"/>
      <c r="TDB31" s="70"/>
      <c r="TDC31" s="70"/>
      <c r="TDD31" s="70"/>
      <c r="TDE31" s="70"/>
      <c r="TDF31" s="70"/>
      <c r="TDG31" s="70"/>
      <c r="TDH31" s="70"/>
      <c r="TDI31" s="70"/>
      <c r="TDJ31" s="70"/>
      <c r="TDK31" s="70"/>
      <c r="TDL31" s="70"/>
      <c r="TDM31" s="70"/>
      <c r="TDN31" s="70"/>
      <c r="TDO31" s="70"/>
      <c r="TDP31" s="70"/>
      <c r="TDQ31" s="70"/>
      <c r="TDR31" s="70"/>
      <c r="TDS31" s="70"/>
      <c r="TDT31" s="70"/>
      <c r="TDU31" s="70"/>
      <c r="TDV31" s="70"/>
      <c r="TDW31" s="70"/>
      <c r="TDX31" s="70"/>
      <c r="TDY31" s="70"/>
      <c r="TDZ31" s="70"/>
      <c r="TEA31" s="70"/>
      <c r="TEB31" s="70"/>
      <c r="TEC31" s="70"/>
      <c r="TED31" s="70"/>
      <c r="TEE31" s="70"/>
      <c r="TEF31" s="70"/>
      <c r="TEG31" s="70"/>
      <c r="TEH31" s="70"/>
      <c r="TEI31" s="70"/>
      <c r="TEJ31" s="70"/>
      <c r="TEK31" s="70"/>
      <c r="TEL31" s="70"/>
      <c r="TEM31" s="70"/>
      <c r="TEN31" s="70"/>
      <c r="TEO31" s="70"/>
      <c r="TEP31" s="70"/>
      <c r="TEQ31" s="70"/>
      <c r="TER31" s="70"/>
      <c r="TES31" s="70"/>
      <c r="TET31" s="70"/>
      <c r="TEU31" s="70"/>
      <c r="TEV31" s="70"/>
      <c r="TEW31" s="70"/>
      <c r="TEX31" s="70"/>
      <c r="TEY31" s="70"/>
      <c r="TEZ31" s="70"/>
      <c r="TFA31" s="70"/>
      <c r="TFB31" s="70"/>
      <c r="TFC31" s="70"/>
      <c r="TFD31" s="70"/>
      <c r="TFE31" s="70"/>
      <c r="TFF31" s="70"/>
      <c r="TFG31" s="70"/>
      <c r="TFH31" s="70"/>
      <c r="TFI31" s="70"/>
      <c r="TFJ31" s="70"/>
      <c r="TFK31" s="70"/>
      <c r="TFL31" s="70"/>
      <c r="TFM31" s="70"/>
      <c r="TFN31" s="70"/>
      <c r="TFO31" s="70"/>
      <c r="TFP31" s="70"/>
      <c r="TFQ31" s="70"/>
      <c r="TFR31" s="70"/>
      <c r="TFS31" s="70"/>
      <c r="TFT31" s="70"/>
      <c r="TFU31" s="70"/>
      <c r="TFV31" s="70"/>
      <c r="TFW31" s="70"/>
      <c r="TFX31" s="70"/>
      <c r="TFY31" s="70"/>
      <c r="TFZ31" s="70"/>
      <c r="TGA31" s="70"/>
      <c r="TGB31" s="70"/>
      <c r="TGC31" s="70"/>
      <c r="TGD31" s="70"/>
      <c r="TGE31" s="70"/>
      <c r="TGF31" s="70"/>
      <c r="TGG31" s="70"/>
      <c r="TGH31" s="70"/>
      <c r="TGI31" s="70"/>
      <c r="TGJ31" s="70"/>
      <c r="TGK31" s="70"/>
      <c r="TGL31" s="70"/>
      <c r="TGM31" s="70"/>
      <c r="TGN31" s="70"/>
      <c r="TGO31" s="70"/>
      <c r="TGP31" s="70"/>
      <c r="TGQ31" s="70"/>
      <c r="TGR31" s="70"/>
      <c r="TGS31" s="70"/>
      <c r="TGT31" s="70"/>
      <c r="TGU31" s="70"/>
      <c r="TGV31" s="70"/>
      <c r="TGW31" s="70"/>
      <c r="TGX31" s="70"/>
      <c r="TGY31" s="70"/>
      <c r="TGZ31" s="70"/>
      <c r="THA31" s="70"/>
      <c r="THB31" s="70"/>
      <c r="THC31" s="70"/>
      <c r="THD31" s="70"/>
      <c r="THE31" s="70"/>
      <c r="THF31" s="70"/>
      <c r="THG31" s="70"/>
      <c r="THH31" s="70"/>
      <c r="THI31" s="70"/>
      <c r="THJ31" s="70"/>
      <c r="THK31" s="70"/>
      <c r="THL31" s="70"/>
      <c r="THM31" s="70"/>
      <c r="THN31" s="70"/>
      <c r="THO31" s="70"/>
      <c r="THP31" s="70"/>
      <c r="THQ31" s="70"/>
      <c r="THR31" s="70"/>
      <c r="THS31" s="70"/>
      <c r="THT31" s="70"/>
      <c r="THU31" s="70"/>
      <c r="THV31" s="70"/>
      <c r="THW31" s="70"/>
      <c r="THX31" s="70"/>
      <c r="THY31" s="70"/>
      <c r="THZ31" s="70"/>
      <c r="TIA31" s="70"/>
      <c r="TIB31" s="70"/>
      <c r="TIC31" s="70"/>
      <c r="TID31" s="70"/>
      <c r="TIE31" s="70"/>
      <c r="TIF31" s="70"/>
      <c r="TIG31" s="70"/>
      <c r="TIH31" s="70"/>
      <c r="TII31" s="70"/>
      <c r="TIJ31" s="70"/>
      <c r="TIK31" s="70"/>
      <c r="TIL31" s="70"/>
      <c r="TIM31" s="70"/>
      <c r="TIN31" s="70"/>
      <c r="TIO31" s="70"/>
      <c r="TIP31" s="70"/>
      <c r="TIQ31" s="70"/>
      <c r="TIR31" s="70"/>
      <c r="TIS31" s="70"/>
      <c r="TIT31" s="70"/>
      <c r="TIU31" s="70"/>
      <c r="TIV31" s="70"/>
      <c r="TIW31" s="70"/>
      <c r="TIX31" s="70"/>
      <c r="TIY31" s="70"/>
      <c r="TIZ31" s="70"/>
      <c r="TJA31" s="70"/>
      <c r="TJB31" s="70"/>
      <c r="TJC31" s="70"/>
      <c r="TJD31" s="70"/>
      <c r="TJE31" s="70"/>
      <c r="TJF31" s="70"/>
      <c r="TJG31" s="70"/>
      <c r="TJH31" s="70"/>
      <c r="TJI31" s="70"/>
      <c r="TJJ31" s="70"/>
      <c r="TJK31" s="70"/>
      <c r="TJL31" s="70"/>
      <c r="TJM31" s="70"/>
      <c r="TJN31" s="70"/>
      <c r="TJO31" s="70"/>
      <c r="TJP31" s="70"/>
      <c r="TJQ31" s="70"/>
      <c r="TJR31" s="70"/>
      <c r="TJS31" s="70"/>
      <c r="TJT31" s="70"/>
      <c r="TJU31" s="70"/>
      <c r="TJV31" s="70"/>
      <c r="TJW31" s="70"/>
      <c r="TJX31" s="70"/>
      <c r="TJY31" s="70"/>
      <c r="TJZ31" s="70"/>
      <c r="TKA31" s="70"/>
      <c r="TKB31" s="70"/>
      <c r="TKC31" s="70"/>
      <c r="TKD31" s="70"/>
      <c r="TKE31" s="70"/>
      <c r="TKF31" s="70"/>
      <c r="TKG31" s="70"/>
      <c r="TKH31" s="70"/>
      <c r="TKI31" s="70"/>
      <c r="TKJ31" s="70"/>
      <c r="TKK31" s="70"/>
      <c r="TKL31" s="70"/>
      <c r="TKM31" s="70"/>
      <c r="TKN31" s="70"/>
      <c r="TKO31" s="70"/>
      <c r="TKP31" s="70"/>
      <c r="TKQ31" s="70"/>
      <c r="TKR31" s="70"/>
      <c r="TKS31" s="70"/>
      <c r="TKT31" s="70"/>
      <c r="TKU31" s="70"/>
      <c r="TKV31" s="70"/>
      <c r="TKW31" s="70"/>
      <c r="TKX31" s="70"/>
      <c r="TKY31" s="70"/>
      <c r="TKZ31" s="70"/>
      <c r="TLA31" s="70"/>
      <c r="TLB31" s="70"/>
      <c r="TLC31" s="70"/>
      <c r="TLD31" s="70"/>
      <c r="TLE31" s="70"/>
      <c r="TLF31" s="70"/>
      <c r="TLG31" s="70"/>
      <c r="TLH31" s="70"/>
      <c r="TLI31" s="70"/>
      <c r="TLJ31" s="70"/>
      <c r="TLK31" s="70"/>
      <c r="TLL31" s="70"/>
      <c r="TLM31" s="70"/>
      <c r="TLN31" s="70"/>
      <c r="TLO31" s="70"/>
      <c r="TLP31" s="70"/>
      <c r="TLQ31" s="70"/>
      <c r="TLR31" s="70"/>
      <c r="TLS31" s="70"/>
      <c r="TLT31" s="70"/>
      <c r="TLU31" s="70"/>
      <c r="TLV31" s="70"/>
      <c r="TLW31" s="70"/>
      <c r="TLX31" s="70"/>
      <c r="TLY31" s="70"/>
      <c r="TLZ31" s="70"/>
      <c r="TMA31" s="70"/>
      <c r="TMB31" s="70"/>
      <c r="TMC31" s="70"/>
      <c r="TMD31" s="70"/>
      <c r="TME31" s="70"/>
      <c r="TMF31" s="70"/>
      <c r="TMG31" s="70"/>
      <c r="TMH31" s="70"/>
      <c r="TMI31" s="70"/>
      <c r="TMJ31" s="70"/>
      <c r="TMK31" s="70"/>
      <c r="TML31" s="70"/>
      <c r="TMM31" s="70"/>
      <c r="TMN31" s="70"/>
      <c r="TMO31" s="70"/>
      <c r="TMP31" s="70"/>
      <c r="TMQ31" s="70"/>
      <c r="TMR31" s="70"/>
      <c r="TMS31" s="70"/>
      <c r="TMT31" s="70"/>
      <c r="TMU31" s="70"/>
      <c r="TMV31" s="70"/>
      <c r="TMW31" s="70"/>
      <c r="TMX31" s="70"/>
      <c r="TMY31" s="70"/>
      <c r="TMZ31" s="70"/>
      <c r="TNA31" s="70"/>
      <c r="TNB31" s="70"/>
      <c r="TNC31" s="70"/>
      <c r="TND31" s="70"/>
      <c r="TNE31" s="70"/>
      <c r="TNF31" s="70"/>
      <c r="TNG31" s="70"/>
      <c r="TNH31" s="70"/>
      <c r="TNI31" s="70"/>
      <c r="TNJ31" s="70"/>
      <c r="TNK31" s="70"/>
      <c r="TNL31" s="70"/>
      <c r="TNM31" s="70"/>
      <c r="TNN31" s="70"/>
      <c r="TNO31" s="70"/>
      <c r="TNP31" s="70"/>
      <c r="TNQ31" s="70"/>
      <c r="TNR31" s="70"/>
      <c r="TNS31" s="70"/>
      <c r="TNT31" s="70"/>
      <c r="TNU31" s="70"/>
      <c r="TNV31" s="70"/>
      <c r="TNW31" s="70"/>
      <c r="TNX31" s="70"/>
      <c r="TNY31" s="70"/>
      <c r="TNZ31" s="70"/>
      <c r="TOA31" s="70"/>
      <c r="TOB31" s="70"/>
      <c r="TOC31" s="70"/>
      <c r="TOD31" s="70"/>
      <c r="TOE31" s="70"/>
      <c r="TOF31" s="70"/>
      <c r="TOG31" s="70"/>
      <c r="TOH31" s="70"/>
      <c r="TOI31" s="70"/>
      <c r="TOJ31" s="70"/>
      <c r="TOK31" s="70"/>
      <c r="TOL31" s="70"/>
      <c r="TOM31" s="70"/>
      <c r="TON31" s="70"/>
      <c r="TOO31" s="70"/>
      <c r="TOP31" s="70"/>
      <c r="TOQ31" s="70"/>
      <c r="TOR31" s="70"/>
      <c r="TOS31" s="70"/>
      <c r="TOT31" s="70"/>
      <c r="TOU31" s="70"/>
      <c r="TOV31" s="70"/>
      <c r="TOW31" s="70"/>
      <c r="TOX31" s="70"/>
      <c r="TOY31" s="70"/>
      <c r="TOZ31" s="70"/>
      <c r="TPA31" s="70"/>
      <c r="TPB31" s="70"/>
      <c r="TPC31" s="70"/>
      <c r="TPD31" s="70"/>
      <c r="TPE31" s="70"/>
      <c r="TPF31" s="70"/>
      <c r="TPG31" s="70"/>
      <c r="TPH31" s="70"/>
      <c r="TPI31" s="70"/>
      <c r="TPJ31" s="70"/>
      <c r="TPK31" s="70"/>
      <c r="TPL31" s="70"/>
      <c r="TPM31" s="70"/>
      <c r="TPN31" s="70"/>
      <c r="TPO31" s="70"/>
      <c r="TPP31" s="70"/>
      <c r="TPQ31" s="70"/>
      <c r="TPR31" s="70"/>
      <c r="TPS31" s="70"/>
      <c r="TPT31" s="70"/>
      <c r="TPU31" s="70"/>
      <c r="TPV31" s="70"/>
      <c r="TPW31" s="70"/>
      <c r="TPX31" s="70"/>
      <c r="TPY31" s="70"/>
      <c r="TPZ31" s="70"/>
      <c r="TQA31" s="70"/>
      <c r="TQB31" s="70"/>
      <c r="TQC31" s="70"/>
      <c r="TQD31" s="70"/>
      <c r="TQE31" s="70"/>
      <c r="TQF31" s="70"/>
      <c r="TQG31" s="70"/>
      <c r="TQH31" s="70"/>
      <c r="TQI31" s="70"/>
      <c r="TQJ31" s="70"/>
      <c r="TQK31" s="70"/>
      <c r="TQL31" s="70"/>
      <c r="TQM31" s="70"/>
      <c r="TQN31" s="70"/>
      <c r="TQO31" s="70"/>
      <c r="TQP31" s="70"/>
      <c r="TQQ31" s="70"/>
      <c r="TQR31" s="70"/>
      <c r="TQS31" s="70"/>
      <c r="TQT31" s="70"/>
      <c r="TQU31" s="70"/>
      <c r="TQV31" s="70"/>
      <c r="TQW31" s="70"/>
      <c r="TQX31" s="70"/>
      <c r="TQY31" s="70"/>
      <c r="TQZ31" s="70"/>
      <c r="TRA31" s="70"/>
      <c r="TRB31" s="70"/>
      <c r="TRC31" s="70"/>
      <c r="TRD31" s="70"/>
      <c r="TRE31" s="70"/>
      <c r="TRF31" s="70"/>
      <c r="TRG31" s="70"/>
      <c r="TRH31" s="70"/>
      <c r="TRI31" s="70"/>
      <c r="TRJ31" s="70"/>
      <c r="TRK31" s="70"/>
      <c r="TRL31" s="70"/>
      <c r="TRM31" s="70"/>
      <c r="TRN31" s="70"/>
      <c r="TRO31" s="70"/>
      <c r="TRP31" s="70"/>
      <c r="TRQ31" s="70"/>
      <c r="TRR31" s="70"/>
      <c r="TRS31" s="70"/>
      <c r="TRT31" s="70"/>
      <c r="TRU31" s="70"/>
      <c r="TRV31" s="70"/>
      <c r="TRW31" s="70"/>
      <c r="TRX31" s="70"/>
      <c r="TRY31" s="70"/>
      <c r="TRZ31" s="70"/>
      <c r="TSA31" s="70"/>
      <c r="TSB31" s="70"/>
      <c r="TSC31" s="70"/>
      <c r="TSD31" s="70"/>
      <c r="TSE31" s="70"/>
      <c r="TSF31" s="70"/>
      <c r="TSG31" s="70"/>
      <c r="TSH31" s="70"/>
      <c r="TSI31" s="70"/>
      <c r="TSJ31" s="70"/>
      <c r="TSK31" s="70"/>
      <c r="TSL31" s="70"/>
      <c r="TSM31" s="70"/>
      <c r="TSN31" s="70"/>
      <c r="TSO31" s="70"/>
      <c r="TSP31" s="70"/>
      <c r="TSQ31" s="70"/>
      <c r="TSR31" s="70"/>
      <c r="TSS31" s="70"/>
      <c r="TST31" s="70"/>
      <c r="TSU31" s="70"/>
      <c r="TSV31" s="70"/>
      <c r="TSW31" s="70"/>
      <c r="TSX31" s="70"/>
      <c r="TSY31" s="70"/>
      <c r="TSZ31" s="70"/>
      <c r="TTA31" s="70"/>
      <c r="TTB31" s="70"/>
      <c r="TTC31" s="70"/>
      <c r="TTD31" s="70"/>
      <c r="TTE31" s="70"/>
      <c r="TTF31" s="70"/>
      <c r="TTG31" s="70"/>
      <c r="TTH31" s="70"/>
      <c r="TTI31" s="70"/>
      <c r="TTJ31" s="70"/>
      <c r="TTK31" s="70"/>
      <c r="TTL31" s="70"/>
      <c r="TTM31" s="70"/>
      <c r="TTN31" s="70"/>
      <c r="TTO31" s="70"/>
      <c r="TTP31" s="70"/>
      <c r="TTQ31" s="70"/>
      <c r="TTR31" s="70"/>
      <c r="TTS31" s="70"/>
      <c r="TTT31" s="70"/>
      <c r="TTU31" s="70"/>
      <c r="TTV31" s="70"/>
      <c r="TTW31" s="70"/>
      <c r="TTX31" s="70"/>
      <c r="TTY31" s="70"/>
      <c r="TTZ31" s="70"/>
      <c r="TUA31" s="70"/>
      <c r="TUB31" s="70"/>
      <c r="TUC31" s="70"/>
      <c r="TUD31" s="70"/>
      <c r="TUE31" s="70"/>
      <c r="TUF31" s="70"/>
      <c r="TUG31" s="70"/>
      <c r="TUH31" s="70"/>
      <c r="TUI31" s="70"/>
      <c r="TUJ31" s="70"/>
      <c r="TUK31" s="70"/>
      <c r="TUL31" s="70"/>
      <c r="TUM31" s="70"/>
      <c r="TUN31" s="70"/>
      <c r="TUO31" s="70"/>
      <c r="TUP31" s="70"/>
      <c r="TUQ31" s="70"/>
      <c r="TUR31" s="70"/>
      <c r="TUS31" s="70"/>
      <c r="TUT31" s="70"/>
      <c r="TUU31" s="70"/>
      <c r="TUV31" s="70"/>
      <c r="TUW31" s="70"/>
      <c r="TUX31" s="70"/>
      <c r="TUY31" s="70"/>
      <c r="TUZ31" s="70"/>
      <c r="TVA31" s="70"/>
      <c r="TVB31" s="70"/>
      <c r="TVC31" s="70"/>
      <c r="TVD31" s="70"/>
      <c r="TVE31" s="70"/>
      <c r="TVF31" s="70"/>
      <c r="TVG31" s="70"/>
      <c r="TVH31" s="70"/>
      <c r="TVI31" s="70"/>
      <c r="TVJ31" s="70"/>
      <c r="TVK31" s="70"/>
      <c r="TVL31" s="70"/>
      <c r="TVM31" s="70"/>
      <c r="TVN31" s="70"/>
      <c r="TVO31" s="70"/>
      <c r="TVP31" s="70"/>
      <c r="TVQ31" s="70"/>
      <c r="TVR31" s="70"/>
      <c r="TVS31" s="70"/>
      <c r="TVT31" s="70"/>
      <c r="TVU31" s="70"/>
      <c r="TVV31" s="70"/>
      <c r="TVW31" s="70"/>
      <c r="TVX31" s="70"/>
      <c r="TVY31" s="70"/>
      <c r="TVZ31" s="70"/>
      <c r="TWA31" s="70"/>
      <c r="TWB31" s="70"/>
      <c r="TWC31" s="70"/>
      <c r="TWD31" s="70"/>
      <c r="TWE31" s="70"/>
      <c r="TWF31" s="70"/>
      <c r="TWG31" s="70"/>
      <c r="TWH31" s="70"/>
      <c r="TWI31" s="70"/>
      <c r="TWJ31" s="70"/>
      <c r="TWK31" s="70"/>
      <c r="TWL31" s="70"/>
      <c r="TWM31" s="70"/>
      <c r="TWN31" s="70"/>
      <c r="TWO31" s="70"/>
      <c r="TWP31" s="70"/>
      <c r="TWQ31" s="70"/>
      <c r="TWR31" s="70"/>
      <c r="TWS31" s="70"/>
      <c r="TWT31" s="70"/>
      <c r="TWU31" s="70"/>
      <c r="TWV31" s="70"/>
      <c r="TWW31" s="70"/>
      <c r="TWX31" s="70"/>
      <c r="TWY31" s="70"/>
      <c r="TWZ31" s="70"/>
      <c r="TXA31" s="70"/>
      <c r="TXB31" s="70"/>
      <c r="TXC31" s="70"/>
      <c r="TXD31" s="70"/>
      <c r="TXE31" s="70"/>
      <c r="TXF31" s="70"/>
      <c r="TXG31" s="70"/>
      <c r="TXH31" s="70"/>
      <c r="TXI31" s="70"/>
      <c r="TXJ31" s="70"/>
      <c r="TXK31" s="70"/>
      <c r="TXL31" s="70"/>
      <c r="TXM31" s="70"/>
      <c r="TXN31" s="70"/>
      <c r="TXO31" s="70"/>
      <c r="TXP31" s="70"/>
      <c r="TXQ31" s="70"/>
      <c r="TXR31" s="70"/>
      <c r="TXS31" s="70"/>
      <c r="TXT31" s="70"/>
      <c r="TXU31" s="70"/>
      <c r="TXV31" s="70"/>
      <c r="TXW31" s="70"/>
      <c r="TXX31" s="70"/>
      <c r="TXY31" s="70"/>
      <c r="TXZ31" s="70"/>
      <c r="TYA31" s="70"/>
      <c r="TYB31" s="70"/>
      <c r="TYC31" s="70"/>
      <c r="TYD31" s="70"/>
      <c r="TYE31" s="70"/>
      <c r="TYF31" s="70"/>
      <c r="TYG31" s="70"/>
      <c r="TYH31" s="70"/>
      <c r="TYI31" s="70"/>
      <c r="TYJ31" s="70"/>
      <c r="TYK31" s="70"/>
      <c r="TYL31" s="70"/>
      <c r="TYM31" s="70"/>
      <c r="TYN31" s="70"/>
      <c r="TYO31" s="70"/>
      <c r="TYP31" s="70"/>
      <c r="TYQ31" s="70"/>
      <c r="TYR31" s="70"/>
      <c r="TYS31" s="70"/>
      <c r="TYT31" s="70"/>
      <c r="TYU31" s="70"/>
      <c r="TYV31" s="70"/>
      <c r="TYW31" s="70"/>
      <c r="TYX31" s="70"/>
      <c r="TYY31" s="70"/>
      <c r="TYZ31" s="70"/>
      <c r="TZA31" s="70"/>
      <c r="TZB31" s="70"/>
      <c r="TZC31" s="70"/>
      <c r="TZD31" s="70"/>
      <c r="TZE31" s="70"/>
      <c r="TZF31" s="70"/>
      <c r="TZG31" s="70"/>
      <c r="TZH31" s="70"/>
      <c r="TZI31" s="70"/>
      <c r="TZJ31" s="70"/>
      <c r="TZK31" s="70"/>
      <c r="TZL31" s="70"/>
      <c r="TZM31" s="70"/>
      <c r="TZN31" s="70"/>
      <c r="TZO31" s="70"/>
      <c r="TZP31" s="70"/>
      <c r="TZQ31" s="70"/>
      <c r="TZR31" s="70"/>
      <c r="TZS31" s="70"/>
      <c r="TZT31" s="70"/>
      <c r="TZU31" s="70"/>
      <c r="TZV31" s="70"/>
      <c r="TZW31" s="70"/>
      <c r="TZX31" s="70"/>
      <c r="TZY31" s="70"/>
      <c r="TZZ31" s="70"/>
      <c r="UAA31" s="70"/>
      <c r="UAB31" s="70"/>
      <c r="UAC31" s="70"/>
      <c r="UAD31" s="70"/>
      <c r="UAE31" s="70"/>
      <c r="UAF31" s="70"/>
      <c r="UAG31" s="70"/>
      <c r="UAH31" s="70"/>
      <c r="UAI31" s="70"/>
      <c r="UAJ31" s="70"/>
      <c r="UAK31" s="70"/>
      <c r="UAL31" s="70"/>
      <c r="UAM31" s="70"/>
      <c r="UAN31" s="70"/>
      <c r="UAO31" s="70"/>
      <c r="UAP31" s="70"/>
      <c r="UAQ31" s="70"/>
      <c r="UAR31" s="70"/>
      <c r="UAS31" s="70"/>
      <c r="UAT31" s="70"/>
      <c r="UAU31" s="70"/>
      <c r="UAV31" s="70"/>
      <c r="UAW31" s="70"/>
      <c r="UAX31" s="70"/>
      <c r="UAY31" s="70"/>
      <c r="UAZ31" s="70"/>
      <c r="UBA31" s="70"/>
      <c r="UBB31" s="70"/>
      <c r="UBC31" s="70"/>
      <c r="UBD31" s="70"/>
      <c r="UBE31" s="70"/>
      <c r="UBF31" s="70"/>
      <c r="UBG31" s="70"/>
      <c r="UBH31" s="70"/>
      <c r="UBI31" s="70"/>
      <c r="UBJ31" s="70"/>
      <c r="UBK31" s="70"/>
      <c r="UBL31" s="70"/>
      <c r="UBM31" s="70"/>
      <c r="UBN31" s="70"/>
      <c r="UBO31" s="70"/>
      <c r="UBP31" s="70"/>
      <c r="UBQ31" s="70"/>
      <c r="UBR31" s="70"/>
      <c r="UBS31" s="70"/>
      <c r="UBT31" s="70"/>
      <c r="UBU31" s="70"/>
      <c r="UBV31" s="70"/>
      <c r="UBW31" s="70"/>
      <c r="UBX31" s="70"/>
      <c r="UBY31" s="70"/>
      <c r="UBZ31" s="70"/>
      <c r="UCA31" s="70"/>
      <c r="UCB31" s="70"/>
      <c r="UCC31" s="70"/>
      <c r="UCD31" s="70"/>
      <c r="UCE31" s="70"/>
      <c r="UCF31" s="70"/>
      <c r="UCG31" s="70"/>
      <c r="UCH31" s="70"/>
      <c r="UCI31" s="70"/>
      <c r="UCJ31" s="70"/>
      <c r="UCK31" s="70"/>
      <c r="UCL31" s="70"/>
      <c r="UCM31" s="70"/>
      <c r="UCN31" s="70"/>
      <c r="UCO31" s="70"/>
      <c r="UCP31" s="70"/>
      <c r="UCQ31" s="70"/>
      <c r="UCR31" s="70"/>
      <c r="UCS31" s="70"/>
      <c r="UCT31" s="70"/>
      <c r="UCU31" s="70"/>
      <c r="UCV31" s="70"/>
      <c r="UCW31" s="70"/>
      <c r="UCX31" s="70"/>
      <c r="UCY31" s="70"/>
      <c r="UCZ31" s="70"/>
      <c r="UDA31" s="70"/>
      <c r="UDB31" s="70"/>
      <c r="UDC31" s="70"/>
      <c r="UDD31" s="70"/>
      <c r="UDE31" s="70"/>
      <c r="UDF31" s="70"/>
      <c r="UDG31" s="70"/>
      <c r="UDH31" s="70"/>
      <c r="UDI31" s="70"/>
      <c r="UDJ31" s="70"/>
      <c r="UDK31" s="70"/>
      <c r="UDL31" s="70"/>
      <c r="UDM31" s="70"/>
      <c r="UDN31" s="70"/>
      <c r="UDO31" s="70"/>
      <c r="UDP31" s="70"/>
      <c r="UDQ31" s="70"/>
      <c r="UDR31" s="70"/>
      <c r="UDS31" s="70"/>
      <c r="UDT31" s="70"/>
      <c r="UDU31" s="70"/>
      <c r="UDV31" s="70"/>
      <c r="UDW31" s="70"/>
      <c r="UDX31" s="70"/>
      <c r="UDY31" s="70"/>
      <c r="UDZ31" s="70"/>
      <c r="UEA31" s="70"/>
      <c r="UEB31" s="70"/>
      <c r="UEC31" s="70"/>
      <c r="UED31" s="70"/>
      <c r="UEE31" s="70"/>
      <c r="UEF31" s="70"/>
      <c r="UEG31" s="70"/>
      <c r="UEH31" s="70"/>
      <c r="UEI31" s="70"/>
      <c r="UEJ31" s="70"/>
      <c r="UEK31" s="70"/>
      <c r="UEL31" s="70"/>
      <c r="UEM31" s="70"/>
      <c r="UEN31" s="70"/>
      <c r="UEO31" s="70"/>
      <c r="UEP31" s="70"/>
      <c r="UEQ31" s="70"/>
      <c r="UER31" s="70"/>
      <c r="UES31" s="70"/>
      <c r="UET31" s="70"/>
      <c r="UEU31" s="70"/>
      <c r="UEV31" s="70"/>
      <c r="UEW31" s="70"/>
      <c r="UEX31" s="70"/>
      <c r="UEY31" s="70"/>
      <c r="UEZ31" s="70"/>
      <c r="UFA31" s="70"/>
      <c r="UFB31" s="70"/>
      <c r="UFC31" s="70"/>
      <c r="UFD31" s="70"/>
      <c r="UFE31" s="70"/>
      <c r="UFF31" s="70"/>
      <c r="UFG31" s="70"/>
      <c r="UFH31" s="70"/>
      <c r="UFI31" s="70"/>
      <c r="UFJ31" s="70"/>
      <c r="UFK31" s="70"/>
      <c r="UFL31" s="70"/>
      <c r="UFM31" s="70"/>
      <c r="UFN31" s="70"/>
      <c r="UFO31" s="70"/>
      <c r="UFP31" s="70"/>
      <c r="UFQ31" s="70"/>
      <c r="UFR31" s="70"/>
      <c r="UFS31" s="70"/>
      <c r="UFT31" s="70"/>
      <c r="UFU31" s="70"/>
      <c r="UFV31" s="70"/>
      <c r="UFW31" s="70"/>
      <c r="UFX31" s="70"/>
      <c r="UFY31" s="70"/>
      <c r="UFZ31" s="70"/>
      <c r="UGA31" s="70"/>
      <c r="UGB31" s="70"/>
      <c r="UGC31" s="70"/>
      <c r="UGD31" s="70"/>
      <c r="UGE31" s="70"/>
      <c r="UGF31" s="70"/>
      <c r="UGG31" s="70"/>
      <c r="UGH31" s="70"/>
      <c r="UGI31" s="70"/>
      <c r="UGJ31" s="70"/>
      <c r="UGK31" s="70"/>
      <c r="UGL31" s="70"/>
      <c r="UGM31" s="70"/>
      <c r="UGN31" s="70"/>
      <c r="UGO31" s="70"/>
      <c r="UGP31" s="70"/>
      <c r="UGQ31" s="70"/>
      <c r="UGR31" s="70"/>
      <c r="UGS31" s="70"/>
      <c r="UGT31" s="70"/>
      <c r="UGU31" s="70"/>
      <c r="UGV31" s="70"/>
      <c r="UGW31" s="70"/>
      <c r="UGX31" s="70"/>
      <c r="UGY31" s="70"/>
      <c r="UGZ31" s="70"/>
      <c r="UHA31" s="70"/>
      <c r="UHB31" s="70"/>
      <c r="UHC31" s="70"/>
      <c r="UHD31" s="70"/>
      <c r="UHE31" s="70"/>
      <c r="UHF31" s="70"/>
      <c r="UHG31" s="70"/>
      <c r="UHH31" s="70"/>
      <c r="UHI31" s="70"/>
      <c r="UHJ31" s="70"/>
      <c r="UHK31" s="70"/>
      <c r="UHL31" s="70"/>
      <c r="UHM31" s="70"/>
      <c r="UHN31" s="70"/>
      <c r="UHO31" s="70"/>
      <c r="UHP31" s="70"/>
      <c r="UHQ31" s="70"/>
      <c r="UHR31" s="70"/>
      <c r="UHS31" s="70"/>
      <c r="UHT31" s="70"/>
      <c r="UHU31" s="70"/>
      <c r="UHV31" s="70"/>
      <c r="UHW31" s="70"/>
      <c r="UHX31" s="70"/>
      <c r="UHY31" s="70"/>
      <c r="UHZ31" s="70"/>
      <c r="UIA31" s="70"/>
      <c r="UIB31" s="70"/>
      <c r="UIC31" s="70"/>
      <c r="UID31" s="70"/>
      <c r="UIE31" s="70"/>
      <c r="UIF31" s="70"/>
      <c r="UIG31" s="70"/>
      <c r="UIH31" s="70"/>
      <c r="UII31" s="70"/>
      <c r="UIJ31" s="70"/>
      <c r="UIK31" s="70"/>
      <c r="UIL31" s="70"/>
      <c r="UIM31" s="70"/>
      <c r="UIN31" s="70"/>
      <c r="UIO31" s="70"/>
      <c r="UIP31" s="70"/>
      <c r="UIQ31" s="70"/>
      <c r="UIR31" s="70"/>
      <c r="UIS31" s="70"/>
      <c r="UIT31" s="70"/>
      <c r="UIU31" s="70"/>
      <c r="UIV31" s="70"/>
      <c r="UIW31" s="70"/>
      <c r="UIX31" s="70"/>
      <c r="UIY31" s="70"/>
      <c r="UIZ31" s="70"/>
      <c r="UJA31" s="70"/>
      <c r="UJB31" s="70"/>
      <c r="UJC31" s="70"/>
      <c r="UJD31" s="70"/>
      <c r="UJE31" s="70"/>
      <c r="UJF31" s="70"/>
      <c r="UJG31" s="70"/>
      <c r="UJH31" s="70"/>
      <c r="UJI31" s="70"/>
      <c r="UJJ31" s="70"/>
      <c r="UJK31" s="70"/>
      <c r="UJL31" s="70"/>
      <c r="UJM31" s="70"/>
      <c r="UJN31" s="70"/>
      <c r="UJO31" s="70"/>
      <c r="UJP31" s="70"/>
      <c r="UJQ31" s="70"/>
      <c r="UJR31" s="70"/>
      <c r="UJS31" s="70"/>
      <c r="UJT31" s="70"/>
      <c r="UJU31" s="70"/>
      <c r="UJV31" s="70"/>
      <c r="UJW31" s="70"/>
      <c r="UJX31" s="70"/>
      <c r="UJY31" s="70"/>
      <c r="UJZ31" s="70"/>
      <c r="UKA31" s="70"/>
      <c r="UKB31" s="70"/>
      <c r="UKC31" s="70"/>
      <c r="UKD31" s="70"/>
      <c r="UKE31" s="70"/>
      <c r="UKF31" s="70"/>
      <c r="UKG31" s="70"/>
      <c r="UKH31" s="70"/>
      <c r="UKI31" s="70"/>
      <c r="UKJ31" s="70"/>
      <c r="UKK31" s="70"/>
      <c r="UKL31" s="70"/>
      <c r="UKM31" s="70"/>
      <c r="UKN31" s="70"/>
      <c r="UKO31" s="70"/>
      <c r="UKP31" s="70"/>
      <c r="UKQ31" s="70"/>
      <c r="UKR31" s="70"/>
      <c r="UKS31" s="70"/>
      <c r="UKT31" s="70"/>
      <c r="UKU31" s="70"/>
      <c r="UKV31" s="70"/>
      <c r="UKW31" s="70"/>
      <c r="UKX31" s="70"/>
      <c r="UKY31" s="70"/>
      <c r="UKZ31" s="70"/>
      <c r="ULA31" s="70"/>
      <c r="ULB31" s="70"/>
      <c r="ULC31" s="70"/>
      <c r="ULD31" s="70"/>
      <c r="ULE31" s="70"/>
      <c r="ULF31" s="70"/>
      <c r="ULG31" s="70"/>
      <c r="ULH31" s="70"/>
      <c r="ULI31" s="70"/>
      <c r="ULJ31" s="70"/>
      <c r="ULK31" s="70"/>
      <c r="ULL31" s="70"/>
      <c r="ULM31" s="70"/>
      <c r="ULN31" s="70"/>
      <c r="ULO31" s="70"/>
      <c r="ULP31" s="70"/>
      <c r="ULQ31" s="70"/>
      <c r="ULR31" s="70"/>
      <c r="ULS31" s="70"/>
      <c r="ULT31" s="70"/>
      <c r="ULU31" s="70"/>
      <c r="ULV31" s="70"/>
      <c r="ULW31" s="70"/>
      <c r="ULX31" s="70"/>
      <c r="ULY31" s="70"/>
      <c r="ULZ31" s="70"/>
      <c r="UMA31" s="70"/>
      <c r="UMB31" s="70"/>
      <c r="UMC31" s="70"/>
      <c r="UMD31" s="70"/>
      <c r="UME31" s="70"/>
      <c r="UMF31" s="70"/>
      <c r="UMG31" s="70"/>
      <c r="UMH31" s="70"/>
      <c r="UMI31" s="70"/>
      <c r="UMJ31" s="70"/>
      <c r="UMK31" s="70"/>
      <c r="UML31" s="70"/>
      <c r="UMM31" s="70"/>
      <c r="UMN31" s="70"/>
      <c r="UMO31" s="70"/>
      <c r="UMP31" s="70"/>
      <c r="UMQ31" s="70"/>
      <c r="UMR31" s="70"/>
      <c r="UMS31" s="70"/>
      <c r="UMT31" s="70"/>
      <c r="UMU31" s="70"/>
      <c r="UMV31" s="70"/>
      <c r="UMW31" s="70"/>
      <c r="UMX31" s="70"/>
      <c r="UMY31" s="70"/>
      <c r="UMZ31" s="70"/>
      <c r="UNA31" s="70"/>
      <c r="UNB31" s="70"/>
      <c r="UNC31" s="70"/>
      <c r="UND31" s="70"/>
      <c r="UNE31" s="70"/>
      <c r="UNF31" s="70"/>
      <c r="UNG31" s="70"/>
      <c r="UNH31" s="70"/>
      <c r="UNI31" s="70"/>
      <c r="UNJ31" s="70"/>
      <c r="UNK31" s="70"/>
      <c r="UNL31" s="70"/>
      <c r="UNM31" s="70"/>
      <c r="UNN31" s="70"/>
      <c r="UNO31" s="70"/>
      <c r="UNP31" s="70"/>
      <c r="UNQ31" s="70"/>
      <c r="UNR31" s="70"/>
      <c r="UNS31" s="70"/>
      <c r="UNT31" s="70"/>
      <c r="UNU31" s="70"/>
      <c r="UNV31" s="70"/>
      <c r="UNW31" s="70"/>
      <c r="UNX31" s="70"/>
      <c r="UNY31" s="70"/>
      <c r="UNZ31" s="70"/>
      <c r="UOA31" s="70"/>
      <c r="UOB31" s="70"/>
      <c r="UOC31" s="70"/>
      <c r="UOD31" s="70"/>
      <c r="UOE31" s="70"/>
      <c r="UOF31" s="70"/>
      <c r="UOG31" s="70"/>
      <c r="UOH31" s="70"/>
      <c r="UOI31" s="70"/>
      <c r="UOJ31" s="70"/>
      <c r="UOK31" s="70"/>
      <c r="UOL31" s="70"/>
      <c r="UOM31" s="70"/>
      <c r="UON31" s="70"/>
      <c r="UOO31" s="70"/>
      <c r="UOP31" s="70"/>
      <c r="UOQ31" s="70"/>
      <c r="UOR31" s="70"/>
      <c r="UOS31" s="70"/>
      <c r="UOT31" s="70"/>
      <c r="UOU31" s="70"/>
      <c r="UOV31" s="70"/>
      <c r="UOW31" s="70"/>
      <c r="UOX31" s="70"/>
      <c r="UOY31" s="70"/>
      <c r="UOZ31" s="70"/>
      <c r="UPA31" s="70"/>
      <c r="UPB31" s="70"/>
      <c r="UPC31" s="70"/>
      <c r="UPD31" s="70"/>
      <c r="UPE31" s="70"/>
      <c r="UPF31" s="70"/>
      <c r="UPG31" s="70"/>
      <c r="UPH31" s="70"/>
      <c r="UPI31" s="70"/>
      <c r="UPJ31" s="70"/>
      <c r="UPK31" s="70"/>
      <c r="UPL31" s="70"/>
      <c r="UPM31" s="70"/>
      <c r="UPN31" s="70"/>
      <c r="UPO31" s="70"/>
      <c r="UPP31" s="70"/>
      <c r="UPQ31" s="70"/>
      <c r="UPR31" s="70"/>
      <c r="UPS31" s="70"/>
      <c r="UPT31" s="70"/>
      <c r="UPU31" s="70"/>
      <c r="UPV31" s="70"/>
      <c r="UPW31" s="70"/>
      <c r="UPX31" s="70"/>
      <c r="UPY31" s="70"/>
      <c r="UPZ31" s="70"/>
      <c r="UQA31" s="70"/>
      <c r="UQB31" s="70"/>
      <c r="UQC31" s="70"/>
      <c r="UQD31" s="70"/>
      <c r="UQE31" s="70"/>
      <c r="UQF31" s="70"/>
      <c r="UQG31" s="70"/>
      <c r="UQH31" s="70"/>
      <c r="UQI31" s="70"/>
      <c r="UQJ31" s="70"/>
      <c r="UQK31" s="70"/>
      <c r="UQL31" s="70"/>
      <c r="UQM31" s="70"/>
      <c r="UQN31" s="70"/>
      <c r="UQO31" s="70"/>
      <c r="UQP31" s="70"/>
      <c r="UQQ31" s="70"/>
      <c r="UQR31" s="70"/>
      <c r="UQS31" s="70"/>
      <c r="UQT31" s="70"/>
      <c r="UQU31" s="70"/>
      <c r="UQV31" s="70"/>
      <c r="UQW31" s="70"/>
      <c r="UQX31" s="70"/>
      <c r="UQY31" s="70"/>
      <c r="UQZ31" s="70"/>
      <c r="URA31" s="70"/>
      <c r="URB31" s="70"/>
      <c r="URC31" s="70"/>
      <c r="URD31" s="70"/>
      <c r="URE31" s="70"/>
      <c r="URF31" s="70"/>
      <c r="URG31" s="70"/>
      <c r="URH31" s="70"/>
      <c r="URI31" s="70"/>
      <c r="URJ31" s="70"/>
      <c r="URK31" s="70"/>
      <c r="URL31" s="70"/>
      <c r="URM31" s="70"/>
      <c r="URN31" s="70"/>
      <c r="URO31" s="70"/>
      <c r="URP31" s="70"/>
      <c r="URQ31" s="70"/>
      <c r="URR31" s="70"/>
      <c r="URS31" s="70"/>
      <c r="URT31" s="70"/>
      <c r="URU31" s="70"/>
      <c r="URV31" s="70"/>
      <c r="URW31" s="70"/>
      <c r="URX31" s="70"/>
      <c r="URY31" s="70"/>
      <c r="URZ31" s="70"/>
      <c r="USA31" s="70"/>
      <c r="USB31" s="70"/>
      <c r="USC31" s="70"/>
      <c r="USD31" s="70"/>
      <c r="USE31" s="70"/>
      <c r="USF31" s="70"/>
      <c r="USG31" s="70"/>
      <c r="USH31" s="70"/>
      <c r="USI31" s="70"/>
      <c r="USJ31" s="70"/>
      <c r="USK31" s="70"/>
      <c r="USL31" s="70"/>
      <c r="USM31" s="70"/>
      <c r="USN31" s="70"/>
      <c r="USO31" s="70"/>
      <c r="USP31" s="70"/>
      <c r="USQ31" s="70"/>
      <c r="USR31" s="70"/>
      <c r="USS31" s="70"/>
      <c r="UST31" s="70"/>
      <c r="USU31" s="70"/>
      <c r="USV31" s="70"/>
      <c r="USW31" s="70"/>
      <c r="USX31" s="70"/>
      <c r="USY31" s="70"/>
      <c r="USZ31" s="70"/>
      <c r="UTA31" s="70"/>
      <c r="UTB31" s="70"/>
      <c r="UTC31" s="70"/>
      <c r="UTD31" s="70"/>
      <c r="UTE31" s="70"/>
      <c r="UTF31" s="70"/>
      <c r="UTG31" s="70"/>
      <c r="UTH31" s="70"/>
      <c r="UTI31" s="70"/>
      <c r="UTJ31" s="70"/>
      <c r="UTK31" s="70"/>
      <c r="UTL31" s="70"/>
      <c r="UTM31" s="70"/>
      <c r="UTN31" s="70"/>
      <c r="UTO31" s="70"/>
      <c r="UTP31" s="70"/>
      <c r="UTQ31" s="70"/>
      <c r="UTR31" s="70"/>
      <c r="UTS31" s="70"/>
      <c r="UTT31" s="70"/>
      <c r="UTU31" s="70"/>
      <c r="UTV31" s="70"/>
      <c r="UTW31" s="70"/>
      <c r="UTX31" s="70"/>
      <c r="UTY31" s="70"/>
      <c r="UTZ31" s="70"/>
      <c r="UUA31" s="70"/>
      <c r="UUB31" s="70"/>
      <c r="UUC31" s="70"/>
      <c r="UUD31" s="70"/>
      <c r="UUE31" s="70"/>
      <c r="UUF31" s="70"/>
      <c r="UUG31" s="70"/>
      <c r="UUH31" s="70"/>
      <c r="UUI31" s="70"/>
      <c r="UUJ31" s="70"/>
      <c r="UUK31" s="70"/>
      <c r="UUL31" s="70"/>
      <c r="UUM31" s="70"/>
      <c r="UUN31" s="70"/>
      <c r="UUO31" s="70"/>
      <c r="UUP31" s="70"/>
      <c r="UUQ31" s="70"/>
      <c r="UUR31" s="70"/>
      <c r="UUS31" s="70"/>
      <c r="UUT31" s="70"/>
      <c r="UUU31" s="70"/>
      <c r="UUV31" s="70"/>
      <c r="UUW31" s="70"/>
      <c r="UUX31" s="70"/>
      <c r="UUY31" s="70"/>
      <c r="UUZ31" s="70"/>
      <c r="UVA31" s="70"/>
      <c r="UVB31" s="70"/>
      <c r="UVC31" s="70"/>
      <c r="UVD31" s="70"/>
      <c r="UVE31" s="70"/>
      <c r="UVF31" s="70"/>
      <c r="UVG31" s="70"/>
      <c r="UVH31" s="70"/>
      <c r="UVI31" s="70"/>
      <c r="UVJ31" s="70"/>
      <c r="UVK31" s="70"/>
      <c r="UVL31" s="70"/>
      <c r="UVM31" s="70"/>
      <c r="UVN31" s="70"/>
      <c r="UVO31" s="70"/>
      <c r="UVP31" s="70"/>
      <c r="UVQ31" s="70"/>
      <c r="UVR31" s="70"/>
      <c r="UVS31" s="70"/>
      <c r="UVT31" s="70"/>
      <c r="UVU31" s="70"/>
      <c r="UVV31" s="70"/>
      <c r="UVW31" s="70"/>
      <c r="UVX31" s="70"/>
      <c r="UVY31" s="70"/>
      <c r="UVZ31" s="70"/>
      <c r="UWA31" s="70"/>
      <c r="UWB31" s="70"/>
      <c r="UWC31" s="70"/>
      <c r="UWD31" s="70"/>
      <c r="UWE31" s="70"/>
      <c r="UWF31" s="70"/>
      <c r="UWG31" s="70"/>
      <c r="UWH31" s="70"/>
      <c r="UWI31" s="70"/>
      <c r="UWJ31" s="70"/>
      <c r="UWK31" s="70"/>
      <c r="UWL31" s="70"/>
      <c r="UWM31" s="70"/>
      <c r="UWN31" s="70"/>
      <c r="UWO31" s="70"/>
      <c r="UWP31" s="70"/>
      <c r="UWQ31" s="70"/>
      <c r="UWR31" s="70"/>
      <c r="UWS31" s="70"/>
      <c r="UWT31" s="70"/>
      <c r="UWU31" s="70"/>
      <c r="UWV31" s="70"/>
      <c r="UWW31" s="70"/>
      <c r="UWX31" s="70"/>
      <c r="UWY31" s="70"/>
      <c r="UWZ31" s="70"/>
      <c r="UXA31" s="70"/>
      <c r="UXB31" s="70"/>
      <c r="UXC31" s="70"/>
      <c r="UXD31" s="70"/>
      <c r="UXE31" s="70"/>
      <c r="UXF31" s="70"/>
      <c r="UXG31" s="70"/>
      <c r="UXH31" s="70"/>
      <c r="UXI31" s="70"/>
      <c r="UXJ31" s="70"/>
      <c r="UXK31" s="70"/>
      <c r="UXL31" s="70"/>
      <c r="UXM31" s="70"/>
      <c r="UXN31" s="70"/>
      <c r="UXO31" s="70"/>
      <c r="UXP31" s="70"/>
      <c r="UXQ31" s="70"/>
      <c r="UXR31" s="70"/>
      <c r="UXS31" s="70"/>
      <c r="UXT31" s="70"/>
      <c r="UXU31" s="70"/>
      <c r="UXV31" s="70"/>
      <c r="UXW31" s="70"/>
      <c r="UXX31" s="70"/>
      <c r="UXY31" s="70"/>
      <c r="UXZ31" s="70"/>
      <c r="UYA31" s="70"/>
      <c r="UYB31" s="70"/>
      <c r="UYC31" s="70"/>
      <c r="UYD31" s="70"/>
      <c r="UYE31" s="70"/>
      <c r="UYF31" s="70"/>
      <c r="UYG31" s="70"/>
      <c r="UYH31" s="70"/>
      <c r="UYI31" s="70"/>
      <c r="UYJ31" s="70"/>
      <c r="UYK31" s="70"/>
      <c r="UYL31" s="70"/>
      <c r="UYM31" s="70"/>
      <c r="UYN31" s="70"/>
      <c r="UYO31" s="70"/>
      <c r="UYP31" s="70"/>
      <c r="UYQ31" s="70"/>
      <c r="UYR31" s="70"/>
      <c r="UYS31" s="70"/>
      <c r="UYT31" s="70"/>
      <c r="UYU31" s="70"/>
      <c r="UYV31" s="70"/>
      <c r="UYW31" s="70"/>
      <c r="UYX31" s="70"/>
      <c r="UYY31" s="70"/>
      <c r="UYZ31" s="70"/>
      <c r="UZA31" s="70"/>
      <c r="UZB31" s="70"/>
      <c r="UZC31" s="70"/>
      <c r="UZD31" s="70"/>
      <c r="UZE31" s="70"/>
      <c r="UZF31" s="70"/>
      <c r="UZG31" s="70"/>
      <c r="UZH31" s="70"/>
      <c r="UZI31" s="70"/>
      <c r="UZJ31" s="70"/>
      <c r="UZK31" s="70"/>
      <c r="UZL31" s="70"/>
      <c r="UZM31" s="70"/>
      <c r="UZN31" s="70"/>
      <c r="UZO31" s="70"/>
      <c r="UZP31" s="70"/>
      <c r="UZQ31" s="70"/>
      <c r="UZR31" s="70"/>
      <c r="UZS31" s="70"/>
      <c r="UZT31" s="70"/>
      <c r="UZU31" s="70"/>
      <c r="UZV31" s="70"/>
      <c r="UZW31" s="70"/>
      <c r="UZX31" s="70"/>
      <c r="UZY31" s="70"/>
      <c r="UZZ31" s="70"/>
      <c r="VAA31" s="70"/>
      <c r="VAB31" s="70"/>
      <c r="VAC31" s="70"/>
      <c r="VAD31" s="70"/>
      <c r="VAE31" s="70"/>
      <c r="VAF31" s="70"/>
      <c r="VAG31" s="70"/>
      <c r="VAH31" s="70"/>
      <c r="VAI31" s="70"/>
      <c r="VAJ31" s="70"/>
      <c r="VAK31" s="70"/>
      <c r="VAL31" s="70"/>
      <c r="VAM31" s="70"/>
      <c r="VAN31" s="70"/>
      <c r="VAO31" s="70"/>
      <c r="VAP31" s="70"/>
      <c r="VAQ31" s="70"/>
      <c r="VAR31" s="70"/>
      <c r="VAS31" s="70"/>
      <c r="VAT31" s="70"/>
      <c r="VAU31" s="70"/>
      <c r="VAV31" s="70"/>
      <c r="VAW31" s="70"/>
      <c r="VAX31" s="70"/>
      <c r="VAY31" s="70"/>
      <c r="VAZ31" s="70"/>
      <c r="VBA31" s="70"/>
      <c r="VBB31" s="70"/>
      <c r="VBC31" s="70"/>
      <c r="VBD31" s="70"/>
      <c r="VBE31" s="70"/>
      <c r="VBF31" s="70"/>
      <c r="VBG31" s="70"/>
      <c r="VBH31" s="70"/>
      <c r="VBI31" s="70"/>
      <c r="VBJ31" s="70"/>
      <c r="VBK31" s="70"/>
      <c r="VBL31" s="70"/>
      <c r="VBM31" s="70"/>
      <c r="VBN31" s="70"/>
      <c r="VBO31" s="70"/>
      <c r="VBP31" s="70"/>
      <c r="VBQ31" s="70"/>
      <c r="VBR31" s="70"/>
      <c r="VBS31" s="70"/>
      <c r="VBT31" s="70"/>
      <c r="VBU31" s="70"/>
      <c r="VBV31" s="70"/>
      <c r="VBW31" s="70"/>
      <c r="VBX31" s="70"/>
      <c r="VBY31" s="70"/>
      <c r="VBZ31" s="70"/>
      <c r="VCA31" s="70"/>
      <c r="VCB31" s="70"/>
      <c r="VCC31" s="70"/>
      <c r="VCD31" s="70"/>
      <c r="VCE31" s="70"/>
      <c r="VCF31" s="70"/>
      <c r="VCG31" s="70"/>
      <c r="VCH31" s="70"/>
      <c r="VCI31" s="70"/>
      <c r="VCJ31" s="70"/>
      <c r="VCK31" s="70"/>
      <c r="VCL31" s="70"/>
      <c r="VCM31" s="70"/>
      <c r="VCN31" s="70"/>
      <c r="VCO31" s="70"/>
      <c r="VCP31" s="70"/>
      <c r="VCQ31" s="70"/>
      <c r="VCR31" s="70"/>
      <c r="VCS31" s="70"/>
      <c r="VCT31" s="70"/>
      <c r="VCU31" s="70"/>
      <c r="VCV31" s="70"/>
      <c r="VCW31" s="70"/>
      <c r="VCX31" s="70"/>
      <c r="VCY31" s="70"/>
      <c r="VCZ31" s="70"/>
      <c r="VDA31" s="70"/>
      <c r="VDB31" s="70"/>
      <c r="VDC31" s="70"/>
      <c r="VDD31" s="70"/>
      <c r="VDE31" s="70"/>
      <c r="VDF31" s="70"/>
      <c r="VDG31" s="70"/>
      <c r="VDH31" s="70"/>
      <c r="VDI31" s="70"/>
      <c r="VDJ31" s="70"/>
      <c r="VDK31" s="70"/>
      <c r="VDL31" s="70"/>
      <c r="VDM31" s="70"/>
      <c r="VDN31" s="70"/>
      <c r="VDO31" s="70"/>
      <c r="VDP31" s="70"/>
      <c r="VDQ31" s="70"/>
      <c r="VDR31" s="70"/>
      <c r="VDS31" s="70"/>
      <c r="VDT31" s="70"/>
      <c r="VDU31" s="70"/>
      <c r="VDV31" s="70"/>
      <c r="VDW31" s="70"/>
      <c r="VDX31" s="70"/>
      <c r="VDY31" s="70"/>
      <c r="VDZ31" s="70"/>
      <c r="VEA31" s="70"/>
      <c r="VEB31" s="70"/>
      <c r="VEC31" s="70"/>
      <c r="VED31" s="70"/>
      <c r="VEE31" s="70"/>
      <c r="VEF31" s="70"/>
      <c r="VEG31" s="70"/>
      <c r="VEH31" s="70"/>
      <c r="VEI31" s="70"/>
      <c r="VEJ31" s="70"/>
      <c r="VEK31" s="70"/>
      <c r="VEL31" s="70"/>
      <c r="VEM31" s="70"/>
      <c r="VEN31" s="70"/>
      <c r="VEO31" s="70"/>
      <c r="VEP31" s="70"/>
      <c r="VEQ31" s="70"/>
      <c r="VER31" s="70"/>
      <c r="VES31" s="70"/>
      <c r="VET31" s="70"/>
      <c r="VEU31" s="70"/>
      <c r="VEV31" s="70"/>
      <c r="VEW31" s="70"/>
      <c r="VEX31" s="70"/>
      <c r="VEY31" s="70"/>
      <c r="VEZ31" s="70"/>
      <c r="VFA31" s="70"/>
      <c r="VFB31" s="70"/>
      <c r="VFC31" s="70"/>
      <c r="VFD31" s="70"/>
      <c r="VFE31" s="70"/>
      <c r="VFF31" s="70"/>
      <c r="VFG31" s="70"/>
      <c r="VFH31" s="70"/>
      <c r="VFI31" s="70"/>
      <c r="VFJ31" s="70"/>
      <c r="VFK31" s="70"/>
      <c r="VFL31" s="70"/>
      <c r="VFM31" s="70"/>
      <c r="VFN31" s="70"/>
      <c r="VFO31" s="70"/>
      <c r="VFP31" s="70"/>
      <c r="VFQ31" s="70"/>
      <c r="VFR31" s="70"/>
      <c r="VFS31" s="70"/>
      <c r="VFT31" s="70"/>
      <c r="VFU31" s="70"/>
      <c r="VFV31" s="70"/>
      <c r="VFW31" s="70"/>
      <c r="VFX31" s="70"/>
      <c r="VFY31" s="70"/>
      <c r="VFZ31" s="70"/>
      <c r="VGA31" s="70"/>
      <c r="VGB31" s="70"/>
      <c r="VGC31" s="70"/>
      <c r="VGD31" s="70"/>
      <c r="VGE31" s="70"/>
      <c r="VGF31" s="70"/>
      <c r="VGG31" s="70"/>
      <c r="VGH31" s="70"/>
      <c r="VGI31" s="70"/>
      <c r="VGJ31" s="70"/>
      <c r="VGK31" s="70"/>
      <c r="VGL31" s="70"/>
      <c r="VGM31" s="70"/>
      <c r="VGN31" s="70"/>
      <c r="VGO31" s="70"/>
      <c r="VGP31" s="70"/>
      <c r="VGQ31" s="70"/>
      <c r="VGR31" s="70"/>
      <c r="VGS31" s="70"/>
      <c r="VGT31" s="70"/>
      <c r="VGU31" s="70"/>
      <c r="VGV31" s="70"/>
      <c r="VGW31" s="70"/>
      <c r="VGX31" s="70"/>
      <c r="VGY31" s="70"/>
      <c r="VGZ31" s="70"/>
      <c r="VHA31" s="70"/>
      <c r="VHB31" s="70"/>
      <c r="VHC31" s="70"/>
      <c r="VHD31" s="70"/>
      <c r="VHE31" s="70"/>
      <c r="VHF31" s="70"/>
      <c r="VHG31" s="70"/>
      <c r="VHH31" s="70"/>
      <c r="VHI31" s="70"/>
      <c r="VHJ31" s="70"/>
      <c r="VHK31" s="70"/>
      <c r="VHL31" s="70"/>
      <c r="VHM31" s="70"/>
      <c r="VHN31" s="70"/>
      <c r="VHO31" s="70"/>
      <c r="VHP31" s="70"/>
      <c r="VHQ31" s="70"/>
      <c r="VHR31" s="70"/>
      <c r="VHS31" s="70"/>
      <c r="VHT31" s="70"/>
      <c r="VHU31" s="70"/>
      <c r="VHV31" s="70"/>
      <c r="VHW31" s="70"/>
      <c r="VHX31" s="70"/>
      <c r="VHY31" s="70"/>
      <c r="VHZ31" s="70"/>
      <c r="VIA31" s="70"/>
      <c r="VIB31" s="70"/>
      <c r="VIC31" s="70"/>
      <c r="VID31" s="70"/>
      <c r="VIE31" s="70"/>
      <c r="VIF31" s="70"/>
      <c r="VIG31" s="70"/>
      <c r="VIH31" s="70"/>
      <c r="VII31" s="70"/>
      <c r="VIJ31" s="70"/>
      <c r="VIK31" s="70"/>
      <c r="VIL31" s="70"/>
      <c r="VIM31" s="70"/>
      <c r="VIN31" s="70"/>
      <c r="VIO31" s="70"/>
      <c r="VIP31" s="70"/>
      <c r="VIQ31" s="70"/>
      <c r="VIR31" s="70"/>
      <c r="VIS31" s="70"/>
      <c r="VIT31" s="70"/>
      <c r="VIU31" s="70"/>
      <c r="VIV31" s="70"/>
      <c r="VIW31" s="70"/>
      <c r="VIX31" s="70"/>
      <c r="VIY31" s="70"/>
      <c r="VIZ31" s="70"/>
      <c r="VJA31" s="70"/>
      <c r="VJB31" s="70"/>
      <c r="VJC31" s="70"/>
      <c r="VJD31" s="70"/>
      <c r="VJE31" s="70"/>
      <c r="VJF31" s="70"/>
      <c r="VJG31" s="70"/>
      <c r="VJH31" s="70"/>
      <c r="VJI31" s="70"/>
      <c r="VJJ31" s="70"/>
      <c r="VJK31" s="70"/>
      <c r="VJL31" s="70"/>
      <c r="VJM31" s="70"/>
      <c r="VJN31" s="70"/>
      <c r="VJO31" s="70"/>
      <c r="VJP31" s="70"/>
      <c r="VJQ31" s="70"/>
      <c r="VJR31" s="70"/>
      <c r="VJS31" s="70"/>
      <c r="VJT31" s="70"/>
      <c r="VJU31" s="70"/>
      <c r="VJV31" s="70"/>
      <c r="VJW31" s="70"/>
      <c r="VJX31" s="70"/>
      <c r="VJY31" s="70"/>
      <c r="VJZ31" s="70"/>
      <c r="VKA31" s="70"/>
      <c r="VKB31" s="70"/>
      <c r="VKC31" s="70"/>
      <c r="VKD31" s="70"/>
      <c r="VKE31" s="70"/>
      <c r="VKF31" s="70"/>
      <c r="VKG31" s="70"/>
      <c r="VKH31" s="70"/>
      <c r="VKI31" s="70"/>
      <c r="VKJ31" s="70"/>
      <c r="VKK31" s="70"/>
      <c r="VKL31" s="70"/>
      <c r="VKM31" s="70"/>
      <c r="VKN31" s="70"/>
      <c r="VKO31" s="70"/>
      <c r="VKP31" s="70"/>
      <c r="VKQ31" s="70"/>
      <c r="VKR31" s="70"/>
      <c r="VKS31" s="70"/>
      <c r="VKT31" s="70"/>
      <c r="VKU31" s="70"/>
      <c r="VKV31" s="70"/>
      <c r="VKW31" s="70"/>
      <c r="VKX31" s="70"/>
      <c r="VKY31" s="70"/>
      <c r="VKZ31" s="70"/>
      <c r="VLA31" s="70"/>
      <c r="VLB31" s="70"/>
      <c r="VLC31" s="70"/>
      <c r="VLD31" s="70"/>
      <c r="VLE31" s="70"/>
      <c r="VLF31" s="70"/>
      <c r="VLG31" s="70"/>
      <c r="VLH31" s="70"/>
      <c r="VLI31" s="70"/>
      <c r="VLJ31" s="70"/>
      <c r="VLK31" s="70"/>
      <c r="VLL31" s="70"/>
      <c r="VLM31" s="70"/>
      <c r="VLN31" s="70"/>
      <c r="VLO31" s="70"/>
      <c r="VLP31" s="70"/>
      <c r="VLQ31" s="70"/>
      <c r="VLR31" s="70"/>
      <c r="VLS31" s="70"/>
      <c r="VLT31" s="70"/>
      <c r="VLU31" s="70"/>
      <c r="VLV31" s="70"/>
      <c r="VLW31" s="70"/>
      <c r="VLX31" s="70"/>
      <c r="VLY31" s="70"/>
      <c r="VLZ31" s="70"/>
      <c r="VMA31" s="70"/>
      <c r="VMB31" s="70"/>
      <c r="VMC31" s="70"/>
      <c r="VMD31" s="70"/>
      <c r="VME31" s="70"/>
      <c r="VMF31" s="70"/>
      <c r="VMG31" s="70"/>
      <c r="VMH31" s="70"/>
      <c r="VMI31" s="70"/>
      <c r="VMJ31" s="70"/>
      <c r="VMK31" s="70"/>
      <c r="VML31" s="70"/>
      <c r="VMM31" s="70"/>
      <c r="VMN31" s="70"/>
      <c r="VMO31" s="70"/>
      <c r="VMP31" s="70"/>
      <c r="VMQ31" s="70"/>
      <c r="VMR31" s="70"/>
      <c r="VMS31" s="70"/>
      <c r="VMT31" s="70"/>
      <c r="VMU31" s="70"/>
      <c r="VMV31" s="70"/>
      <c r="VMW31" s="70"/>
      <c r="VMX31" s="70"/>
      <c r="VMY31" s="70"/>
      <c r="VMZ31" s="70"/>
      <c r="VNA31" s="70"/>
      <c r="VNB31" s="70"/>
      <c r="VNC31" s="70"/>
      <c r="VND31" s="70"/>
      <c r="VNE31" s="70"/>
      <c r="VNF31" s="70"/>
      <c r="VNG31" s="70"/>
      <c r="VNH31" s="70"/>
      <c r="VNI31" s="70"/>
      <c r="VNJ31" s="70"/>
      <c r="VNK31" s="70"/>
      <c r="VNL31" s="70"/>
      <c r="VNM31" s="70"/>
      <c r="VNN31" s="70"/>
      <c r="VNO31" s="70"/>
      <c r="VNP31" s="70"/>
      <c r="VNQ31" s="70"/>
      <c r="VNR31" s="70"/>
      <c r="VNS31" s="70"/>
      <c r="VNT31" s="70"/>
      <c r="VNU31" s="70"/>
      <c r="VNV31" s="70"/>
      <c r="VNW31" s="70"/>
      <c r="VNX31" s="70"/>
      <c r="VNY31" s="70"/>
      <c r="VNZ31" s="70"/>
      <c r="VOA31" s="70"/>
      <c r="VOB31" s="70"/>
      <c r="VOC31" s="70"/>
      <c r="VOD31" s="70"/>
      <c r="VOE31" s="70"/>
      <c r="VOF31" s="70"/>
      <c r="VOG31" s="70"/>
      <c r="VOH31" s="70"/>
      <c r="VOI31" s="70"/>
      <c r="VOJ31" s="70"/>
      <c r="VOK31" s="70"/>
      <c r="VOL31" s="70"/>
      <c r="VOM31" s="70"/>
      <c r="VON31" s="70"/>
      <c r="VOO31" s="70"/>
      <c r="VOP31" s="70"/>
      <c r="VOQ31" s="70"/>
      <c r="VOR31" s="70"/>
      <c r="VOS31" s="70"/>
      <c r="VOT31" s="70"/>
      <c r="VOU31" s="70"/>
      <c r="VOV31" s="70"/>
      <c r="VOW31" s="70"/>
      <c r="VOX31" s="70"/>
      <c r="VOY31" s="70"/>
      <c r="VOZ31" s="70"/>
      <c r="VPA31" s="70"/>
      <c r="VPB31" s="70"/>
      <c r="VPC31" s="70"/>
      <c r="VPD31" s="70"/>
      <c r="VPE31" s="70"/>
      <c r="VPF31" s="70"/>
      <c r="VPG31" s="70"/>
      <c r="VPH31" s="70"/>
      <c r="VPI31" s="70"/>
      <c r="VPJ31" s="70"/>
      <c r="VPK31" s="70"/>
      <c r="VPL31" s="70"/>
      <c r="VPM31" s="70"/>
      <c r="VPN31" s="70"/>
      <c r="VPO31" s="70"/>
      <c r="VPP31" s="70"/>
      <c r="VPQ31" s="70"/>
      <c r="VPR31" s="70"/>
      <c r="VPS31" s="70"/>
      <c r="VPT31" s="70"/>
      <c r="VPU31" s="70"/>
      <c r="VPV31" s="70"/>
      <c r="VPW31" s="70"/>
      <c r="VPX31" s="70"/>
      <c r="VPY31" s="70"/>
      <c r="VPZ31" s="70"/>
      <c r="VQA31" s="70"/>
      <c r="VQB31" s="70"/>
      <c r="VQC31" s="70"/>
      <c r="VQD31" s="70"/>
      <c r="VQE31" s="70"/>
      <c r="VQF31" s="70"/>
      <c r="VQG31" s="70"/>
      <c r="VQH31" s="70"/>
      <c r="VQI31" s="70"/>
      <c r="VQJ31" s="70"/>
      <c r="VQK31" s="70"/>
      <c r="VQL31" s="70"/>
      <c r="VQM31" s="70"/>
      <c r="VQN31" s="70"/>
      <c r="VQO31" s="70"/>
      <c r="VQP31" s="70"/>
      <c r="VQQ31" s="70"/>
      <c r="VQR31" s="70"/>
      <c r="VQS31" s="70"/>
      <c r="VQT31" s="70"/>
      <c r="VQU31" s="70"/>
      <c r="VQV31" s="70"/>
      <c r="VQW31" s="70"/>
      <c r="VQX31" s="70"/>
      <c r="VQY31" s="70"/>
      <c r="VQZ31" s="70"/>
      <c r="VRA31" s="70"/>
      <c r="VRB31" s="70"/>
      <c r="VRC31" s="70"/>
      <c r="VRD31" s="70"/>
      <c r="VRE31" s="70"/>
      <c r="VRF31" s="70"/>
      <c r="VRG31" s="70"/>
      <c r="VRH31" s="70"/>
      <c r="VRI31" s="70"/>
      <c r="VRJ31" s="70"/>
      <c r="VRK31" s="70"/>
      <c r="VRL31" s="70"/>
      <c r="VRM31" s="70"/>
      <c r="VRN31" s="70"/>
      <c r="VRO31" s="70"/>
      <c r="VRP31" s="70"/>
      <c r="VRQ31" s="70"/>
      <c r="VRR31" s="70"/>
      <c r="VRS31" s="70"/>
      <c r="VRT31" s="70"/>
      <c r="VRU31" s="70"/>
      <c r="VRV31" s="70"/>
      <c r="VRW31" s="70"/>
      <c r="VRX31" s="70"/>
      <c r="VRY31" s="70"/>
      <c r="VRZ31" s="70"/>
      <c r="VSA31" s="70"/>
      <c r="VSB31" s="70"/>
      <c r="VSC31" s="70"/>
      <c r="VSD31" s="70"/>
      <c r="VSE31" s="70"/>
      <c r="VSF31" s="70"/>
      <c r="VSG31" s="70"/>
      <c r="VSH31" s="70"/>
      <c r="VSI31" s="70"/>
      <c r="VSJ31" s="70"/>
      <c r="VSK31" s="70"/>
      <c r="VSL31" s="70"/>
      <c r="VSM31" s="70"/>
      <c r="VSN31" s="70"/>
      <c r="VSO31" s="70"/>
      <c r="VSP31" s="70"/>
      <c r="VSQ31" s="70"/>
      <c r="VSR31" s="70"/>
      <c r="VSS31" s="70"/>
      <c r="VST31" s="70"/>
      <c r="VSU31" s="70"/>
      <c r="VSV31" s="70"/>
      <c r="VSW31" s="70"/>
      <c r="VSX31" s="70"/>
      <c r="VSY31" s="70"/>
      <c r="VSZ31" s="70"/>
      <c r="VTA31" s="70"/>
      <c r="VTB31" s="70"/>
      <c r="VTC31" s="70"/>
      <c r="VTD31" s="70"/>
      <c r="VTE31" s="70"/>
      <c r="VTF31" s="70"/>
      <c r="VTG31" s="70"/>
      <c r="VTH31" s="70"/>
      <c r="VTI31" s="70"/>
      <c r="VTJ31" s="70"/>
      <c r="VTK31" s="70"/>
      <c r="VTL31" s="70"/>
      <c r="VTM31" s="70"/>
      <c r="VTN31" s="70"/>
      <c r="VTO31" s="70"/>
      <c r="VTP31" s="70"/>
      <c r="VTQ31" s="70"/>
      <c r="VTR31" s="70"/>
      <c r="VTS31" s="70"/>
      <c r="VTT31" s="70"/>
      <c r="VTU31" s="70"/>
      <c r="VTV31" s="70"/>
      <c r="VTW31" s="70"/>
      <c r="VTX31" s="70"/>
      <c r="VTY31" s="70"/>
      <c r="VTZ31" s="70"/>
      <c r="VUA31" s="70"/>
      <c r="VUB31" s="70"/>
      <c r="VUC31" s="70"/>
      <c r="VUD31" s="70"/>
      <c r="VUE31" s="70"/>
      <c r="VUF31" s="70"/>
      <c r="VUG31" s="70"/>
      <c r="VUH31" s="70"/>
      <c r="VUI31" s="70"/>
      <c r="VUJ31" s="70"/>
      <c r="VUK31" s="70"/>
      <c r="VUL31" s="70"/>
      <c r="VUM31" s="70"/>
      <c r="VUN31" s="70"/>
      <c r="VUO31" s="70"/>
      <c r="VUP31" s="70"/>
      <c r="VUQ31" s="70"/>
      <c r="VUR31" s="70"/>
      <c r="VUS31" s="70"/>
      <c r="VUT31" s="70"/>
      <c r="VUU31" s="70"/>
      <c r="VUV31" s="70"/>
      <c r="VUW31" s="70"/>
      <c r="VUX31" s="70"/>
      <c r="VUY31" s="70"/>
      <c r="VUZ31" s="70"/>
      <c r="VVA31" s="70"/>
      <c r="VVB31" s="70"/>
      <c r="VVC31" s="70"/>
      <c r="VVD31" s="70"/>
      <c r="VVE31" s="70"/>
      <c r="VVF31" s="70"/>
      <c r="VVG31" s="70"/>
      <c r="VVH31" s="70"/>
      <c r="VVI31" s="70"/>
      <c r="VVJ31" s="70"/>
      <c r="VVK31" s="70"/>
      <c r="VVL31" s="70"/>
      <c r="VVM31" s="70"/>
      <c r="VVN31" s="70"/>
      <c r="VVO31" s="70"/>
      <c r="VVP31" s="70"/>
      <c r="VVQ31" s="70"/>
      <c r="VVR31" s="70"/>
      <c r="VVS31" s="70"/>
      <c r="VVT31" s="70"/>
      <c r="VVU31" s="70"/>
      <c r="VVV31" s="70"/>
      <c r="VVW31" s="70"/>
      <c r="VVX31" s="70"/>
      <c r="VVY31" s="70"/>
      <c r="VVZ31" s="70"/>
      <c r="VWA31" s="70"/>
      <c r="VWB31" s="70"/>
      <c r="VWC31" s="70"/>
      <c r="VWD31" s="70"/>
      <c r="VWE31" s="70"/>
      <c r="VWF31" s="70"/>
      <c r="VWG31" s="70"/>
      <c r="VWH31" s="70"/>
      <c r="VWI31" s="70"/>
      <c r="VWJ31" s="70"/>
      <c r="VWK31" s="70"/>
      <c r="VWL31" s="70"/>
      <c r="VWM31" s="70"/>
      <c r="VWN31" s="70"/>
      <c r="VWO31" s="70"/>
      <c r="VWP31" s="70"/>
      <c r="VWQ31" s="70"/>
      <c r="VWR31" s="70"/>
      <c r="VWS31" s="70"/>
      <c r="VWT31" s="70"/>
      <c r="VWU31" s="70"/>
      <c r="VWV31" s="70"/>
      <c r="VWW31" s="70"/>
      <c r="VWX31" s="70"/>
      <c r="VWY31" s="70"/>
      <c r="VWZ31" s="70"/>
      <c r="VXA31" s="70"/>
      <c r="VXB31" s="70"/>
      <c r="VXC31" s="70"/>
      <c r="VXD31" s="70"/>
      <c r="VXE31" s="70"/>
      <c r="VXF31" s="70"/>
      <c r="VXG31" s="70"/>
      <c r="VXH31" s="70"/>
      <c r="VXI31" s="70"/>
      <c r="VXJ31" s="70"/>
      <c r="VXK31" s="70"/>
      <c r="VXL31" s="70"/>
      <c r="VXM31" s="70"/>
      <c r="VXN31" s="70"/>
      <c r="VXO31" s="70"/>
      <c r="VXP31" s="70"/>
      <c r="VXQ31" s="70"/>
      <c r="VXR31" s="70"/>
      <c r="VXS31" s="70"/>
      <c r="VXT31" s="70"/>
      <c r="VXU31" s="70"/>
      <c r="VXV31" s="70"/>
      <c r="VXW31" s="70"/>
      <c r="VXX31" s="70"/>
      <c r="VXY31" s="70"/>
      <c r="VXZ31" s="70"/>
      <c r="VYA31" s="70"/>
      <c r="VYB31" s="70"/>
      <c r="VYC31" s="70"/>
      <c r="VYD31" s="70"/>
      <c r="VYE31" s="70"/>
      <c r="VYF31" s="70"/>
      <c r="VYG31" s="70"/>
      <c r="VYH31" s="70"/>
      <c r="VYI31" s="70"/>
      <c r="VYJ31" s="70"/>
      <c r="VYK31" s="70"/>
      <c r="VYL31" s="70"/>
      <c r="VYM31" s="70"/>
      <c r="VYN31" s="70"/>
      <c r="VYO31" s="70"/>
      <c r="VYP31" s="70"/>
      <c r="VYQ31" s="70"/>
      <c r="VYR31" s="70"/>
      <c r="VYS31" s="70"/>
      <c r="VYT31" s="70"/>
      <c r="VYU31" s="70"/>
      <c r="VYV31" s="70"/>
      <c r="VYW31" s="70"/>
      <c r="VYX31" s="70"/>
      <c r="VYY31" s="70"/>
      <c r="VYZ31" s="70"/>
      <c r="VZA31" s="70"/>
      <c r="VZB31" s="70"/>
      <c r="VZC31" s="70"/>
      <c r="VZD31" s="70"/>
      <c r="VZE31" s="70"/>
      <c r="VZF31" s="70"/>
      <c r="VZG31" s="70"/>
      <c r="VZH31" s="70"/>
      <c r="VZI31" s="70"/>
      <c r="VZJ31" s="70"/>
      <c r="VZK31" s="70"/>
      <c r="VZL31" s="70"/>
      <c r="VZM31" s="70"/>
      <c r="VZN31" s="70"/>
      <c r="VZO31" s="70"/>
      <c r="VZP31" s="70"/>
      <c r="VZQ31" s="70"/>
      <c r="VZR31" s="70"/>
      <c r="VZS31" s="70"/>
      <c r="VZT31" s="70"/>
      <c r="VZU31" s="70"/>
      <c r="VZV31" s="70"/>
      <c r="VZW31" s="70"/>
      <c r="VZX31" s="70"/>
      <c r="VZY31" s="70"/>
      <c r="VZZ31" s="70"/>
      <c r="WAA31" s="70"/>
      <c r="WAB31" s="70"/>
      <c r="WAC31" s="70"/>
      <c r="WAD31" s="70"/>
      <c r="WAE31" s="70"/>
      <c r="WAF31" s="70"/>
      <c r="WAG31" s="70"/>
      <c r="WAH31" s="70"/>
      <c r="WAI31" s="70"/>
      <c r="WAJ31" s="70"/>
      <c r="WAK31" s="70"/>
      <c r="WAL31" s="70"/>
      <c r="WAM31" s="70"/>
      <c r="WAN31" s="70"/>
      <c r="WAO31" s="70"/>
      <c r="WAP31" s="70"/>
      <c r="WAQ31" s="70"/>
      <c r="WAR31" s="70"/>
      <c r="WAS31" s="70"/>
      <c r="WAT31" s="70"/>
      <c r="WAU31" s="70"/>
      <c r="WAV31" s="70"/>
      <c r="WAW31" s="70"/>
      <c r="WAX31" s="70"/>
      <c r="WAY31" s="70"/>
      <c r="WAZ31" s="70"/>
      <c r="WBA31" s="70"/>
      <c r="WBB31" s="70"/>
      <c r="WBC31" s="70"/>
      <c r="WBD31" s="70"/>
      <c r="WBE31" s="70"/>
      <c r="WBF31" s="70"/>
      <c r="WBG31" s="70"/>
      <c r="WBH31" s="70"/>
      <c r="WBI31" s="70"/>
      <c r="WBJ31" s="70"/>
      <c r="WBK31" s="70"/>
      <c r="WBL31" s="70"/>
      <c r="WBM31" s="70"/>
      <c r="WBN31" s="70"/>
      <c r="WBO31" s="70"/>
      <c r="WBP31" s="70"/>
      <c r="WBQ31" s="70"/>
      <c r="WBR31" s="70"/>
      <c r="WBS31" s="70"/>
      <c r="WBT31" s="70"/>
      <c r="WBU31" s="70"/>
      <c r="WBV31" s="70"/>
      <c r="WBW31" s="70"/>
      <c r="WBX31" s="70"/>
      <c r="WBY31" s="70"/>
      <c r="WBZ31" s="70"/>
      <c r="WCA31" s="70"/>
      <c r="WCB31" s="70"/>
      <c r="WCC31" s="70"/>
      <c r="WCD31" s="70"/>
      <c r="WCE31" s="70"/>
      <c r="WCF31" s="70"/>
      <c r="WCG31" s="70"/>
      <c r="WCH31" s="70"/>
      <c r="WCI31" s="70"/>
      <c r="WCJ31" s="70"/>
      <c r="WCK31" s="70"/>
      <c r="WCL31" s="70"/>
      <c r="WCM31" s="70"/>
      <c r="WCN31" s="70"/>
      <c r="WCO31" s="70"/>
      <c r="WCP31" s="70"/>
      <c r="WCQ31" s="70"/>
      <c r="WCR31" s="70"/>
      <c r="WCS31" s="70"/>
      <c r="WCT31" s="70"/>
      <c r="WCU31" s="70"/>
      <c r="WCV31" s="70"/>
      <c r="WCW31" s="70"/>
      <c r="WCX31" s="70"/>
      <c r="WCY31" s="70"/>
      <c r="WCZ31" s="70"/>
      <c r="WDA31" s="70"/>
      <c r="WDB31" s="70"/>
      <c r="WDC31" s="70"/>
      <c r="WDD31" s="70"/>
      <c r="WDE31" s="70"/>
      <c r="WDF31" s="70"/>
      <c r="WDG31" s="70"/>
      <c r="WDH31" s="70"/>
      <c r="WDI31" s="70"/>
      <c r="WDJ31" s="70"/>
      <c r="WDK31" s="70"/>
      <c r="WDL31" s="70"/>
      <c r="WDM31" s="70"/>
      <c r="WDN31" s="70"/>
      <c r="WDO31" s="70"/>
      <c r="WDP31" s="70"/>
      <c r="WDQ31" s="70"/>
      <c r="WDR31" s="70"/>
      <c r="WDS31" s="70"/>
      <c r="WDT31" s="70"/>
      <c r="WDU31" s="70"/>
      <c r="WDV31" s="70"/>
      <c r="WDW31" s="70"/>
      <c r="WDX31" s="70"/>
      <c r="WDY31" s="70"/>
      <c r="WDZ31" s="70"/>
      <c r="WEA31" s="70"/>
      <c r="WEB31" s="70"/>
      <c r="WEC31" s="70"/>
      <c r="WED31" s="70"/>
      <c r="WEE31" s="70"/>
      <c r="WEF31" s="70"/>
      <c r="WEG31" s="70"/>
      <c r="WEH31" s="70"/>
      <c r="WEI31" s="70"/>
      <c r="WEJ31" s="70"/>
      <c r="WEK31" s="70"/>
      <c r="WEL31" s="70"/>
      <c r="WEM31" s="70"/>
      <c r="WEN31" s="70"/>
      <c r="WEO31" s="70"/>
      <c r="WEP31" s="70"/>
      <c r="WEQ31" s="70"/>
      <c r="WER31" s="70"/>
      <c r="WES31" s="70"/>
      <c r="WET31" s="70"/>
      <c r="WEU31" s="70"/>
      <c r="WEV31" s="70"/>
      <c r="WEW31" s="70"/>
      <c r="WEX31" s="70"/>
      <c r="WEY31" s="70"/>
      <c r="WEZ31" s="70"/>
      <c r="WFA31" s="70"/>
      <c r="WFB31" s="70"/>
      <c r="WFC31" s="70"/>
      <c r="WFD31" s="70"/>
      <c r="WFE31" s="70"/>
      <c r="WFF31" s="70"/>
      <c r="WFG31" s="70"/>
      <c r="WFH31" s="70"/>
      <c r="WFI31" s="70"/>
      <c r="WFJ31" s="70"/>
      <c r="WFK31" s="70"/>
      <c r="WFL31" s="70"/>
      <c r="WFM31" s="70"/>
      <c r="WFN31" s="70"/>
      <c r="WFO31" s="70"/>
      <c r="WFP31" s="70"/>
      <c r="WFQ31" s="70"/>
      <c r="WFR31" s="70"/>
      <c r="WFS31" s="70"/>
      <c r="WFT31" s="70"/>
      <c r="WFU31" s="70"/>
      <c r="WFV31" s="70"/>
      <c r="WFW31" s="70"/>
      <c r="WFX31" s="70"/>
      <c r="WFY31" s="70"/>
      <c r="WFZ31" s="70"/>
      <c r="WGA31" s="70"/>
      <c r="WGB31" s="70"/>
      <c r="WGC31" s="70"/>
      <c r="WGD31" s="70"/>
      <c r="WGE31" s="70"/>
      <c r="WGF31" s="70"/>
      <c r="WGG31" s="70"/>
      <c r="WGH31" s="70"/>
      <c r="WGI31" s="70"/>
      <c r="WGJ31" s="70"/>
      <c r="WGK31" s="70"/>
      <c r="WGL31" s="70"/>
      <c r="WGM31" s="70"/>
      <c r="WGN31" s="70"/>
      <c r="WGO31" s="70"/>
      <c r="WGP31" s="70"/>
      <c r="WGQ31" s="70"/>
      <c r="WGR31" s="70"/>
      <c r="WGS31" s="70"/>
      <c r="WGT31" s="70"/>
      <c r="WGU31" s="70"/>
      <c r="WGV31" s="70"/>
      <c r="WGW31" s="70"/>
      <c r="WGX31" s="70"/>
      <c r="WGY31" s="70"/>
      <c r="WGZ31" s="70"/>
      <c r="WHA31" s="70"/>
      <c r="WHB31" s="70"/>
      <c r="WHC31" s="70"/>
      <c r="WHD31" s="70"/>
      <c r="WHE31" s="70"/>
      <c r="WHF31" s="70"/>
      <c r="WHG31" s="70"/>
      <c r="WHH31" s="70"/>
      <c r="WHI31" s="70"/>
      <c r="WHJ31" s="70"/>
      <c r="WHK31" s="70"/>
      <c r="WHL31" s="70"/>
      <c r="WHM31" s="70"/>
      <c r="WHN31" s="70"/>
      <c r="WHO31" s="70"/>
      <c r="WHP31" s="70"/>
      <c r="WHQ31" s="70"/>
      <c r="WHR31" s="70"/>
      <c r="WHS31" s="70"/>
      <c r="WHT31" s="70"/>
      <c r="WHU31" s="70"/>
      <c r="WHV31" s="70"/>
      <c r="WHW31" s="70"/>
      <c r="WHX31" s="70"/>
      <c r="WHY31" s="70"/>
      <c r="WHZ31" s="70"/>
      <c r="WIA31" s="70"/>
      <c r="WIB31" s="70"/>
      <c r="WIC31" s="70"/>
      <c r="WID31" s="70"/>
      <c r="WIE31" s="70"/>
      <c r="WIF31" s="70"/>
      <c r="WIG31" s="70"/>
      <c r="WIH31" s="70"/>
      <c r="WII31" s="70"/>
      <c r="WIJ31" s="70"/>
      <c r="WIK31" s="70"/>
      <c r="WIL31" s="70"/>
      <c r="WIM31" s="70"/>
      <c r="WIN31" s="70"/>
      <c r="WIO31" s="70"/>
      <c r="WIP31" s="70"/>
      <c r="WIQ31" s="70"/>
      <c r="WIR31" s="70"/>
      <c r="WIS31" s="70"/>
      <c r="WIT31" s="70"/>
      <c r="WIU31" s="70"/>
      <c r="WIV31" s="70"/>
      <c r="WIW31" s="70"/>
      <c r="WIX31" s="70"/>
      <c r="WIY31" s="70"/>
      <c r="WIZ31" s="70"/>
      <c r="WJA31" s="70"/>
      <c r="WJB31" s="70"/>
      <c r="WJC31" s="70"/>
      <c r="WJD31" s="70"/>
      <c r="WJE31" s="70"/>
      <c r="WJF31" s="70"/>
      <c r="WJG31" s="70"/>
      <c r="WJH31" s="70"/>
      <c r="WJI31" s="70"/>
      <c r="WJJ31" s="70"/>
      <c r="WJK31" s="70"/>
      <c r="WJL31" s="70"/>
      <c r="WJM31" s="70"/>
      <c r="WJN31" s="70"/>
      <c r="WJO31" s="70"/>
      <c r="WJP31" s="70"/>
      <c r="WJQ31" s="70"/>
      <c r="WJR31" s="70"/>
      <c r="WJS31" s="70"/>
      <c r="WJT31" s="70"/>
      <c r="WJU31" s="70"/>
      <c r="WJV31" s="70"/>
      <c r="WJW31" s="70"/>
      <c r="WJX31" s="70"/>
      <c r="WJY31" s="70"/>
      <c r="WJZ31" s="70"/>
      <c r="WKA31" s="70"/>
      <c r="WKB31" s="70"/>
      <c r="WKC31" s="70"/>
      <c r="WKD31" s="70"/>
      <c r="WKE31" s="70"/>
      <c r="WKF31" s="70"/>
      <c r="WKG31" s="70"/>
      <c r="WKH31" s="70"/>
      <c r="WKI31" s="70"/>
      <c r="WKJ31" s="70"/>
      <c r="WKK31" s="70"/>
      <c r="WKL31" s="70"/>
      <c r="WKM31" s="70"/>
      <c r="WKN31" s="70"/>
      <c r="WKO31" s="70"/>
      <c r="WKP31" s="70"/>
      <c r="WKQ31" s="70"/>
      <c r="WKR31" s="70"/>
      <c r="WKS31" s="70"/>
      <c r="WKT31" s="70"/>
      <c r="WKU31" s="70"/>
      <c r="WKV31" s="70"/>
      <c r="WKW31" s="70"/>
      <c r="WKX31" s="70"/>
      <c r="WKY31" s="70"/>
      <c r="WKZ31" s="70"/>
      <c r="WLA31" s="70"/>
      <c r="WLB31" s="70"/>
      <c r="WLC31" s="70"/>
      <c r="WLD31" s="70"/>
      <c r="WLE31" s="70"/>
      <c r="WLF31" s="70"/>
      <c r="WLG31" s="70"/>
      <c r="WLH31" s="70"/>
      <c r="WLI31" s="70"/>
      <c r="WLJ31" s="70"/>
      <c r="WLK31" s="70"/>
      <c r="WLL31" s="70"/>
      <c r="WLM31" s="70"/>
      <c r="WLN31" s="70"/>
      <c r="WLO31" s="70"/>
      <c r="WLP31" s="70"/>
      <c r="WLQ31" s="70"/>
      <c r="WLR31" s="70"/>
      <c r="WLS31" s="70"/>
      <c r="WLT31" s="70"/>
      <c r="WLU31" s="70"/>
      <c r="WLV31" s="70"/>
      <c r="WLW31" s="70"/>
      <c r="WLX31" s="70"/>
      <c r="WLY31" s="70"/>
      <c r="WLZ31" s="70"/>
      <c r="WMA31" s="70"/>
      <c r="WMB31" s="70"/>
      <c r="WMC31" s="70"/>
      <c r="WMD31" s="70"/>
      <c r="WME31" s="70"/>
      <c r="WMF31" s="70"/>
      <c r="WMG31" s="70"/>
      <c r="WMH31" s="70"/>
      <c r="WMI31" s="70"/>
      <c r="WMJ31" s="70"/>
      <c r="WMK31" s="70"/>
      <c r="WML31" s="70"/>
      <c r="WMM31" s="70"/>
      <c r="WMN31" s="70"/>
      <c r="WMO31" s="70"/>
      <c r="WMP31" s="70"/>
      <c r="WMQ31" s="70"/>
      <c r="WMR31" s="70"/>
      <c r="WMS31" s="70"/>
      <c r="WMT31" s="70"/>
      <c r="WMU31" s="70"/>
      <c r="WMV31" s="70"/>
      <c r="WMW31" s="70"/>
      <c r="WMX31" s="70"/>
      <c r="WMY31" s="70"/>
      <c r="WMZ31" s="70"/>
      <c r="WNA31" s="70"/>
      <c r="WNB31" s="70"/>
      <c r="WNC31" s="70"/>
      <c r="WND31" s="70"/>
      <c r="WNE31" s="70"/>
      <c r="WNF31" s="70"/>
      <c r="WNG31" s="70"/>
      <c r="WNH31" s="70"/>
      <c r="WNI31" s="70"/>
      <c r="WNJ31" s="70"/>
      <c r="WNK31" s="70"/>
      <c r="WNL31" s="70"/>
      <c r="WNM31" s="70"/>
      <c r="WNN31" s="70"/>
      <c r="WNO31" s="70"/>
      <c r="WNP31" s="70"/>
      <c r="WNQ31" s="70"/>
      <c r="WNR31" s="70"/>
      <c r="WNS31" s="70"/>
      <c r="WNT31" s="70"/>
      <c r="WNU31" s="70"/>
      <c r="WNV31" s="70"/>
      <c r="WNW31" s="70"/>
      <c r="WNX31" s="70"/>
      <c r="WNY31" s="70"/>
      <c r="WNZ31" s="70"/>
      <c r="WOA31" s="70"/>
      <c r="WOB31" s="70"/>
      <c r="WOC31" s="70"/>
      <c r="WOD31" s="70"/>
      <c r="WOE31" s="70"/>
      <c r="WOF31" s="70"/>
      <c r="WOG31" s="70"/>
      <c r="WOH31" s="70"/>
      <c r="WOI31" s="70"/>
      <c r="WOJ31" s="70"/>
      <c r="WOK31" s="70"/>
      <c r="WOL31" s="70"/>
      <c r="WOM31" s="70"/>
      <c r="WON31" s="70"/>
      <c r="WOO31" s="70"/>
      <c r="WOP31" s="70"/>
      <c r="WOQ31" s="70"/>
      <c r="WOR31" s="70"/>
      <c r="WOS31" s="70"/>
      <c r="WOT31" s="70"/>
      <c r="WOU31" s="70"/>
      <c r="WOV31" s="70"/>
      <c r="WOW31" s="70"/>
      <c r="WOX31" s="70"/>
      <c r="WOY31" s="70"/>
      <c r="WOZ31" s="70"/>
      <c r="WPA31" s="70"/>
      <c r="WPB31" s="70"/>
      <c r="WPC31" s="70"/>
      <c r="WPD31" s="70"/>
      <c r="WPE31" s="70"/>
      <c r="WPF31" s="70"/>
      <c r="WPG31" s="70"/>
      <c r="WPH31" s="70"/>
      <c r="WPI31" s="70"/>
      <c r="WPJ31" s="70"/>
      <c r="WPK31" s="70"/>
      <c r="WPL31" s="70"/>
      <c r="WPM31" s="70"/>
      <c r="WPN31" s="70"/>
      <c r="WPO31" s="70"/>
      <c r="WPP31" s="70"/>
      <c r="WPQ31" s="70"/>
      <c r="WPR31" s="70"/>
      <c r="WPS31" s="70"/>
      <c r="WPT31" s="70"/>
      <c r="WPU31" s="70"/>
      <c r="WPV31" s="70"/>
      <c r="WPW31" s="70"/>
      <c r="WPX31" s="70"/>
      <c r="WPY31" s="70"/>
      <c r="WPZ31" s="70"/>
      <c r="WQA31" s="70"/>
      <c r="WQB31" s="70"/>
      <c r="WQC31" s="70"/>
      <c r="WQD31" s="70"/>
      <c r="WQE31" s="70"/>
      <c r="WQF31" s="70"/>
      <c r="WQG31" s="70"/>
      <c r="WQH31" s="70"/>
      <c r="WQI31" s="70"/>
      <c r="WQJ31" s="70"/>
      <c r="WQK31" s="70"/>
      <c r="WQL31" s="70"/>
      <c r="WQM31" s="70"/>
      <c r="WQN31" s="70"/>
      <c r="WQO31" s="70"/>
      <c r="WQP31" s="70"/>
      <c r="WQQ31" s="70"/>
      <c r="WQR31" s="70"/>
      <c r="WQS31" s="70"/>
      <c r="WQT31" s="70"/>
      <c r="WQU31" s="70"/>
      <c r="WQV31" s="70"/>
      <c r="WQW31" s="70"/>
      <c r="WQX31" s="70"/>
      <c r="WQY31" s="70"/>
      <c r="WQZ31" s="70"/>
      <c r="WRA31" s="70"/>
      <c r="WRB31" s="70"/>
      <c r="WRC31" s="70"/>
      <c r="WRD31" s="70"/>
      <c r="WRE31" s="70"/>
      <c r="WRF31" s="70"/>
      <c r="WRG31" s="70"/>
      <c r="WRH31" s="70"/>
      <c r="WRI31" s="70"/>
      <c r="WRJ31" s="70"/>
      <c r="WRK31" s="70"/>
      <c r="WRL31" s="70"/>
      <c r="WRM31" s="70"/>
      <c r="WRN31" s="70"/>
      <c r="WRO31" s="70"/>
      <c r="WRP31" s="70"/>
      <c r="WRQ31" s="70"/>
      <c r="WRR31" s="70"/>
      <c r="WRS31" s="70"/>
      <c r="WRT31" s="70"/>
      <c r="WRU31" s="70"/>
      <c r="WRV31" s="70"/>
      <c r="WRW31" s="70"/>
      <c r="WRX31" s="70"/>
      <c r="WRY31" s="70"/>
      <c r="WRZ31" s="70"/>
      <c r="WSA31" s="70"/>
      <c r="WSB31" s="70"/>
      <c r="WSC31" s="70"/>
      <c r="WSD31" s="70"/>
      <c r="WSE31" s="70"/>
      <c r="WSF31" s="70"/>
      <c r="WSG31" s="70"/>
      <c r="WSH31" s="70"/>
      <c r="WSI31" s="70"/>
      <c r="WSJ31" s="70"/>
      <c r="WSK31" s="70"/>
      <c r="WSL31" s="70"/>
      <c r="WSM31" s="70"/>
      <c r="WSN31" s="70"/>
      <c r="WSO31" s="70"/>
      <c r="WSP31" s="70"/>
      <c r="WSQ31" s="70"/>
      <c r="WSR31" s="70"/>
      <c r="WSS31" s="70"/>
      <c r="WST31" s="70"/>
      <c r="WSU31" s="70"/>
      <c r="WSV31" s="70"/>
      <c r="WSW31" s="70"/>
      <c r="WSX31" s="70"/>
      <c r="WSY31" s="70"/>
      <c r="WSZ31" s="70"/>
      <c r="WTA31" s="70"/>
      <c r="WTB31" s="70"/>
      <c r="WTC31" s="70"/>
      <c r="WTD31" s="70"/>
      <c r="WTE31" s="70"/>
      <c r="WTF31" s="70"/>
      <c r="WTG31" s="70"/>
      <c r="WTH31" s="70"/>
      <c r="WTI31" s="70"/>
      <c r="WTJ31" s="70"/>
      <c r="WTK31" s="70"/>
      <c r="WTL31" s="70"/>
      <c r="WTM31" s="70"/>
      <c r="WTN31" s="70"/>
      <c r="WTO31" s="70"/>
      <c r="WTP31" s="70"/>
      <c r="WTQ31" s="70"/>
      <c r="WTR31" s="70"/>
      <c r="WTS31" s="70"/>
      <c r="WTT31" s="70"/>
      <c r="WTU31" s="70"/>
      <c r="WTV31" s="70"/>
      <c r="WTW31" s="70"/>
      <c r="WTX31" s="70"/>
      <c r="WTY31" s="70"/>
      <c r="WTZ31" s="70"/>
      <c r="WUA31" s="70"/>
      <c r="WUB31" s="70"/>
      <c r="WUC31" s="70"/>
      <c r="WUD31" s="70"/>
      <c r="WUE31" s="70"/>
      <c r="WUF31" s="70"/>
      <c r="WUG31" s="70"/>
      <c r="WUH31" s="70"/>
      <c r="WUI31" s="70"/>
      <c r="WUJ31" s="70"/>
      <c r="WUK31" s="70"/>
      <c r="WUL31" s="70"/>
      <c r="WUM31" s="70"/>
      <c r="WUN31" s="70"/>
      <c r="WUO31" s="70"/>
      <c r="WUP31" s="70"/>
      <c r="WUQ31" s="70"/>
      <c r="WUR31" s="70"/>
      <c r="WUS31" s="70"/>
      <c r="WUT31" s="70"/>
      <c r="WUU31" s="70"/>
      <c r="WUV31" s="70"/>
      <c r="WUW31" s="70"/>
      <c r="WUX31" s="70"/>
      <c r="WUY31" s="70"/>
      <c r="WUZ31" s="70"/>
      <c r="WVA31" s="70"/>
      <c r="WVB31" s="70"/>
      <c r="WVC31" s="70"/>
      <c r="WVD31" s="70"/>
      <c r="WVE31" s="70"/>
      <c r="WVF31" s="70"/>
      <c r="WVG31" s="70"/>
      <c r="WVH31" s="70"/>
      <c r="WVI31" s="70"/>
      <c r="WVJ31" s="70"/>
      <c r="WVK31" s="70"/>
      <c r="WVL31" s="70"/>
      <c r="WVM31" s="70"/>
      <c r="WVN31" s="70"/>
      <c r="WVO31" s="70"/>
      <c r="WVP31" s="70"/>
      <c r="WVQ31" s="70"/>
      <c r="WVR31" s="70"/>
      <c r="WVS31" s="70"/>
      <c r="WVT31" s="70"/>
      <c r="WVU31" s="70"/>
      <c r="WVV31" s="70"/>
      <c r="WVW31" s="70"/>
      <c r="WVX31" s="70"/>
      <c r="WVY31" s="70"/>
      <c r="WVZ31" s="70"/>
      <c r="WWA31" s="70"/>
      <c r="WWB31" s="70"/>
      <c r="WWC31" s="70"/>
      <c r="WWD31" s="70"/>
      <c r="WWE31" s="70"/>
      <c r="WWF31" s="70"/>
      <c r="WWG31" s="70"/>
      <c r="WWH31" s="70"/>
      <c r="WWI31" s="70"/>
      <c r="WWJ31" s="70"/>
      <c r="WWK31" s="70"/>
      <c r="WWL31" s="70"/>
      <c r="WWM31" s="70"/>
      <c r="WWN31" s="70"/>
      <c r="WWO31" s="70"/>
      <c r="WWP31" s="70"/>
      <c r="WWQ31" s="70"/>
      <c r="WWR31" s="70"/>
      <c r="WWS31" s="70"/>
      <c r="WWT31" s="70"/>
      <c r="WWU31" s="70"/>
      <c r="WWV31" s="70"/>
      <c r="WWW31" s="70"/>
      <c r="WWX31" s="70"/>
      <c r="WWY31" s="70"/>
      <c r="WWZ31" s="70"/>
      <c r="WXA31" s="70"/>
      <c r="WXB31" s="70"/>
      <c r="WXC31" s="70"/>
      <c r="WXD31" s="70"/>
      <c r="WXE31" s="70"/>
      <c r="WXF31" s="70"/>
      <c r="WXG31" s="70"/>
      <c r="WXH31" s="70"/>
      <c r="WXI31" s="70"/>
      <c r="WXJ31" s="70"/>
      <c r="WXK31" s="70"/>
      <c r="WXL31" s="70"/>
      <c r="WXM31" s="70"/>
      <c r="WXN31" s="70"/>
      <c r="WXO31" s="70"/>
      <c r="WXP31" s="70"/>
      <c r="WXQ31" s="70"/>
      <c r="WXR31" s="70"/>
      <c r="WXS31" s="70"/>
      <c r="WXT31" s="70"/>
      <c r="WXU31" s="70"/>
      <c r="WXV31" s="70"/>
      <c r="WXW31" s="70"/>
      <c r="WXX31" s="70"/>
      <c r="WXY31" s="70"/>
      <c r="WXZ31" s="70"/>
      <c r="WYA31" s="70"/>
      <c r="WYB31" s="70"/>
      <c r="WYC31" s="70"/>
      <c r="WYD31" s="70"/>
      <c r="WYE31" s="70"/>
      <c r="WYF31" s="70"/>
      <c r="WYG31" s="70"/>
      <c r="WYH31" s="70"/>
      <c r="WYI31" s="70"/>
      <c r="WYJ31" s="70"/>
      <c r="WYK31" s="70"/>
      <c r="WYL31" s="70"/>
      <c r="WYM31" s="70"/>
      <c r="WYN31" s="70"/>
      <c r="WYO31" s="70"/>
      <c r="WYP31" s="70"/>
      <c r="WYQ31" s="70"/>
      <c r="WYR31" s="70"/>
      <c r="WYS31" s="70"/>
      <c r="WYT31" s="70"/>
      <c r="WYU31" s="70"/>
      <c r="WYV31" s="70"/>
      <c r="WYW31" s="70"/>
      <c r="WYX31" s="70"/>
      <c r="WYY31" s="70"/>
      <c r="WYZ31" s="70"/>
      <c r="WZA31" s="70"/>
      <c r="WZB31" s="70"/>
      <c r="WZC31" s="70"/>
      <c r="WZD31" s="70"/>
      <c r="WZE31" s="70"/>
      <c r="WZF31" s="70"/>
      <c r="WZG31" s="70"/>
      <c r="WZH31" s="70"/>
      <c r="WZI31" s="70"/>
      <c r="WZJ31" s="70"/>
      <c r="WZK31" s="70"/>
      <c r="WZL31" s="70"/>
      <c r="WZM31" s="70"/>
      <c r="WZN31" s="70"/>
      <c r="WZO31" s="70"/>
      <c r="WZP31" s="70"/>
      <c r="WZQ31" s="70"/>
      <c r="WZR31" s="70"/>
      <c r="WZS31" s="70"/>
      <c r="WZT31" s="70"/>
      <c r="WZU31" s="70"/>
      <c r="WZV31" s="70"/>
      <c r="WZW31" s="70"/>
      <c r="WZX31" s="70"/>
      <c r="WZY31" s="70"/>
      <c r="WZZ31" s="70"/>
      <c r="XAA31" s="70"/>
      <c r="XAB31" s="70"/>
      <c r="XAC31" s="70"/>
      <c r="XAD31" s="70"/>
      <c r="XAE31" s="70"/>
      <c r="XAF31" s="70"/>
      <c r="XAG31" s="70"/>
      <c r="XAH31" s="70"/>
      <c r="XAI31" s="70"/>
      <c r="XAJ31" s="70"/>
      <c r="XAK31" s="70"/>
      <c r="XAL31" s="70"/>
      <c r="XAM31" s="70"/>
      <c r="XAN31" s="70"/>
      <c r="XAO31" s="70"/>
      <c r="XAP31" s="70"/>
      <c r="XAQ31" s="70"/>
      <c r="XAR31" s="70"/>
      <c r="XAS31" s="70"/>
      <c r="XAT31" s="70"/>
      <c r="XAU31" s="70"/>
      <c r="XAV31" s="70"/>
      <c r="XAW31" s="70"/>
      <c r="XAX31" s="70"/>
      <c r="XAY31" s="70"/>
      <c r="XAZ31" s="70"/>
      <c r="XBA31" s="70"/>
      <c r="XBB31" s="70"/>
      <c r="XBC31" s="70"/>
      <c r="XBD31" s="70"/>
      <c r="XBE31" s="70"/>
      <c r="XBF31" s="70"/>
      <c r="XBG31" s="70"/>
      <c r="XBH31" s="70"/>
      <c r="XBI31" s="70"/>
      <c r="XBJ31" s="70"/>
      <c r="XBK31" s="70"/>
      <c r="XBL31" s="70"/>
      <c r="XBM31" s="70"/>
      <c r="XBN31" s="70"/>
      <c r="XBO31" s="70"/>
      <c r="XBP31" s="70"/>
      <c r="XBQ31" s="70"/>
      <c r="XBR31" s="70"/>
      <c r="XBS31" s="70"/>
      <c r="XBT31" s="70"/>
      <c r="XBU31" s="70"/>
      <c r="XBV31" s="70"/>
      <c r="XBW31" s="70"/>
      <c r="XBX31" s="70"/>
      <c r="XBY31" s="70"/>
      <c r="XBZ31" s="70"/>
      <c r="XCA31" s="70"/>
      <c r="XCB31" s="70"/>
      <c r="XCC31" s="70"/>
      <c r="XCD31" s="70"/>
      <c r="XCE31" s="70"/>
      <c r="XCF31" s="70"/>
      <c r="XCG31" s="70"/>
      <c r="XCH31" s="70"/>
      <c r="XCI31" s="70"/>
      <c r="XCJ31" s="70"/>
      <c r="XCK31" s="70"/>
      <c r="XCL31" s="70"/>
      <c r="XCM31" s="70"/>
      <c r="XCN31" s="70"/>
      <c r="XCO31" s="70"/>
      <c r="XCP31" s="70"/>
      <c r="XCQ31" s="70"/>
      <c r="XCR31" s="70"/>
      <c r="XCS31" s="70"/>
      <c r="XCT31" s="70"/>
      <c r="XCU31" s="70"/>
      <c r="XCV31" s="70"/>
      <c r="XCW31" s="70"/>
      <c r="XCX31" s="70"/>
      <c r="XCY31" s="70"/>
      <c r="XCZ31" s="70"/>
      <c r="XDA31" s="70"/>
      <c r="XDB31" s="70"/>
      <c r="XDC31" s="70"/>
      <c r="XDD31" s="70"/>
      <c r="XDE31" s="70"/>
      <c r="XDF31" s="70"/>
      <c r="XDG31" s="70"/>
      <c r="XDH31" s="70"/>
      <c r="XDI31" s="70"/>
      <c r="XDJ31" s="70"/>
      <c r="XDK31" s="70"/>
      <c r="XDL31" s="70"/>
      <c r="XDM31" s="70"/>
      <c r="XDN31" s="70"/>
      <c r="XDO31" s="70"/>
      <c r="XDP31" s="70"/>
      <c r="XDQ31" s="70"/>
      <c r="XDR31" s="70"/>
      <c r="XDS31" s="70"/>
      <c r="XDT31" s="70"/>
      <c r="XDU31" s="70"/>
      <c r="XDV31" s="70"/>
      <c r="XDW31" s="70"/>
      <c r="XDX31" s="70"/>
      <c r="XDY31" s="70"/>
      <c r="XDZ31" s="70"/>
      <c r="XEA31" s="70"/>
      <c r="XEB31" s="70"/>
      <c r="XEC31" s="70"/>
      <c r="XED31" s="70"/>
      <c r="XEE31" s="70"/>
      <c r="XEF31" s="70"/>
      <c r="XEG31" s="70"/>
      <c r="XEH31" s="70"/>
      <c r="XEI31" s="70"/>
      <c r="XEJ31" s="70"/>
      <c r="XEK31" s="70"/>
      <c r="XEL31" s="70"/>
      <c r="XEM31" s="70"/>
      <c r="XEN31" s="70"/>
      <c r="XEO31" s="70"/>
      <c r="XEP31" s="70"/>
    </row>
    <row r="32" spans="1:16370" s="11" customFormat="1" ht="24.95" customHeight="1">
      <c r="A32" s="10"/>
      <c r="B32" s="12"/>
      <c r="C32" s="13"/>
      <c r="D32" s="14"/>
      <c r="E32" s="7"/>
      <c r="F32" s="14"/>
      <c r="G32" s="13"/>
      <c r="H32" s="7"/>
    </row>
    <row r="33" spans="1:8" s="9" customFormat="1" ht="24.95" customHeight="1">
      <c r="A33" s="8"/>
      <c r="B33" s="15" t="s">
        <v>33</v>
      </c>
      <c r="C33" s="16" t="e">
        <f>C31/C34</f>
        <v>#REF!</v>
      </c>
      <c r="D33" s="16" t="e">
        <f>D31/D34</f>
        <v>#REF!</v>
      </c>
      <c r="E33" s="17" t="e">
        <f t="shared" si="0"/>
        <v>#REF!</v>
      </c>
      <c r="F33" s="16">
        <f>F31/F34</f>
        <v>1.9117630643871036E-3</v>
      </c>
      <c r="G33" s="16">
        <f>G31/G34</f>
        <v>1.5078320466582404E-3</v>
      </c>
      <c r="H33" s="17">
        <f>+F33/G33-1</f>
        <v>0.26788860113703161</v>
      </c>
    </row>
    <row r="34" spans="1:8" s="9" customFormat="1" ht="24.95" customHeight="1">
      <c r="A34" s="8"/>
      <c r="B34" s="18" t="s">
        <v>34</v>
      </c>
      <c r="C34" s="6">
        <v>161259</v>
      </c>
      <c r="D34" s="6">
        <v>152661.565</v>
      </c>
      <c r="E34" s="6"/>
      <c r="F34" s="6">
        <v>161259</v>
      </c>
      <c r="G34" s="6">
        <v>152661.565</v>
      </c>
      <c r="H34" s="6"/>
    </row>
    <row r="37" spans="1:8">
      <c r="F37" s="86"/>
    </row>
  </sheetData>
  <mergeCells count="5">
    <mergeCell ref="C1:E1"/>
    <mergeCell ref="F1:H1"/>
    <mergeCell ref="B2:B3"/>
    <mergeCell ref="C2:E2"/>
    <mergeCell ref="F2:H2"/>
  </mergeCells>
  <pageMargins left="0.47244094488188981" right="0.27559055118110237" top="0.6692913385826772" bottom="0.31496062992125984" header="0.15748031496062992" footer="0.23622047244094491"/>
  <pageSetup paperSize="9" scale="64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Planilha18">
    <pageSetUpPr fitToPage="1"/>
  </sheetPr>
  <dimension ref="A1:XEP34"/>
  <sheetViews>
    <sheetView zoomScale="90" zoomScaleNormal="90" workbookViewId="0">
      <pane xSplit="2" ySplit="3" topLeftCell="C4" activePane="bottomRight" state="frozenSplit"/>
      <selection activeCell="F4" sqref="B4:H8"/>
      <selection pane="topRight" activeCell="F4" sqref="B4:H8"/>
      <selection pane="bottomLeft" activeCell="F4" sqref="B4:H8"/>
      <selection pane="bottomRight" activeCell="F4" sqref="B4:H8"/>
    </sheetView>
  </sheetViews>
  <sheetFormatPr defaultRowHeight="16.5"/>
  <cols>
    <col min="1" max="1" width="2.85546875" style="4" customWidth="1"/>
    <col min="2" max="2" width="54.85546875" style="4" customWidth="1"/>
    <col min="3" max="8" width="13.7109375" style="4" customWidth="1"/>
    <col min="9" max="9" width="9.140625" style="4"/>
    <col min="10" max="10" width="11" style="4" customWidth="1"/>
    <col min="11" max="242" width="9.140625" style="4"/>
    <col min="243" max="243" width="2.85546875" style="4" customWidth="1"/>
    <col min="244" max="244" width="85.28515625" style="4" customWidth="1"/>
    <col min="245" max="246" width="17.28515625" style="4" customWidth="1"/>
    <col min="247" max="247" width="16.85546875" style="4" customWidth="1"/>
    <col min="248" max="249" width="17.7109375" style="4" bestFit="1" customWidth="1"/>
    <col min="250" max="250" width="16.5703125" style="4" customWidth="1"/>
    <col min="251" max="251" width="9.140625" style="4"/>
    <col min="252" max="252" width="14.28515625" style="4" bestFit="1" customWidth="1"/>
    <col min="253" max="253" width="12.7109375" style="4" bestFit="1" customWidth="1"/>
    <col min="254" max="498" width="9.140625" style="4"/>
    <col min="499" max="499" width="2.85546875" style="4" customWidth="1"/>
    <col min="500" max="500" width="85.28515625" style="4" customWidth="1"/>
    <col min="501" max="502" width="17.28515625" style="4" customWidth="1"/>
    <col min="503" max="503" width="16.85546875" style="4" customWidth="1"/>
    <col min="504" max="505" width="17.7109375" style="4" bestFit="1" customWidth="1"/>
    <col min="506" max="506" width="16.5703125" style="4" customWidth="1"/>
    <col min="507" max="507" width="9.140625" style="4"/>
    <col min="508" max="508" width="14.28515625" style="4" bestFit="1" customWidth="1"/>
    <col min="509" max="509" width="12.7109375" style="4" bestFit="1" customWidth="1"/>
    <col min="510" max="754" width="9.140625" style="4"/>
    <col min="755" max="755" width="2.85546875" style="4" customWidth="1"/>
    <col min="756" max="756" width="85.28515625" style="4" customWidth="1"/>
    <col min="757" max="758" width="17.28515625" style="4" customWidth="1"/>
    <col min="759" max="759" width="16.85546875" style="4" customWidth="1"/>
    <col min="760" max="761" width="17.7109375" style="4" bestFit="1" customWidth="1"/>
    <col min="762" max="762" width="16.5703125" style="4" customWidth="1"/>
    <col min="763" max="763" width="9.140625" style="4"/>
    <col min="764" max="764" width="14.28515625" style="4" bestFit="1" customWidth="1"/>
    <col min="765" max="765" width="12.7109375" style="4" bestFit="1" customWidth="1"/>
    <col min="766" max="1010" width="9.140625" style="4"/>
    <col min="1011" max="1011" width="2.85546875" style="4" customWidth="1"/>
    <col min="1012" max="1012" width="85.28515625" style="4" customWidth="1"/>
    <col min="1013" max="1014" width="17.28515625" style="4" customWidth="1"/>
    <col min="1015" max="1015" width="16.85546875" style="4" customWidth="1"/>
    <col min="1016" max="1017" width="17.7109375" style="4" bestFit="1" customWidth="1"/>
    <col min="1018" max="1018" width="16.5703125" style="4" customWidth="1"/>
    <col min="1019" max="1019" width="9.140625" style="4"/>
    <col min="1020" max="1020" width="14.28515625" style="4" bestFit="1" customWidth="1"/>
    <col min="1021" max="1021" width="12.7109375" style="4" bestFit="1" customWidth="1"/>
    <col min="1022" max="1266" width="9.140625" style="4"/>
    <col min="1267" max="1267" width="2.85546875" style="4" customWidth="1"/>
    <col min="1268" max="1268" width="85.28515625" style="4" customWidth="1"/>
    <col min="1269" max="1270" width="17.28515625" style="4" customWidth="1"/>
    <col min="1271" max="1271" width="16.85546875" style="4" customWidth="1"/>
    <col min="1272" max="1273" width="17.7109375" style="4" bestFit="1" customWidth="1"/>
    <col min="1274" max="1274" width="16.5703125" style="4" customWidth="1"/>
    <col min="1275" max="1275" width="9.140625" style="4"/>
    <col min="1276" max="1276" width="14.28515625" style="4" bestFit="1" customWidth="1"/>
    <col min="1277" max="1277" width="12.7109375" style="4" bestFit="1" customWidth="1"/>
    <col min="1278" max="1522" width="9.140625" style="4"/>
    <col min="1523" max="1523" width="2.85546875" style="4" customWidth="1"/>
    <col min="1524" max="1524" width="85.28515625" style="4" customWidth="1"/>
    <col min="1525" max="1526" width="17.28515625" style="4" customWidth="1"/>
    <col min="1527" max="1527" width="16.85546875" style="4" customWidth="1"/>
    <col min="1528" max="1529" width="17.7109375" style="4" bestFit="1" customWidth="1"/>
    <col min="1530" max="1530" width="16.5703125" style="4" customWidth="1"/>
    <col min="1531" max="1531" width="9.140625" style="4"/>
    <col min="1532" max="1532" width="14.28515625" style="4" bestFit="1" customWidth="1"/>
    <col min="1533" max="1533" width="12.7109375" style="4" bestFit="1" customWidth="1"/>
    <col min="1534" max="1778" width="9.140625" style="4"/>
    <col min="1779" max="1779" width="2.85546875" style="4" customWidth="1"/>
    <col min="1780" max="1780" width="85.28515625" style="4" customWidth="1"/>
    <col min="1781" max="1782" width="17.28515625" style="4" customWidth="1"/>
    <col min="1783" max="1783" width="16.85546875" style="4" customWidth="1"/>
    <col min="1784" max="1785" width="17.7109375" style="4" bestFit="1" customWidth="1"/>
    <col min="1786" max="1786" width="16.5703125" style="4" customWidth="1"/>
    <col min="1787" max="1787" width="9.140625" style="4"/>
    <col min="1788" max="1788" width="14.28515625" style="4" bestFit="1" customWidth="1"/>
    <col min="1789" max="1789" width="12.7109375" style="4" bestFit="1" customWidth="1"/>
    <col min="1790" max="2034" width="9.140625" style="4"/>
    <col min="2035" max="2035" width="2.85546875" style="4" customWidth="1"/>
    <col min="2036" max="2036" width="85.28515625" style="4" customWidth="1"/>
    <col min="2037" max="2038" width="17.28515625" style="4" customWidth="1"/>
    <col min="2039" max="2039" width="16.85546875" style="4" customWidth="1"/>
    <col min="2040" max="2041" width="17.7109375" style="4" bestFit="1" customWidth="1"/>
    <col min="2042" max="2042" width="16.5703125" style="4" customWidth="1"/>
    <col min="2043" max="2043" width="9.140625" style="4"/>
    <col min="2044" max="2044" width="14.28515625" style="4" bestFit="1" customWidth="1"/>
    <col min="2045" max="2045" width="12.7109375" style="4" bestFit="1" customWidth="1"/>
    <col min="2046" max="2290" width="9.140625" style="4"/>
    <col min="2291" max="2291" width="2.85546875" style="4" customWidth="1"/>
    <col min="2292" max="2292" width="85.28515625" style="4" customWidth="1"/>
    <col min="2293" max="2294" width="17.28515625" style="4" customWidth="1"/>
    <col min="2295" max="2295" width="16.85546875" style="4" customWidth="1"/>
    <col min="2296" max="2297" width="17.7109375" style="4" bestFit="1" customWidth="1"/>
    <col min="2298" max="2298" width="16.5703125" style="4" customWidth="1"/>
    <col min="2299" max="2299" width="9.140625" style="4"/>
    <col min="2300" max="2300" width="14.28515625" style="4" bestFit="1" customWidth="1"/>
    <col min="2301" max="2301" width="12.7109375" style="4" bestFit="1" customWidth="1"/>
    <col min="2302" max="2546" width="9.140625" style="4"/>
    <col min="2547" max="2547" width="2.85546875" style="4" customWidth="1"/>
    <col min="2548" max="2548" width="85.28515625" style="4" customWidth="1"/>
    <col min="2549" max="2550" width="17.28515625" style="4" customWidth="1"/>
    <col min="2551" max="2551" width="16.85546875" style="4" customWidth="1"/>
    <col min="2552" max="2553" width="17.7109375" style="4" bestFit="1" customWidth="1"/>
    <col min="2554" max="2554" width="16.5703125" style="4" customWidth="1"/>
    <col min="2555" max="2555" width="9.140625" style="4"/>
    <col min="2556" max="2556" width="14.28515625" style="4" bestFit="1" customWidth="1"/>
    <col min="2557" max="2557" width="12.7109375" style="4" bestFit="1" customWidth="1"/>
    <col min="2558" max="2802" width="9.140625" style="4"/>
    <col min="2803" max="2803" width="2.85546875" style="4" customWidth="1"/>
    <col min="2804" max="2804" width="85.28515625" style="4" customWidth="1"/>
    <col min="2805" max="2806" width="17.28515625" style="4" customWidth="1"/>
    <col min="2807" max="2807" width="16.85546875" style="4" customWidth="1"/>
    <col min="2808" max="2809" width="17.7109375" style="4" bestFit="1" customWidth="1"/>
    <col min="2810" max="2810" width="16.5703125" style="4" customWidth="1"/>
    <col min="2811" max="2811" width="9.140625" style="4"/>
    <col min="2812" max="2812" width="14.28515625" style="4" bestFit="1" customWidth="1"/>
    <col min="2813" max="2813" width="12.7109375" style="4" bestFit="1" customWidth="1"/>
    <col min="2814" max="3058" width="9.140625" style="4"/>
    <col min="3059" max="3059" width="2.85546875" style="4" customWidth="1"/>
    <col min="3060" max="3060" width="85.28515625" style="4" customWidth="1"/>
    <col min="3061" max="3062" width="17.28515625" style="4" customWidth="1"/>
    <col min="3063" max="3063" width="16.85546875" style="4" customWidth="1"/>
    <col min="3064" max="3065" width="17.7109375" style="4" bestFit="1" customWidth="1"/>
    <col min="3066" max="3066" width="16.5703125" style="4" customWidth="1"/>
    <col min="3067" max="3067" width="9.140625" style="4"/>
    <col min="3068" max="3068" width="14.28515625" style="4" bestFit="1" customWidth="1"/>
    <col min="3069" max="3069" width="12.7109375" style="4" bestFit="1" customWidth="1"/>
    <col min="3070" max="3314" width="9.140625" style="4"/>
    <col min="3315" max="3315" width="2.85546875" style="4" customWidth="1"/>
    <col min="3316" max="3316" width="85.28515625" style="4" customWidth="1"/>
    <col min="3317" max="3318" width="17.28515625" style="4" customWidth="1"/>
    <col min="3319" max="3319" width="16.85546875" style="4" customWidth="1"/>
    <col min="3320" max="3321" width="17.7109375" style="4" bestFit="1" customWidth="1"/>
    <col min="3322" max="3322" width="16.5703125" style="4" customWidth="1"/>
    <col min="3323" max="3323" width="9.140625" style="4"/>
    <col min="3324" max="3324" width="14.28515625" style="4" bestFit="1" customWidth="1"/>
    <col min="3325" max="3325" width="12.7109375" style="4" bestFit="1" customWidth="1"/>
    <col min="3326" max="3570" width="9.140625" style="4"/>
    <col min="3571" max="3571" width="2.85546875" style="4" customWidth="1"/>
    <col min="3572" max="3572" width="85.28515625" style="4" customWidth="1"/>
    <col min="3573" max="3574" width="17.28515625" style="4" customWidth="1"/>
    <col min="3575" max="3575" width="16.85546875" style="4" customWidth="1"/>
    <col min="3576" max="3577" width="17.7109375" style="4" bestFit="1" customWidth="1"/>
    <col min="3578" max="3578" width="16.5703125" style="4" customWidth="1"/>
    <col min="3579" max="3579" width="9.140625" style="4"/>
    <col min="3580" max="3580" width="14.28515625" style="4" bestFit="1" customWidth="1"/>
    <col min="3581" max="3581" width="12.7109375" style="4" bestFit="1" customWidth="1"/>
    <col min="3582" max="3826" width="9.140625" style="4"/>
    <col min="3827" max="3827" width="2.85546875" style="4" customWidth="1"/>
    <col min="3828" max="3828" width="85.28515625" style="4" customWidth="1"/>
    <col min="3829" max="3830" width="17.28515625" style="4" customWidth="1"/>
    <col min="3831" max="3831" width="16.85546875" style="4" customWidth="1"/>
    <col min="3832" max="3833" width="17.7109375" style="4" bestFit="1" customWidth="1"/>
    <col min="3834" max="3834" width="16.5703125" style="4" customWidth="1"/>
    <col min="3835" max="3835" width="9.140625" style="4"/>
    <col min="3836" max="3836" width="14.28515625" style="4" bestFit="1" customWidth="1"/>
    <col min="3837" max="3837" width="12.7109375" style="4" bestFit="1" customWidth="1"/>
    <col min="3838" max="4082" width="9.140625" style="4"/>
    <col min="4083" max="4083" width="2.85546875" style="4" customWidth="1"/>
    <col min="4084" max="4084" width="85.28515625" style="4" customWidth="1"/>
    <col min="4085" max="4086" width="17.28515625" style="4" customWidth="1"/>
    <col min="4087" max="4087" width="16.85546875" style="4" customWidth="1"/>
    <col min="4088" max="4089" width="17.7109375" style="4" bestFit="1" customWidth="1"/>
    <col min="4090" max="4090" width="16.5703125" style="4" customWidth="1"/>
    <col min="4091" max="4091" width="9.140625" style="4"/>
    <col min="4092" max="4092" width="14.28515625" style="4" bestFit="1" customWidth="1"/>
    <col min="4093" max="4093" width="12.7109375" style="4" bestFit="1" customWidth="1"/>
    <col min="4094" max="4338" width="9.140625" style="4"/>
    <col min="4339" max="4339" width="2.85546875" style="4" customWidth="1"/>
    <col min="4340" max="4340" width="85.28515625" style="4" customWidth="1"/>
    <col min="4341" max="4342" width="17.28515625" style="4" customWidth="1"/>
    <col min="4343" max="4343" width="16.85546875" style="4" customWidth="1"/>
    <col min="4344" max="4345" width="17.7109375" style="4" bestFit="1" customWidth="1"/>
    <col min="4346" max="4346" width="16.5703125" style="4" customWidth="1"/>
    <col min="4347" max="4347" width="9.140625" style="4"/>
    <col min="4348" max="4348" width="14.28515625" style="4" bestFit="1" customWidth="1"/>
    <col min="4349" max="4349" width="12.7109375" style="4" bestFit="1" customWidth="1"/>
    <col min="4350" max="4594" width="9.140625" style="4"/>
    <col min="4595" max="4595" width="2.85546875" style="4" customWidth="1"/>
    <col min="4596" max="4596" width="85.28515625" style="4" customWidth="1"/>
    <col min="4597" max="4598" width="17.28515625" style="4" customWidth="1"/>
    <col min="4599" max="4599" width="16.85546875" style="4" customWidth="1"/>
    <col min="4600" max="4601" width="17.7109375" style="4" bestFit="1" customWidth="1"/>
    <col min="4602" max="4602" width="16.5703125" style="4" customWidth="1"/>
    <col min="4603" max="4603" width="9.140625" style="4"/>
    <col min="4604" max="4604" width="14.28515625" style="4" bestFit="1" customWidth="1"/>
    <col min="4605" max="4605" width="12.7109375" style="4" bestFit="1" customWidth="1"/>
    <col min="4606" max="4850" width="9.140625" style="4"/>
    <col min="4851" max="4851" width="2.85546875" style="4" customWidth="1"/>
    <col min="4852" max="4852" width="85.28515625" style="4" customWidth="1"/>
    <col min="4853" max="4854" width="17.28515625" style="4" customWidth="1"/>
    <col min="4855" max="4855" width="16.85546875" style="4" customWidth="1"/>
    <col min="4856" max="4857" width="17.7109375" style="4" bestFit="1" customWidth="1"/>
    <col min="4858" max="4858" width="16.5703125" style="4" customWidth="1"/>
    <col min="4859" max="4859" width="9.140625" style="4"/>
    <col min="4860" max="4860" width="14.28515625" style="4" bestFit="1" customWidth="1"/>
    <col min="4861" max="4861" width="12.7109375" style="4" bestFit="1" customWidth="1"/>
    <col min="4862" max="5106" width="9.140625" style="4"/>
    <col min="5107" max="5107" width="2.85546875" style="4" customWidth="1"/>
    <col min="5108" max="5108" width="85.28515625" style="4" customWidth="1"/>
    <col min="5109" max="5110" width="17.28515625" style="4" customWidth="1"/>
    <col min="5111" max="5111" width="16.85546875" style="4" customWidth="1"/>
    <col min="5112" max="5113" width="17.7109375" style="4" bestFit="1" customWidth="1"/>
    <col min="5114" max="5114" width="16.5703125" style="4" customWidth="1"/>
    <col min="5115" max="5115" width="9.140625" style="4"/>
    <col min="5116" max="5116" width="14.28515625" style="4" bestFit="1" customWidth="1"/>
    <col min="5117" max="5117" width="12.7109375" style="4" bestFit="1" customWidth="1"/>
    <col min="5118" max="5362" width="9.140625" style="4"/>
    <col min="5363" max="5363" width="2.85546875" style="4" customWidth="1"/>
    <col min="5364" max="5364" width="85.28515625" style="4" customWidth="1"/>
    <col min="5365" max="5366" width="17.28515625" style="4" customWidth="1"/>
    <col min="5367" max="5367" width="16.85546875" style="4" customWidth="1"/>
    <col min="5368" max="5369" width="17.7109375" style="4" bestFit="1" customWidth="1"/>
    <col min="5370" max="5370" width="16.5703125" style="4" customWidth="1"/>
    <col min="5371" max="5371" width="9.140625" style="4"/>
    <col min="5372" max="5372" width="14.28515625" style="4" bestFit="1" customWidth="1"/>
    <col min="5373" max="5373" width="12.7109375" style="4" bestFit="1" customWidth="1"/>
    <col min="5374" max="5618" width="9.140625" style="4"/>
    <col min="5619" max="5619" width="2.85546875" style="4" customWidth="1"/>
    <col min="5620" max="5620" width="85.28515625" style="4" customWidth="1"/>
    <col min="5621" max="5622" width="17.28515625" style="4" customWidth="1"/>
    <col min="5623" max="5623" width="16.85546875" style="4" customWidth="1"/>
    <col min="5624" max="5625" width="17.7109375" style="4" bestFit="1" customWidth="1"/>
    <col min="5626" max="5626" width="16.5703125" style="4" customWidth="1"/>
    <col min="5627" max="5627" width="9.140625" style="4"/>
    <col min="5628" max="5628" width="14.28515625" style="4" bestFit="1" customWidth="1"/>
    <col min="5629" max="5629" width="12.7109375" style="4" bestFit="1" customWidth="1"/>
    <col min="5630" max="5874" width="9.140625" style="4"/>
    <col min="5875" max="5875" width="2.85546875" style="4" customWidth="1"/>
    <col min="5876" max="5876" width="85.28515625" style="4" customWidth="1"/>
    <col min="5877" max="5878" width="17.28515625" style="4" customWidth="1"/>
    <col min="5879" max="5879" width="16.85546875" style="4" customWidth="1"/>
    <col min="5880" max="5881" width="17.7109375" style="4" bestFit="1" customWidth="1"/>
    <col min="5882" max="5882" width="16.5703125" style="4" customWidth="1"/>
    <col min="5883" max="5883" width="9.140625" style="4"/>
    <col min="5884" max="5884" width="14.28515625" style="4" bestFit="1" customWidth="1"/>
    <col min="5885" max="5885" width="12.7109375" style="4" bestFit="1" customWidth="1"/>
    <col min="5886" max="6130" width="9.140625" style="4"/>
    <col min="6131" max="6131" width="2.85546875" style="4" customWidth="1"/>
    <col min="6132" max="6132" width="85.28515625" style="4" customWidth="1"/>
    <col min="6133" max="6134" width="17.28515625" style="4" customWidth="1"/>
    <col min="6135" max="6135" width="16.85546875" style="4" customWidth="1"/>
    <col min="6136" max="6137" width="17.7109375" style="4" bestFit="1" customWidth="1"/>
    <col min="6138" max="6138" width="16.5703125" style="4" customWidth="1"/>
    <col min="6139" max="6139" width="9.140625" style="4"/>
    <col min="6140" max="6140" width="14.28515625" style="4" bestFit="1" customWidth="1"/>
    <col min="6141" max="6141" width="12.7109375" style="4" bestFit="1" customWidth="1"/>
    <col min="6142" max="6386" width="9.140625" style="4"/>
    <col min="6387" max="6387" width="2.85546875" style="4" customWidth="1"/>
    <col min="6388" max="6388" width="85.28515625" style="4" customWidth="1"/>
    <col min="6389" max="6390" width="17.28515625" style="4" customWidth="1"/>
    <col min="6391" max="6391" width="16.85546875" style="4" customWidth="1"/>
    <col min="6392" max="6393" width="17.7109375" style="4" bestFit="1" customWidth="1"/>
    <col min="6394" max="6394" width="16.5703125" style="4" customWidth="1"/>
    <col min="6395" max="6395" width="9.140625" style="4"/>
    <col min="6396" max="6396" width="14.28515625" style="4" bestFit="1" customWidth="1"/>
    <col min="6397" max="6397" width="12.7109375" style="4" bestFit="1" customWidth="1"/>
    <col min="6398" max="6642" width="9.140625" style="4"/>
    <col min="6643" max="6643" width="2.85546875" style="4" customWidth="1"/>
    <col min="6644" max="6644" width="85.28515625" style="4" customWidth="1"/>
    <col min="6645" max="6646" width="17.28515625" style="4" customWidth="1"/>
    <col min="6647" max="6647" width="16.85546875" style="4" customWidth="1"/>
    <col min="6648" max="6649" width="17.7109375" style="4" bestFit="1" customWidth="1"/>
    <col min="6650" max="6650" width="16.5703125" style="4" customWidth="1"/>
    <col min="6651" max="6651" width="9.140625" style="4"/>
    <col min="6652" max="6652" width="14.28515625" style="4" bestFit="1" customWidth="1"/>
    <col min="6653" max="6653" width="12.7109375" style="4" bestFit="1" customWidth="1"/>
    <col min="6654" max="6898" width="9.140625" style="4"/>
    <col min="6899" max="6899" width="2.85546875" style="4" customWidth="1"/>
    <col min="6900" max="6900" width="85.28515625" style="4" customWidth="1"/>
    <col min="6901" max="6902" width="17.28515625" style="4" customWidth="1"/>
    <col min="6903" max="6903" width="16.85546875" style="4" customWidth="1"/>
    <col min="6904" max="6905" width="17.7109375" style="4" bestFit="1" customWidth="1"/>
    <col min="6906" max="6906" width="16.5703125" style="4" customWidth="1"/>
    <col min="6907" max="6907" width="9.140625" style="4"/>
    <col min="6908" max="6908" width="14.28515625" style="4" bestFit="1" customWidth="1"/>
    <col min="6909" max="6909" width="12.7109375" style="4" bestFit="1" customWidth="1"/>
    <col min="6910" max="7154" width="9.140625" style="4"/>
    <col min="7155" max="7155" width="2.85546875" style="4" customWidth="1"/>
    <col min="7156" max="7156" width="85.28515625" style="4" customWidth="1"/>
    <col min="7157" max="7158" width="17.28515625" style="4" customWidth="1"/>
    <col min="7159" max="7159" width="16.85546875" style="4" customWidth="1"/>
    <col min="7160" max="7161" width="17.7109375" style="4" bestFit="1" customWidth="1"/>
    <col min="7162" max="7162" width="16.5703125" style="4" customWidth="1"/>
    <col min="7163" max="7163" width="9.140625" style="4"/>
    <col min="7164" max="7164" width="14.28515625" style="4" bestFit="1" customWidth="1"/>
    <col min="7165" max="7165" width="12.7109375" style="4" bestFit="1" customWidth="1"/>
    <col min="7166" max="7410" width="9.140625" style="4"/>
    <col min="7411" max="7411" width="2.85546875" style="4" customWidth="1"/>
    <col min="7412" max="7412" width="85.28515625" style="4" customWidth="1"/>
    <col min="7413" max="7414" width="17.28515625" style="4" customWidth="1"/>
    <col min="7415" max="7415" width="16.85546875" style="4" customWidth="1"/>
    <col min="7416" max="7417" width="17.7109375" style="4" bestFit="1" customWidth="1"/>
    <col min="7418" max="7418" width="16.5703125" style="4" customWidth="1"/>
    <col min="7419" max="7419" width="9.140625" style="4"/>
    <col min="7420" max="7420" width="14.28515625" style="4" bestFit="1" customWidth="1"/>
    <col min="7421" max="7421" width="12.7109375" style="4" bestFit="1" customWidth="1"/>
    <col min="7422" max="7666" width="9.140625" style="4"/>
    <col min="7667" max="7667" width="2.85546875" style="4" customWidth="1"/>
    <col min="7668" max="7668" width="85.28515625" style="4" customWidth="1"/>
    <col min="7669" max="7670" width="17.28515625" style="4" customWidth="1"/>
    <col min="7671" max="7671" width="16.85546875" style="4" customWidth="1"/>
    <col min="7672" max="7673" width="17.7109375" style="4" bestFit="1" customWidth="1"/>
    <col min="7674" max="7674" width="16.5703125" style="4" customWidth="1"/>
    <col min="7675" max="7675" width="9.140625" style="4"/>
    <col min="7676" max="7676" width="14.28515625" style="4" bestFit="1" customWidth="1"/>
    <col min="7677" max="7677" width="12.7109375" style="4" bestFit="1" customWidth="1"/>
    <col min="7678" max="7922" width="9.140625" style="4"/>
    <col min="7923" max="7923" width="2.85546875" style="4" customWidth="1"/>
    <col min="7924" max="7924" width="85.28515625" style="4" customWidth="1"/>
    <col min="7925" max="7926" width="17.28515625" style="4" customWidth="1"/>
    <col min="7927" max="7927" width="16.85546875" style="4" customWidth="1"/>
    <col min="7928" max="7929" width="17.7109375" style="4" bestFit="1" customWidth="1"/>
    <col min="7930" max="7930" width="16.5703125" style="4" customWidth="1"/>
    <col min="7931" max="7931" width="9.140625" style="4"/>
    <col min="7932" max="7932" width="14.28515625" style="4" bestFit="1" customWidth="1"/>
    <col min="7933" max="7933" width="12.7109375" style="4" bestFit="1" customWidth="1"/>
    <col min="7934" max="8178" width="9.140625" style="4"/>
    <col min="8179" max="8179" width="2.85546875" style="4" customWidth="1"/>
    <col min="8180" max="8180" width="85.28515625" style="4" customWidth="1"/>
    <col min="8181" max="8182" width="17.28515625" style="4" customWidth="1"/>
    <col min="8183" max="8183" width="16.85546875" style="4" customWidth="1"/>
    <col min="8184" max="8185" width="17.7109375" style="4" bestFit="1" customWidth="1"/>
    <col min="8186" max="8186" width="16.5703125" style="4" customWidth="1"/>
    <col min="8187" max="8187" width="9.140625" style="4"/>
    <col min="8188" max="8188" width="14.28515625" style="4" bestFit="1" customWidth="1"/>
    <col min="8189" max="8189" width="12.7109375" style="4" bestFit="1" customWidth="1"/>
    <col min="8190" max="8434" width="9.140625" style="4"/>
    <col min="8435" max="8435" width="2.85546875" style="4" customWidth="1"/>
    <col min="8436" max="8436" width="85.28515625" style="4" customWidth="1"/>
    <col min="8437" max="8438" width="17.28515625" style="4" customWidth="1"/>
    <col min="8439" max="8439" width="16.85546875" style="4" customWidth="1"/>
    <col min="8440" max="8441" width="17.7109375" style="4" bestFit="1" customWidth="1"/>
    <col min="8442" max="8442" width="16.5703125" style="4" customWidth="1"/>
    <col min="8443" max="8443" width="9.140625" style="4"/>
    <col min="8444" max="8444" width="14.28515625" style="4" bestFit="1" customWidth="1"/>
    <col min="8445" max="8445" width="12.7109375" style="4" bestFit="1" customWidth="1"/>
    <col min="8446" max="8690" width="9.140625" style="4"/>
    <col min="8691" max="8691" width="2.85546875" style="4" customWidth="1"/>
    <col min="8692" max="8692" width="85.28515625" style="4" customWidth="1"/>
    <col min="8693" max="8694" width="17.28515625" style="4" customWidth="1"/>
    <col min="8695" max="8695" width="16.85546875" style="4" customWidth="1"/>
    <col min="8696" max="8697" width="17.7109375" style="4" bestFit="1" customWidth="1"/>
    <col min="8698" max="8698" width="16.5703125" style="4" customWidth="1"/>
    <col min="8699" max="8699" width="9.140625" style="4"/>
    <col min="8700" max="8700" width="14.28515625" style="4" bestFit="1" customWidth="1"/>
    <col min="8701" max="8701" width="12.7109375" style="4" bestFit="1" customWidth="1"/>
    <col min="8702" max="8946" width="9.140625" style="4"/>
    <col min="8947" max="8947" width="2.85546875" style="4" customWidth="1"/>
    <col min="8948" max="8948" width="85.28515625" style="4" customWidth="1"/>
    <col min="8949" max="8950" width="17.28515625" style="4" customWidth="1"/>
    <col min="8951" max="8951" width="16.85546875" style="4" customWidth="1"/>
    <col min="8952" max="8953" width="17.7109375" style="4" bestFit="1" customWidth="1"/>
    <col min="8954" max="8954" width="16.5703125" style="4" customWidth="1"/>
    <col min="8955" max="8955" width="9.140625" style="4"/>
    <col min="8956" max="8956" width="14.28515625" style="4" bestFit="1" customWidth="1"/>
    <col min="8957" max="8957" width="12.7109375" style="4" bestFit="1" customWidth="1"/>
    <col min="8958" max="9202" width="9.140625" style="4"/>
    <col min="9203" max="9203" width="2.85546875" style="4" customWidth="1"/>
    <col min="9204" max="9204" width="85.28515625" style="4" customWidth="1"/>
    <col min="9205" max="9206" width="17.28515625" style="4" customWidth="1"/>
    <col min="9207" max="9207" width="16.85546875" style="4" customWidth="1"/>
    <col min="9208" max="9209" width="17.7109375" style="4" bestFit="1" customWidth="1"/>
    <col min="9210" max="9210" width="16.5703125" style="4" customWidth="1"/>
    <col min="9211" max="9211" width="9.140625" style="4"/>
    <col min="9212" max="9212" width="14.28515625" style="4" bestFit="1" customWidth="1"/>
    <col min="9213" max="9213" width="12.7109375" style="4" bestFit="1" customWidth="1"/>
    <col min="9214" max="9458" width="9.140625" style="4"/>
    <col min="9459" max="9459" width="2.85546875" style="4" customWidth="1"/>
    <col min="9460" max="9460" width="85.28515625" style="4" customWidth="1"/>
    <col min="9461" max="9462" width="17.28515625" style="4" customWidth="1"/>
    <col min="9463" max="9463" width="16.85546875" style="4" customWidth="1"/>
    <col min="9464" max="9465" width="17.7109375" style="4" bestFit="1" customWidth="1"/>
    <col min="9466" max="9466" width="16.5703125" style="4" customWidth="1"/>
    <col min="9467" max="9467" width="9.140625" style="4"/>
    <col min="9468" max="9468" width="14.28515625" style="4" bestFit="1" customWidth="1"/>
    <col min="9469" max="9469" width="12.7109375" style="4" bestFit="1" customWidth="1"/>
    <col min="9470" max="9714" width="9.140625" style="4"/>
    <col min="9715" max="9715" width="2.85546875" style="4" customWidth="1"/>
    <col min="9716" max="9716" width="85.28515625" style="4" customWidth="1"/>
    <col min="9717" max="9718" width="17.28515625" style="4" customWidth="1"/>
    <col min="9719" max="9719" width="16.85546875" style="4" customWidth="1"/>
    <col min="9720" max="9721" width="17.7109375" style="4" bestFit="1" customWidth="1"/>
    <col min="9722" max="9722" width="16.5703125" style="4" customWidth="1"/>
    <col min="9723" max="9723" width="9.140625" style="4"/>
    <col min="9724" max="9724" width="14.28515625" style="4" bestFit="1" customWidth="1"/>
    <col min="9725" max="9725" width="12.7109375" style="4" bestFit="1" customWidth="1"/>
    <col min="9726" max="9970" width="9.140625" style="4"/>
    <col min="9971" max="9971" width="2.85546875" style="4" customWidth="1"/>
    <col min="9972" max="9972" width="85.28515625" style="4" customWidth="1"/>
    <col min="9973" max="9974" width="17.28515625" style="4" customWidth="1"/>
    <col min="9975" max="9975" width="16.85546875" style="4" customWidth="1"/>
    <col min="9976" max="9977" width="17.7109375" style="4" bestFit="1" customWidth="1"/>
    <col min="9978" max="9978" width="16.5703125" style="4" customWidth="1"/>
    <col min="9979" max="9979" width="9.140625" style="4"/>
    <col min="9980" max="9980" width="14.28515625" style="4" bestFit="1" customWidth="1"/>
    <col min="9981" max="9981" width="12.7109375" style="4" bestFit="1" customWidth="1"/>
    <col min="9982" max="10226" width="9.140625" style="4"/>
    <col min="10227" max="10227" width="2.85546875" style="4" customWidth="1"/>
    <col min="10228" max="10228" width="85.28515625" style="4" customWidth="1"/>
    <col min="10229" max="10230" width="17.28515625" style="4" customWidth="1"/>
    <col min="10231" max="10231" width="16.85546875" style="4" customWidth="1"/>
    <col min="10232" max="10233" width="17.7109375" style="4" bestFit="1" customWidth="1"/>
    <col min="10234" max="10234" width="16.5703125" style="4" customWidth="1"/>
    <col min="10235" max="10235" width="9.140625" style="4"/>
    <col min="10236" max="10236" width="14.28515625" style="4" bestFit="1" customWidth="1"/>
    <col min="10237" max="10237" width="12.7109375" style="4" bestFit="1" customWidth="1"/>
    <col min="10238" max="10482" width="9.140625" style="4"/>
    <col min="10483" max="10483" width="2.85546875" style="4" customWidth="1"/>
    <col min="10484" max="10484" width="85.28515625" style="4" customWidth="1"/>
    <col min="10485" max="10486" width="17.28515625" style="4" customWidth="1"/>
    <col min="10487" max="10487" width="16.85546875" style="4" customWidth="1"/>
    <col min="10488" max="10489" width="17.7109375" style="4" bestFit="1" customWidth="1"/>
    <col min="10490" max="10490" width="16.5703125" style="4" customWidth="1"/>
    <col min="10491" max="10491" width="9.140625" style="4"/>
    <col min="10492" max="10492" width="14.28515625" style="4" bestFit="1" customWidth="1"/>
    <col min="10493" max="10493" width="12.7109375" style="4" bestFit="1" customWidth="1"/>
    <col min="10494" max="10738" width="9.140625" style="4"/>
    <col min="10739" max="10739" width="2.85546875" style="4" customWidth="1"/>
    <col min="10740" max="10740" width="85.28515625" style="4" customWidth="1"/>
    <col min="10741" max="10742" width="17.28515625" style="4" customWidth="1"/>
    <col min="10743" max="10743" width="16.85546875" style="4" customWidth="1"/>
    <col min="10744" max="10745" width="17.7109375" style="4" bestFit="1" customWidth="1"/>
    <col min="10746" max="10746" width="16.5703125" style="4" customWidth="1"/>
    <col min="10747" max="10747" width="9.140625" style="4"/>
    <col min="10748" max="10748" width="14.28515625" style="4" bestFit="1" customWidth="1"/>
    <col min="10749" max="10749" width="12.7109375" style="4" bestFit="1" customWidth="1"/>
    <col min="10750" max="10994" width="9.140625" style="4"/>
    <col min="10995" max="10995" width="2.85546875" style="4" customWidth="1"/>
    <col min="10996" max="10996" width="85.28515625" style="4" customWidth="1"/>
    <col min="10997" max="10998" width="17.28515625" style="4" customWidth="1"/>
    <col min="10999" max="10999" width="16.85546875" style="4" customWidth="1"/>
    <col min="11000" max="11001" width="17.7109375" style="4" bestFit="1" customWidth="1"/>
    <col min="11002" max="11002" width="16.5703125" style="4" customWidth="1"/>
    <col min="11003" max="11003" width="9.140625" style="4"/>
    <col min="11004" max="11004" width="14.28515625" style="4" bestFit="1" customWidth="1"/>
    <col min="11005" max="11005" width="12.7109375" style="4" bestFit="1" customWidth="1"/>
    <col min="11006" max="11250" width="9.140625" style="4"/>
    <col min="11251" max="11251" width="2.85546875" style="4" customWidth="1"/>
    <col min="11252" max="11252" width="85.28515625" style="4" customWidth="1"/>
    <col min="11253" max="11254" width="17.28515625" style="4" customWidth="1"/>
    <col min="11255" max="11255" width="16.85546875" style="4" customWidth="1"/>
    <col min="11256" max="11257" width="17.7109375" style="4" bestFit="1" customWidth="1"/>
    <col min="11258" max="11258" width="16.5703125" style="4" customWidth="1"/>
    <col min="11259" max="11259" width="9.140625" style="4"/>
    <col min="11260" max="11260" width="14.28515625" style="4" bestFit="1" customWidth="1"/>
    <col min="11261" max="11261" width="12.7109375" style="4" bestFit="1" customWidth="1"/>
    <col min="11262" max="11506" width="9.140625" style="4"/>
    <col min="11507" max="11507" width="2.85546875" style="4" customWidth="1"/>
    <col min="11508" max="11508" width="85.28515625" style="4" customWidth="1"/>
    <col min="11509" max="11510" width="17.28515625" style="4" customWidth="1"/>
    <col min="11511" max="11511" width="16.85546875" style="4" customWidth="1"/>
    <col min="11512" max="11513" width="17.7109375" style="4" bestFit="1" customWidth="1"/>
    <col min="11514" max="11514" width="16.5703125" style="4" customWidth="1"/>
    <col min="11515" max="11515" width="9.140625" style="4"/>
    <col min="11516" max="11516" width="14.28515625" style="4" bestFit="1" customWidth="1"/>
    <col min="11517" max="11517" width="12.7109375" style="4" bestFit="1" customWidth="1"/>
    <col min="11518" max="11762" width="9.140625" style="4"/>
    <col min="11763" max="11763" width="2.85546875" style="4" customWidth="1"/>
    <col min="11764" max="11764" width="85.28515625" style="4" customWidth="1"/>
    <col min="11765" max="11766" width="17.28515625" style="4" customWidth="1"/>
    <col min="11767" max="11767" width="16.85546875" style="4" customWidth="1"/>
    <col min="11768" max="11769" width="17.7109375" style="4" bestFit="1" customWidth="1"/>
    <col min="11770" max="11770" width="16.5703125" style="4" customWidth="1"/>
    <col min="11771" max="11771" width="9.140625" style="4"/>
    <col min="11772" max="11772" width="14.28515625" style="4" bestFit="1" customWidth="1"/>
    <col min="11773" max="11773" width="12.7109375" style="4" bestFit="1" customWidth="1"/>
    <col min="11774" max="12018" width="9.140625" style="4"/>
    <col min="12019" max="12019" width="2.85546875" style="4" customWidth="1"/>
    <col min="12020" max="12020" width="85.28515625" style="4" customWidth="1"/>
    <col min="12021" max="12022" width="17.28515625" style="4" customWidth="1"/>
    <col min="12023" max="12023" width="16.85546875" style="4" customWidth="1"/>
    <col min="12024" max="12025" width="17.7109375" style="4" bestFit="1" customWidth="1"/>
    <col min="12026" max="12026" width="16.5703125" style="4" customWidth="1"/>
    <col min="12027" max="12027" width="9.140625" style="4"/>
    <col min="12028" max="12028" width="14.28515625" style="4" bestFit="1" customWidth="1"/>
    <col min="12029" max="12029" width="12.7109375" style="4" bestFit="1" customWidth="1"/>
    <col min="12030" max="12274" width="9.140625" style="4"/>
    <col min="12275" max="12275" width="2.85546875" style="4" customWidth="1"/>
    <col min="12276" max="12276" width="85.28515625" style="4" customWidth="1"/>
    <col min="12277" max="12278" width="17.28515625" style="4" customWidth="1"/>
    <col min="12279" max="12279" width="16.85546875" style="4" customWidth="1"/>
    <col min="12280" max="12281" width="17.7109375" style="4" bestFit="1" customWidth="1"/>
    <col min="12282" max="12282" width="16.5703125" style="4" customWidth="1"/>
    <col min="12283" max="12283" width="9.140625" style="4"/>
    <col min="12284" max="12284" width="14.28515625" style="4" bestFit="1" customWidth="1"/>
    <col min="12285" max="12285" width="12.7109375" style="4" bestFit="1" customWidth="1"/>
    <col min="12286" max="12530" width="9.140625" style="4"/>
    <col min="12531" max="12531" width="2.85546875" style="4" customWidth="1"/>
    <col min="12532" max="12532" width="85.28515625" style="4" customWidth="1"/>
    <col min="12533" max="12534" width="17.28515625" style="4" customWidth="1"/>
    <col min="12535" max="12535" width="16.85546875" style="4" customWidth="1"/>
    <col min="12536" max="12537" width="17.7109375" style="4" bestFit="1" customWidth="1"/>
    <col min="12538" max="12538" width="16.5703125" style="4" customWidth="1"/>
    <col min="12539" max="12539" width="9.140625" style="4"/>
    <col min="12540" max="12540" width="14.28515625" style="4" bestFit="1" customWidth="1"/>
    <col min="12541" max="12541" width="12.7109375" style="4" bestFit="1" customWidth="1"/>
    <col min="12542" max="12786" width="9.140625" style="4"/>
    <col min="12787" max="12787" width="2.85546875" style="4" customWidth="1"/>
    <col min="12788" max="12788" width="85.28515625" style="4" customWidth="1"/>
    <col min="12789" max="12790" width="17.28515625" style="4" customWidth="1"/>
    <col min="12791" max="12791" width="16.85546875" style="4" customWidth="1"/>
    <col min="12792" max="12793" width="17.7109375" style="4" bestFit="1" customWidth="1"/>
    <col min="12794" max="12794" width="16.5703125" style="4" customWidth="1"/>
    <col min="12795" max="12795" width="9.140625" style="4"/>
    <col min="12796" max="12796" width="14.28515625" style="4" bestFit="1" customWidth="1"/>
    <col min="12797" max="12797" width="12.7109375" style="4" bestFit="1" customWidth="1"/>
    <col min="12798" max="13042" width="9.140625" style="4"/>
    <col min="13043" max="13043" width="2.85546875" style="4" customWidth="1"/>
    <col min="13044" max="13044" width="85.28515625" style="4" customWidth="1"/>
    <col min="13045" max="13046" width="17.28515625" style="4" customWidth="1"/>
    <col min="13047" max="13047" width="16.85546875" style="4" customWidth="1"/>
    <col min="13048" max="13049" width="17.7109375" style="4" bestFit="1" customWidth="1"/>
    <col min="13050" max="13050" width="16.5703125" style="4" customWidth="1"/>
    <col min="13051" max="13051" width="9.140625" style="4"/>
    <col min="13052" max="13052" width="14.28515625" style="4" bestFit="1" customWidth="1"/>
    <col min="13053" max="13053" width="12.7109375" style="4" bestFit="1" customWidth="1"/>
    <col min="13054" max="13298" width="9.140625" style="4"/>
    <col min="13299" max="13299" width="2.85546875" style="4" customWidth="1"/>
    <col min="13300" max="13300" width="85.28515625" style="4" customWidth="1"/>
    <col min="13301" max="13302" width="17.28515625" style="4" customWidth="1"/>
    <col min="13303" max="13303" width="16.85546875" style="4" customWidth="1"/>
    <col min="13304" max="13305" width="17.7109375" style="4" bestFit="1" customWidth="1"/>
    <col min="13306" max="13306" width="16.5703125" style="4" customWidth="1"/>
    <col min="13307" max="13307" width="9.140625" style="4"/>
    <col min="13308" max="13308" width="14.28515625" style="4" bestFit="1" customWidth="1"/>
    <col min="13309" max="13309" width="12.7109375" style="4" bestFit="1" customWidth="1"/>
    <col min="13310" max="13554" width="9.140625" style="4"/>
    <col min="13555" max="13555" width="2.85546875" style="4" customWidth="1"/>
    <col min="13556" max="13556" width="85.28515625" style="4" customWidth="1"/>
    <col min="13557" max="13558" width="17.28515625" style="4" customWidth="1"/>
    <col min="13559" max="13559" width="16.85546875" style="4" customWidth="1"/>
    <col min="13560" max="13561" width="17.7109375" style="4" bestFit="1" customWidth="1"/>
    <col min="13562" max="13562" width="16.5703125" style="4" customWidth="1"/>
    <col min="13563" max="13563" width="9.140625" style="4"/>
    <col min="13564" max="13564" width="14.28515625" style="4" bestFit="1" customWidth="1"/>
    <col min="13565" max="13565" width="12.7109375" style="4" bestFit="1" customWidth="1"/>
    <col min="13566" max="13810" width="9.140625" style="4"/>
    <col min="13811" max="13811" width="2.85546875" style="4" customWidth="1"/>
    <col min="13812" max="13812" width="85.28515625" style="4" customWidth="1"/>
    <col min="13813" max="13814" width="17.28515625" style="4" customWidth="1"/>
    <col min="13815" max="13815" width="16.85546875" style="4" customWidth="1"/>
    <col min="13816" max="13817" width="17.7109375" style="4" bestFit="1" customWidth="1"/>
    <col min="13818" max="13818" width="16.5703125" style="4" customWidth="1"/>
    <col min="13819" max="13819" width="9.140625" style="4"/>
    <col min="13820" max="13820" width="14.28515625" style="4" bestFit="1" customWidth="1"/>
    <col min="13821" max="13821" width="12.7109375" style="4" bestFit="1" customWidth="1"/>
    <col min="13822" max="14066" width="9.140625" style="4"/>
    <col min="14067" max="14067" width="2.85546875" style="4" customWidth="1"/>
    <col min="14068" max="14068" width="85.28515625" style="4" customWidth="1"/>
    <col min="14069" max="14070" width="17.28515625" style="4" customWidth="1"/>
    <col min="14071" max="14071" width="16.85546875" style="4" customWidth="1"/>
    <col min="14072" max="14073" width="17.7109375" style="4" bestFit="1" customWidth="1"/>
    <col min="14074" max="14074" width="16.5703125" style="4" customWidth="1"/>
    <col min="14075" max="14075" width="9.140625" style="4"/>
    <col min="14076" max="14076" width="14.28515625" style="4" bestFit="1" customWidth="1"/>
    <col min="14077" max="14077" width="12.7109375" style="4" bestFit="1" customWidth="1"/>
    <col min="14078" max="14322" width="9.140625" style="4"/>
    <col min="14323" max="14323" width="2.85546875" style="4" customWidth="1"/>
    <col min="14324" max="14324" width="85.28515625" style="4" customWidth="1"/>
    <col min="14325" max="14326" width="17.28515625" style="4" customWidth="1"/>
    <col min="14327" max="14327" width="16.85546875" style="4" customWidth="1"/>
    <col min="14328" max="14329" width="17.7109375" style="4" bestFit="1" customWidth="1"/>
    <col min="14330" max="14330" width="16.5703125" style="4" customWidth="1"/>
    <col min="14331" max="14331" width="9.140625" style="4"/>
    <col min="14332" max="14332" width="14.28515625" style="4" bestFit="1" customWidth="1"/>
    <col min="14333" max="14333" width="12.7109375" style="4" bestFit="1" customWidth="1"/>
    <col min="14334" max="14578" width="9.140625" style="4"/>
    <col min="14579" max="14579" width="2.85546875" style="4" customWidth="1"/>
    <col min="14580" max="14580" width="85.28515625" style="4" customWidth="1"/>
    <col min="14581" max="14582" width="17.28515625" style="4" customWidth="1"/>
    <col min="14583" max="14583" width="16.85546875" style="4" customWidth="1"/>
    <col min="14584" max="14585" width="17.7109375" style="4" bestFit="1" customWidth="1"/>
    <col min="14586" max="14586" width="16.5703125" style="4" customWidth="1"/>
    <col min="14587" max="14587" width="9.140625" style="4"/>
    <col min="14588" max="14588" width="14.28515625" style="4" bestFit="1" customWidth="1"/>
    <col min="14589" max="14589" width="12.7109375" style="4" bestFit="1" customWidth="1"/>
    <col min="14590" max="14834" width="9.140625" style="4"/>
    <col min="14835" max="14835" width="2.85546875" style="4" customWidth="1"/>
    <col min="14836" max="14836" width="85.28515625" style="4" customWidth="1"/>
    <col min="14837" max="14838" width="17.28515625" style="4" customWidth="1"/>
    <col min="14839" max="14839" width="16.85546875" style="4" customWidth="1"/>
    <col min="14840" max="14841" width="17.7109375" style="4" bestFit="1" customWidth="1"/>
    <col min="14842" max="14842" width="16.5703125" style="4" customWidth="1"/>
    <col min="14843" max="14843" width="9.140625" style="4"/>
    <col min="14844" max="14844" width="14.28515625" style="4" bestFit="1" customWidth="1"/>
    <col min="14845" max="14845" width="12.7109375" style="4" bestFit="1" customWidth="1"/>
    <col min="14846" max="15090" width="9.140625" style="4"/>
    <col min="15091" max="15091" width="2.85546875" style="4" customWidth="1"/>
    <col min="15092" max="15092" width="85.28515625" style="4" customWidth="1"/>
    <col min="15093" max="15094" width="17.28515625" style="4" customWidth="1"/>
    <col min="15095" max="15095" width="16.85546875" style="4" customWidth="1"/>
    <col min="15096" max="15097" width="17.7109375" style="4" bestFit="1" customWidth="1"/>
    <col min="15098" max="15098" width="16.5703125" style="4" customWidth="1"/>
    <col min="15099" max="15099" width="9.140625" style="4"/>
    <col min="15100" max="15100" width="14.28515625" style="4" bestFit="1" customWidth="1"/>
    <col min="15101" max="15101" width="12.7109375" style="4" bestFit="1" customWidth="1"/>
    <col min="15102" max="15346" width="9.140625" style="4"/>
    <col min="15347" max="15347" width="2.85546875" style="4" customWidth="1"/>
    <col min="15348" max="15348" width="85.28515625" style="4" customWidth="1"/>
    <col min="15349" max="15350" width="17.28515625" style="4" customWidth="1"/>
    <col min="15351" max="15351" width="16.85546875" style="4" customWidth="1"/>
    <col min="15352" max="15353" width="17.7109375" style="4" bestFit="1" customWidth="1"/>
    <col min="15354" max="15354" width="16.5703125" style="4" customWidth="1"/>
    <col min="15355" max="15355" width="9.140625" style="4"/>
    <col min="15356" max="15356" width="14.28515625" style="4" bestFit="1" customWidth="1"/>
    <col min="15357" max="15357" width="12.7109375" style="4" bestFit="1" customWidth="1"/>
    <col min="15358" max="15602" width="9.140625" style="4"/>
    <col min="15603" max="15603" width="2.85546875" style="4" customWidth="1"/>
    <col min="15604" max="15604" width="85.28515625" style="4" customWidth="1"/>
    <col min="15605" max="15606" width="17.28515625" style="4" customWidth="1"/>
    <col min="15607" max="15607" width="16.85546875" style="4" customWidth="1"/>
    <col min="15608" max="15609" width="17.7109375" style="4" bestFit="1" customWidth="1"/>
    <col min="15610" max="15610" width="16.5703125" style="4" customWidth="1"/>
    <col min="15611" max="15611" width="9.140625" style="4"/>
    <col min="15612" max="15612" width="14.28515625" style="4" bestFit="1" customWidth="1"/>
    <col min="15613" max="15613" width="12.7109375" style="4" bestFit="1" customWidth="1"/>
    <col min="15614" max="15858" width="9.140625" style="4"/>
    <col min="15859" max="15859" width="2.85546875" style="4" customWidth="1"/>
    <col min="15860" max="15860" width="85.28515625" style="4" customWidth="1"/>
    <col min="15861" max="15862" width="17.28515625" style="4" customWidth="1"/>
    <col min="15863" max="15863" width="16.85546875" style="4" customWidth="1"/>
    <col min="15864" max="15865" width="17.7109375" style="4" bestFit="1" customWidth="1"/>
    <col min="15866" max="15866" width="16.5703125" style="4" customWidth="1"/>
    <col min="15867" max="15867" width="9.140625" style="4"/>
    <col min="15868" max="15868" width="14.28515625" style="4" bestFit="1" customWidth="1"/>
    <col min="15869" max="15869" width="12.7109375" style="4" bestFit="1" customWidth="1"/>
    <col min="15870" max="16114" width="9.140625" style="4"/>
    <col min="16115" max="16115" width="2.85546875" style="4" customWidth="1"/>
    <col min="16116" max="16116" width="85.28515625" style="4" customWidth="1"/>
    <col min="16117" max="16118" width="17.28515625" style="4" customWidth="1"/>
    <col min="16119" max="16119" width="16.85546875" style="4" customWidth="1"/>
    <col min="16120" max="16121" width="17.7109375" style="4" bestFit="1" customWidth="1"/>
    <col min="16122" max="16122" width="16.5703125" style="4" customWidth="1"/>
    <col min="16123" max="16123" width="9.140625" style="4"/>
    <col min="16124" max="16124" width="14.28515625" style="4" bestFit="1" customWidth="1"/>
    <col min="16125" max="16125" width="12.7109375" style="4" bestFit="1" customWidth="1"/>
    <col min="16126" max="16384" width="9.140625" style="4"/>
  </cols>
  <sheetData>
    <row r="1" spans="1:8" s="3" customFormat="1">
      <c r="A1" s="1"/>
      <c r="B1" s="2"/>
      <c r="C1" s="83"/>
      <c r="D1" s="83"/>
      <c r="E1" s="83"/>
      <c r="F1" s="578"/>
      <c r="G1" s="578"/>
      <c r="H1" s="579"/>
    </row>
    <row r="2" spans="1:8">
      <c r="B2" s="580" t="s">
        <v>77</v>
      </c>
      <c r="C2" s="582" t="s">
        <v>37</v>
      </c>
      <c r="D2" s="582"/>
      <c r="E2" s="585"/>
      <c r="F2" s="584" t="s">
        <v>38</v>
      </c>
      <c r="G2" s="584"/>
      <c r="H2" s="586"/>
    </row>
    <row r="3" spans="1:8" s="5" customFormat="1" ht="18" customHeight="1">
      <c r="B3" s="580"/>
      <c r="C3" s="126" t="s">
        <v>91</v>
      </c>
      <c r="D3" s="126" t="s">
        <v>92</v>
      </c>
      <c r="E3" s="127" t="str">
        <f>+H3</f>
        <v>Δ%</v>
      </c>
      <c r="F3" s="134" t="str">
        <f>+C3</f>
        <v>1T16</v>
      </c>
      <c r="G3" s="134" t="str">
        <f>+D3</f>
        <v>1T15</v>
      </c>
      <c r="H3" s="135" t="str">
        <f>+DRE!H3</f>
        <v>Δ%</v>
      </c>
    </row>
    <row r="4" spans="1:8" s="31" customFormat="1" ht="24.95" customHeight="1">
      <c r="A4" s="30"/>
      <c r="B4" s="90" t="str">
        <f>+[22]Results_!$B$5</f>
        <v>Operating revenue</v>
      </c>
      <c r="C4" s="110" t="e">
        <f>+DRE!C4</f>
        <v>#REF!</v>
      </c>
      <c r="D4" s="110" t="e">
        <f>+DRE!D4</f>
        <v>#REF!</v>
      </c>
      <c r="E4" s="91" t="e">
        <f>+DRE!E4</f>
        <v>#REF!</v>
      </c>
      <c r="F4" s="110">
        <f>+DRE!F4</f>
        <v>851.47799999999995</v>
      </c>
      <c r="G4" s="110">
        <f>+DRE!G4</f>
        <v>806.85299999999995</v>
      </c>
      <c r="H4" s="92">
        <f>+DRE!H4</f>
        <v>5.530747236485456E-2</v>
      </c>
    </row>
    <row r="5" spans="1:8" s="31" customFormat="1" ht="33" hidden="1" customHeight="1">
      <c r="A5" s="30"/>
      <c r="B5" s="93" t="s">
        <v>35</v>
      </c>
      <c r="C5" s="111">
        <f>(+'[24]DRE MAPA 2015'!$P$7)/1000</f>
        <v>395.90199999999999</v>
      </c>
      <c r="D5" s="111">
        <f>(+'[23]DRE MAPA 2014'!$P$7)/1000</f>
        <v>349.29700000000003</v>
      </c>
      <c r="E5" s="95">
        <f>+C5/D5-1</f>
        <v>0.13342513677472168</v>
      </c>
      <c r="F5" s="111">
        <f>(+'[24]DRE MAPA 2015'!$Y$7)/1000</f>
        <v>454.26799999999997</v>
      </c>
      <c r="G5" s="111">
        <f>(+'[23]DRE MAPA 2014'!$Y$7)/1000</f>
        <v>396.00400000000002</v>
      </c>
      <c r="H5" s="96">
        <f>+F5/G5-1</f>
        <v>0.1471298269714445</v>
      </c>
    </row>
    <row r="6" spans="1:8" s="31" customFormat="1" ht="24.95" hidden="1" customHeight="1">
      <c r="A6" s="30"/>
      <c r="B6" s="93" t="str">
        <f>+[22]Results_!$B$9</f>
        <v>Others</v>
      </c>
      <c r="C6" s="111">
        <f>(+'[24]DRE MAPA 2015'!$P$13)/1000</f>
        <v>11.811</v>
      </c>
      <c r="D6" s="111">
        <f>(+'[23]DRE MAPA 2014'!$P$13)/1000</f>
        <v>11.856999999999999</v>
      </c>
      <c r="E6" s="95">
        <f>+C6/D6-1</f>
        <v>-3.8795648140338423E-3</v>
      </c>
      <c r="F6" s="111">
        <f>(+'[24]DRE MAPA 2015'!$Y$13)/1000</f>
        <v>10.763</v>
      </c>
      <c r="G6" s="111">
        <f>(+'[23]DRE MAPA 2014'!$Y$13)/1000</f>
        <v>10.595000000000001</v>
      </c>
      <c r="H6" s="96">
        <f>+F6/G6-1</f>
        <v>1.5856536101934715E-2</v>
      </c>
    </row>
    <row r="7" spans="1:8" s="37" customFormat="1" ht="24.95" customHeight="1">
      <c r="A7" s="36"/>
      <c r="B7" s="97" t="str">
        <f>+[22]Results_!$B$10</f>
        <v>Deductions from Operating Revenue</v>
      </c>
      <c r="C7" s="111" t="e">
        <f>+DRE!C7</f>
        <v>#REF!</v>
      </c>
      <c r="D7" s="111" t="e">
        <f>+DRE!D7</f>
        <v>#REF!</v>
      </c>
      <c r="E7" s="95" t="e">
        <f>+DRE!E7</f>
        <v>#REF!</v>
      </c>
      <c r="F7" s="111">
        <f>+DRE!F7</f>
        <v>-117.137</v>
      </c>
      <c r="G7" s="111">
        <f>+DRE!G7</f>
        <v>-112.68899999999999</v>
      </c>
      <c r="H7" s="96">
        <f>+DRE!H7</f>
        <v>3.9471465715376075E-2</v>
      </c>
    </row>
    <row r="8" spans="1:8" s="33" customFormat="1" ht="24.95" customHeight="1">
      <c r="A8" s="32"/>
      <c r="B8" s="99" t="str">
        <f>+[22]Results_!$B$11</f>
        <v>Net operating revenue</v>
      </c>
      <c r="C8" s="110" t="e">
        <f>+DRE!C8</f>
        <v>#REF!</v>
      </c>
      <c r="D8" s="110" t="e">
        <f>+DRE!D8</f>
        <v>#REF!</v>
      </c>
      <c r="E8" s="91" t="e">
        <f>+DRE!E8</f>
        <v>#REF!</v>
      </c>
      <c r="F8" s="110">
        <f>+DRE!F8</f>
        <v>734.34099999999989</v>
      </c>
      <c r="G8" s="110">
        <f>+DRE!G8</f>
        <v>694.16399999999999</v>
      </c>
      <c r="H8" s="100">
        <f>+DRE!H8</f>
        <v>5.7878253553915071E-2</v>
      </c>
    </row>
    <row r="9" spans="1:8" s="35" customFormat="1" ht="24.95" customHeight="1">
      <c r="A9" s="34"/>
      <c r="B9" s="97" t="str">
        <f>+[22]Results_!$B$12</f>
        <v xml:space="preserve">Cost and Expenses  </v>
      </c>
      <c r="C9" s="111" t="e">
        <f>+DRE!C9</f>
        <v>#REF!</v>
      </c>
      <c r="D9" s="111" t="e">
        <f>+DRE!D9</f>
        <v>#REF!</v>
      </c>
      <c r="E9" s="95" t="e">
        <f>+DRE!E9</f>
        <v>#REF!</v>
      </c>
      <c r="F9" s="111">
        <f>+DRE!F9</f>
        <v>-268.21199999999999</v>
      </c>
      <c r="G9" s="111">
        <f>+DRE!G9</f>
        <v>-275.21100000000001</v>
      </c>
      <c r="H9" s="96">
        <f>+DRE!H9</f>
        <v>-2.5431396274131601E-2</v>
      </c>
    </row>
    <row r="10" spans="1:8" s="35" customFormat="1" ht="24.95" hidden="1" customHeight="1">
      <c r="A10" s="34"/>
      <c r="B10" s="93" t="str">
        <f>+[22]Results_!$B$13</f>
        <v>Personnel</v>
      </c>
      <c r="C10" s="111">
        <f>+DRE!C10</f>
        <v>-56.029000000000003</v>
      </c>
      <c r="D10" s="111">
        <f>+DRE!D10</f>
        <v>-56.012</v>
      </c>
      <c r="E10" s="95">
        <f>+DRE!E10</f>
        <v>3.0350639148757352E-4</v>
      </c>
      <c r="F10" s="111">
        <f>+DRE!F10</f>
        <v>-58.55</v>
      </c>
      <c r="G10" s="111">
        <f>+DRE!G10</f>
        <v>-58.341999999999999</v>
      </c>
      <c r="H10" s="96">
        <f>+DRE!H10</f>
        <v>3.5651846011448551E-3</v>
      </c>
    </row>
    <row r="11" spans="1:8" s="35" customFormat="1" ht="24.95" hidden="1" customHeight="1">
      <c r="A11" s="34"/>
      <c r="B11" s="93" t="str">
        <f>+[22]Results_!$B$14</f>
        <v>Material</v>
      </c>
      <c r="C11" s="111">
        <f>+DRE!C11</f>
        <v>-2.1589999999999998</v>
      </c>
      <c r="D11" s="111">
        <f>+DRE!D11</f>
        <v>-2.1480000000000001</v>
      </c>
      <c r="E11" s="95">
        <f>+DRE!E11</f>
        <v>5.1210428305399347E-3</v>
      </c>
      <c r="F11" s="111">
        <f>+DRE!F11</f>
        <v>-2.294</v>
      </c>
      <c r="G11" s="111">
        <f>+DRE!G11</f>
        <v>-2.198</v>
      </c>
      <c r="H11" s="96">
        <f>+DRE!H11</f>
        <v>4.3676069153776309E-2</v>
      </c>
    </row>
    <row r="12" spans="1:8" s="35" customFormat="1" ht="24.95" hidden="1" customHeight="1">
      <c r="A12" s="34"/>
      <c r="B12" s="93" t="str">
        <f>+[22]Results_!$B$15</f>
        <v>Services</v>
      </c>
      <c r="C12" s="111">
        <f>+DRE!C12</f>
        <v>-21.553999999999998</v>
      </c>
      <c r="D12" s="111">
        <f>+DRE!D12</f>
        <v>-23.212</v>
      </c>
      <c r="E12" s="95">
        <f>+DRE!E12</f>
        <v>-7.1428571428571508E-2</v>
      </c>
      <c r="F12" s="111">
        <f>+DRE!F12</f>
        <v>-23.056999999999999</v>
      </c>
      <c r="G12" s="111">
        <f>+DRE!G12</f>
        <v>-25.209</v>
      </c>
      <c r="H12" s="96">
        <f>+DRE!H12</f>
        <v>-8.5366337419175764E-2</v>
      </c>
    </row>
    <row r="13" spans="1:8" s="35" customFormat="1" ht="24.95" hidden="1" customHeight="1">
      <c r="A13" s="34"/>
      <c r="B13" s="93" t="str">
        <f>+[22]Results_!$B$16</f>
        <v>Others</v>
      </c>
      <c r="C13" s="111">
        <f>+DRE!C13</f>
        <v>-39.332999999999998</v>
      </c>
      <c r="D13" s="111">
        <f>+DRE!D13</f>
        <v>-20.199000000000002</v>
      </c>
      <c r="E13" s="95">
        <f>+DRE!E13</f>
        <v>0.94727461755532438</v>
      </c>
      <c r="F13" s="111">
        <f>+DRE!F13</f>
        <v>-46.222000000000001</v>
      </c>
      <c r="G13" s="111">
        <f>+DRE!G13</f>
        <v>-26.713999999999999</v>
      </c>
      <c r="H13" s="96">
        <f>+DRE!H13</f>
        <v>0.7302537995058771</v>
      </c>
    </row>
    <row r="14" spans="1:8" s="35" customFormat="1" ht="15.75">
      <c r="A14" s="34"/>
      <c r="B14" s="107" t="str">
        <f>+[22]Results_!$B$17</f>
        <v>Gross Revenue</v>
      </c>
      <c r="C14" s="113" t="e">
        <f>+DRE!C14</f>
        <v>#REF!</v>
      </c>
      <c r="D14" s="113" t="e">
        <f>+DRE!D14</f>
        <v>#REF!</v>
      </c>
      <c r="E14" s="102" t="e">
        <f>+DRE!E14</f>
        <v>#REF!</v>
      </c>
      <c r="F14" s="114">
        <f>+DRE!F14</f>
        <v>466.12899999999991</v>
      </c>
      <c r="G14" s="114">
        <f>+DRE!G14</f>
        <v>418.95299999999997</v>
      </c>
      <c r="H14" s="109">
        <f>+DRE!H14</f>
        <v>0.11260451649707703</v>
      </c>
    </row>
    <row r="15" spans="1:8" s="37" customFormat="1" ht="24.95" customHeight="1">
      <c r="A15" s="36"/>
      <c r="B15" s="97" t="str">
        <f>+[22]Results_!$B$18</f>
        <v>Equity</v>
      </c>
      <c r="C15" s="111" t="e">
        <f>+DRE!C15</f>
        <v>#REF!</v>
      </c>
      <c r="D15" s="111" t="e">
        <f>+DRE!D15</f>
        <v>#REF!</v>
      </c>
      <c r="E15" s="95" t="e">
        <f>+DRE!E15</f>
        <v>#REF!</v>
      </c>
      <c r="F15" s="111">
        <f>+DRE!F15</f>
        <v>20.314</v>
      </c>
      <c r="G15" s="111">
        <f>+DRE!G15</f>
        <v>16.244</v>
      </c>
      <c r="H15" s="96">
        <f>+DRE!H15</f>
        <v>0.25055405072642212</v>
      </c>
    </row>
    <row r="16" spans="1:8" s="37" customFormat="1" ht="24.95" customHeight="1">
      <c r="A16" s="36"/>
      <c r="B16" s="97" t="str">
        <f>+[22]Results_!$B$19</f>
        <v>Other Operating Expenses/Income</v>
      </c>
      <c r="C16" s="111" t="e">
        <f>+DRE!C16</f>
        <v>#REF!</v>
      </c>
      <c r="D16" s="111" t="e">
        <f>+DRE!D16</f>
        <v>#REF!</v>
      </c>
      <c r="E16" s="95" t="e">
        <f>+DRE!E16</f>
        <v>#REF!</v>
      </c>
      <c r="F16" s="111">
        <f>+DRE!F16</f>
        <v>-10.186999999999999</v>
      </c>
      <c r="G16" s="111">
        <f>+DRE!G16</f>
        <v>-9.5619999999999994</v>
      </c>
      <c r="H16" s="96">
        <f>+DRE!H16</f>
        <v>6.5362894791884507E-2</v>
      </c>
    </row>
    <row r="17" spans="1:16370" s="31" customFormat="1" ht="15.75">
      <c r="A17" s="30"/>
      <c r="B17" s="84" t="str">
        <f>+[22]Results_!$B$20</f>
        <v>Previous to the Net Financial Income and Taxes</v>
      </c>
      <c r="C17" s="113" t="e">
        <f>+DRE!C17</f>
        <v>#REF!</v>
      </c>
      <c r="D17" s="113" t="e">
        <f>+DRE!D17</f>
        <v>#REF!</v>
      </c>
      <c r="E17" s="102" t="e">
        <f>+DRE!E17</f>
        <v>#REF!</v>
      </c>
      <c r="F17" s="114">
        <f>+DRE!F17</f>
        <v>476.25599999999991</v>
      </c>
      <c r="G17" s="114">
        <f>+DRE!G17</f>
        <v>425.63499999999999</v>
      </c>
      <c r="H17" s="109">
        <f>+DRE!H17</f>
        <v>0.11893053907690843</v>
      </c>
    </row>
    <row r="18" spans="1:16370" s="31" customFormat="1" ht="24.75" customHeight="1">
      <c r="A18" s="30"/>
      <c r="B18" s="90" t="str">
        <f>+[22]Results_!$B$21</f>
        <v>Financial Results</v>
      </c>
      <c r="C18" s="110" t="e">
        <f>+DRE!C18</f>
        <v>#REF!</v>
      </c>
      <c r="D18" s="110" t="e">
        <f>+DRE!D18</f>
        <v>#REF!</v>
      </c>
      <c r="E18" s="91" t="e">
        <f>+DRE!E18</f>
        <v>#REF!</v>
      </c>
      <c r="F18" s="110">
        <f>+DRE!F18</f>
        <v>-48.618000000000002</v>
      </c>
      <c r="G18" s="110">
        <f>+DRE!G18</f>
        <v>-54.493000000000002</v>
      </c>
      <c r="H18" s="92">
        <f>+DRE!H18</f>
        <v>-0.10781201255207096</v>
      </c>
    </row>
    <row r="19" spans="1:16370" s="35" customFormat="1" ht="15" hidden="1">
      <c r="A19" s="34"/>
      <c r="B19" s="104" t="str">
        <f>+[22]Results_!$B$22</f>
        <v>Interest Receivable</v>
      </c>
      <c r="C19" s="111">
        <f>+DRE!C19</f>
        <v>17.861000000000001</v>
      </c>
      <c r="D19" s="111">
        <f>+DRE!D19</f>
        <v>23.196000000000002</v>
      </c>
      <c r="E19" s="95">
        <f>+DRE!E19</f>
        <v>-0.22999655112950512</v>
      </c>
      <c r="F19" s="111">
        <f>+DRE!F19</f>
        <v>22.259</v>
      </c>
      <c r="G19" s="111">
        <f>+DRE!G19</f>
        <v>23.823</v>
      </c>
      <c r="H19" s="96">
        <f>+DRE!H19</f>
        <v>-6.5650841623640988E-2</v>
      </c>
    </row>
    <row r="20" spans="1:16370" s="31" customFormat="1" ht="24.95" hidden="1" customHeight="1">
      <c r="A20" s="30"/>
      <c r="B20" s="93" t="str">
        <f>+[22]Results_!$B$23</f>
        <v>Monetary (net)</v>
      </c>
      <c r="C20" s="111">
        <f>+DRE!C20</f>
        <v>9.7799999999999994</v>
      </c>
      <c r="D20" s="111">
        <f>+DRE!D20</f>
        <v>18.597999999999999</v>
      </c>
      <c r="E20" s="95">
        <f>+DRE!E20</f>
        <v>-0.47413700397892244</v>
      </c>
      <c r="F20" s="111">
        <f>+DRE!F20</f>
        <v>9.7550000000000008</v>
      </c>
      <c r="G20" s="111">
        <f>+DRE!G20</f>
        <v>18.571999999999999</v>
      </c>
      <c r="H20" s="96">
        <f>+DRE!H20</f>
        <v>-0.47474693086366571</v>
      </c>
    </row>
    <row r="21" spans="1:16370" s="31" customFormat="1" ht="24.95" hidden="1" customHeight="1">
      <c r="A21" s="30"/>
      <c r="B21" s="93" t="s">
        <v>23</v>
      </c>
      <c r="C21" s="111">
        <f>+DRE!C21</f>
        <v>0</v>
      </c>
      <c r="D21" s="111">
        <f>+DRE!D21</f>
        <v>0</v>
      </c>
      <c r="E21" s="95" t="str">
        <f>+DRE!E21</f>
        <v>-</v>
      </c>
      <c r="F21" s="111">
        <f>+DRE!F21</f>
        <v>0</v>
      </c>
      <c r="G21" s="111">
        <f>+DRE!G21</f>
        <v>0</v>
      </c>
      <c r="H21" s="95" t="str">
        <f>+DRE!H21</f>
        <v>-</v>
      </c>
    </row>
    <row r="22" spans="1:16370" s="31" customFormat="1" ht="24.95" hidden="1" customHeight="1">
      <c r="A22" s="30"/>
      <c r="B22" s="93" t="s">
        <v>24</v>
      </c>
      <c r="C22" s="111">
        <f>+DRE!C22</f>
        <v>0</v>
      </c>
      <c r="D22" s="111">
        <f>+DRE!D22</f>
        <v>0</v>
      </c>
      <c r="E22" s="95" t="str">
        <f>+DRE!E22</f>
        <v>-</v>
      </c>
      <c r="F22" s="111">
        <f>+DRE!F22</f>
        <v>0</v>
      </c>
      <c r="G22" s="111">
        <f>+DRE!G22</f>
        <v>0</v>
      </c>
      <c r="H22" s="95" t="str">
        <f>+DRE!H22</f>
        <v>-</v>
      </c>
    </row>
    <row r="23" spans="1:16370" s="31" customFormat="1" ht="24.95" hidden="1" customHeight="1">
      <c r="A23" s="30"/>
      <c r="B23" s="93" t="str">
        <f>+[22]Results_!$B$26</f>
        <v xml:space="preserve">Interest and expenses on loans </v>
      </c>
      <c r="C23" s="111">
        <f>+DRE!C23</f>
        <v>-31.667999999999999</v>
      </c>
      <c r="D23" s="111">
        <f>+DRE!D23</f>
        <v>-30.414000000000001</v>
      </c>
      <c r="E23" s="95">
        <f>+DRE!E23</f>
        <v>4.1231012033931647E-2</v>
      </c>
      <c r="F23" s="111">
        <f>+DRE!F23</f>
        <v>-36.087000000000003</v>
      </c>
      <c r="G23" s="111">
        <f>+DRE!G23</f>
        <v>-35.432000000000002</v>
      </c>
      <c r="H23" s="96">
        <f>+DRE!H23</f>
        <v>1.8486114247008301E-2</v>
      </c>
    </row>
    <row r="24" spans="1:16370" s="35" customFormat="1" ht="24.95" hidden="1" customHeight="1">
      <c r="A24" s="34"/>
      <c r="B24" s="93" t="str">
        <f>+[22]Results_!$B$27</f>
        <v>Others</v>
      </c>
      <c r="C24" s="111">
        <f>+DRE!C24</f>
        <v>-7.0999999999999994E-2</v>
      </c>
      <c r="D24" s="111">
        <f>+DRE!D24</f>
        <v>-8.5000000000000006E-2</v>
      </c>
      <c r="E24" s="95">
        <f>+DRE!E24</f>
        <v>-0.16470588235294126</v>
      </c>
      <c r="F24" s="111">
        <f>+DRE!F24</f>
        <v>-4.0000000000000001E-3</v>
      </c>
      <c r="G24" s="111">
        <f>+DRE!G24</f>
        <v>-0.3</v>
      </c>
      <c r="H24" s="96">
        <f>+DRE!H24</f>
        <v>-0.98666666666666669</v>
      </c>
    </row>
    <row r="25" spans="1:16370" s="69" customFormat="1" ht="24.95" customHeight="1">
      <c r="A25" s="68"/>
      <c r="B25" s="101" t="str">
        <f>+[22]Results_!$B$28</f>
        <v>Operating Income</v>
      </c>
      <c r="C25" s="113" t="e">
        <f>+DRE!C25</f>
        <v>#REF!</v>
      </c>
      <c r="D25" s="113" t="e">
        <f>+DRE!D25</f>
        <v>#REF!</v>
      </c>
      <c r="E25" s="102" t="e">
        <f>+DRE!E25</f>
        <v>#REF!</v>
      </c>
      <c r="F25" s="114">
        <f>+DRE!F25</f>
        <v>427.63799999999992</v>
      </c>
      <c r="G25" s="114">
        <f>+DRE!G25</f>
        <v>371.142</v>
      </c>
      <c r="H25" s="109">
        <f>+DRE!H25</f>
        <v>0.1522220605590312</v>
      </c>
    </row>
    <row r="26" spans="1:16370" s="31" customFormat="1" ht="15.75">
      <c r="A26" s="30"/>
      <c r="B26" s="105" t="str">
        <f>+[22]Results_!$B$29</f>
        <v>Income tax and social contribuition</v>
      </c>
      <c r="C26" s="110" t="e">
        <f>+DRE!C26</f>
        <v>#REF!</v>
      </c>
      <c r="D26" s="110" t="e">
        <f>+DRE!D26</f>
        <v>#REF!</v>
      </c>
      <c r="E26" s="91" t="e">
        <f>+DRE!E26</f>
        <v>#REF!</v>
      </c>
      <c r="F26" s="110">
        <f>+DRE!F26</f>
        <v>-103.852</v>
      </c>
      <c r="G26" s="110">
        <f>+DRE!G26</f>
        <v>-137.07499999999999</v>
      </c>
      <c r="H26" s="92">
        <f>+DRE!H26</f>
        <v>-0.24237096480029174</v>
      </c>
    </row>
    <row r="27" spans="1:16370" s="35" customFormat="1" ht="24.95" hidden="1" customHeight="1">
      <c r="A27" s="34"/>
      <c r="B27" s="106" t="str">
        <f>+[22]Results_!$B$30</f>
        <v>Current</v>
      </c>
      <c r="C27" s="111">
        <f>+DRE!C27</f>
        <v>-20.277000000000001</v>
      </c>
      <c r="D27" s="111">
        <f>+DRE!D27</f>
        <v>-12.427</v>
      </c>
      <c r="E27" s="95">
        <f>+DRE!E27</f>
        <v>0.63168906413454584</v>
      </c>
      <c r="F27" s="111">
        <f>+DRE!F27</f>
        <v>-21.608000000000001</v>
      </c>
      <c r="G27" s="111">
        <f>+DRE!G27</f>
        <v>-13.352</v>
      </c>
      <c r="H27" s="96">
        <f>+DRE!H27</f>
        <v>0.61833433193529053</v>
      </c>
    </row>
    <row r="28" spans="1:16370" s="35" customFormat="1" ht="24.95" hidden="1" customHeight="1">
      <c r="A28" s="34"/>
      <c r="B28" s="106" t="str">
        <f>+[22]Results_!$B$31</f>
        <v>Deferred</v>
      </c>
      <c r="C28" s="111">
        <f>+DRE!C28</f>
        <v>2.6389999999999998</v>
      </c>
      <c r="D28" s="111">
        <f>+DRE!D28</f>
        <v>-1.4810000000000001</v>
      </c>
      <c r="E28" s="95">
        <f>+DRE!E28</f>
        <v>-2.7819041188386224</v>
      </c>
      <c r="F28" s="111">
        <f>+DRE!F28</f>
        <v>2.6389999999999998</v>
      </c>
      <c r="G28" s="111">
        <f>+DRE!G28</f>
        <v>-1.4810000000000001</v>
      </c>
      <c r="H28" s="96">
        <f>+DRE!H28</f>
        <v>-2.7819041188386224</v>
      </c>
    </row>
    <row r="29" spans="1:16370" s="69" customFormat="1" ht="15.75">
      <c r="A29" s="68"/>
      <c r="B29" s="84" t="str">
        <f>+[22]Results_!$B$32</f>
        <v>Net Income Before Minority Interest</v>
      </c>
      <c r="C29" s="113" t="e">
        <f>+DRE!C29</f>
        <v>#REF!</v>
      </c>
      <c r="D29" s="113" t="e">
        <f>+DRE!D29</f>
        <v>#REF!</v>
      </c>
      <c r="E29" s="102" t="e">
        <f>+DRE!E29</f>
        <v>#REF!</v>
      </c>
      <c r="F29" s="114">
        <f>+DRE!F29</f>
        <v>323.78599999999994</v>
      </c>
      <c r="G29" s="114">
        <f>+DRE!G29</f>
        <v>234.06700000000001</v>
      </c>
      <c r="H29" s="109">
        <f>+DRE!H29</f>
        <v>0.38330478025522585</v>
      </c>
    </row>
    <row r="30" spans="1:16370" s="31" customFormat="1" ht="24.95" customHeight="1">
      <c r="A30" s="30"/>
      <c r="B30" s="106" t="str">
        <f>+[22]Results_!$B$33</f>
        <v>Minority interest</v>
      </c>
      <c r="C30" s="98">
        <f>+DRE!C30</f>
        <v>0</v>
      </c>
      <c r="D30" s="94">
        <f>+DRE!D30</f>
        <v>0</v>
      </c>
      <c r="E30" s="98">
        <f>+DRE!E30</f>
        <v>0</v>
      </c>
      <c r="F30" s="111">
        <f>+DRE!F30</f>
        <v>-15.497</v>
      </c>
      <c r="G30" s="111">
        <f>+DRE!G30</f>
        <v>-3.879</v>
      </c>
      <c r="H30" s="96">
        <f>+DRE!H30</f>
        <v>1</v>
      </c>
    </row>
    <row r="31" spans="1:16370" s="71" customFormat="1" ht="18">
      <c r="A31" s="68"/>
      <c r="B31" s="101" t="str">
        <f>+[22]Results_!$B$36</f>
        <v>Net Income</v>
      </c>
      <c r="C31" s="117" t="e">
        <f>+DRE!C31</f>
        <v>#REF!</v>
      </c>
      <c r="D31" s="117" t="e">
        <f>+DRE!D31</f>
        <v>#REF!</v>
      </c>
      <c r="E31" s="102" t="e">
        <f>+DRE!E31</f>
        <v>#REF!</v>
      </c>
      <c r="F31" s="118">
        <f>+DRE!F31</f>
        <v>308.28899999999993</v>
      </c>
      <c r="G31" s="118">
        <f>+DRE!G31</f>
        <v>230.18800000000002</v>
      </c>
      <c r="H31" s="108">
        <f>+DRE!H31</f>
        <v>0.33929223069838521</v>
      </c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70"/>
      <c r="FY31" s="70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70"/>
      <c r="GN31" s="70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70"/>
      <c r="HC31" s="70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70"/>
      <c r="HR31" s="70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70"/>
      <c r="IG31" s="70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  <c r="IU31" s="70"/>
      <c r="IV31" s="70"/>
      <c r="IW31" s="70"/>
      <c r="IX31" s="70"/>
      <c r="IY31" s="70"/>
      <c r="IZ31" s="70"/>
      <c r="JA31" s="70"/>
      <c r="JB31" s="70"/>
      <c r="JC31" s="70"/>
      <c r="JD31" s="70"/>
      <c r="JE31" s="70"/>
      <c r="JF31" s="70"/>
      <c r="JG31" s="70"/>
      <c r="JH31" s="70"/>
      <c r="JI31" s="70"/>
      <c r="JJ31" s="70"/>
      <c r="JK31" s="70"/>
      <c r="JL31" s="70"/>
      <c r="JM31" s="70"/>
      <c r="JN31" s="70"/>
      <c r="JO31" s="70"/>
      <c r="JP31" s="70"/>
      <c r="JQ31" s="70"/>
      <c r="JR31" s="70"/>
      <c r="JS31" s="70"/>
      <c r="JT31" s="70"/>
      <c r="JU31" s="70"/>
      <c r="JV31" s="70"/>
      <c r="JW31" s="70"/>
      <c r="JX31" s="70"/>
      <c r="JY31" s="70"/>
      <c r="JZ31" s="70"/>
      <c r="KA31" s="70"/>
      <c r="KB31" s="70"/>
      <c r="KC31" s="70"/>
      <c r="KD31" s="70"/>
      <c r="KE31" s="70"/>
      <c r="KF31" s="70"/>
      <c r="KG31" s="70"/>
      <c r="KH31" s="70"/>
      <c r="KI31" s="70"/>
      <c r="KJ31" s="70"/>
      <c r="KK31" s="70"/>
      <c r="KL31" s="70"/>
      <c r="KM31" s="70"/>
      <c r="KN31" s="70"/>
      <c r="KO31" s="70"/>
      <c r="KP31" s="70"/>
      <c r="KQ31" s="70"/>
      <c r="KR31" s="70"/>
      <c r="KS31" s="70"/>
      <c r="KT31" s="70"/>
      <c r="KU31" s="70"/>
      <c r="KV31" s="70"/>
      <c r="KW31" s="70"/>
      <c r="KX31" s="70"/>
      <c r="KY31" s="70"/>
      <c r="KZ31" s="70"/>
      <c r="LA31" s="70"/>
      <c r="LB31" s="70"/>
      <c r="LC31" s="70"/>
      <c r="LD31" s="70"/>
      <c r="LE31" s="70"/>
      <c r="LF31" s="70"/>
      <c r="LG31" s="70"/>
      <c r="LH31" s="70"/>
      <c r="LI31" s="70"/>
      <c r="LJ31" s="70"/>
      <c r="LK31" s="70"/>
      <c r="LL31" s="70"/>
      <c r="LM31" s="70"/>
      <c r="LN31" s="70"/>
      <c r="LO31" s="70"/>
      <c r="LP31" s="70"/>
      <c r="LQ31" s="70"/>
      <c r="LR31" s="70"/>
      <c r="LS31" s="70"/>
      <c r="LT31" s="70"/>
      <c r="LU31" s="70"/>
      <c r="LV31" s="70"/>
      <c r="LW31" s="70"/>
      <c r="LX31" s="70"/>
      <c r="LY31" s="70"/>
      <c r="LZ31" s="70"/>
      <c r="MA31" s="70"/>
      <c r="MB31" s="70"/>
      <c r="MC31" s="70"/>
      <c r="MD31" s="70"/>
      <c r="ME31" s="70"/>
      <c r="MF31" s="70"/>
      <c r="MG31" s="70"/>
      <c r="MH31" s="70"/>
      <c r="MI31" s="70"/>
      <c r="MJ31" s="70"/>
      <c r="MK31" s="70"/>
      <c r="ML31" s="70"/>
      <c r="MM31" s="70"/>
      <c r="MN31" s="70"/>
      <c r="MO31" s="70"/>
      <c r="MP31" s="70"/>
      <c r="MQ31" s="70"/>
      <c r="MR31" s="70"/>
      <c r="MS31" s="70"/>
      <c r="MT31" s="70"/>
      <c r="MU31" s="70"/>
      <c r="MV31" s="70"/>
      <c r="MW31" s="70"/>
      <c r="MX31" s="70"/>
      <c r="MY31" s="70"/>
      <c r="MZ31" s="70"/>
      <c r="NA31" s="70"/>
      <c r="NB31" s="70"/>
      <c r="NC31" s="70"/>
      <c r="ND31" s="70"/>
      <c r="NE31" s="70"/>
      <c r="NF31" s="70"/>
      <c r="NG31" s="70"/>
      <c r="NH31" s="70"/>
      <c r="NI31" s="70"/>
      <c r="NJ31" s="70"/>
      <c r="NK31" s="70"/>
      <c r="NL31" s="70"/>
      <c r="NM31" s="70"/>
      <c r="NN31" s="70"/>
      <c r="NO31" s="70"/>
      <c r="NP31" s="70"/>
      <c r="NQ31" s="70"/>
      <c r="NR31" s="70"/>
      <c r="NS31" s="70"/>
      <c r="NT31" s="70"/>
      <c r="NU31" s="70"/>
      <c r="NV31" s="70"/>
      <c r="NW31" s="70"/>
      <c r="NX31" s="70"/>
      <c r="NY31" s="70"/>
      <c r="NZ31" s="70"/>
      <c r="OA31" s="70"/>
      <c r="OB31" s="70"/>
      <c r="OC31" s="70"/>
      <c r="OD31" s="70"/>
      <c r="OE31" s="70"/>
      <c r="OF31" s="70"/>
      <c r="OG31" s="70"/>
      <c r="OH31" s="70"/>
      <c r="OI31" s="70"/>
      <c r="OJ31" s="70"/>
      <c r="OK31" s="70"/>
      <c r="OL31" s="70"/>
      <c r="OM31" s="70"/>
      <c r="ON31" s="70"/>
      <c r="OO31" s="70"/>
      <c r="OP31" s="70"/>
      <c r="OQ31" s="70"/>
      <c r="OR31" s="70"/>
      <c r="OS31" s="70"/>
      <c r="OT31" s="70"/>
      <c r="OU31" s="70"/>
      <c r="OV31" s="70"/>
      <c r="OW31" s="70"/>
      <c r="OX31" s="70"/>
      <c r="OY31" s="70"/>
      <c r="OZ31" s="70"/>
      <c r="PA31" s="70"/>
      <c r="PB31" s="70"/>
      <c r="PC31" s="70"/>
      <c r="PD31" s="70"/>
      <c r="PE31" s="70"/>
      <c r="PF31" s="70"/>
      <c r="PG31" s="70"/>
      <c r="PH31" s="70"/>
      <c r="PI31" s="70"/>
      <c r="PJ31" s="70"/>
      <c r="PK31" s="70"/>
      <c r="PL31" s="70"/>
      <c r="PM31" s="70"/>
      <c r="PN31" s="70"/>
      <c r="PO31" s="70"/>
      <c r="PP31" s="70"/>
      <c r="PQ31" s="70"/>
      <c r="PR31" s="70"/>
      <c r="PS31" s="70"/>
      <c r="PT31" s="70"/>
      <c r="PU31" s="70"/>
      <c r="PV31" s="70"/>
      <c r="PW31" s="70"/>
      <c r="PX31" s="70"/>
      <c r="PY31" s="70"/>
      <c r="PZ31" s="70"/>
      <c r="QA31" s="70"/>
      <c r="QB31" s="70"/>
      <c r="QC31" s="70"/>
      <c r="QD31" s="70"/>
      <c r="QE31" s="70"/>
      <c r="QF31" s="70"/>
      <c r="QG31" s="70"/>
      <c r="QH31" s="70"/>
      <c r="QI31" s="70"/>
      <c r="QJ31" s="70"/>
      <c r="QK31" s="70"/>
      <c r="QL31" s="70"/>
      <c r="QM31" s="70"/>
      <c r="QN31" s="70"/>
      <c r="QO31" s="70"/>
      <c r="QP31" s="70"/>
      <c r="QQ31" s="70"/>
      <c r="QR31" s="70"/>
      <c r="QS31" s="70"/>
      <c r="QT31" s="70"/>
      <c r="QU31" s="70"/>
      <c r="QV31" s="70"/>
      <c r="QW31" s="70"/>
      <c r="QX31" s="70"/>
      <c r="QY31" s="70"/>
      <c r="QZ31" s="70"/>
      <c r="RA31" s="70"/>
      <c r="RB31" s="70"/>
      <c r="RC31" s="70"/>
      <c r="RD31" s="70"/>
      <c r="RE31" s="70"/>
      <c r="RF31" s="70"/>
      <c r="RG31" s="70"/>
      <c r="RH31" s="70"/>
      <c r="RI31" s="70"/>
      <c r="RJ31" s="70"/>
      <c r="RK31" s="70"/>
      <c r="RL31" s="70"/>
      <c r="RM31" s="70"/>
      <c r="RN31" s="70"/>
      <c r="RO31" s="70"/>
      <c r="RP31" s="70"/>
      <c r="RQ31" s="70"/>
      <c r="RR31" s="70"/>
      <c r="RS31" s="70"/>
      <c r="RT31" s="70"/>
      <c r="RU31" s="70"/>
      <c r="RV31" s="70"/>
      <c r="RW31" s="70"/>
      <c r="RX31" s="70"/>
      <c r="RY31" s="70"/>
      <c r="RZ31" s="70"/>
      <c r="SA31" s="70"/>
      <c r="SB31" s="70"/>
      <c r="SC31" s="70"/>
      <c r="SD31" s="70"/>
      <c r="SE31" s="70"/>
      <c r="SF31" s="70"/>
      <c r="SG31" s="70"/>
      <c r="SH31" s="70"/>
      <c r="SI31" s="70"/>
      <c r="SJ31" s="70"/>
      <c r="SK31" s="70"/>
      <c r="SL31" s="70"/>
      <c r="SM31" s="70"/>
      <c r="SN31" s="70"/>
      <c r="SO31" s="70"/>
      <c r="SP31" s="70"/>
      <c r="SQ31" s="70"/>
      <c r="SR31" s="70"/>
      <c r="SS31" s="70"/>
      <c r="ST31" s="70"/>
      <c r="SU31" s="70"/>
      <c r="SV31" s="70"/>
      <c r="SW31" s="70"/>
      <c r="SX31" s="70"/>
      <c r="SY31" s="70"/>
      <c r="SZ31" s="70"/>
      <c r="TA31" s="70"/>
      <c r="TB31" s="70"/>
      <c r="TC31" s="70"/>
      <c r="TD31" s="70"/>
      <c r="TE31" s="70"/>
      <c r="TF31" s="70"/>
      <c r="TG31" s="70"/>
      <c r="TH31" s="70"/>
      <c r="TI31" s="70"/>
      <c r="TJ31" s="70"/>
      <c r="TK31" s="70"/>
      <c r="TL31" s="70"/>
      <c r="TM31" s="70"/>
      <c r="TN31" s="70"/>
      <c r="TO31" s="70"/>
      <c r="TP31" s="70"/>
      <c r="TQ31" s="70"/>
      <c r="TR31" s="70"/>
      <c r="TS31" s="70"/>
      <c r="TT31" s="70"/>
      <c r="TU31" s="70"/>
      <c r="TV31" s="70"/>
      <c r="TW31" s="70"/>
      <c r="TX31" s="70"/>
      <c r="TY31" s="70"/>
      <c r="TZ31" s="70"/>
      <c r="UA31" s="70"/>
      <c r="UB31" s="70"/>
      <c r="UC31" s="70"/>
      <c r="UD31" s="70"/>
      <c r="UE31" s="70"/>
      <c r="UF31" s="70"/>
      <c r="UG31" s="70"/>
      <c r="UH31" s="70"/>
      <c r="UI31" s="70"/>
      <c r="UJ31" s="70"/>
      <c r="UK31" s="70"/>
      <c r="UL31" s="70"/>
      <c r="UM31" s="70"/>
      <c r="UN31" s="70"/>
      <c r="UO31" s="70"/>
      <c r="UP31" s="70"/>
      <c r="UQ31" s="70"/>
      <c r="UR31" s="70"/>
      <c r="US31" s="70"/>
      <c r="UT31" s="70"/>
      <c r="UU31" s="70"/>
      <c r="UV31" s="70"/>
      <c r="UW31" s="70"/>
      <c r="UX31" s="70"/>
      <c r="UY31" s="70"/>
      <c r="UZ31" s="70"/>
      <c r="VA31" s="70"/>
      <c r="VB31" s="70"/>
      <c r="VC31" s="70"/>
      <c r="VD31" s="70"/>
      <c r="VE31" s="70"/>
      <c r="VF31" s="70"/>
      <c r="VG31" s="70"/>
      <c r="VH31" s="70"/>
      <c r="VI31" s="70"/>
      <c r="VJ31" s="70"/>
      <c r="VK31" s="70"/>
      <c r="VL31" s="70"/>
      <c r="VM31" s="70"/>
      <c r="VN31" s="70"/>
      <c r="VO31" s="70"/>
      <c r="VP31" s="70"/>
      <c r="VQ31" s="70"/>
      <c r="VR31" s="70"/>
      <c r="VS31" s="70"/>
      <c r="VT31" s="70"/>
      <c r="VU31" s="70"/>
      <c r="VV31" s="70"/>
      <c r="VW31" s="70"/>
      <c r="VX31" s="70"/>
      <c r="VY31" s="70"/>
      <c r="VZ31" s="70"/>
      <c r="WA31" s="70"/>
      <c r="WB31" s="70"/>
      <c r="WC31" s="70"/>
      <c r="WD31" s="70"/>
      <c r="WE31" s="70"/>
      <c r="WF31" s="70"/>
      <c r="WG31" s="70"/>
      <c r="WH31" s="70"/>
      <c r="WI31" s="70"/>
      <c r="WJ31" s="70"/>
      <c r="WK31" s="70"/>
      <c r="WL31" s="70"/>
      <c r="WM31" s="70"/>
      <c r="WN31" s="70"/>
      <c r="WO31" s="70"/>
      <c r="WP31" s="70"/>
      <c r="WQ31" s="70"/>
      <c r="WR31" s="70"/>
      <c r="WS31" s="70"/>
      <c r="WT31" s="70"/>
      <c r="WU31" s="70"/>
      <c r="WV31" s="70"/>
      <c r="WW31" s="70"/>
      <c r="WX31" s="70"/>
      <c r="WY31" s="70"/>
      <c r="WZ31" s="70"/>
      <c r="XA31" s="70"/>
      <c r="XB31" s="70"/>
      <c r="XC31" s="70"/>
      <c r="XD31" s="70"/>
      <c r="XE31" s="70"/>
      <c r="XF31" s="70"/>
      <c r="XG31" s="70"/>
      <c r="XH31" s="70"/>
      <c r="XI31" s="70"/>
      <c r="XJ31" s="70"/>
      <c r="XK31" s="70"/>
      <c r="XL31" s="70"/>
      <c r="XM31" s="70"/>
      <c r="XN31" s="70"/>
      <c r="XO31" s="70"/>
      <c r="XP31" s="70"/>
      <c r="XQ31" s="70"/>
      <c r="XR31" s="70"/>
      <c r="XS31" s="70"/>
      <c r="XT31" s="70"/>
      <c r="XU31" s="70"/>
      <c r="XV31" s="70"/>
      <c r="XW31" s="70"/>
      <c r="XX31" s="70"/>
      <c r="XY31" s="70"/>
      <c r="XZ31" s="70"/>
      <c r="YA31" s="70"/>
      <c r="YB31" s="70"/>
      <c r="YC31" s="70"/>
      <c r="YD31" s="70"/>
      <c r="YE31" s="70"/>
      <c r="YF31" s="70"/>
      <c r="YG31" s="70"/>
      <c r="YH31" s="70"/>
      <c r="YI31" s="70"/>
      <c r="YJ31" s="70"/>
      <c r="YK31" s="70"/>
      <c r="YL31" s="70"/>
      <c r="YM31" s="70"/>
      <c r="YN31" s="70"/>
      <c r="YO31" s="70"/>
      <c r="YP31" s="70"/>
      <c r="YQ31" s="70"/>
      <c r="YR31" s="70"/>
      <c r="YS31" s="70"/>
      <c r="YT31" s="70"/>
      <c r="YU31" s="70"/>
      <c r="YV31" s="70"/>
      <c r="YW31" s="70"/>
      <c r="YX31" s="70"/>
      <c r="YY31" s="70"/>
      <c r="YZ31" s="70"/>
      <c r="ZA31" s="70"/>
      <c r="ZB31" s="70"/>
      <c r="ZC31" s="70"/>
      <c r="ZD31" s="70"/>
      <c r="ZE31" s="70"/>
      <c r="ZF31" s="70"/>
      <c r="ZG31" s="70"/>
      <c r="ZH31" s="70"/>
      <c r="ZI31" s="70"/>
      <c r="ZJ31" s="70"/>
      <c r="ZK31" s="70"/>
      <c r="ZL31" s="70"/>
      <c r="ZM31" s="70"/>
      <c r="ZN31" s="70"/>
      <c r="ZO31" s="70"/>
      <c r="ZP31" s="70"/>
      <c r="ZQ31" s="70"/>
      <c r="ZR31" s="70"/>
      <c r="ZS31" s="70"/>
      <c r="ZT31" s="70"/>
      <c r="ZU31" s="70"/>
      <c r="ZV31" s="70"/>
      <c r="ZW31" s="70"/>
      <c r="ZX31" s="70"/>
      <c r="ZY31" s="70"/>
      <c r="ZZ31" s="70"/>
      <c r="AAA31" s="70"/>
      <c r="AAB31" s="70"/>
      <c r="AAC31" s="70"/>
      <c r="AAD31" s="70"/>
      <c r="AAE31" s="70"/>
      <c r="AAF31" s="70"/>
      <c r="AAG31" s="70"/>
      <c r="AAH31" s="70"/>
      <c r="AAI31" s="70"/>
      <c r="AAJ31" s="70"/>
      <c r="AAK31" s="70"/>
      <c r="AAL31" s="70"/>
      <c r="AAM31" s="70"/>
      <c r="AAN31" s="70"/>
      <c r="AAO31" s="70"/>
      <c r="AAP31" s="70"/>
      <c r="AAQ31" s="70"/>
      <c r="AAR31" s="70"/>
      <c r="AAS31" s="70"/>
      <c r="AAT31" s="70"/>
      <c r="AAU31" s="70"/>
      <c r="AAV31" s="70"/>
      <c r="AAW31" s="70"/>
      <c r="AAX31" s="70"/>
      <c r="AAY31" s="70"/>
      <c r="AAZ31" s="70"/>
      <c r="ABA31" s="70"/>
      <c r="ABB31" s="70"/>
      <c r="ABC31" s="70"/>
      <c r="ABD31" s="70"/>
      <c r="ABE31" s="70"/>
      <c r="ABF31" s="70"/>
      <c r="ABG31" s="70"/>
      <c r="ABH31" s="70"/>
      <c r="ABI31" s="70"/>
      <c r="ABJ31" s="70"/>
      <c r="ABK31" s="70"/>
      <c r="ABL31" s="70"/>
      <c r="ABM31" s="70"/>
      <c r="ABN31" s="70"/>
      <c r="ABO31" s="70"/>
      <c r="ABP31" s="70"/>
      <c r="ABQ31" s="70"/>
      <c r="ABR31" s="70"/>
      <c r="ABS31" s="70"/>
      <c r="ABT31" s="70"/>
      <c r="ABU31" s="70"/>
      <c r="ABV31" s="70"/>
      <c r="ABW31" s="70"/>
      <c r="ABX31" s="70"/>
      <c r="ABY31" s="70"/>
      <c r="ABZ31" s="70"/>
      <c r="ACA31" s="70"/>
      <c r="ACB31" s="70"/>
      <c r="ACC31" s="70"/>
      <c r="ACD31" s="70"/>
      <c r="ACE31" s="70"/>
      <c r="ACF31" s="70"/>
      <c r="ACG31" s="70"/>
      <c r="ACH31" s="70"/>
      <c r="ACI31" s="70"/>
      <c r="ACJ31" s="70"/>
      <c r="ACK31" s="70"/>
      <c r="ACL31" s="70"/>
      <c r="ACM31" s="70"/>
      <c r="ACN31" s="70"/>
      <c r="ACO31" s="70"/>
      <c r="ACP31" s="70"/>
      <c r="ACQ31" s="70"/>
      <c r="ACR31" s="70"/>
      <c r="ACS31" s="70"/>
      <c r="ACT31" s="70"/>
      <c r="ACU31" s="70"/>
      <c r="ACV31" s="70"/>
      <c r="ACW31" s="70"/>
      <c r="ACX31" s="70"/>
      <c r="ACY31" s="70"/>
      <c r="ACZ31" s="70"/>
      <c r="ADA31" s="70"/>
      <c r="ADB31" s="70"/>
      <c r="ADC31" s="70"/>
      <c r="ADD31" s="70"/>
      <c r="ADE31" s="70"/>
      <c r="ADF31" s="70"/>
      <c r="ADG31" s="70"/>
      <c r="ADH31" s="70"/>
      <c r="ADI31" s="70"/>
      <c r="ADJ31" s="70"/>
      <c r="ADK31" s="70"/>
      <c r="ADL31" s="70"/>
      <c r="ADM31" s="70"/>
      <c r="ADN31" s="70"/>
      <c r="ADO31" s="70"/>
      <c r="ADP31" s="70"/>
      <c r="ADQ31" s="70"/>
      <c r="ADR31" s="70"/>
      <c r="ADS31" s="70"/>
      <c r="ADT31" s="70"/>
      <c r="ADU31" s="70"/>
      <c r="ADV31" s="70"/>
      <c r="ADW31" s="70"/>
      <c r="ADX31" s="70"/>
      <c r="ADY31" s="70"/>
      <c r="ADZ31" s="70"/>
      <c r="AEA31" s="70"/>
      <c r="AEB31" s="70"/>
      <c r="AEC31" s="70"/>
      <c r="AED31" s="70"/>
      <c r="AEE31" s="70"/>
      <c r="AEF31" s="70"/>
      <c r="AEG31" s="70"/>
      <c r="AEH31" s="70"/>
      <c r="AEI31" s="70"/>
      <c r="AEJ31" s="70"/>
      <c r="AEK31" s="70"/>
      <c r="AEL31" s="70"/>
      <c r="AEM31" s="70"/>
      <c r="AEN31" s="70"/>
      <c r="AEO31" s="70"/>
      <c r="AEP31" s="70"/>
      <c r="AEQ31" s="70"/>
      <c r="AER31" s="70"/>
      <c r="AES31" s="70"/>
      <c r="AET31" s="70"/>
      <c r="AEU31" s="70"/>
      <c r="AEV31" s="70"/>
      <c r="AEW31" s="70"/>
      <c r="AEX31" s="70"/>
      <c r="AEY31" s="70"/>
      <c r="AEZ31" s="70"/>
      <c r="AFA31" s="70"/>
      <c r="AFB31" s="70"/>
      <c r="AFC31" s="70"/>
      <c r="AFD31" s="70"/>
      <c r="AFE31" s="70"/>
      <c r="AFF31" s="70"/>
      <c r="AFG31" s="70"/>
      <c r="AFH31" s="70"/>
      <c r="AFI31" s="70"/>
      <c r="AFJ31" s="70"/>
      <c r="AFK31" s="70"/>
      <c r="AFL31" s="70"/>
      <c r="AFM31" s="70"/>
      <c r="AFN31" s="70"/>
      <c r="AFO31" s="70"/>
      <c r="AFP31" s="70"/>
      <c r="AFQ31" s="70"/>
      <c r="AFR31" s="70"/>
      <c r="AFS31" s="70"/>
      <c r="AFT31" s="70"/>
      <c r="AFU31" s="70"/>
      <c r="AFV31" s="70"/>
      <c r="AFW31" s="70"/>
      <c r="AFX31" s="70"/>
      <c r="AFY31" s="70"/>
      <c r="AFZ31" s="70"/>
      <c r="AGA31" s="70"/>
      <c r="AGB31" s="70"/>
      <c r="AGC31" s="70"/>
      <c r="AGD31" s="70"/>
      <c r="AGE31" s="70"/>
      <c r="AGF31" s="70"/>
      <c r="AGG31" s="70"/>
      <c r="AGH31" s="70"/>
      <c r="AGI31" s="70"/>
      <c r="AGJ31" s="70"/>
      <c r="AGK31" s="70"/>
      <c r="AGL31" s="70"/>
      <c r="AGM31" s="70"/>
      <c r="AGN31" s="70"/>
      <c r="AGO31" s="70"/>
      <c r="AGP31" s="70"/>
      <c r="AGQ31" s="70"/>
      <c r="AGR31" s="70"/>
      <c r="AGS31" s="70"/>
      <c r="AGT31" s="70"/>
      <c r="AGU31" s="70"/>
      <c r="AGV31" s="70"/>
      <c r="AGW31" s="70"/>
      <c r="AGX31" s="70"/>
      <c r="AGY31" s="70"/>
      <c r="AGZ31" s="70"/>
      <c r="AHA31" s="70"/>
      <c r="AHB31" s="70"/>
      <c r="AHC31" s="70"/>
      <c r="AHD31" s="70"/>
      <c r="AHE31" s="70"/>
      <c r="AHF31" s="70"/>
      <c r="AHG31" s="70"/>
      <c r="AHH31" s="70"/>
      <c r="AHI31" s="70"/>
      <c r="AHJ31" s="70"/>
      <c r="AHK31" s="70"/>
      <c r="AHL31" s="70"/>
      <c r="AHM31" s="70"/>
      <c r="AHN31" s="70"/>
      <c r="AHO31" s="70"/>
      <c r="AHP31" s="70"/>
      <c r="AHQ31" s="70"/>
      <c r="AHR31" s="70"/>
      <c r="AHS31" s="70"/>
      <c r="AHT31" s="70"/>
      <c r="AHU31" s="70"/>
      <c r="AHV31" s="70"/>
      <c r="AHW31" s="70"/>
      <c r="AHX31" s="70"/>
      <c r="AHY31" s="70"/>
      <c r="AHZ31" s="70"/>
      <c r="AIA31" s="70"/>
      <c r="AIB31" s="70"/>
      <c r="AIC31" s="70"/>
      <c r="AID31" s="70"/>
      <c r="AIE31" s="70"/>
      <c r="AIF31" s="70"/>
      <c r="AIG31" s="70"/>
      <c r="AIH31" s="70"/>
      <c r="AII31" s="70"/>
      <c r="AIJ31" s="70"/>
      <c r="AIK31" s="70"/>
      <c r="AIL31" s="70"/>
      <c r="AIM31" s="70"/>
      <c r="AIN31" s="70"/>
      <c r="AIO31" s="70"/>
      <c r="AIP31" s="70"/>
      <c r="AIQ31" s="70"/>
      <c r="AIR31" s="70"/>
      <c r="AIS31" s="70"/>
      <c r="AIT31" s="70"/>
      <c r="AIU31" s="70"/>
      <c r="AIV31" s="70"/>
      <c r="AIW31" s="70"/>
      <c r="AIX31" s="70"/>
      <c r="AIY31" s="70"/>
      <c r="AIZ31" s="70"/>
      <c r="AJA31" s="70"/>
      <c r="AJB31" s="70"/>
      <c r="AJC31" s="70"/>
      <c r="AJD31" s="70"/>
      <c r="AJE31" s="70"/>
      <c r="AJF31" s="70"/>
      <c r="AJG31" s="70"/>
      <c r="AJH31" s="70"/>
      <c r="AJI31" s="70"/>
      <c r="AJJ31" s="70"/>
      <c r="AJK31" s="70"/>
      <c r="AJL31" s="70"/>
      <c r="AJM31" s="70"/>
      <c r="AJN31" s="70"/>
      <c r="AJO31" s="70"/>
      <c r="AJP31" s="70"/>
      <c r="AJQ31" s="70"/>
      <c r="AJR31" s="70"/>
      <c r="AJS31" s="70"/>
      <c r="AJT31" s="70"/>
      <c r="AJU31" s="70"/>
      <c r="AJV31" s="70"/>
      <c r="AJW31" s="70"/>
      <c r="AJX31" s="70"/>
      <c r="AJY31" s="70"/>
      <c r="AJZ31" s="70"/>
      <c r="AKA31" s="70"/>
      <c r="AKB31" s="70"/>
      <c r="AKC31" s="70"/>
      <c r="AKD31" s="70"/>
      <c r="AKE31" s="70"/>
      <c r="AKF31" s="70"/>
      <c r="AKG31" s="70"/>
      <c r="AKH31" s="70"/>
      <c r="AKI31" s="70"/>
      <c r="AKJ31" s="70"/>
      <c r="AKK31" s="70"/>
      <c r="AKL31" s="70"/>
      <c r="AKM31" s="70"/>
      <c r="AKN31" s="70"/>
      <c r="AKO31" s="70"/>
      <c r="AKP31" s="70"/>
      <c r="AKQ31" s="70"/>
      <c r="AKR31" s="70"/>
      <c r="AKS31" s="70"/>
      <c r="AKT31" s="70"/>
      <c r="AKU31" s="70"/>
      <c r="AKV31" s="70"/>
      <c r="AKW31" s="70"/>
      <c r="AKX31" s="70"/>
      <c r="AKY31" s="70"/>
      <c r="AKZ31" s="70"/>
      <c r="ALA31" s="70"/>
      <c r="ALB31" s="70"/>
      <c r="ALC31" s="70"/>
      <c r="ALD31" s="70"/>
      <c r="ALE31" s="70"/>
      <c r="ALF31" s="70"/>
      <c r="ALG31" s="70"/>
      <c r="ALH31" s="70"/>
      <c r="ALI31" s="70"/>
      <c r="ALJ31" s="70"/>
      <c r="ALK31" s="70"/>
      <c r="ALL31" s="70"/>
      <c r="ALM31" s="70"/>
      <c r="ALN31" s="70"/>
      <c r="ALO31" s="70"/>
      <c r="ALP31" s="70"/>
      <c r="ALQ31" s="70"/>
      <c r="ALR31" s="70"/>
      <c r="ALS31" s="70"/>
      <c r="ALT31" s="70"/>
      <c r="ALU31" s="70"/>
      <c r="ALV31" s="70"/>
      <c r="ALW31" s="70"/>
      <c r="ALX31" s="70"/>
      <c r="ALY31" s="70"/>
      <c r="ALZ31" s="70"/>
      <c r="AMA31" s="70"/>
      <c r="AMB31" s="70"/>
      <c r="AMC31" s="70"/>
      <c r="AMD31" s="70"/>
      <c r="AME31" s="70"/>
      <c r="AMF31" s="70"/>
      <c r="AMG31" s="70"/>
      <c r="AMH31" s="70"/>
      <c r="AMI31" s="70"/>
      <c r="AMJ31" s="70"/>
      <c r="AMK31" s="70"/>
      <c r="AML31" s="70"/>
      <c r="AMM31" s="70"/>
      <c r="AMN31" s="70"/>
      <c r="AMO31" s="70"/>
      <c r="AMP31" s="70"/>
      <c r="AMQ31" s="70"/>
      <c r="AMR31" s="70"/>
      <c r="AMS31" s="70"/>
      <c r="AMT31" s="70"/>
      <c r="AMU31" s="70"/>
      <c r="AMV31" s="70"/>
      <c r="AMW31" s="70"/>
      <c r="AMX31" s="70"/>
      <c r="AMY31" s="70"/>
      <c r="AMZ31" s="70"/>
      <c r="ANA31" s="70"/>
      <c r="ANB31" s="70"/>
      <c r="ANC31" s="70"/>
      <c r="AND31" s="70"/>
      <c r="ANE31" s="70"/>
      <c r="ANF31" s="70"/>
      <c r="ANG31" s="70"/>
      <c r="ANH31" s="70"/>
      <c r="ANI31" s="70"/>
      <c r="ANJ31" s="70"/>
      <c r="ANK31" s="70"/>
      <c r="ANL31" s="70"/>
      <c r="ANM31" s="70"/>
      <c r="ANN31" s="70"/>
      <c r="ANO31" s="70"/>
      <c r="ANP31" s="70"/>
      <c r="ANQ31" s="70"/>
      <c r="ANR31" s="70"/>
      <c r="ANS31" s="70"/>
      <c r="ANT31" s="70"/>
      <c r="ANU31" s="70"/>
      <c r="ANV31" s="70"/>
      <c r="ANW31" s="70"/>
      <c r="ANX31" s="70"/>
      <c r="ANY31" s="70"/>
      <c r="ANZ31" s="70"/>
      <c r="AOA31" s="70"/>
      <c r="AOB31" s="70"/>
      <c r="AOC31" s="70"/>
      <c r="AOD31" s="70"/>
      <c r="AOE31" s="70"/>
      <c r="AOF31" s="70"/>
      <c r="AOG31" s="70"/>
      <c r="AOH31" s="70"/>
      <c r="AOI31" s="70"/>
      <c r="AOJ31" s="70"/>
      <c r="AOK31" s="70"/>
      <c r="AOL31" s="70"/>
      <c r="AOM31" s="70"/>
      <c r="AON31" s="70"/>
      <c r="AOO31" s="70"/>
      <c r="AOP31" s="70"/>
      <c r="AOQ31" s="70"/>
      <c r="AOR31" s="70"/>
      <c r="AOS31" s="70"/>
      <c r="AOT31" s="70"/>
      <c r="AOU31" s="70"/>
      <c r="AOV31" s="70"/>
      <c r="AOW31" s="70"/>
      <c r="AOX31" s="70"/>
      <c r="AOY31" s="70"/>
      <c r="AOZ31" s="70"/>
      <c r="APA31" s="70"/>
      <c r="APB31" s="70"/>
      <c r="APC31" s="70"/>
      <c r="APD31" s="70"/>
      <c r="APE31" s="70"/>
      <c r="APF31" s="70"/>
      <c r="APG31" s="70"/>
      <c r="APH31" s="70"/>
      <c r="API31" s="70"/>
      <c r="APJ31" s="70"/>
      <c r="APK31" s="70"/>
      <c r="APL31" s="70"/>
      <c r="APM31" s="70"/>
      <c r="APN31" s="70"/>
      <c r="APO31" s="70"/>
      <c r="APP31" s="70"/>
      <c r="APQ31" s="70"/>
      <c r="APR31" s="70"/>
      <c r="APS31" s="70"/>
      <c r="APT31" s="70"/>
      <c r="APU31" s="70"/>
      <c r="APV31" s="70"/>
      <c r="APW31" s="70"/>
      <c r="APX31" s="70"/>
      <c r="APY31" s="70"/>
      <c r="APZ31" s="70"/>
      <c r="AQA31" s="70"/>
      <c r="AQB31" s="70"/>
      <c r="AQC31" s="70"/>
      <c r="AQD31" s="70"/>
      <c r="AQE31" s="70"/>
      <c r="AQF31" s="70"/>
      <c r="AQG31" s="70"/>
      <c r="AQH31" s="70"/>
      <c r="AQI31" s="70"/>
      <c r="AQJ31" s="70"/>
      <c r="AQK31" s="70"/>
      <c r="AQL31" s="70"/>
      <c r="AQM31" s="70"/>
      <c r="AQN31" s="70"/>
      <c r="AQO31" s="70"/>
      <c r="AQP31" s="70"/>
      <c r="AQQ31" s="70"/>
      <c r="AQR31" s="70"/>
      <c r="AQS31" s="70"/>
      <c r="AQT31" s="70"/>
      <c r="AQU31" s="70"/>
      <c r="AQV31" s="70"/>
      <c r="AQW31" s="70"/>
      <c r="AQX31" s="70"/>
      <c r="AQY31" s="70"/>
      <c r="AQZ31" s="70"/>
      <c r="ARA31" s="70"/>
      <c r="ARB31" s="70"/>
      <c r="ARC31" s="70"/>
      <c r="ARD31" s="70"/>
      <c r="ARE31" s="70"/>
      <c r="ARF31" s="70"/>
      <c r="ARG31" s="70"/>
      <c r="ARH31" s="70"/>
      <c r="ARI31" s="70"/>
      <c r="ARJ31" s="70"/>
      <c r="ARK31" s="70"/>
      <c r="ARL31" s="70"/>
      <c r="ARM31" s="70"/>
      <c r="ARN31" s="70"/>
      <c r="ARO31" s="70"/>
      <c r="ARP31" s="70"/>
      <c r="ARQ31" s="70"/>
      <c r="ARR31" s="70"/>
      <c r="ARS31" s="70"/>
      <c r="ART31" s="70"/>
      <c r="ARU31" s="70"/>
      <c r="ARV31" s="70"/>
      <c r="ARW31" s="70"/>
      <c r="ARX31" s="70"/>
      <c r="ARY31" s="70"/>
      <c r="ARZ31" s="70"/>
      <c r="ASA31" s="70"/>
      <c r="ASB31" s="70"/>
      <c r="ASC31" s="70"/>
      <c r="ASD31" s="70"/>
      <c r="ASE31" s="70"/>
      <c r="ASF31" s="70"/>
      <c r="ASG31" s="70"/>
      <c r="ASH31" s="70"/>
      <c r="ASI31" s="70"/>
      <c r="ASJ31" s="70"/>
      <c r="ASK31" s="70"/>
      <c r="ASL31" s="70"/>
      <c r="ASM31" s="70"/>
      <c r="ASN31" s="70"/>
      <c r="ASO31" s="70"/>
      <c r="ASP31" s="70"/>
      <c r="ASQ31" s="70"/>
      <c r="ASR31" s="70"/>
      <c r="ASS31" s="70"/>
      <c r="AST31" s="70"/>
      <c r="ASU31" s="70"/>
      <c r="ASV31" s="70"/>
      <c r="ASW31" s="70"/>
      <c r="ASX31" s="70"/>
      <c r="ASY31" s="70"/>
      <c r="ASZ31" s="70"/>
      <c r="ATA31" s="70"/>
      <c r="ATB31" s="70"/>
      <c r="ATC31" s="70"/>
      <c r="ATD31" s="70"/>
      <c r="ATE31" s="70"/>
      <c r="ATF31" s="70"/>
      <c r="ATG31" s="70"/>
      <c r="ATH31" s="70"/>
      <c r="ATI31" s="70"/>
      <c r="ATJ31" s="70"/>
      <c r="ATK31" s="70"/>
      <c r="ATL31" s="70"/>
      <c r="ATM31" s="70"/>
      <c r="ATN31" s="70"/>
      <c r="ATO31" s="70"/>
      <c r="ATP31" s="70"/>
      <c r="ATQ31" s="70"/>
      <c r="ATR31" s="70"/>
      <c r="ATS31" s="70"/>
      <c r="ATT31" s="70"/>
      <c r="ATU31" s="70"/>
      <c r="ATV31" s="70"/>
      <c r="ATW31" s="70"/>
      <c r="ATX31" s="70"/>
      <c r="ATY31" s="70"/>
      <c r="ATZ31" s="70"/>
      <c r="AUA31" s="70"/>
      <c r="AUB31" s="70"/>
      <c r="AUC31" s="70"/>
      <c r="AUD31" s="70"/>
      <c r="AUE31" s="70"/>
      <c r="AUF31" s="70"/>
      <c r="AUG31" s="70"/>
      <c r="AUH31" s="70"/>
      <c r="AUI31" s="70"/>
      <c r="AUJ31" s="70"/>
      <c r="AUK31" s="70"/>
      <c r="AUL31" s="70"/>
      <c r="AUM31" s="70"/>
      <c r="AUN31" s="70"/>
      <c r="AUO31" s="70"/>
      <c r="AUP31" s="70"/>
      <c r="AUQ31" s="70"/>
      <c r="AUR31" s="70"/>
      <c r="AUS31" s="70"/>
      <c r="AUT31" s="70"/>
      <c r="AUU31" s="70"/>
      <c r="AUV31" s="70"/>
      <c r="AUW31" s="70"/>
      <c r="AUX31" s="70"/>
      <c r="AUY31" s="70"/>
      <c r="AUZ31" s="70"/>
      <c r="AVA31" s="70"/>
      <c r="AVB31" s="70"/>
      <c r="AVC31" s="70"/>
      <c r="AVD31" s="70"/>
      <c r="AVE31" s="70"/>
      <c r="AVF31" s="70"/>
      <c r="AVG31" s="70"/>
      <c r="AVH31" s="70"/>
      <c r="AVI31" s="70"/>
      <c r="AVJ31" s="70"/>
      <c r="AVK31" s="70"/>
      <c r="AVL31" s="70"/>
      <c r="AVM31" s="70"/>
      <c r="AVN31" s="70"/>
      <c r="AVO31" s="70"/>
      <c r="AVP31" s="70"/>
      <c r="AVQ31" s="70"/>
      <c r="AVR31" s="70"/>
      <c r="AVS31" s="70"/>
      <c r="AVT31" s="70"/>
      <c r="AVU31" s="70"/>
      <c r="AVV31" s="70"/>
      <c r="AVW31" s="70"/>
      <c r="AVX31" s="70"/>
      <c r="AVY31" s="70"/>
      <c r="AVZ31" s="70"/>
      <c r="AWA31" s="70"/>
      <c r="AWB31" s="70"/>
      <c r="AWC31" s="70"/>
      <c r="AWD31" s="70"/>
      <c r="AWE31" s="70"/>
      <c r="AWF31" s="70"/>
      <c r="AWG31" s="70"/>
      <c r="AWH31" s="70"/>
      <c r="AWI31" s="70"/>
      <c r="AWJ31" s="70"/>
      <c r="AWK31" s="70"/>
      <c r="AWL31" s="70"/>
      <c r="AWM31" s="70"/>
      <c r="AWN31" s="70"/>
      <c r="AWO31" s="70"/>
      <c r="AWP31" s="70"/>
      <c r="AWQ31" s="70"/>
      <c r="AWR31" s="70"/>
      <c r="AWS31" s="70"/>
      <c r="AWT31" s="70"/>
      <c r="AWU31" s="70"/>
      <c r="AWV31" s="70"/>
      <c r="AWW31" s="70"/>
      <c r="AWX31" s="70"/>
      <c r="AWY31" s="70"/>
      <c r="AWZ31" s="70"/>
      <c r="AXA31" s="70"/>
      <c r="AXB31" s="70"/>
      <c r="AXC31" s="70"/>
      <c r="AXD31" s="70"/>
      <c r="AXE31" s="70"/>
      <c r="AXF31" s="70"/>
      <c r="AXG31" s="70"/>
      <c r="AXH31" s="70"/>
      <c r="AXI31" s="70"/>
      <c r="AXJ31" s="70"/>
      <c r="AXK31" s="70"/>
      <c r="AXL31" s="70"/>
      <c r="AXM31" s="70"/>
      <c r="AXN31" s="70"/>
      <c r="AXO31" s="70"/>
      <c r="AXP31" s="70"/>
      <c r="AXQ31" s="70"/>
      <c r="AXR31" s="70"/>
      <c r="AXS31" s="70"/>
      <c r="AXT31" s="70"/>
      <c r="AXU31" s="70"/>
      <c r="AXV31" s="70"/>
      <c r="AXW31" s="70"/>
      <c r="AXX31" s="70"/>
      <c r="AXY31" s="70"/>
      <c r="AXZ31" s="70"/>
      <c r="AYA31" s="70"/>
      <c r="AYB31" s="70"/>
      <c r="AYC31" s="70"/>
      <c r="AYD31" s="70"/>
      <c r="AYE31" s="70"/>
      <c r="AYF31" s="70"/>
      <c r="AYG31" s="70"/>
      <c r="AYH31" s="70"/>
      <c r="AYI31" s="70"/>
      <c r="AYJ31" s="70"/>
      <c r="AYK31" s="70"/>
      <c r="AYL31" s="70"/>
      <c r="AYM31" s="70"/>
      <c r="AYN31" s="70"/>
      <c r="AYO31" s="70"/>
      <c r="AYP31" s="70"/>
      <c r="AYQ31" s="70"/>
      <c r="AYR31" s="70"/>
      <c r="AYS31" s="70"/>
      <c r="AYT31" s="70"/>
      <c r="AYU31" s="70"/>
      <c r="AYV31" s="70"/>
      <c r="AYW31" s="70"/>
      <c r="AYX31" s="70"/>
      <c r="AYY31" s="70"/>
      <c r="AYZ31" s="70"/>
      <c r="AZA31" s="70"/>
      <c r="AZB31" s="70"/>
      <c r="AZC31" s="70"/>
      <c r="AZD31" s="70"/>
      <c r="AZE31" s="70"/>
      <c r="AZF31" s="70"/>
      <c r="AZG31" s="70"/>
      <c r="AZH31" s="70"/>
      <c r="AZI31" s="70"/>
      <c r="AZJ31" s="70"/>
      <c r="AZK31" s="70"/>
      <c r="AZL31" s="70"/>
      <c r="AZM31" s="70"/>
      <c r="AZN31" s="70"/>
      <c r="AZO31" s="70"/>
      <c r="AZP31" s="70"/>
      <c r="AZQ31" s="70"/>
      <c r="AZR31" s="70"/>
      <c r="AZS31" s="70"/>
      <c r="AZT31" s="70"/>
      <c r="AZU31" s="70"/>
      <c r="AZV31" s="70"/>
      <c r="AZW31" s="70"/>
      <c r="AZX31" s="70"/>
      <c r="AZY31" s="70"/>
      <c r="AZZ31" s="70"/>
      <c r="BAA31" s="70"/>
      <c r="BAB31" s="70"/>
      <c r="BAC31" s="70"/>
      <c r="BAD31" s="70"/>
      <c r="BAE31" s="70"/>
      <c r="BAF31" s="70"/>
      <c r="BAG31" s="70"/>
      <c r="BAH31" s="70"/>
      <c r="BAI31" s="70"/>
      <c r="BAJ31" s="70"/>
      <c r="BAK31" s="70"/>
      <c r="BAL31" s="70"/>
      <c r="BAM31" s="70"/>
      <c r="BAN31" s="70"/>
      <c r="BAO31" s="70"/>
      <c r="BAP31" s="70"/>
      <c r="BAQ31" s="70"/>
      <c r="BAR31" s="70"/>
      <c r="BAS31" s="70"/>
      <c r="BAT31" s="70"/>
      <c r="BAU31" s="70"/>
      <c r="BAV31" s="70"/>
      <c r="BAW31" s="70"/>
      <c r="BAX31" s="70"/>
      <c r="BAY31" s="70"/>
      <c r="BAZ31" s="70"/>
      <c r="BBA31" s="70"/>
      <c r="BBB31" s="70"/>
      <c r="BBC31" s="70"/>
      <c r="BBD31" s="70"/>
      <c r="BBE31" s="70"/>
      <c r="BBF31" s="70"/>
      <c r="BBG31" s="70"/>
      <c r="BBH31" s="70"/>
      <c r="BBI31" s="70"/>
      <c r="BBJ31" s="70"/>
      <c r="BBK31" s="70"/>
      <c r="BBL31" s="70"/>
      <c r="BBM31" s="70"/>
      <c r="BBN31" s="70"/>
      <c r="BBO31" s="70"/>
      <c r="BBP31" s="70"/>
      <c r="BBQ31" s="70"/>
      <c r="BBR31" s="70"/>
      <c r="BBS31" s="70"/>
      <c r="BBT31" s="70"/>
      <c r="BBU31" s="70"/>
      <c r="BBV31" s="70"/>
      <c r="BBW31" s="70"/>
      <c r="BBX31" s="70"/>
      <c r="BBY31" s="70"/>
      <c r="BBZ31" s="70"/>
      <c r="BCA31" s="70"/>
      <c r="BCB31" s="70"/>
      <c r="BCC31" s="70"/>
      <c r="BCD31" s="70"/>
      <c r="BCE31" s="70"/>
      <c r="BCF31" s="70"/>
      <c r="BCG31" s="70"/>
      <c r="BCH31" s="70"/>
      <c r="BCI31" s="70"/>
      <c r="BCJ31" s="70"/>
      <c r="BCK31" s="70"/>
      <c r="BCL31" s="70"/>
      <c r="BCM31" s="70"/>
      <c r="BCN31" s="70"/>
      <c r="BCO31" s="70"/>
      <c r="BCP31" s="70"/>
      <c r="BCQ31" s="70"/>
      <c r="BCR31" s="70"/>
      <c r="BCS31" s="70"/>
      <c r="BCT31" s="70"/>
      <c r="BCU31" s="70"/>
      <c r="BCV31" s="70"/>
      <c r="BCW31" s="70"/>
      <c r="BCX31" s="70"/>
      <c r="BCY31" s="70"/>
      <c r="BCZ31" s="70"/>
      <c r="BDA31" s="70"/>
      <c r="BDB31" s="70"/>
      <c r="BDC31" s="70"/>
      <c r="BDD31" s="70"/>
      <c r="BDE31" s="70"/>
      <c r="BDF31" s="70"/>
      <c r="BDG31" s="70"/>
      <c r="BDH31" s="70"/>
      <c r="BDI31" s="70"/>
      <c r="BDJ31" s="70"/>
      <c r="BDK31" s="70"/>
      <c r="BDL31" s="70"/>
      <c r="BDM31" s="70"/>
      <c r="BDN31" s="70"/>
      <c r="BDO31" s="70"/>
      <c r="BDP31" s="70"/>
      <c r="BDQ31" s="70"/>
      <c r="BDR31" s="70"/>
      <c r="BDS31" s="70"/>
      <c r="BDT31" s="70"/>
      <c r="BDU31" s="70"/>
      <c r="BDV31" s="70"/>
      <c r="BDW31" s="70"/>
      <c r="BDX31" s="70"/>
      <c r="BDY31" s="70"/>
      <c r="BDZ31" s="70"/>
      <c r="BEA31" s="70"/>
      <c r="BEB31" s="70"/>
      <c r="BEC31" s="70"/>
      <c r="BED31" s="70"/>
      <c r="BEE31" s="70"/>
      <c r="BEF31" s="70"/>
      <c r="BEG31" s="70"/>
      <c r="BEH31" s="70"/>
      <c r="BEI31" s="70"/>
      <c r="BEJ31" s="70"/>
      <c r="BEK31" s="70"/>
      <c r="BEL31" s="70"/>
      <c r="BEM31" s="70"/>
      <c r="BEN31" s="70"/>
      <c r="BEO31" s="70"/>
      <c r="BEP31" s="70"/>
      <c r="BEQ31" s="70"/>
      <c r="BER31" s="70"/>
      <c r="BES31" s="70"/>
      <c r="BET31" s="70"/>
      <c r="BEU31" s="70"/>
      <c r="BEV31" s="70"/>
      <c r="BEW31" s="70"/>
      <c r="BEX31" s="70"/>
      <c r="BEY31" s="70"/>
      <c r="BEZ31" s="70"/>
      <c r="BFA31" s="70"/>
      <c r="BFB31" s="70"/>
      <c r="BFC31" s="70"/>
      <c r="BFD31" s="70"/>
      <c r="BFE31" s="70"/>
      <c r="BFF31" s="70"/>
      <c r="BFG31" s="70"/>
      <c r="BFH31" s="70"/>
      <c r="BFI31" s="70"/>
      <c r="BFJ31" s="70"/>
      <c r="BFK31" s="70"/>
      <c r="BFL31" s="70"/>
      <c r="BFM31" s="70"/>
      <c r="BFN31" s="70"/>
      <c r="BFO31" s="70"/>
      <c r="BFP31" s="70"/>
      <c r="BFQ31" s="70"/>
      <c r="BFR31" s="70"/>
      <c r="BFS31" s="70"/>
      <c r="BFT31" s="70"/>
      <c r="BFU31" s="70"/>
      <c r="BFV31" s="70"/>
      <c r="BFW31" s="70"/>
      <c r="BFX31" s="70"/>
      <c r="BFY31" s="70"/>
      <c r="BFZ31" s="70"/>
      <c r="BGA31" s="70"/>
      <c r="BGB31" s="70"/>
      <c r="BGC31" s="70"/>
      <c r="BGD31" s="70"/>
      <c r="BGE31" s="70"/>
      <c r="BGF31" s="70"/>
      <c r="BGG31" s="70"/>
      <c r="BGH31" s="70"/>
      <c r="BGI31" s="70"/>
      <c r="BGJ31" s="70"/>
      <c r="BGK31" s="70"/>
      <c r="BGL31" s="70"/>
      <c r="BGM31" s="70"/>
      <c r="BGN31" s="70"/>
      <c r="BGO31" s="70"/>
      <c r="BGP31" s="70"/>
      <c r="BGQ31" s="70"/>
      <c r="BGR31" s="70"/>
      <c r="BGS31" s="70"/>
      <c r="BGT31" s="70"/>
      <c r="BGU31" s="70"/>
      <c r="BGV31" s="70"/>
      <c r="BGW31" s="70"/>
      <c r="BGX31" s="70"/>
      <c r="BGY31" s="70"/>
      <c r="BGZ31" s="70"/>
      <c r="BHA31" s="70"/>
      <c r="BHB31" s="70"/>
      <c r="BHC31" s="70"/>
      <c r="BHD31" s="70"/>
      <c r="BHE31" s="70"/>
      <c r="BHF31" s="70"/>
      <c r="BHG31" s="70"/>
      <c r="BHH31" s="70"/>
      <c r="BHI31" s="70"/>
      <c r="BHJ31" s="70"/>
      <c r="BHK31" s="70"/>
      <c r="BHL31" s="70"/>
      <c r="BHM31" s="70"/>
      <c r="BHN31" s="70"/>
      <c r="BHO31" s="70"/>
      <c r="BHP31" s="70"/>
      <c r="BHQ31" s="70"/>
      <c r="BHR31" s="70"/>
      <c r="BHS31" s="70"/>
      <c r="BHT31" s="70"/>
      <c r="BHU31" s="70"/>
      <c r="BHV31" s="70"/>
      <c r="BHW31" s="70"/>
      <c r="BHX31" s="70"/>
      <c r="BHY31" s="70"/>
      <c r="BHZ31" s="70"/>
      <c r="BIA31" s="70"/>
      <c r="BIB31" s="70"/>
      <c r="BIC31" s="70"/>
      <c r="BID31" s="70"/>
      <c r="BIE31" s="70"/>
      <c r="BIF31" s="70"/>
      <c r="BIG31" s="70"/>
      <c r="BIH31" s="70"/>
      <c r="BII31" s="70"/>
      <c r="BIJ31" s="70"/>
      <c r="BIK31" s="70"/>
      <c r="BIL31" s="70"/>
      <c r="BIM31" s="70"/>
      <c r="BIN31" s="70"/>
      <c r="BIO31" s="70"/>
      <c r="BIP31" s="70"/>
      <c r="BIQ31" s="70"/>
      <c r="BIR31" s="70"/>
      <c r="BIS31" s="70"/>
      <c r="BIT31" s="70"/>
      <c r="BIU31" s="70"/>
      <c r="BIV31" s="70"/>
      <c r="BIW31" s="70"/>
      <c r="BIX31" s="70"/>
      <c r="BIY31" s="70"/>
      <c r="BIZ31" s="70"/>
      <c r="BJA31" s="70"/>
      <c r="BJB31" s="70"/>
      <c r="BJC31" s="70"/>
      <c r="BJD31" s="70"/>
      <c r="BJE31" s="70"/>
      <c r="BJF31" s="70"/>
      <c r="BJG31" s="70"/>
      <c r="BJH31" s="70"/>
      <c r="BJI31" s="70"/>
      <c r="BJJ31" s="70"/>
      <c r="BJK31" s="70"/>
      <c r="BJL31" s="70"/>
      <c r="BJM31" s="70"/>
      <c r="BJN31" s="70"/>
      <c r="BJO31" s="70"/>
      <c r="BJP31" s="70"/>
      <c r="BJQ31" s="70"/>
      <c r="BJR31" s="70"/>
      <c r="BJS31" s="70"/>
      <c r="BJT31" s="70"/>
      <c r="BJU31" s="70"/>
      <c r="BJV31" s="70"/>
      <c r="BJW31" s="70"/>
      <c r="BJX31" s="70"/>
      <c r="BJY31" s="70"/>
      <c r="BJZ31" s="70"/>
      <c r="BKA31" s="70"/>
      <c r="BKB31" s="70"/>
      <c r="BKC31" s="70"/>
      <c r="BKD31" s="70"/>
      <c r="BKE31" s="70"/>
      <c r="BKF31" s="70"/>
      <c r="BKG31" s="70"/>
      <c r="BKH31" s="70"/>
      <c r="BKI31" s="70"/>
      <c r="BKJ31" s="70"/>
      <c r="BKK31" s="70"/>
      <c r="BKL31" s="70"/>
      <c r="BKM31" s="70"/>
      <c r="BKN31" s="70"/>
      <c r="BKO31" s="70"/>
      <c r="BKP31" s="70"/>
      <c r="BKQ31" s="70"/>
      <c r="BKR31" s="70"/>
      <c r="BKS31" s="70"/>
      <c r="BKT31" s="70"/>
      <c r="BKU31" s="70"/>
      <c r="BKV31" s="70"/>
      <c r="BKW31" s="70"/>
      <c r="BKX31" s="70"/>
      <c r="BKY31" s="70"/>
      <c r="BKZ31" s="70"/>
      <c r="BLA31" s="70"/>
      <c r="BLB31" s="70"/>
      <c r="BLC31" s="70"/>
      <c r="BLD31" s="70"/>
      <c r="BLE31" s="70"/>
      <c r="BLF31" s="70"/>
      <c r="BLG31" s="70"/>
      <c r="BLH31" s="70"/>
      <c r="BLI31" s="70"/>
      <c r="BLJ31" s="70"/>
      <c r="BLK31" s="70"/>
      <c r="BLL31" s="70"/>
      <c r="BLM31" s="70"/>
      <c r="BLN31" s="70"/>
      <c r="BLO31" s="70"/>
      <c r="BLP31" s="70"/>
      <c r="BLQ31" s="70"/>
      <c r="BLR31" s="70"/>
      <c r="BLS31" s="70"/>
      <c r="BLT31" s="70"/>
      <c r="BLU31" s="70"/>
      <c r="BLV31" s="70"/>
      <c r="BLW31" s="70"/>
      <c r="BLX31" s="70"/>
      <c r="BLY31" s="70"/>
      <c r="BLZ31" s="70"/>
      <c r="BMA31" s="70"/>
      <c r="BMB31" s="70"/>
      <c r="BMC31" s="70"/>
      <c r="BMD31" s="70"/>
      <c r="BME31" s="70"/>
      <c r="BMF31" s="70"/>
      <c r="BMG31" s="70"/>
      <c r="BMH31" s="70"/>
      <c r="BMI31" s="70"/>
      <c r="BMJ31" s="70"/>
      <c r="BMK31" s="70"/>
      <c r="BML31" s="70"/>
      <c r="BMM31" s="70"/>
      <c r="BMN31" s="70"/>
      <c r="BMO31" s="70"/>
      <c r="BMP31" s="70"/>
      <c r="BMQ31" s="70"/>
      <c r="BMR31" s="70"/>
      <c r="BMS31" s="70"/>
      <c r="BMT31" s="70"/>
      <c r="BMU31" s="70"/>
      <c r="BMV31" s="70"/>
      <c r="BMW31" s="70"/>
      <c r="BMX31" s="70"/>
      <c r="BMY31" s="70"/>
      <c r="BMZ31" s="70"/>
      <c r="BNA31" s="70"/>
      <c r="BNB31" s="70"/>
      <c r="BNC31" s="70"/>
      <c r="BND31" s="70"/>
      <c r="BNE31" s="70"/>
      <c r="BNF31" s="70"/>
      <c r="BNG31" s="70"/>
      <c r="BNH31" s="70"/>
      <c r="BNI31" s="70"/>
      <c r="BNJ31" s="70"/>
      <c r="BNK31" s="70"/>
      <c r="BNL31" s="70"/>
      <c r="BNM31" s="70"/>
      <c r="BNN31" s="70"/>
      <c r="BNO31" s="70"/>
      <c r="BNP31" s="70"/>
      <c r="BNQ31" s="70"/>
      <c r="BNR31" s="70"/>
      <c r="BNS31" s="70"/>
      <c r="BNT31" s="70"/>
      <c r="BNU31" s="70"/>
      <c r="BNV31" s="70"/>
      <c r="BNW31" s="70"/>
      <c r="BNX31" s="70"/>
      <c r="BNY31" s="70"/>
      <c r="BNZ31" s="70"/>
      <c r="BOA31" s="70"/>
      <c r="BOB31" s="70"/>
      <c r="BOC31" s="70"/>
      <c r="BOD31" s="70"/>
      <c r="BOE31" s="70"/>
      <c r="BOF31" s="70"/>
      <c r="BOG31" s="70"/>
      <c r="BOH31" s="70"/>
      <c r="BOI31" s="70"/>
      <c r="BOJ31" s="70"/>
      <c r="BOK31" s="70"/>
      <c r="BOL31" s="70"/>
      <c r="BOM31" s="70"/>
      <c r="BON31" s="70"/>
      <c r="BOO31" s="70"/>
      <c r="BOP31" s="70"/>
      <c r="BOQ31" s="70"/>
      <c r="BOR31" s="70"/>
      <c r="BOS31" s="70"/>
      <c r="BOT31" s="70"/>
      <c r="BOU31" s="70"/>
      <c r="BOV31" s="70"/>
      <c r="BOW31" s="70"/>
      <c r="BOX31" s="70"/>
      <c r="BOY31" s="70"/>
      <c r="BOZ31" s="70"/>
      <c r="BPA31" s="70"/>
      <c r="BPB31" s="70"/>
      <c r="BPC31" s="70"/>
      <c r="BPD31" s="70"/>
      <c r="BPE31" s="70"/>
      <c r="BPF31" s="70"/>
      <c r="BPG31" s="70"/>
      <c r="BPH31" s="70"/>
      <c r="BPI31" s="70"/>
      <c r="BPJ31" s="70"/>
      <c r="BPK31" s="70"/>
      <c r="BPL31" s="70"/>
      <c r="BPM31" s="70"/>
      <c r="BPN31" s="70"/>
      <c r="BPO31" s="70"/>
      <c r="BPP31" s="70"/>
      <c r="BPQ31" s="70"/>
      <c r="BPR31" s="70"/>
      <c r="BPS31" s="70"/>
      <c r="BPT31" s="70"/>
      <c r="BPU31" s="70"/>
      <c r="BPV31" s="70"/>
      <c r="BPW31" s="70"/>
      <c r="BPX31" s="70"/>
      <c r="BPY31" s="70"/>
      <c r="BPZ31" s="70"/>
      <c r="BQA31" s="70"/>
      <c r="BQB31" s="70"/>
      <c r="BQC31" s="70"/>
      <c r="BQD31" s="70"/>
      <c r="BQE31" s="70"/>
      <c r="BQF31" s="70"/>
      <c r="BQG31" s="70"/>
      <c r="BQH31" s="70"/>
      <c r="BQI31" s="70"/>
      <c r="BQJ31" s="70"/>
      <c r="BQK31" s="70"/>
      <c r="BQL31" s="70"/>
      <c r="BQM31" s="70"/>
      <c r="BQN31" s="70"/>
      <c r="BQO31" s="70"/>
      <c r="BQP31" s="70"/>
      <c r="BQQ31" s="70"/>
      <c r="BQR31" s="70"/>
      <c r="BQS31" s="70"/>
      <c r="BQT31" s="70"/>
      <c r="BQU31" s="70"/>
      <c r="BQV31" s="70"/>
      <c r="BQW31" s="70"/>
      <c r="BQX31" s="70"/>
      <c r="BQY31" s="70"/>
      <c r="BQZ31" s="70"/>
      <c r="BRA31" s="70"/>
      <c r="BRB31" s="70"/>
      <c r="BRC31" s="70"/>
      <c r="BRD31" s="70"/>
      <c r="BRE31" s="70"/>
      <c r="BRF31" s="70"/>
      <c r="BRG31" s="70"/>
      <c r="BRH31" s="70"/>
      <c r="BRI31" s="70"/>
      <c r="BRJ31" s="70"/>
      <c r="BRK31" s="70"/>
      <c r="BRL31" s="70"/>
      <c r="BRM31" s="70"/>
      <c r="BRN31" s="70"/>
      <c r="BRO31" s="70"/>
      <c r="BRP31" s="70"/>
      <c r="BRQ31" s="70"/>
      <c r="BRR31" s="70"/>
      <c r="BRS31" s="70"/>
      <c r="BRT31" s="70"/>
      <c r="BRU31" s="70"/>
      <c r="BRV31" s="70"/>
      <c r="BRW31" s="70"/>
      <c r="BRX31" s="70"/>
      <c r="BRY31" s="70"/>
      <c r="BRZ31" s="70"/>
      <c r="BSA31" s="70"/>
      <c r="BSB31" s="70"/>
      <c r="BSC31" s="70"/>
      <c r="BSD31" s="70"/>
      <c r="BSE31" s="70"/>
      <c r="BSF31" s="70"/>
      <c r="BSG31" s="70"/>
      <c r="BSH31" s="70"/>
      <c r="BSI31" s="70"/>
      <c r="BSJ31" s="70"/>
      <c r="BSK31" s="70"/>
      <c r="BSL31" s="70"/>
      <c r="BSM31" s="70"/>
      <c r="BSN31" s="70"/>
      <c r="BSO31" s="70"/>
      <c r="BSP31" s="70"/>
      <c r="BSQ31" s="70"/>
      <c r="BSR31" s="70"/>
      <c r="BSS31" s="70"/>
      <c r="BST31" s="70"/>
      <c r="BSU31" s="70"/>
      <c r="BSV31" s="70"/>
      <c r="BSW31" s="70"/>
      <c r="BSX31" s="70"/>
      <c r="BSY31" s="70"/>
      <c r="BSZ31" s="70"/>
      <c r="BTA31" s="70"/>
      <c r="BTB31" s="70"/>
      <c r="BTC31" s="70"/>
      <c r="BTD31" s="70"/>
      <c r="BTE31" s="70"/>
      <c r="BTF31" s="70"/>
      <c r="BTG31" s="70"/>
      <c r="BTH31" s="70"/>
      <c r="BTI31" s="70"/>
      <c r="BTJ31" s="70"/>
      <c r="BTK31" s="70"/>
      <c r="BTL31" s="70"/>
      <c r="BTM31" s="70"/>
      <c r="BTN31" s="70"/>
      <c r="BTO31" s="70"/>
      <c r="BTP31" s="70"/>
      <c r="BTQ31" s="70"/>
      <c r="BTR31" s="70"/>
      <c r="BTS31" s="70"/>
      <c r="BTT31" s="70"/>
      <c r="BTU31" s="70"/>
      <c r="BTV31" s="70"/>
      <c r="BTW31" s="70"/>
      <c r="BTX31" s="70"/>
      <c r="BTY31" s="70"/>
      <c r="BTZ31" s="70"/>
      <c r="BUA31" s="70"/>
      <c r="BUB31" s="70"/>
      <c r="BUC31" s="70"/>
      <c r="BUD31" s="70"/>
      <c r="BUE31" s="70"/>
      <c r="BUF31" s="70"/>
      <c r="BUG31" s="70"/>
      <c r="BUH31" s="70"/>
      <c r="BUI31" s="70"/>
      <c r="BUJ31" s="70"/>
      <c r="BUK31" s="70"/>
      <c r="BUL31" s="70"/>
      <c r="BUM31" s="70"/>
      <c r="BUN31" s="70"/>
      <c r="BUO31" s="70"/>
      <c r="BUP31" s="70"/>
      <c r="BUQ31" s="70"/>
      <c r="BUR31" s="70"/>
      <c r="BUS31" s="70"/>
      <c r="BUT31" s="70"/>
      <c r="BUU31" s="70"/>
      <c r="BUV31" s="70"/>
      <c r="BUW31" s="70"/>
      <c r="BUX31" s="70"/>
      <c r="BUY31" s="70"/>
      <c r="BUZ31" s="70"/>
      <c r="BVA31" s="70"/>
      <c r="BVB31" s="70"/>
      <c r="BVC31" s="70"/>
      <c r="BVD31" s="70"/>
      <c r="BVE31" s="70"/>
      <c r="BVF31" s="70"/>
      <c r="BVG31" s="70"/>
      <c r="BVH31" s="70"/>
      <c r="BVI31" s="70"/>
      <c r="BVJ31" s="70"/>
      <c r="BVK31" s="70"/>
      <c r="BVL31" s="70"/>
      <c r="BVM31" s="70"/>
      <c r="BVN31" s="70"/>
      <c r="BVO31" s="70"/>
      <c r="BVP31" s="70"/>
      <c r="BVQ31" s="70"/>
      <c r="BVR31" s="70"/>
      <c r="BVS31" s="70"/>
      <c r="BVT31" s="70"/>
      <c r="BVU31" s="70"/>
      <c r="BVV31" s="70"/>
      <c r="BVW31" s="70"/>
      <c r="BVX31" s="70"/>
      <c r="BVY31" s="70"/>
      <c r="BVZ31" s="70"/>
      <c r="BWA31" s="70"/>
      <c r="BWB31" s="70"/>
      <c r="BWC31" s="70"/>
      <c r="BWD31" s="70"/>
      <c r="BWE31" s="70"/>
      <c r="BWF31" s="70"/>
      <c r="BWG31" s="70"/>
      <c r="BWH31" s="70"/>
      <c r="BWI31" s="70"/>
      <c r="BWJ31" s="70"/>
      <c r="BWK31" s="70"/>
      <c r="BWL31" s="70"/>
      <c r="BWM31" s="70"/>
      <c r="BWN31" s="70"/>
      <c r="BWO31" s="70"/>
      <c r="BWP31" s="70"/>
      <c r="BWQ31" s="70"/>
      <c r="BWR31" s="70"/>
      <c r="BWS31" s="70"/>
      <c r="BWT31" s="70"/>
      <c r="BWU31" s="70"/>
      <c r="BWV31" s="70"/>
      <c r="BWW31" s="70"/>
      <c r="BWX31" s="70"/>
      <c r="BWY31" s="70"/>
      <c r="BWZ31" s="70"/>
      <c r="BXA31" s="70"/>
      <c r="BXB31" s="70"/>
      <c r="BXC31" s="70"/>
      <c r="BXD31" s="70"/>
      <c r="BXE31" s="70"/>
      <c r="BXF31" s="70"/>
      <c r="BXG31" s="70"/>
      <c r="BXH31" s="70"/>
      <c r="BXI31" s="70"/>
      <c r="BXJ31" s="70"/>
      <c r="BXK31" s="70"/>
      <c r="BXL31" s="70"/>
      <c r="BXM31" s="70"/>
      <c r="BXN31" s="70"/>
      <c r="BXO31" s="70"/>
      <c r="BXP31" s="70"/>
      <c r="BXQ31" s="70"/>
      <c r="BXR31" s="70"/>
      <c r="BXS31" s="70"/>
      <c r="BXT31" s="70"/>
      <c r="BXU31" s="70"/>
      <c r="BXV31" s="70"/>
      <c r="BXW31" s="70"/>
      <c r="BXX31" s="70"/>
      <c r="BXY31" s="70"/>
      <c r="BXZ31" s="70"/>
      <c r="BYA31" s="70"/>
      <c r="BYB31" s="70"/>
      <c r="BYC31" s="70"/>
      <c r="BYD31" s="70"/>
      <c r="BYE31" s="70"/>
      <c r="BYF31" s="70"/>
      <c r="BYG31" s="70"/>
      <c r="BYH31" s="70"/>
      <c r="BYI31" s="70"/>
      <c r="BYJ31" s="70"/>
      <c r="BYK31" s="70"/>
      <c r="BYL31" s="70"/>
      <c r="BYM31" s="70"/>
      <c r="BYN31" s="70"/>
      <c r="BYO31" s="70"/>
      <c r="BYP31" s="70"/>
      <c r="BYQ31" s="70"/>
      <c r="BYR31" s="70"/>
      <c r="BYS31" s="70"/>
      <c r="BYT31" s="70"/>
      <c r="BYU31" s="70"/>
      <c r="BYV31" s="70"/>
      <c r="BYW31" s="70"/>
      <c r="BYX31" s="70"/>
      <c r="BYY31" s="70"/>
      <c r="BYZ31" s="70"/>
      <c r="BZA31" s="70"/>
      <c r="BZB31" s="70"/>
      <c r="BZC31" s="70"/>
      <c r="BZD31" s="70"/>
      <c r="BZE31" s="70"/>
      <c r="BZF31" s="70"/>
      <c r="BZG31" s="70"/>
      <c r="BZH31" s="70"/>
      <c r="BZI31" s="70"/>
      <c r="BZJ31" s="70"/>
      <c r="BZK31" s="70"/>
      <c r="BZL31" s="70"/>
      <c r="BZM31" s="70"/>
      <c r="BZN31" s="70"/>
      <c r="BZO31" s="70"/>
      <c r="BZP31" s="70"/>
      <c r="BZQ31" s="70"/>
      <c r="BZR31" s="70"/>
      <c r="BZS31" s="70"/>
      <c r="BZT31" s="70"/>
      <c r="BZU31" s="70"/>
      <c r="BZV31" s="70"/>
      <c r="BZW31" s="70"/>
      <c r="BZX31" s="70"/>
      <c r="BZY31" s="70"/>
      <c r="BZZ31" s="70"/>
      <c r="CAA31" s="70"/>
      <c r="CAB31" s="70"/>
      <c r="CAC31" s="70"/>
      <c r="CAD31" s="70"/>
      <c r="CAE31" s="70"/>
      <c r="CAF31" s="70"/>
      <c r="CAG31" s="70"/>
      <c r="CAH31" s="70"/>
      <c r="CAI31" s="70"/>
      <c r="CAJ31" s="70"/>
      <c r="CAK31" s="70"/>
      <c r="CAL31" s="70"/>
      <c r="CAM31" s="70"/>
      <c r="CAN31" s="70"/>
      <c r="CAO31" s="70"/>
      <c r="CAP31" s="70"/>
      <c r="CAQ31" s="70"/>
      <c r="CAR31" s="70"/>
      <c r="CAS31" s="70"/>
      <c r="CAT31" s="70"/>
      <c r="CAU31" s="70"/>
      <c r="CAV31" s="70"/>
      <c r="CAW31" s="70"/>
      <c r="CAX31" s="70"/>
      <c r="CAY31" s="70"/>
      <c r="CAZ31" s="70"/>
      <c r="CBA31" s="70"/>
      <c r="CBB31" s="70"/>
      <c r="CBC31" s="70"/>
      <c r="CBD31" s="70"/>
      <c r="CBE31" s="70"/>
      <c r="CBF31" s="70"/>
      <c r="CBG31" s="70"/>
      <c r="CBH31" s="70"/>
      <c r="CBI31" s="70"/>
      <c r="CBJ31" s="70"/>
      <c r="CBK31" s="70"/>
      <c r="CBL31" s="70"/>
      <c r="CBM31" s="70"/>
      <c r="CBN31" s="70"/>
      <c r="CBO31" s="70"/>
      <c r="CBP31" s="70"/>
      <c r="CBQ31" s="70"/>
      <c r="CBR31" s="70"/>
      <c r="CBS31" s="70"/>
      <c r="CBT31" s="70"/>
      <c r="CBU31" s="70"/>
      <c r="CBV31" s="70"/>
      <c r="CBW31" s="70"/>
      <c r="CBX31" s="70"/>
      <c r="CBY31" s="70"/>
      <c r="CBZ31" s="70"/>
      <c r="CCA31" s="70"/>
      <c r="CCB31" s="70"/>
      <c r="CCC31" s="70"/>
      <c r="CCD31" s="70"/>
      <c r="CCE31" s="70"/>
      <c r="CCF31" s="70"/>
      <c r="CCG31" s="70"/>
      <c r="CCH31" s="70"/>
      <c r="CCI31" s="70"/>
      <c r="CCJ31" s="70"/>
      <c r="CCK31" s="70"/>
      <c r="CCL31" s="70"/>
      <c r="CCM31" s="70"/>
      <c r="CCN31" s="70"/>
      <c r="CCO31" s="70"/>
      <c r="CCP31" s="70"/>
      <c r="CCQ31" s="70"/>
      <c r="CCR31" s="70"/>
      <c r="CCS31" s="70"/>
      <c r="CCT31" s="70"/>
      <c r="CCU31" s="70"/>
      <c r="CCV31" s="70"/>
      <c r="CCW31" s="70"/>
      <c r="CCX31" s="70"/>
      <c r="CCY31" s="70"/>
      <c r="CCZ31" s="70"/>
      <c r="CDA31" s="70"/>
      <c r="CDB31" s="70"/>
      <c r="CDC31" s="70"/>
      <c r="CDD31" s="70"/>
      <c r="CDE31" s="70"/>
      <c r="CDF31" s="70"/>
      <c r="CDG31" s="70"/>
      <c r="CDH31" s="70"/>
      <c r="CDI31" s="70"/>
      <c r="CDJ31" s="70"/>
      <c r="CDK31" s="70"/>
      <c r="CDL31" s="70"/>
      <c r="CDM31" s="70"/>
      <c r="CDN31" s="70"/>
      <c r="CDO31" s="70"/>
      <c r="CDP31" s="70"/>
      <c r="CDQ31" s="70"/>
      <c r="CDR31" s="70"/>
      <c r="CDS31" s="70"/>
      <c r="CDT31" s="70"/>
      <c r="CDU31" s="70"/>
      <c r="CDV31" s="70"/>
      <c r="CDW31" s="70"/>
      <c r="CDX31" s="70"/>
      <c r="CDY31" s="70"/>
      <c r="CDZ31" s="70"/>
      <c r="CEA31" s="70"/>
      <c r="CEB31" s="70"/>
      <c r="CEC31" s="70"/>
      <c r="CED31" s="70"/>
      <c r="CEE31" s="70"/>
      <c r="CEF31" s="70"/>
      <c r="CEG31" s="70"/>
      <c r="CEH31" s="70"/>
      <c r="CEI31" s="70"/>
      <c r="CEJ31" s="70"/>
      <c r="CEK31" s="70"/>
      <c r="CEL31" s="70"/>
      <c r="CEM31" s="70"/>
      <c r="CEN31" s="70"/>
      <c r="CEO31" s="70"/>
      <c r="CEP31" s="70"/>
      <c r="CEQ31" s="70"/>
      <c r="CER31" s="70"/>
      <c r="CES31" s="70"/>
      <c r="CET31" s="70"/>
      <c r="CEU31" s="70"/>
      <c r="CEV31" s="70"/>
      <c r="CEW31" s="70"/>
      <c r="CEX31" s="70"/>
      <c r="CEY31" s="70"/>
      <c r="CEZ31" s="70"/>
      <c r="CFA31" s="70"/>
      <c r="CFB31" s="70"/>
      <c r="CFC31" s="70"/>
      <c r="CFD31" s="70"/>
      <c r="CFE31" s="70"/>
      <c r="CFF31" s="70"/>
      <c r="CFG31" s="70"/>
      <c r="CFH31" s="70"/>
      <c r="CFI31" s="70"/>
      <c r="CFJ31" s="70"/>
      <c r="CFK31" s="70"/>
      <c r="CFL31" s="70"/>
      <c r="CFM31" s="70"/>
      <c r="CFN31" s="70"/>
      <c r="CFO31" s="70"/>
      <c r="CFP31" s="70"/>
      <c r="CFQ31" s="70"/>
      <c r="CFR31" s="70"/>
      <c r="CFS31" s="70"/>
      <c r="CFT31" s="70"/>
      <c r="CFU31" s="70"/>
      <c r="CFV31" s="70"/>
      <c r="CFW31" s="70"/>
      <c r="CFX31" s="70"/>
      <c r="CFY31" s="70"/>
      <c r="CFZ31" s="70"/>
      <c r="CGA31" s="70"/>
      <c r="CGB31" s="70"/>
      <c r="CGC31" s="70"/>
      <c r="CGD31" s="70"/>
      <c r="CGE31" s="70"/>
      <c r="CGF31" s="70"/>
      <c r="CGG31" s="70"/>
      <c r="CGH31" s="70"/>
      <c r="CGI31" s="70"/>
      <c r="CGJ31" s="70"/>
      <c r="CGK31" s="70"/>
      <c r="CGL31" s="70"/>
      <c r="CGM31" s="70"/>
      <c r="CGN31" s="70"/>
      <c r="CGO31" s="70"/>
      <c r="CGP31" s="70"/>
      <c r="CGQ31" s="70"/>
      <c r="CGR31" s="70"/>
      <c r="CGS31" s="70"/>
      <c r="CGT31" s="70"/>
      <c r="CGU31" s="70"/>
      <c r="CGV31" s="70"/>
      <c r="CGW31" s="70"/>
      <c r="CGX31" s="70"/>
      <c r="CGY31" s="70"/>
      <c r="CGZ31" s="70"/>
      <c r="CHA31" s="70"/>
      <c r="CHB31" s="70"/>
      <c r="CHC31" s="70"/>
      <c r="CHD31" s="70"/>
      <c r="CHE31" s="70"/>
      <c r="CHF31" s="70"/>
      <c r="CHG31" s="70"/>
      <c r="CHH31" s="70"/>
      <c r="CHI31" s="70"/>
      <c r="CHJ31" s="70"/>
      <c r="CHK31" s="70"/>
      <c r="CHL31" s="70"/>
      <c r="CHM31" s="70"/>
      <c r="CHN31" s="70"/>
      <c r="CHO31" s="70"/>
      <c r="CHP31" s="70"/>
      <c r="CHQ31" s="70"/>
      <c r="CHR31" s="70"/>
      <c r="CHS31" s="70"/>
      <c r="CHT31" s="70"/>
      <c r="CHU31" s="70"/>
      <c r="CHV31" s="70"/>
      <c r="CHW31" s="70"/>
      <c r="CHX31" s="70"/>
      <c r="CHY31" s="70"/>
      <c r="CHZ31" s="70"/>
      <c r="CIA31" s="70"/>
      <c r="CIB31" s="70"/>
      <c r="CIC31" s="70"/>
      <c r="CID31" s="70"/>
      <c r="CIE31" s="70"/>
      <c r="CIF31" s="70"/>
      <c r="CIG31" s="70"/>
      <c r="CIH31" s="70"/>
      <c r="CII31" s="70"/>
      <c r="CIJ31" s="70"/>
      <c r="CIK31" s="70"/>
      <c r="CIL31" s="70"/>
      <c r="CIM31" s="70"/>
      <c r="CIN31" s="70"/>
      <c r="CIO31" s="70"/>
      <c r="CIP31" s="70"/>
      <c r="CIQ31" s="70"/>
      <c r="CIR31" s="70"/>
      <c r="CIS31" s="70"/>
      <c r="CIT31" s="70"/>
      <c r="CIU31" s="70"/>
      <c r="CIV31" s="70"/>
      <c r="CIW31" s="70"/>
      <c r="CIX31" s="70"/>
      <c r="CIY31" s="70"/>
      <c r="CIZ31" s="70"/>
      <c r="CJA31" s="70"/>
      <c r="CJB31" s="70"/>
      <c r="CJC31" s="70"/>
      <c r="CJD31" s="70"/>
      <c r="CJE31" s="70"/>
      <c r="CJF31" s="70"/>
      <c r="CJG31" s="70"/>
      <c r="CJH31" s="70"/>
      <c r="CJI31" s="70"/>
      <c r="CJJ31" s="70"/>
      <c r="CJK31" s="70"/>
      <c r="CJL31" s="70"/>
      <c r="CJM31" s="70"/>
      <c r="CJN31" s="70"/>
      <c r="CJO31" s="70"/>
      <c r="CJP31" s="70"/>
      <c r="CJQ31" s="70"/>
      <c r="CJR31" s="70"/>
      <c r="CJS31" s="70"/>
      <c r="CJT31" s="70"/>
      <c r="CJU31" s="70"/>
      <c r="CJV31" s="70"/>
      <c r="CJW31" s="70"/>
      <c r="CJX31" s="70"/>
      <c r="CJY31" s="70"/>
      <c r="CJZ31" s="70"/>
      <c r="CKA31" s="70"/>
      <c r="CKB31" s="70"/>
      <c r="CKC31" s="70"/>
      <c r="CKD31" s="70"/>
      <c r="CKE31" s="70"/>
      <c r="CKF31" s="70"/>
      <c r="CKG31" s="70"/>
      <c r="CKH31" s="70"/>
      <c r="CKI31" s="70"/>
      <c r="CKJ31" s="70"/>
      <c r="CKK31" s="70"/>
      <c r="CKL31" s="70"/>
      <c r="CKM31" s="70"/>
      <c r="CKN31" s="70"/>
      <c r="CKO31" s="70"/>
      <c r="CKP31" s="70"/>
      <c r="CKQ31" s="70"/>
      <c r="CKR31" s="70"/>
      <c r="CKS31" s="70"/>
      <c r="CKT31" s="70"/>
      <c r="CKU31" s="70"/>
      <c r="CKV31" s="70"/>
      <c r="CKW31" s="70"/>
      <c r="CKX31" s="70"/>
      <c r="CKY31" s="70"/>
      <c r="CKZ31" s="70"/>
      <c r="CLA31" s="70"/>
      <c r="CLB31" s="70"/>
      <c r="CLC31" s="70"/>
      <c r="CLD31" s="70"/>
      <c r="CLE31" s="70"/>
      <c r="CLF31" s="70"/>
      <c r="CLG31" s="70"/>
      <c r="CLH31" s="70"/>
      <c r="CLI31" s="70"/>
      <c r="CLJ31" s="70"/>
      <c r="CLK31" s="70"/>
      <c r="CLL31" s="70"/>
      <c r="CLM31" s="70"/>
      <c r="CLN31" s="70"/>
      <c r="CLO31" s="70"/>
      <c r="CLP31" s="70"/>
      <c r="CLQ31" s="70"/>
      <c r="CLR31" s="70"/>
      <c r="CLS31" s="70"/>
      <c r="CLT31" s="70"/>
      <c r="CLU31" s="70"/>
      <c r="CLV31" s="70"/>
      <c r="CLW31" s="70"/>
      <c r="CLX31" s="70"/>
      <c r="CLY31" s="70"/>
      <c r="CLZ31" s="70"/>
      <c r="CMA31" s="70"/>
      <c r="CMB31" s="70"/>
      <c r="CMC31" s="70"/>
      <c r="CMD31" s="70"/>
      <c r="CME31" s="70"/>
      <c r="CMF31" s="70"/>
      <c r="CMG31" s="70"/>
      <c r="CMH31" s="70"/>
      <c r="CMI31" s="70"/>
      <c r="CMJ31" s="70"/>
      <c r="CMK31" s="70"/>
      <c r="CML31" s="70"/>
      <c r="CMM31" s="70"/>
      <c r="CMN31" s="70"/>
      <c r="CMO31" s="70"/>
      <c r="CMP31" s="70"/>
      <c r="CMQ31" s="70"/>
      <c r="CMR31" s="70"/>
      <c r="CMS31" s="70"/>
      <c r="CMT31" s="70"/>
      <c r="CMU31" s="70"/>
      <c r="CMV31" s="70"/>
      <c r="CMW31" s="70"/>
      <c r="CMX31" s="70"/>
      <c r="CMY31" s="70"/>
      <c r="CMZ31" s="70"/>
      <c r="CNA31" s="70"/>
      <c r="CNB31" s="70"/>
      <c r="CNC31" s="70"/>
      <c r="CND31" s="70"/>
      <c r="CNE31" s="70"/>
      <c r="CNF31" s="70"/>
      <c r="CNG31" s="70"/>
      <c r="CNH31" s="70"/>
      <c r="CNI31" s="70"/>
      <c r="CNJ31" s="70"/>
      <c r="CNK31" s="70"/>
      <c r="CNL31" s="70"/>
      <c r="CNM31" s="70"/>
      <c r="CNN31" s="70"/>
      <c r="CNO31" s="70"/>
      <c r="CNP31" s="70"/>
      <c r="CNQ31" s="70"/>
      <c r="CNR31" s="70"/>
      <c r="CNS31" s="70"/>
      <c r="CNT31" s="70"/>
      <c r="CNU31" s="70"/>
      <c r="CNV31" s="70"/>
      <c r="CNW31" s="70"/>
      <c r="CNX31" s="70"/>
      <c r="CNY31" s="70"/>
      <c r="CNZ31" s="70"/>
      <c r="COA31" s="70"/>
      <c r="COB31" s="70"/>
      <c r="COC31" s="70"/>
      <c r="COD31" s="70"/>
      <c r="COE31" s="70"/>
      <c r="COF31" s="70"/>
      <c r="COG31" s="70"/>
      <c r="COH31" s="70"/>
      <c r="COI31" s="70"/>
      <c r="COJ31" s="70"/>
      <c r="COK31" s="70"/>
      <c r="COL31" s="70"/>
      <c r="COM31" s="70"/>
      <c r="CON31" s="70"/>
      <c r="COO31" s="70"/>
      <c r="COP31" s="70"/>
      <c r="COQ31" s="70"/>
      <c r="COR31" s="70"/>
      <c r="COS31" s="70"/>
      <c r="COT31" s="70"/>
      <c r="COU31" s="70"/>
      <c r="COV31" s="70"/>
      <c r="COW31" s="70"/>
      <c r="COX31" s="70"/>
      <c r="COY31" s="70"/>
      <c r="COZ31" s="70"/>
      <c r="CPA31" s="70"/>
      <c r="CPB31" s="70"/>
      <c r="CPC31" s="70"/>
      <c r="CPD31" s="70"/>
      <c r="CPE31" s="70"/>
      <c r="CPF31" s="70"/>
      <c r="CPG31" s="70"/>
      <c r="CPH31" s="70"/>
      <c r="CPI31" s="70"/>
      <c r="CPJ31" s="70"/>
      <c r="CPK31" s="70"/>
      <c r="CPL31" s="70"/>
      <c r="CPM31" s="70"/>
      <c r="CPN31" s="70"/>
      <c r="CPO31" s="70"/>
      <c r="CPP31" s="70"/>
      <c r="CPQ31" s="70"/>
      <c r="CPR31" s="70"/>
      <c r="CPS31" s="70"/>
      <c r="CPT31" s="70"/>
      <c r="CPU31" s="70"/>
      <c r="CPV31" s="70"/>
      <c r="CPW31" s="70"/>
      <c r="CPX31" s="70"/>
      <c r="CPY31" s="70"/>
      <c r="CPZ31" s="70"/>
      <c r="CQA31" s="70"/>
      <c r="CQB31" s="70"/>
      <c r="CQC31" s="70"/>
      <c r="CQD31" s="70"/>
      <c r="CQE31" s="70"/>
      <c r="CQF31" s="70"/>
      <c r="CQG31" s="70"/>
      <c r="CQH31" s="70"/>
      <c r="CQI31" s="70"/>
      <c r="CQJ31" s="70"/>
      <c r="CQK31" s="70"/>
      <c r="CQL31" s="70"/>
      <c r="CQM31" s="70"/>
      <c r="CQN31" s="70"/>
      <c r="CQO31" s="70"/>
      <c r="CQP31" s="70"/>
      <c r="CQQ31" s="70"/>
      <c r="CQR31" s="70"/>
      <c r="CQS31" s="70"/>
      <c r="CQT31" s="70"/>
      <c r="CQU31" s="70"/>
      <c r="CQV31" s="70"/>
      <c r="CQW31" s="70"/>
      <c r="CQX31" s="70"/>
      <c r="CQY31" s="70"/>
      <c r="CQZ31" s="70"/>
      <c r="CRA31" s="70"/>
      <c r="CRB31" s="70"/>
      <c r="CRC31" s="70"/>
      <c r="CRD31" s="70"/>
      <c r="CRE31" s="70"/>
      <c r="CRF31" s="70"/>
      <c r="CRG31" s="70"/>
      <c r="CRH31" s="70"/>
      <c r="CRI31" s="70"/>
      <c r="CRJ31" s="70"/>
      <c r="CRK31" s="70"/>
      <c r="CRL31" s="70"/>
      <c r="CRM31" s="70"/>
      <c r="CRN31" s="70"/>
      <c r="CRO31" s="70"/>
      <c r="CRP31" s="70"/>
      <c r="CRQ31" s="70"/>
      <c r="CRR31" s="70"/>
      <c r="CRS31" s="70"/>
      <c r="CRT31" s="70"/>
      <c r="CRU31" s="70"/>
      <c r="CRV31" s="70"/>
      <c r="CRW31" s="70"/>
      <c r="CRX31" s="70"/>
      <c r="CRY31" s="70"/>
      <c r="CRZ31" s="70"/>
      <c r="CSA31" s="70"/>
      <c r="CSB31" s="70"/>
      <c r="CSC31" s="70"/>
      <c r="CSD31" s="70"/>
      <c r="CSE31" s="70"/>
      <c r="CSF31" s="70"/>
      <c r="CSG31" s="70"/>
      <c r="CSH31" s="70"/>
      <c r="CSI31" s="70"/>
      <c r="CSJ31" s="70"/>
      <c r="CSK31" s="70"/>
      <c r="CSL31" s="70"/>
      <c r="CSM31" s="70"/>
      <c r="CSN31" s="70"/>
      <c r="CSO31" s="70"/>
      <c r="CSP31" s="70"/>
      <c r="CSQ31" s="70"/>
      <c r="CSR31" s="70"/>
      <c r="CSS31" s="70"/>
      <c r="CST31" s="70"/>
      <c r="CSU31" s="70"/>
      <c r="CSV31" s="70"/>
      <c r="CSW31" s="70"/>
      <c r="CSX31" s="70"/>
      <c r="CSY31" s="70"/>
      <c r="CSZ31" s="70"/>
      <c r="CTA31" s="70"/>
      <c r="CTB31" s="70"/>
      <c r="CTC31" s="70"/>
      <c r="CTD31" s="70"/>
      <c r="CTE31" s="70"/>
      <c r="CTF31" s="70"/>
      <c r="CTG31" s="70"/>
      <c r="CTH31" s="70"/>
      <c r="CTI31" s="70"/>
      <c r="CTJ31" s="70"/>
      <c r="CTK31" s="70"/>
      <c r="CTL31" s="70"/>
      <c r="CTM31" s="70"/>
      <c r="CTN31" s="70"/>
      <c r="CTO31" s="70"/>
      <c r="CTP31" s="70"/>
      <c r="CTQ31" s="70"/>
      <c r="CTR31" s="70"/>
      <c r="CTS31" s="70"/>
      <c r="CTT31" s="70"/>
      <c r="CTU31" s="70"/>
      <c r="CTV31" s="70"/>
      <c r="CTW31" s="70"/>
      <c r="CTX31" s="70"/>
      <c r="CTY31" s="70"/>
      <c r="CTZ31" s="70"/>
      <c r="CUA31" s="70"/>
      <c r="CUB31" s="70"/>
      <c r="CUC31" s="70"/>
      <c r="CUD31" s="70"/>
      <c r="CUE31" s="70"/>
      <c r="CUF31" s="70"/>
      <c r="CUG31" s="70"/>
      <c r="CUH31" s="70"/>
      <c r="CUI31" s="70"/>
      <c r="CUJ31" s="70"/>
      <c r="CUK31" s="70"/>
      <c r="CUL31" s="70"/>
      <c r="CUM31" s="70"/>
      <c r="CUN31" s="70"/>
      <c r="CUO31" s="70"/>
      <c r="CUP31" s="70"/>
      <c r="CUQ31" s="70"/>
      <c r="CUR31" s="70"/>
      <c r="CUS31" s="70"/>
      <c r="CUT31" s="70"/>
      <c r="CUU31" s="70"/>
      <c r="CUV31" s="70"/>
      <c r="CUW31" s="70"/>
      <c r="CUX31" s="70"/>
      <c r="CUY31" s="70"/>
      <c r="CUZ31" s="70"/>
      <c r="CVA31" s="70"/>
      <c r="CVB31" s="70"/>
      <c r="CVC31" s="70"/>
      <c r="CVD31" s="70"/>
      <c r="CVE31" s="70"/>
      <c r="CVF31" s="70"/>
      <c r="CVG31" s="70"/>
      <c r="CVH31" s="70"/>
      <c r="CVI31" s="70"/>
      <c r="CVJ31" s="70"/>
      <c r="CVK31" s="70"/>
      <c r="CVL31" s="70"/>
      <c r="CVM31" s="70"/>
      <c r="CVN31" s="70"/>
      <c r="CVO31" s="70"/>
      <c r="CVP31" s="70"/>
      <c r="CVQ31" s="70"/>
      <c r="CVR31" s="70"/>
      <c r="CVS31" s="70"/>
      <c r="CVT31" s="70"/>
      <c r="CVU31" s="70"/>
      <c r="CVV31" s="70"/>
      <c r="CVW31" s="70"/>
      <c r="CVX31" s="70"/>
      <c r="CVY31" s="70"/>
      <c r="CVZ31" s="70"/>
      <c r="CWA31" s="70"/>
      <c r="CWB31" s="70"/>
      <c r="CWC31" s="70"/>
      <c r="CWD31" s="70"/>
      <c r="CWE31" s="70"/>
      <c r="CWF31" s="70"/>
      <c r="CWG31" s="70"/>
      <c r="CWH31" s="70"/>
      <c r="CWI31" s="70"/>
      <c r="CWJ31" s="70"/>
      <c r="CWK31" s="70"/>
      <c r="CWL31" s="70"/>
      <c r="CWM31" s="70"/>
      <c r="CWN31" s="70"/>
      <c r="CWO31" s="70"/>
      <c r="CWP31" s="70"/>
      <c r="CWQ31" s="70"/>
      <c r="CWR31" s="70"/>
      <c r="CWS31" s="70"/>
      <c r="CWT31" s="70"/>
      <c r="CWU31" s="70"/>
      <c r="CWV31" s="70"/>
      <c r="CWW31" s="70"/>
      <c r="CWX31" s="70"/>
      <c r="CWY31" s="70"/>
      <c r="CWZ31" s="70"/>
      <c r="CXA31" s="70"/>
      <c r="CXB31" s="70"/>
      <c r="CXC31" s="70"/>
      <c r="CXD31" s="70"/>
      <c r="CXE31" s="70"/>
      <c r="CXF31" s="70"/>
      <c r="CXG31" s="70"/>
      <c r="CXH31" s="70"/>
      <c r="CXI31" s="70"/>
      <c r="CXJ31" s="70"/>
      <c r="CXK31" s="70"/>
      <c r="CXL31" s="70"/>
      <c r="CXM31" s="70"/>
      <c r="CXN31" s="70"/>
      <c r="CXO31" s="70"/>
      <c r="CXP31" s="70"/>
      <c r="CXQ31" s="70"/>
      <c r="CXR31" s="70"/>
      <c r="CXS31" s="70"/>
      <c r="CXT31" s="70"/>
      <c r="CXU31" s="70"/>
      <c r="CXV31" s="70"/>
      <c r="CXW31" s="70"/>
      <c r="CXX31" s="70"/>
      <c r="CXY31" s="70"/>
      <c r="CXZ31" s="70"/>
      <c r="CYA31" s="70"/>
      <c r="CYB31" s="70"/>
      <c r="CYC31" s="70"/>
      <c r="CYD31" s="70"/>
      <c r="CYE31" s="70"/>
      <c r="CYF31" s="70"/>
      <c r="CYG31" s="70"/>
      <c r="CYH31" s="70"/>
      <c r="CYI31" s="70"/>
      <c r="CYJ31" s="70"/>
      <c r="CYK31" s="70"/>
      <c r="CYL31" s="70"/>
      <c r="CYM31" s="70"/>
      <c r="CYN31" s="70"/>
      <c r="CYO31" s="70"/>
      <c r="CYP31" s="70"/>
      <c r="CYQ31" s="70"/>
      <c r="CYR31" s="70"/>
      <c r="CYS31" s="70"/>
      <c r="CYT31" s="70"/>
      <c r="CYU31" s="70"/>
      <c r="CYV31" s="70"/>
      <c r="CYW31" s="70"/>
      <c r="CYX31" s="70"/>
      <c r="CYY31" s="70"/>
      <c r="CYZ31" s="70"/>
      <c r="CZA31" s="70"/>
      <c r="CZB31" s="70"/>
      <c r="CZC31" s="70"/>
      <c r="CZD31" s="70"/>
      <c r="CZE31" s="70"/>
      <c r="CZF31" s="70"/>
      <c r="CZG31" s="70"/>
      <c r="CZH31" s="70"/>
      <c r="CZI31" s="70"/>
      <c r="CZJ31" s="70"/>
      <c r="CZK31" s="70"/>
      <c r="CZL31" s="70"/>
      <c r="CZM31" s="70"/>
      <c r="CZN31" s="70"/>
      <c r="CZO31" s="70"/>
      <c r="CZP31" s="70"/>
      <c r="CZQ31" s="70"/>
      <c r="CZR31" s="70"/>
      <c r="CZS31" s="70"/>
      <c r="CZT31" s="70"/>
      <c r="CZU31" s="70"/>
      <c r="CZV31" s="70"/>
      <c r="CZW31" s="70"/>
      <c r="CZX31" s="70"/>
      <c r="CZY31" s="70"/>
      <c r="CZZ31" s="70"/>
      <c r="DAA31" s="70"/>
      <c r="DAB31" s="70"/>
      <c r="DAC31" s="70"/>
      <c r="DAD31" s="70"/>
      <c r="DAE31" s="70"/>
      <c r="DAF31" s="70"/>
      <c r="DAG31" s="70"/>
      <c r="DAH31" s="70"/>
      <c r="DAI31" s="70"/>
      <c r="DAJ31" s="70"/>
      <c r="DAK31" s="70"/>
      <c r="DAL31" s="70"/>
      <c r="DAM31" s="70"/>
      <c r="DAN31" s="70"/>
      <c r="DAO31" s="70"/>
      <c r="DAP31" s="70"/>
      <c r="DAQ31" s="70"/>
      <c r="DAR31" s="70"/>
      <c r="DAS31" s="70"/>
      <c r="DAT31" s="70"/>
      <c r="DAU31" s="70"/>
      <c r="DAV31" s="70"/>
      <c r="DAW31" s="70"/>
      <c r="DAX31" s="70"/>
      <c r="DAY31" s="70"/>
      <c r="DAZ31" s="70"/>
      <c r="DBA31" s="70"/>
      <c r="DBB31" s="70"/>
      <c r="DBC31" s="70"/>
      <c r="DBD31" s="70"/>
      <c r="DBE31" s="70"/>
      <c r="DBF31" s="70"/>
      <c r="DBG31" s="70"/>
      <c r="DBH31" s="70"/>
      <c r="DBI31" s="70"/>
      <c r="DBJ31" s="70"/>
      <c r="DBK31" s="70"/>
      <c r="DBL31" s="70"/>
      <c r="DBM31" s="70"/>
      <c r="DBN31" s="70"/>
      <c r="DBO31" s="70"/>
      <c r="DBP31" s="70"/>
      <c r="DBQ31" s="70"/>
      <c r="DBR31" s="70"/>
      <c r="DBS31" s="70"/>
      <c r="DBT31" s="70"/>
      <c r="DBU31" s="70"/>
      <c r="DBV31" s="70"/>
      <c r="DBW31" s="70"/>
      <c r="DBX31" s="70"/>
      <c r="DBY31" s="70"/>
      <c r="DBZ31" s="70"/>
      <c r="DCA31" s="70"/>
      <c r="DCB31" s="70"/>
      <c r="DCC31" s="70"/>
      <c r="DCD31" s="70"/>
      <c r="DCE31" s="70"/>
      <c r="DCF31" s="70"/>
      <c r="DCG31" s="70"/>
      <c r="DCH31" s="70"/>
      <c r="DCI31" s="70"/>
      <c r="DCJ31" s="70"/>
      <c r="DCK31" s="70"/>
      <c r="DCL31" s="70"/>
      <c r="DCM31" s="70"/>
      <c r="DCN31" s="70"/>
      <c r="DCO31" s="70"/>
      <c r="DCP31" s="70"/>
      <c r="DCQ31" s="70"/>
      <c r="DCR31" s="70"/>
      <c r="DCS31" s="70"/>
      <c r="DCT31" s="70"/>
      <c r="DCU31" s="70"/>
      <c r="DCV31" s="70"/>
      <c r="DCW31" s="70"/>
      <c r="DCX31" s="70"/>
      <c r="DCY31" s="70"/>
      <c r="DCZ31" s="70"/>
      <c r="DDA31" s="70"/>
      <c r="DDB31" s="70"/>
      <c r="DDC31" s="70"/>
      <c r="DDD31" s="70"/>
      <c r="DDE31" s="70"/>
      <c r="DDF31" s="70"/>
      <c r="DDG31" s="70"/>
      <c r="DDH31" s="70"/>
      <c r="DDI31" s="70"/>
      <c r="DDJ31" s="70"/>
      <c r="DDK31" s="70"/>
      <c r="DDL31" s="70"/>
      <c r="DDM31" s="70"/>
      <c r="DDN31" s="70"/>
      <c r="DDO31" s="70"/>
      <c r="DDP31" s="70"/>
      <c r="DDQ31" s="70"/>
      <c r="DDR31" s="70"/>
      <c r="DDS31" s="70"/>
      <c r="DDT31" s="70"/>
      <c r="DDU31" s="70"/>
      <c r="DDV31" s="70"/>
      <c r="DDW31" s="70"/>
      <c r="DDX31" s="70"/>
      <c r="DDY31" s="70"/>
      <c r="DDZ31" s="70"/>
      <c r="DEA31" s="70"/>
      <c r="DEB31" s="70"/>
      <c r="DEC31" s="70"/>
      <c r="DED31" s="70"/>
      <c r="DEE31" s="70"/>
      <c r="DEF31" s="70"/>
      <c r="DEG31" s="70"/>
      <c r="DEH31" s="70"/>
      <c r="DEI31" s="70"/>
      <c r="DEJ31" s="70"/>
      <c r="DEK31" s="70"/>
      <c r="DEL31" s="70"/>
      <c r="DEM31" s="70"/>
      <c r="DEN31" s="70"/>
      <c r="DEO31" s="70"/>
      <c r="DEP31" s="70"/>
      <c r="DEQ31" s="70"/>
      <c r="DER31" s="70"/>
      <c r="DES31" s="70"/>
      <c r="DET31" s="70"/>
      <c r="DEU31" s="70"/>
      <c r="DEV31" s="70"/>
      <c r="DEW31" s="70"/>
      <c r="DEX31" s="70"/>
      <c r="DEY31" s="70"/>
      <c r="DEZ31" s="70"/>
      <c r="DFA31" s="70"/>
      <c r="DFB31" s="70"/>
      <c r="DFC31" s="70"/>
      <c r="DFD31" s="70"/>
      <c r="DFE31" s="70"/>
      <c r="DFF31" s="70"/>
      <c r="DFG31" s="70"/>
      <c r="DFH31" s="70"/>
      <c r="DFI31" s="70"/>
      <c r="DFJ31" s="70"/>
      <c r="DFK31" s="70"/>
      <c r="DFL31" s="70"/>
      <c r="DFM31" s="70"/>
      <c r="DFN31" s="70"/>
      <c r="DFO31" s="70"/>
      <c r="DFP31" s="70"/>
      <c r="DFQ31" s="70"/>
      <c r="DFR31" s="70"/>
      <c r="DFS31" s="70"/>
      <c r="DFT31" s="70"/>
      <c r="DFU31" s="70"/>
      <c r="DFV31" s="70"/>
      <c r="DFW31" s="70"/>
      <c r="DFX31" s="70"/>
      <c r="DFY31" s="70"/>
      <c r="DFZ31" s="70"/>
      <c r="DGA31" s="70"/>
      <c r="DGB31" s="70"/>
      <c r="DGC31" s="70"/>
      <c r="DGD31" s="70"/>
      <c r="DGE31" s="70"/>
      <c r="DGF31" s="70"/>
      <c r="DGG31" s="70"/>
      <c r="DGH31" s="70"/>
      <c r="DGI31" s="70"/>
      <c r="DGJ31" s="70"/>
      <c r="DGK31" s="70"/>
      <c r="DGL31" s="70"/>
      <c r="DGM31" s="70"/>
      <c r="DGN31" s="70"/>
      <c r="DGO31" s="70"/>
      <c r="DGP31" s="70"/>
      <c r="DGQ31" s="70"/>
      <c r="DGR31" s="70"/>
      <c r="DGS31" s="70"/>
      <c r="DGT31" s="70"/>
      <c r="DGU31" s="70"/>
      <c r="DGV31" s="70"/>
      <c r="DGW31" s="70"/>
      <c r="DGX31" s="70"/>
      <c r="DGY31" s="70"/>
      <c r="DGZ31" s="70"/>
      <c r="DHA31" s="70"/>
      <c r="DHB31" s="70"/>
      <c r="DHC31" s="70"/>
      <c r="DHD31" s="70"/>
      <c r="DHE31" s="70"/>
      <c r="DHF31" s="70"/>
      <c r="DHG31" s="70"/>
      <c r="DHH31" s="70"/>
      <c r="DHI31" s="70"/>
      <c r="DHJ31" s="70"/>
      <c r="DHK31" s="70"/>
      <c r="DHL31" s="70"/>
      <c r="DHM31" s="70"/>
      <c r="DHN31" s="70"/>
      <c r="DHO31" s="70"/>
      <c r="DHP31" s="70"/>
      <c r="DHQ31" s="70"/>
      <c r="DHR31" s="70"/>
      <c r="DHS31" s="70"/>
      <c r="DHT31" s="70"/>
      <c r="DHU31" s="70"/>
      <c r="DHV31" s="70"/>
      <c r="DHW31" s="70"/>
      <c r="DHX31" s="70"/>
      <c r="DHY31" s="70"/>
      <c r="DHZ31" s="70"/>
      <c r="DIA31" s="70"/>
      <c r="DIB31" s="70"/>
      <c r="DIC31" s="70"/>
      <c r="DID31" s="70"/>
      <c r="DIE31" s="70"/>
      <c r="DIF31" s="70"/>
      <c r="DIG31" s="70"/>
      <c r="DIH31" s="70"/>
      <c r="DII31" s="70"/>
      <c r="DIJ31" s="70"/>
      <c r="DIK31" s="70"/>
      <c r="DIL31" s="70"/>
      <c r="DIM31" s="70"/>
      <c r="DIN31" s="70"/>
      <c r="DIO31" s="70"/>
      <c r="DIP31" s="70"/>
      <c r="DIQ31" s="70"/>
      <c r="DIR31" s="70"/>
      <c r="DIS31" s="70"/>
      <c r="DIT31" s="70"/>
      <c r="DIU31" s="70"/>
      <c r="DIV31" s="70"/>
      <c r="DIW31" s="70"/>
      <c r="DIX31" s="70"/>
      <c r="DIY31" s="70"/>
      <c r="DIZ31" s="70"/>
      <c r="DJA31" s="70"/>
      <c r="DJB31" s="70"/>
      <c r="DJC31" s="70"/>
      <c r="DJD31" s="70"/>
      <c r="DJE31" s="70"/>
      <c r="DJF31" s="70"/>
      <c r="DJG31" s="70"/>
      <c r="DJH31" s="70"/>
      <c r="DJI31" s="70"/>
      <c r="DJJ31" s="70"/>
      <c r="DJK31" s="70"/>
      <c r="DJL31" s="70"/>
      <c r="DJM31" s="70"/>
      <c r="DJN31" s="70"/>
      <c r="DJO31" s="70"/>
      <c r="DJP31" s="70"/>
      <c r="DJQ31" s="70"/>
      <c r="DJR31" s="70"/>
      <c r="DJS31" s="70"/>
      <c r="DJT31" s="70"/>
      <c r="DJU31" s="70"/>
      <c r="DJV31" s="70"/>
      <c r="DJW31" s="70"/>
      <c r="DJX31" s="70"/>
      <c r="DJY31" s="70"/>
      <c r="DJZ31" s="70"/>
      <c r="DKA31" s="70"/>
      <c r="DKB31" s="70"/>
      <c r="DKC31" s="70"/>
      <c r="DKD31" s="70"/>
      <c r="DKE31" s="70"/>
      <c r="DKF31" s="70"/>
      <c r="DKG31" s="70"/>
      <c r="DKH31" s="70"/>
      <c r="DKI31" s="70"/>
      <c r="DKJ31" s="70"/>
      <c r="DKK31" s="70"/>
      <c r="DKL31" s="70"/>
      <c r="DKM31" s="70"/>
      <c r="DKN31" s="70"/>
      <c r="DKO31" s="70"/>
      <c r="DKP31" s="70"/>
      <c r="DKQ31" s="70"/>
      <c r="DKR31" s="70"/>
      <c r="DKS31" s="70"/>
      <c r="DKT31" s="70"/>
      <c r="DKU31" s="70"/>
      <c r="DKV31" s="70"/>
      <c r="DKW31" s="70"/>
      <c r="DKX31" s="70"/>
      <c r="DKY31" s="70"/>
      <c r="DKZ31" s="70"/>
      <c r="DLA31" s="70"/>
      <c r="DLB31" s="70"/>
      <c r="DLC31" s="70"/>
      <c r="DLD31" s="70"/>
      <c r="DLE31" s="70"/>
      <c r="DLF31" s="70"/>
      <c r="DLG31" s="70"/>
      <c r="DLH31" s="70"/>
      <c r="DLI31" s="70"/>
      <c r="DLJ31" s="70"/>
      <c r="DLK31" s="70"/>
      <c r="DLL31" s="70"/>
      <c r="DLM31" s="70"/>
      <c r="DLN31" s="70"/>
      <c r="DLO31" s="70"/>
      <c r="DLP31" s="70"/>
      <c r="DLQ31" s="70"/>
      <c r="DLR31" s="70"/>
      <c r="DLS31" s="70"/>
      <c r="DLT31" s="70"/>
      <c r="DLU31" s="70"/>
      <c r="DLV31" s="70"/>
      <c r="DLW31" s="70"/>
      <c r="DLX31" s="70"/>
      <c r="DLY31" s="70"/>
      <c r="DLZ31" s="70"/>
      <c r="DMA31" s="70"/>
      <c r="DMB31" s="70"/>
      <c r="DMC31" s="70"/>
      <c r="DMD31" s="70"/>
      <c r="DME31" s="70"/>
      <c r="DMF31" s="70"/>
      <c r="DMG31" s="70"/>
      <c r="DMH31" s="70"/>
      <c r="DMI31" s="70"/>
      <c r="DMJ31" s="70"/>
      <c r="DMK31" s="70"/>
      <c r="DML31" s="70"/>
      <c r="DMM31" s="70"/>
      <c r="DMN31" s="70"/>
      <c r="DMO31" s="70"/>
      <c r="DMP31" s="70"/>
      <c r="DMQ31" s="70"/>
      <c r="DMR31" s="70"/>
      <c r="DMS31" s="70"/>
      <c r="DMT31" s="70"/>
      <c r="DMU31" s="70"/>
      <c r="DMV31" s="70"/>
      <c r="DMW31" s="70"/>
      <c r="DMX31" s="70"/>
      <c r="DMY31" s="70"/>
      <c r="DMZ31" s="70"/>
      <c r="DNA31" s="70"/>
      <c r="DNB31" s="70"/>
      <c r="DNC31" s="70"/>
      <c r="DND31" s="70"/>
      <c r="DNE31" s="70"/>
      <c r="DNF31" s="70"/>
      <c r="DNG31" s="70"/>
      <c r="DNH31" s="70"/>
      <c r="DNI31" s="70"/>
      <c r="DNJ31" s="70"/>
      <c r="DNK31" s="70"/>
      <c r="DNL31" s="70"/>
      <c r="DNM31" s="70"/>
      <c r="DNN31" s="70"/>
      <c r="DNO31" s="70"/>
      <c r="DNP31" s="70"/>
      <c r="DNQ31" s="70"/>
      <c r="DNR31" s="70"/>
      <c r="DNS31" s="70"/>
      <c r="DNT31" s="70"/>
      <c r="DNU31" s="70"/>
      <c r="DNV31" s="70"/>
      <c r="DNW31" s="70"/>
      <c r="DNX31" s="70"/>
      <c r="DNY31" s="70"/>
      <c r="DNZ31" s="70"/>
      <c r="DOA31" s="70"/>
      <c r="DOB31" s="70"/>
      <c r="DOC31" s="70"/>
      <c r="DOD31" s="70"/>
      <c r="DOE31" s="70"/>
      <c r="DOF31" s="70"/>
      <c r="DOG31" s="70"/>
      <c r="DOH31" s="70"/>
      <c r="DOI31" s="70"/>
      <c r="DOJ31" s="70"/>
      <c r="DOK31" s="70"/>
      <c r="DOL31" s="70"/>
      <c r="DOM31" s="70"/>
      <c r="DON31" s="70"/>
      <c r="DOO31" s="70"/>
      <c r="DOP31" s="70"/>
      <c r="DOQ31" s="70"/>
      <c r="DOR31" s="70"/>
      <c r="DOS31" s="70"/>
      <c r="DOT31" s="70"/>
      <c r="DOU31" s="70"/>
      <c r="DOV31" s="70"/>
      <c r="DOW31" s="70"/>
      <c r="DOX31" s="70"/>
      <c r="DOY31" s="70"/>
      <c r="DOZ31" s="70"/>
      <c r="DPA31" s="70"/>
      <c r="DPB31" s="70"/>
      <c r="DPC31" s="70"/>
      <c r="DPD31" s="70"/>
      <c r="DPE31" s="70"/>
      <c r="DPF31" s="70"/>
      <c r="DPG31" s="70"/>
      <c r="DPH31" s="70"/>
      <c r="DPI31" s="70"/>
      <c r="DPJ31" s="70"/>
      <c r="DPK31" s="70"/>
      <c r="DPL31" s="70"/>
      <c r="DPM31" s="70"/>
      <c r="DPN31" s="70"/>
      <c r="DPO31" s="70"/>
      <c r="DPP31" s="70"/>
      <c r="DPQ31" s="70"/>
      <c r="DPR31" s="70"/>
      <c r="DPS31" s="70"/>
      <c r="DPT31" s="70"/>
      <c r="DPU31" s="70"/>
      <c r="DPV31" s="70"/>
      <c r="DPW31" s="70"/>
      <c r="DPX31" s="70"/>
      <c r="DPY31" s="70"/>
      <c r="DPZ31" s="70"/>
      <c r="DQA31" s="70"/>
      <c r="DQB31" s="70"/>
      <c r="DQC31" s="70"/>
      <c r="DQD31" s="70"/>
      <c r="DQE31" s="70"/>
      <c r="DQF31" s="70"/>
      <c r="DQG31" s="70"/>
      <c r="DQH31" s="70"/>
      <c r="DQI31" s="70"/>
      <c r="DQJ31" s="70"/>
      <c r="DQK31" s="70"/>
      <c r="DQL31" s="70"/>
      <c r="DQM31" s="70"/>
      <c r="DQN31" s="70"/>
      <c r="DQO31" s="70"/>
      <c r="DQP31" s="70"/>
      <c r="DQQ31" s="70"/>
      <c r="DQR31" s="70"/>
      <c r="DQS31" s="70"/>
      <c r="DQT31" s="70"/>
      <c r="DQU31" s="70"/>
      <c r="DQV31" s="70"/>
      <c r="DQW31" s="70"/>
      <c r="DQX31" s="70"/>
      <c r="DQY31" s="70"/>
      <c r="DQZ31" s="70"/>
      <c r="DRA31" s="70"/>
      <c r="DRB31" s="70"/>
      <c r="DRC31" s="70"/>
      <c r="DRD31" s="70"/>
      <c r="DRE31" s="70"/>
      <c r="DRF31" s="70"/>
      <c r="DRG31" s="70"/>
      <c r="DRH31" s="70"/>
      <c r="DRI31" s="70"/>
      <c r="DRJ31" s="70"/>
      <c r="DRK31" s="70"/>
      <c r="DRL31" s="70"/>
      <c r="DRM31" s="70"/>
      <c r="DRN31" s="70"/>
      <c r="DRO31" s="70"/>
      <c r="DRP31" s="70"/>
      <c r="DRQ31" s="70"/>
      <c r="DRR31" s="70"/>
      <c r="DRS31" s="70"/>
      <c r="DRT31" s="70"/>
      <c r="DRU31" s="70"/>
      <c r="DRV31" s="70"/>
      <c r="DRW31" s="70"/>
      <c r="DRX31" s="70"/>
      <c r="DRY31" s="70"/>
      <c r="DRZ31" s="70"/>
      <c r="DSA31" s="70"/>
      <c r="DSB31" s="70"/>
      <c r="DSC31" s="70"/>
      <c r="DSD31" s="70"/>
      <c r="DSE31" s="70"/>
      <c r="DSF31" s="70"/>
      <c r="DSG31" s="70"/>
      <c r="DSH31" s="70"/>
      <c r="DSI31" s="70"/>
      <c r="DSJ31" s="70"/>
      <c r="DSK31" s="70"/>
      <c r="DSL31" s="70"/>
      <c r="DSM31" s="70"/>
      <c r="DSN31" s="70"/>
      <c r="DSO31" s="70"/>
      <c r="DSP31" s="70"/>
      <c r="DSQ31" s="70"/>
      <c r="DSR31" s="70"/>
      <c r="DSS31" s="70"/>
      <c r="DST31" s="70"/>
      <c r="DSU31" s="70"/>
      <c r="DSV31" s="70"/>
      <c r="DSW31" s="70"/>
      <c r="DSX31" s="70"/>
      <c r="DSY31" s="70"/>
      <c r="DSZ31" s="70"/>
      <c r="DTA31" s="70"/>
      <c r="DTB31" s="70"/>
      <c r="DTC31" s="70"/>
      <c r="DTD31" s="70"/>
      <c r="DTE31" s="70"/>
      <c r="DTF31" s="70"/>
      <c r="DTG31" s="70"/>
      <c r="DTH31" s="70"/>
      <c r="DTI31" s="70"/>
      <c r="DTJ31" s="70"/>
      <c r="DTK31" s="70"/>
      <c r="DTL31" s="70"/>
      <c r="DTM31" s="70"/>
      <c r="DTN31" s="70"/>
      <c r="DTO31" s="70"/>
      <c r="DTP31" s="70"/>
      <c r="DTQ31" s="70"/>
      <c r="DTR31" s="70"/>
      <c r="DTS31" s="70"/>
      <c r="DTT31" s="70"/>
      <c r="DTU31" s="70"/>
      <c r="DTV31" s="70"/>
      <c r="DTW31" s="70"/>
      <c r="DTX31" s="70"/>
      <c r="DTY31" s="70"/>
      <c r="DTZ31" s="70"/>
      <c r="DUA31" s="70"/>
      <c r="DUB31" s="70"/>
      <c r="DUC31" s="70"/>
      <c r="DUD31" s="70"/>
      <c r="DUE31" s="70"/>
      <c r="DUF31" s="70"/>
      <c r="DUG31" s="70"/>
      <c r="DUH31" s="70"/>
      <c r="DUI31" s="70"/>
      <c r="DUJ31" s="70"/>
      <c r="DUK31" s="70"/>
      <c r="DUL31" s="70"/>
      <c r="DUM31" s="70"/>
      <c r="DUN31" s="70"/>
      <c r="DUO31" s="70"/>
      <c r="DUP31" s="70"/>
      <c r="DUQ31" s="70"/>
      <c r="DUR31" s="70"/>
      <c r="DUS31" s="70"/>
      <c r="DUT31" s="70"/>
      <c r="DUU31" s="70"/>
      <c r="DUV31" s="70"/>
      <c r="DUW31" s="70"/>
      <c r="DUX31" s="70"/>
      <c r="DUY31" s="70"/>
      <c r="DUZ31" s="70"/>
      <c r="DVA31" s="70"/>
      <c r="DVB31" s="70"/>
      <c r="DVC31" s="70"/>
      <c r="DVD31" s="70"/>
      <c r="DVE31" s="70"/>
      <c r="DVF31" s="70"/>
      <c r="DVG31" s="70"/>
      <c r="DVH31" s="70"/>
      <c r="DVI31" s="70"/>
      <c r="DVJ31" s="70"/>
      <c r="DVK31" s="70"/>
      <c r="DVL31" s="70"/>
      <c r="DVM31" s="70"/>
      <c r="DVN31" s="70"/>
      <c r="DVO31" s="70"/>
      <c r="DVP31" s="70"/>
      <c r="DVQ31" s="70"/>
      <c r="DVR31" s="70"/>
      <c r="DVS31" s="70"/>
      <c r="DVT31" s="70"/>
      <c r="DVU31" s="70"/>
      <c r="DVV31" s="70"/>
      <c r="DVW31" s="70"/>
      <c r="DVX31" s="70"/>
      <c r="DVY31" s="70"/>
      <c r="DVZ31" s="70"/>
      <c r="DWA31" s="70"/>
      <c r="DWB31" s="70"/>
      <c r="DWC31" s="70"/>
      <c r="DWD31" s="70"/>
      <c r="DWE31" s="70"/>
      <c r="DWF31" s="70"/>
      <c r="DWG31" s="70"/>
      <c r="DWH31" s="70"/>
      <c r="DWI31" s="70"/>
      <c r="DWJ31" s="70"/>
      <c r="DWK31" s="70"/>
      <c r="DWL31" s="70"/>
      <c r="DWM31" s="70"/>
      <c r="DWN31" s="70"/>
      <c r="DWO31" s="70"/>
      <c r="DWP31" s="70"/>
      <c r="DWQ31" s="70"/>
      <c r="DWR31" s="70"/>
      <c r="DWS31" s="70"/>
      <c r="DWT31" s="70"/>
      <c r="DWU31" s="70"/>
      <c r="DWV31" s="70"/>
      <c r="DWW31" s="70"/>
      <c r="DWX31" s="70"/>
      <c r="DWY31" s="70"/>
      <c r="DWZ31" s="70"/>
      <c r="DXA31" s="70"/>
      <c r="DXB31" s="70"/>
      <c r="DXC31" s="70"/>
      <c r="DXD31" s="70"/>
      <c r="DXE31" s="70"/>
      <c r="DXF31" s="70"/>
      <c r="DXG31" s="70"/>
      <c r="DXH31" s="70"/>
      <c r="DXI31" s="70"/>
      <c r="DXJ31" s="70"/>
      <c r="DXK31" s="70"/>
      <c r="DXL31" s="70"/>
      <c r="DXM31" s="70"/>
      <c r="DXN31" s="70"/>
      <c r="DXO31" s="70"/>
      <c r="DXP31" s="70"/>
      <c r="DXQ31" s="70"/>
      <c r="DXR31" s="70"/>
      <c r="DXS31" s="70"/>
      <c r="DXT31" s="70"/>
      <c r="DXU31" s="70"/>
      <c r="DXV31" s="70"/>
      <c r="DXW31" s="70"/>
      <c r="DXX31" s="70"/>
      <c r="DXY31" s="70"/>
      <c r="DXZ31" s="70"/>
      <c r="DYA31" s="70"/>
      <c r="DYB31" s="70"/>
      <c r="DYC31" s="70"/>
      <c r="DYD31" s="70"/>
      <c r="DYE31" s="70"/>
      <c r="DYF31" s="70"/>
      <c r="DYG31" s="70"/>
      <c r="DYH31" s="70"/>
      <c r="DYI31" s="70"/>
      <c r="DYJ31" s="70"/>
      <c r="DYK31" s="70"/>
      <c r="DYL31" s="70"/>
      <c r="DYM31" s="70"/>
      <c r="DYN31" s="70"/>
      <c r="DYO31" s="70"/>
      <c r="DYP31" s="70"/>
      <c r="DYQ31" s="70"/>
      <c r="DYR31" s="70"/>
      <c r="DYS31" s="70"/>
      <c r="DYT31" s="70"/>
      <c r="DYU31" s="70"/>
      <c r="DYV31" s="70"/>
      <c r="DYW31" s="70"/>
      <c r="DYX31" s="70"/>
      <c r="DYY31" s="70"/>
      <c r="DYZ31" s="70"/>
      <c r="DZA31" s="70"/>
      <c r="DZB31" s="70"/>
      <c r="DZC31" s="70"/>
      <c r="DZD31" s="70"/>
      <c r="DZE31" s="70"/>
      <c r="DZF31" s="70"/>
      <c r="DZG31" s="70"/>
      <c r="DZH31" s="70"/>
      <c r="DZI31" s="70"/>
      <c r="DZJ31" s="70"/>
      <c r="DZK31" s="70"/>
      <c r="DZL31" s="70"/>
      <c r="DZM31" s="70"/>
      <c r="DZN31" s="70"/>
      <c r="DZO31" s="70"/>
      <c r="DZP31" s="70"/>
      <c r="DZQ31" s="70"/>
      <c r="DZR31" s="70"/>
      <c r="DZS31" s="70"/>
      <c r="DZT31" s="70"/>
      <c r="DZU31" s="70"/>
      <c r="DZV31" s="70"/>
      <c r="DZW31" s="70"/>
      <c r="DZX31" s="70"/>
      <c r="DZY31" s="70"/>
      <c r="DZZ31" s="70"/>
      <c r="EAA31" s="70"/>
      <c r="EAB31" s="70"/>
      <c r="EAC31" s="70"/>
      <c r="EAD31" s="70"/>
      <c r="EAE31" s="70"/>
      <c r="EAF31" s="70"/>
      <c r="EAG31" s="70"/>
      <c r="EAH31" s="70"/>
      <c r="EAI31" s="70"/>
      <c r="EAJ31" s="70"/>
      <c r="EAK31" s="70"/>
      <c r="EAL31" s="70"/>
      <c r="EAM31" s="70"/>
      <c r="EAN31" s="70"/>
      <c r="EAO31" s="70"/>
      <c r="EAP31" s="70"/>
      <c r="EAQ31" s="70"/>
      <c r="EAR31" s="70"/>
      <c r="EAS31" s="70"/>
      <c r="EAT31" s="70"/>
      <c r="EAU31" s="70"/>
      <c r="EAV31" s="70"/>
      <c r="EAW31" s="70"/>
      <c r="EAX31" s="70"/>
      <c r="EAY31" s="70"/>
      <c r="EAZ31" s="70"/>
      <c r="EBA31" s="70"/>
      <c r="EBB31" s="70"/>
      <c r="EBC31" s="70"/>
      <c r="EBD31" s="70"/>
      <c r="EBE31" s="70"/>
      <c r="EBF31" s="70"/>
      <c r="EBG31" s="70"/>
      <c r="EBH31" s="70"/>
      <c r="EBI31" s="70"/>
      <c r="EBJ31" s="70"/>
      <c r="EBK31" s="70"/>
      <c r="EBL31" s="70"/>
      <c r="EBM31" s="70"/>
      <c r="EBN31" s="70"/>
      <c r="EBO31" s="70"/>
      <c r="EBP31" s="70"/>
      <c r="EBQ31" s="70"/>
      <c r="EBR31" s="70"/>
      <c r="EBS31" s="70"/>
      <c r="EBT31" s="70"/>
      <c r="EBU31" s="70"/>
      <c r="EBV31" s="70"/>
      <c r="EBW31" s="70"/>
      <c r="EBX31" s="70"/>
      <c r="EBY31" s="70"/>
      <c r="EBZ31" s="70"/>
      <c r="ECA31" s="70"/>
      <c r="ECB31" s="70"/>
      <c r="ECC31" s="70"/>
      <c r="ECD31" s="70"/>
      <c r="ECE31" s="70"/>
      <c r="ECF31" s="70"/>
      <c r="ECG31" s="70"/>
      <c r="ECH31" s="70"/>
      <c r="ECI31" s="70"/>
      <c r="ECJ31" s="70"/>
      <c r="ECK31" s="70"/>
      <c r="ECL31" s="70"/>
      <c r="ECM31" s="70"/>
      <c r="ECN31" s="70"/>
      <c r="ECO31" s="70"/>
      <c r="ECP31" s="70"/>
      <c r="ECQ31" s="70"/>
      <c r="ECR31" s="70"/>
      <c r="ECS31" s="70"/>
      <c r="ECT31" s="70"/>
      <c r="ECU31" s="70"/>
      <c r="ECV31" s="70"/>
      <c r="ECW31" s="70"/>
      <c r="ECX31" s="70"/>
      <c r="ECY31" s="70"/>
      <c r="ECZ31" s="70"/>
      <c r="EDA31" s="70"/>
      <c r="EDB31" s="70"/>
      <c r="EDC31" s="70"/>
      <c r="EDD31" s="70"/>
      <c r="EDE31" s="70"/>
      <c r="EDF31" s="70"/>
      <c r="EDG31" s="70"/>
      <c r="EDH31" s="70"/>
      <c r="EDI31" s="70"/>
      <c r="EDJ31" s="70"/>
      <c r="EDK31" s="70"/>
      <c r="EDL31" s="70"/>
      <c r="EDM31" s="70"/>
      <c r="EDN31" s="70"/>
      <c r="EDO31" s="70"/>
      <c r="EDP31" s="70"/>
      <c r="EDQ31" s="70"/>
      <c r="EDR31" s="70"/>
      <c r="EDS31" s="70"/>
      <c r="EDT31" s="70"/>
      <c r="EDU31" s="70"/>
      <c r="EDV31" s="70"/>
      <c r="EDW31" s="70"/>
      <c r="EDX31" s="70"/>
      <c r="EDY31" s="70"/>
      <c r="EDZ31" s="70"/>
      <c r="EEA31" s="70"/>
      <c r="EEB31" s="70"/>
      <c r="EEC31" s="70"/>
      <c r="EED31" s="70"/>
      <c r="EEE31" s="70"/>
      <c r="EEF31" s="70"/>
      <c r="EEG31" s="70"/>
      <c r="EEH31" s="70"/>
      <c r="EEI31" s="70"/>
      <c r="EEJ31" s="70"/>
      <c r="EEK31" s="70"/>
      <c r="EEL31" s="70"/>
      <c r="EEM31" s="70"/>
      <c r="EEN31" s="70"/>
      <c r="EEO31" s="70"/>
      <c r="EEP31" s="70"/>
      <c r="EEQ31" s="70"/>
      <c r="EER31" s="70"/>
      <c r="EES31" s="70"/>
      <c r="EET31" s="70"/>
      <c r="EEU31" s="70"/>
      <c r="EEV31" s="70"/>
      <c r="EEW31" s="70"/>
      <c r="EEX31" s="70"/>
      <c r="EEY31" s="70"/>
      <c r="EEZ31" s="70"/>
      <c r="EFA31" s="70"/>
      <c r="EFB31" s="70"/>
      <c r="EFC31" s="70"/>
      <c r="EFD31" s="70"/>
      <c r="EFE31" s="70"/>
      <c r="EFF31" s="70"/>
      <c r="EFG31" s="70"/>
      <c r="EFH31" s="70"/>
      <c r="EFI31" s="70"/>
      <c r="EFJ31" s="70"/>
      <c r="EFK31" s="70"/>
      <c r="EFL31" s="70"/>
      <c r="EFM31" s="70"/>
      <c r="EFN31" s="70"/>
      <c r="EFO31" s="70"/>
      <c r="EFP31" s="70"/>
      <c r="EFQ31" s="70"/>
      <c r="EFR31" s="70"/>
      <c r="EFS31" s="70"/>
      <c r="EFT31" s="70"/>
      <c r="EFU31" s="70"/>
      <c r="EFV31" s="70"/>
      <c r="EFW31" s="70"/>
      <c r="EFX31" s="70"/>
      <c r="EFY31" s="70"/>
      <c r="EFZ31" s="70"/>
      <c r="EGA31" s="70"/>
      <c r="EGB31" s="70"/>
      <c r="EGC31" s="70"/>
      <c r="EGD31" s="70"/>
      <c r="EGE31" s="70"/>
      <c r="EGF31" s="70"/>
      <c r="EGG31" s="70"/>
      <c r="EGH31" s="70"/>
      <c r="EGI31" s="70"/>
      <c r="EGJ31" s="70"/>
      <c r="EGK31" s="70"/>
      <c r="EGL31" s="70"/>
      <c r="EGM31" s="70"/>
      <c r="EGN31" s="70"/>
      <c r="EGO31" s="70"/>
      <c r="EGP31" s="70"/>
      <c r="EGQ31" s="70"/>
      <c r="EGR31" s="70"/>
      <c r="EGS31" s="70"/>
      <c r="EGT31" s="70"/>
      <c r="EGU31" s="70"/>
      <c r="EGV31" s="70"/>
      <c r="EGW31" s="70"/>
      <c r="EGX31" s="70"/>
      <c r="EGY31" s="70"/>
      <c r="EGZ31" s="70"/>
      <c r="EHA31" s="70"/>
      <c r="EHB31" s="70"/>
      <c r="EHC31" s="70"/>
      <c r="EHD31" s="70"/>
      <c r="EHE31" s="70"/>
      <c r="EHF31" s="70"/>
      <c r="EHG31" s="70"/>
      <c r="EHH31" s="70"/>
      <c r="EHI31" s="70"/>
      <c r="EHJ31" s="70"/>
      <c r="EHK31" s="70"/>
      <c r="EHL31" s="70"/>
      <c r="EHM31" s="70"/>
      <c r="EHN31" s="70"/>
      <c r="EHO31" s="70"/>
      <c r="EHP31" s="70"/>
      <c r="EHQ31" s="70"/>
      <c r="EHR31" s="70"/>
      <c r="EHS31" s="70"/>
      <c r="EHT31" s="70"/>
      <c r="EHU31" s="70"/>
      <c r="EHV31" s="70"/>
      <c r="EHW31" s="70"/>
      <c r="EHX31" s="70"/>
      <c r="EHY31" s="70"/>
      <c r="EHZ31" s="70"/>
      <c r="EIA31" s="70"/>
      <c r="EIB31" s="70"/>
      <c r="EIC31" s="70"/>
      <c r="EID31" s="70"/>
      <c r="EIE31" s="70"/>
      <c r="EIF31" s="70"/>
      <c r="EIG31" s="70"/>
      <c r="EIH31" s="70"/>
      <c r="EII31" s="70"/>
      <c r="EIJ31" s="70"/>
      <c r="EIK31" s="70"/>
      <c r="EIL31" s="70"/>
      <c r="EIM31" s="70"/>
      <c r="EIN31" s="70"/>
      <c r="EIO31" s="70"/>
      <c r="EIP31" s="70"/>
      <c r="EIQ31" s="70"/>
      <c r="EIR31" s="70"/>
      <c r="EIS31" s="70"/>
      <c r="EIT31" s="70"/>
      <c r="EIU31" s="70"/>
      <c r="EIV31" s="70"/>
      <c r="EIW31" s="70"/>
      <c r="EIX31" s="70"/>
      <c r="EIY31" s="70"/>
      <c r="EIZ31" s="70"/>
      <c r="EJA31" s="70"/>
      <c r="EJB31" s="70"/>
      <c r="EJC31" s="70"/>
      <c r="EJD31" s="70"/>
      <c r="EJE31" s="70"/>
      <c r="EJF31" s="70"/>
      <c r="EJG31" s="70"/>
      <c r="EJH31" s="70"/>
      <c r="EJI31" s="70"/>
      <c r="EJJ31" s="70"/>
      <c r="EJK31" s="70"/>
      <c r="EJL31" s="70"/>
      <c r="EJM31" s="70"/>
      <c r="EJN31" s="70"/>
      <c r="EJO31" s="70"/>
      <c r="EJP31" s="70"/>
      <c r="EJQ31" s="70"/>
      <c r="EJR31" s="70"/>
      <c r="EJS31" s="70"/>
      <c r="EJT31" s="70"/>
      <c r="EJU31" s="70"/>
      <c r="EJV31" s="70"/>
      <c r="EJW31" s="70"/>
      <c r="EJX31" s="70"/>
      <c r="EJY31" s="70"/>
      <c r="EJZ31" s="70"/>
      <c r="EKA31" s="70"/>
      <c r="EKB31" s="70"/>
      <c r="EKC31" s="70"/>
      <c r="EKD31" s="70"/>
      <c r="EKE31" s="70"/>
      <c r="EKF31" s="70"/>
      <c r="EKG31" s="70"/>
      <c r="EKH31" s="70"/>
      <c r="EKI31" s="70"/>
      <c r="EKJ31" s="70"/>
      <c r="EKK31" s="70"/>
      <c r="EKL31" s="70"/>
      <c r="EKM31" s="70"/>
      <c r="EKN31" s="70"/>
      <c r="EKO31" s="70"/>
      <c r="EKP31" s="70"/>
      <c r="EKQ31" s="70"/>
      <c r="EKR31" s="70"/>
      <c r="EKS31" s="70"/>
      <c r="EKT31" s="70"/>
      <c r="EKU31" s="70"/>
      <c r="EKV31" s="70"/>
      <c r="EKW31" s="70"/>
      <c r="EKX31" s="70"/>
      <c r="EKY31" s="70"/>
      <c r="EKZ31" s="70"/>
      <c r="ELA31" s="70"/>
      <c r="ELB31" s="70"/>
      <c r="ELC31" s="70"/>
      <c r="ELD31" s="70"/>
      <c r="ELE31" s="70"/>
      <c r="ELF31" s="70"/>
      <c r="ELG31" s="70"/>
      <c r="ELH31" s="70"/>
      <c r="ELI31" s="70"/>
      <c r="ELJ31" s="70"/>
      <c r="ELK31" s="70"/>
      <c r="ELL31" s="70"/>
      <c r="ELM31" s="70"/>
      <c r="ELN31" s="70"/>
      <c r="ELO31" s="70"/>
      <c r="ELP31" s="70"/>
      <c r="ELQ31" s="70"/>
      <c r="ELR31" s="70"/>
      <c r="ELS31" s="70"/>
      <c r="ELT31" s="70"/>
      <c r="ELU31" s="70"/>
      <c r="ELV31" s="70"/>
      <c r="ELW31" s="70"/>
      <c r="ELX31" s="70"/>
      <c r="ELY31" s="70"/>
      <c r="ELZ31" s="70"/>
      <c r="EMA31" s="70"/>
      <c r="EMB31" s="70"/>
      <c r="EMC31" s="70"/>
      <c r="EMD31" s="70"/>
      <c r="EME31" s="70"/>
      <c r="EMF31" s="70"/>
      <c r="EMG31" s="70"/>
      <c r="EMH31" s="70"/>
      <c r="EMI31" s="70"/>
      <c r="EMJ31" s="70"/>
      <c r="EMK31" s="70"/>
      <c r="EML31" s="70"/>
      <c r="EMM31" s="70"/>
      <c r="EMN31" s="70"/>
      <c r="EMO31" s="70"/>
      <c r="EMP31" s="70"/>
      <c r="EMQ31" s="70"/>
      <c r="EMR31" s="70"/>
      <c r="EMS31" s="70"/>
      <c r="EMT31" s="70"/>
      <c r="EMU31" s="70"/>
      <c r="EMV31" s="70"/>
      <c r="EMW31" s="70"/>
      <c r="EMX31" s="70"/>
      <c r="EMY31" s="70"/>
      <c r="EMZ31" s="70"/>
      <c r="ENA31" s="70"/>
      <c r="ENB31" s="70"/>
      <c r="ENC31" s="70"/>
      <c r="END31" s="70"/>
      <c r="ENE31" s="70"/>
      <c r="ENF31" s="70"/>
      <c r="ENG31" s="70"/>
      <c r="ENH31" s="70"/>
      <c r="ENI31" s="70"/>
      <c r="ENJ31" s="70"/>
      <c r="ENK31" s="70"/>
      <c r="ENL31" s="70"/>
      <c r="ENM31" s="70"/>
      <c r="ENN31" s="70"/>
      <c r="ENO31" s="70"/>
      <c r="ENP31" s="70"/>
      <c r="ENQ31" s="70"/>
      <c r="ENR31" s="70"/>
      <c r="ENS31" s="70"/>
      <c r="ENT31" s="70"/>
      <c r="ENU31" s="70"/>
      <c r="ENV31" s="70"/>
      <c r="ENW31" s="70"/>
      <c r="ENX31" s="70"/>
      <c r="ENY31" s="70"/>
      <c r="ENZ31" s="70"/>
      <c r="EOA31" s="70"/>
      <c r="EOB31" s="70"/>
      <c r="EOC31" s="70"/>
      <c r="EOD31" s="70"/>
      <c r="EOE31" s="70"/>
      <c r="EOF31" s="70"/>
      <c r="EOG31" s="70"/>
      <c r="EOH31" s="70"/>
      <c r="EOI31" s="70"/>
      <c r="EOJ31" s="70"/>
      <c r="EOK31" s="70"/>
      <c r="EOL31" s="70"/>
      <c r="EOM31" s="70"/>
      <c r="EON31" s="70"/>
      <c r="EOO31" s="70"/>
      <c r="EOP31" s="70"/>
      <c r="EOQ31" s="70"/>
      <c r="EOR31" s="70"/>
      <c r="EOS31" s="70"/>
      <c r="EOT31" s="70"/>
      <c r="EOU31" s="70"/>
      <c r="EOV31" s="70"/>
      <c r="EOW31" s="70"/>
      <c r="EOX31" s="70"/>
      <c r="EOY31" s="70"/>
      <c r="EOZ31" s="70"/>
      <c r="EPA31" s="70"/>
      <c r="EPB31" s="70"/>
      <c r="EPC31" s="70"/>
      <c r="EPD31" s="70"/>
      <c r="EPE31" s="70"/>
      <c r="EPF31" s="70"/>
      <c r="EPG31" s="70"/>
      <c r="EPH31" s="70"/>
      <c r="EPI31" s="70"/>
      <c r="EPJ31" s="70"/>
      <c r="EPK31" s="70"/>
      <c r="EPL31" s="70"/>
      <c r="EPM31" s="70"/>
      <c r="EPN31" s="70"/>
      <c r="EPO31" s="70"/>
      <c r="EPP31" s="70"/>
      <c r="EPQ31" s="70"/>
      <c r="EPR31" s="70"/>
      <c r="EPS31" s="70"/>
      <c r="EPT31" s="70"/>
      <c r="EPU31" s="70"/>
      <c r="EPV31" s="70"/>
      <c r="EPW31" s="70"/>
      <c r="EPX31" s="70"/>
      <c r="EPY31" s="70"/>
      <c r="EPZ31" s="70"/>
      <c r="EQA31" s="70"/>
      <c r="EQB31" s="70"/>
      <c r="EQC31" s="70"/>
      <c r="EQD31" s="70"/>
      <c r="EQE31" s="70"/>
      <c r="EQF31" s="70"/>
      <c r="EQG31" s="70"/>
      <c r="EQH31" s="70"/>
      <c r="EQI31" s="70"/>
      <c r="EQJ31" s="70"/>
      <c r="EQK31" s="70"/>
      <c r="EQL31" s="70"/>
      <c r="EQM31" s="70"/>
      <c r="EQN31" s="70"/>
      <c r="EQO31" s="70"/>
      <c r="EQP31" s="70"/>
      <c r="EQQ31" s="70"/>
      <c r="EQR31" s="70"/>
      <c r="EQS31" s="70"/>
      <c r="EQT31" s="70"/>
      <c r="EQU31" s="70"/>
      <c r="EQV31" s="70"/>
      <c r="EQW31" s="70"/>
      <c r="EQX31" s="70"/>
      <c r="EQY31" s="70"/>
      <c r="EQZ31" s="70"/>
      <c r="ERA31" s="70"/>
      <c r="ERB31" s="70"/>
      <c r="ERC31" s="70"/>
      <c r="ERD31" s="70"/>
      <c r="ERE31" s="70"/>
      <c r="ERF31" s="70"/>
      <c r="ERG31" s="70"/>
      <c r="ERH31" s="70"/>
      <c r="ERI31" s="70"/>
      <c r="ERJ31" s="70"/>
      <c r="ERK31" s="70"/>
      <c r="ERL31" s="70"/>
      <c r="ERM31" s="70"/>
      <c r="ERN31" s="70"/>
      <c r="ERO31" s="70"/>
      <c r="ERP31" s="70"/>
      <c r="ERQ31" s="70"/>
      <c r="ERR31" s="70"/>
      <c r="ERS31" s="70"/>
      <c r="ERT31" s="70"/>
      <c r="ERU31" s="70"/>
      <c r="ERV31" s="70"/>
      <c r="ERW31" s="70"/>
      <c r="ERX31" s="70"/>
      <c r="ERY31" s="70"/>
      <c r="ERZ31" s="70"/>
      <c r="ESA31" s="70"/>
      <c r="ESB31" s="70"/>
      <c r="ESC31" s="70"/>
      <c r="ESD31" s="70"/>
      <c r="ESE31" s="70"/>
      <c r="ESF31" s="70"/>
      <c r="ESG31" s="70"/>
      <c r="ESH31" s="70"/>
      <c r="ESI31" s="70"/>
      <c r="ESJ31" s="70"/>
      <c r="ESK31" s="70"/>
      <c r="ESL31" s="70"/>
      <c r="ESM31" s="70"/>
      <c r="ESN31" s="70"/>
      <c r="ESO31" s="70"/>
      <c r="ESP31" s="70"/>
      <c r="ESQ31" s="70"/>
      <c r="ESR31" s="70"/>
      <c r="ESS31" s="70"/>
      <c r="EST31" s="70"/>
      <c r="ESU31" s="70"/>
      <c r="ESV31" s="70"/>
      <c r="ESW31" s="70"/>
      <c r="ESX31" s="70"/>
      <c r="ESY31" s="70"/>
      <c r="ESZ31" s="70"/>
      <c r="ETA31" s="70"/>
      <c r="ETB31" s="70"/>
      <c r="ETC31" s="70"/>
      <c r="ETD31" s="70"/>
      <c r="ETE31" s="70"/>
      <c r="ETF31" s="70"/>
      <c r="ETG31" s="70"/>
      <c r="ETH31" s="70"/>
      <c r="ETI31" s="70"/>
      <c r="ETJ31" s="70"/>
      <c r="ETK31" s="70"/>
      <c r="ETL31" s="70"/>
      <c r="ETM31" s="70"/>
      <c r="ETN31" s="70"/>
      <c r="ETO31" s="70"/>
      <c r="ETP31" s="70"/>
      <c r="ETQ31" s="70"/>
      <c r="ETR31" s="70"/>
      <c r="ETS31" s="70"/>
      <c r="ETT31" s="70"/>
      <c r="ETU31" s="70"/>
      <c r="ETV31" s="70"/>
      <c r="ETW31" s="70"/>
      <c r="ETX31" s="70"/>
      <c r="ETY31" s="70"/>
      <c r="ETZ31" s="70"/>
      <c r="EUA31" s="70"/>
      <c r="EUB31" s="70"/>
      <c r="EUC31" s="70"/>
      <c r="EUD31" s="70"/>
      <c r="EUE31" s="70"/>
      <c r="EUF31" s="70"/>
      <c r="EUG31" s="70"/>
      <c r="EUH31" s="70"/>
      <c r="EUI31" s="70"/>
      <c r="EUJ31" s="70"/>
      <c r="EUK31" s="70"/>
      <c r="EUL31" s="70"/>
      <c r="EUM31" s="70"/>
      <c r="EUN31" s="70"/>
      <c r="EUO31" s="70"/>
      <c r="EUP31" s="70"/>
      <c r="EUQ31" s="70"/>
      <c r="EUR31" s="70"/>
      <c r="EUS31" s="70"/>
      <c r="EUT31" s="70"/>
      <c r="EUU31" s="70"/>
      <c r="EUV31" s="70"/>
      <c r="EUW31" s="70"/>
      <c r="EUX31" s="70"/>
      <c r="EUY31" s="70"/>
      <c r="EUZ31" s="70"/>
      <c r="EVA31" s="70"/>
      <c r="EVB31" s="70"/>
      <c r="EVC31" s="70"/>
      <c r="EVD31" s="70"/>
      <c r="EVE31" s="70"/>
      <c r="EVF31" s="70"/>
      <c r="EVG31" s="70"/>
      <c r="EVH31" s="70"/>
      <c r="EVI31" s="70"/>
      <c r="EVJ31" s="70"/>
      <c r="EVK31" s="70"/>
      <c r="EVL31" s="70"/>
      <c r="EVM31" s="70"/>
      <c r="EVN31" s="70"/>
      <c r="EVO31" s="70"/>
      <c r="EVP31" s="70"/>
      <c r="EVQ31" s="70"/>
      <c r="EVR31" s="70"/>
      <c r="EVS31" s="70"/>
      <c r="EVT31" s="70"/>
      <c r="EVU31" s="70"/>
      <c r="EVV31" s="70"/>
      <c r="EVW31" s="70"/>
      <c r="EVX31" s="70"/>
      <c r="EVY31" s="70"/>
      <c r="EVZ31" s="70"/>
      <c r="EWA31" s="70"/>
      <c r="EWB31" s="70"/>
      <c r="EWC31" s="70"/>
      <c r="EWD31" s="70"/>
      <c r="EWE31" s="70"/>
      <c r="EWF31" s="70"/>
      <c r="EWG31" s="70"/>
      <c r="EWH31" s="70"/>
      <c r="EWI31" s="70"/>
      <c r="EWJ31" s="70"/>
      <c r="EWK31" s="70"/>
      <c r="EWL31" s="70"/>
      <c r="EWM31" s="70"/>
      <c r="EWN31" s="70"/>
      <c r="EWO31" s="70"/>
      <c r="EWP31" s="70"/>
      <c r="EWQ31" s="70"/>
      <c r="EWR31" s="70"/>
      <c r="EWS31" s="70"/>
      <c r="EWT31" s="70"/>
      <c r="EWU31" s="70"/>
      <c r="EWV31" s="70"/>
      <c r="EWW31" s="70"/>
      <c r="EWX31" s="70"/>
      <c r="EWY31" s="70"/>
      <c r="EWZ31" s="70"/>
      <c r="EXA31" s="70"/>
      <c r="EXB31" s="70"/>
      <c r="EXC31" s="70"/>
      <c r="EXD31" s="70"/>
      <c r="EXE31" s="70"/>
      <c r="EXF31" s="70"/>
      <c r="EXG31" s="70"/>
      <c r="EXH31" s="70"/>
      <c r="EXI31" s="70"/>
      <c r="EXJ31" s="70"/>
      <c r="EXK31" s="70"/>
      <c r="EXL31" s="70"/>
      <c r="EXM31" s="70"/>
      <c r="EXN31" s="70"/>
      <c r="EXO31" s="70"/>
      <c r="EXP31" s="70"/>
      <c r="EXQ31" s="70"/>
      <c r="EXR31" s="70"/>
      <c r="EXS31" s="70"/>
      <c r="EXT31" s="70"/>
      <c r="EXU31" s="70"/>
      <c r="EXV31" s="70"/>
      <c r="EXW31" s="70"/>
      <c r="EXX31" s="70"/>
      <c r="EXY31" s="70"/>
      <c r="EXZ31" s="70"/>
      <c r="EYA31" s="70"/>
      <c r="EYB31" s="70"/>
      <c r="EYC31" s="70"/>
      <c r="EYD31" s="70"/>
      <c r="EYE31" s="70"/>
      <c r="EYF31" s="70"/>
      <c r="EYG31" s="70"/>
      <c r="EYH31" s="70"/>
      <c r="EYI31" s="70"/>
      <c r="EYJ31" s="70"/>
      <c r="EYK31" s="70"/>
      <c r="EYL31" s="70"/>
      <c r="EYM31" s="70"/>
      <c r="EYN31" s="70"/>
      <c r="EYO31" s="70"/>
      <c r="EYP31" s="70"/>
      <c r="EYQ31" s="70"/>
      <c r="EYR31" s="70"/>
      <c r="EYS31" s="70"/>
      <c r="EYT31" s="70"/>
      <c r="EYU31" s="70"/>
      <c r="EYV31" s="70"/>
      <c r="EYW31" s="70"/>
      <c r="EYX31" s="70"/>
      <c r="EYY31" s="70"/>
      <c r="EYZ31" s="70"/>
      <c r="EZA31" s="70"/>
      <c r="EZB31" s="70"/>
      <c r="EZC31" s="70"/>
      <c r="EZD31" s="70"/>
      <c r="EZE31" s="70"/>
      <c r="EZF31" s="70"/>
      <c r="EZG31" s="70"/>
      <c r="EZH31" s="70"/>
      <c r="EZI31" s="70"/>
      <c r="EZJ31" s="70"/>
      <c r="EZK31" s="70"/>
      <c r="EZL31" s="70"/>
      <c r="EZM31" s="70"/>
      <c r="EZN31" s="70"/>
      <c r="EZO31" s="70"/>
      <c r="EZP31" s="70"/>
      <c r="EZQ31" s="70"/>
      <c r="EZR31" s="70"/>
      <c r="EZS31" s="70"/>
      <c r="EZT31" s="70"/>
      <c r="EZU31" s="70"/>
      <c r="EZV31" s="70"/>
      <c r="EZW31" s="70"/>
      <c r="EZX31" s="70"/>
      <c r="EZY31" s="70"/>
      <c r="EZZ31" s="70"/>
      <c r="FAA31" s="70"/>
      <c r="FAB31" s="70"/>
      <c r="FAC31" s="70"/>
      <c r="FAD31" s="70"/>
      <c r="FAE31" s="70"/>
      <c r="FAF31" s="70"/>
      <c r="FAG31" s="70"/>
      <c r="FAH31" s="70"/>
      <c r="FAI31" s="70"/>
      <c r="FAJ31" s="70"/>
      <c r="FAK31" s="70"/>
      <c r="FAL31" s="70"/>
      <c r="FAM31" s="70"/>
      <c r="FAN31" s="70"/>
      <c r="FAO31" s="70"/>
      <c r="FAP31" s="70"/>
      <c r="FAQ31" s="70"/>
      <c r="FAR31" s="70"/>
      <c r="FAS31" s="70"/>
      <c r="FAT31" s="70"/>
      <c r="FAU31" s="70"/>
      <c r="FAV31" s="70"/>
      <c r="FAW31" s="70"/>
      <c r="FAX31" s="70"/>
      <c r="FAY31" s="70"/>
      <c r="FAZ31" s="70"/>
      <c r="FBA31" s="70"/>
      <c r="FBB31" s="70"/>
      <c r="FBC31" s="70"/>
      <c r="FBD31" s="70"/>
      <c r="FBE31" s="70"/>
      <c r="FBF31" s="70"/>
      <c r="FBG31" s="70"/>
      <c r="FBH31" s="70"/>
      <c r="FBI31" s="70"/>
      <c r="FBJ31" s="70"/>
      <c r="FBK31" s="70"/>
      <c r="FBL31" s="70"/>
      <c r="FBM31" s="70"/>
      <c r="FBN31" s="70"/>
      <c r="FBO31" s="70"/>
      <c r="FBP31" s="70"/>
      <c r="FBQ31" s="70"/>
      <c r="FBR31" s="70"/>
      <c r="FBS31" s="70"/>
      <c r="FBT31" s="70"/>
      <c r="FBU31" s="70"/>
      <c r="FBV31" s="70"/>
      <c r="FBW31" s="70"/>
      <c r="FBX31" s="70"/>
      <c r="FBY31" s="70"/>
      <c r="FBZ31" s="70"/>
      <c r="FCA31" s="70"/>
      <c r="FCB31" s="70"/>
      <c r="FCC31" s="70"/>
      <c r="FCD31" s="70"/>
      <c r="FCE31" s="70"/>
      <c r="FCF31" s="70"/>
      <c r="FCG31" s="70"/>
      <c r="FCH31" s="70"/>
      <c r="FCI31" s="70"/>
      <c r="FCJ31" s="70"/>
      <c r="FCK31" s="70"/>
      <c r="FCL31" s="70"/>
      <c r="FCM31" s="70"/>
      <c r="FCN31" s="70"/>
      <c r="FCO31" s="70"/>
      <c r="FCP31" s="70"/>
      <c r="FCQ31" s="70"/>
      <c r="FCR31" s="70"/>
      <c r="FCS31" s="70"/>
      <c r="FCT31" s="70"/>
      <c r="FCU31" s="70"/>
      <c r="FCV31" s="70"/>
      <c r="FCW31" s="70"/>
      <c r="FCX31" s="70"/>
      <c r="FCY31" s="70"/>
      <c r="FCZ31" s="70"/>
      <c r="FDA31" s="70"/>
      <c r="FDB31" s="70"/>
      <c r="FDC31" s="70"/>
      <c r="FDD31" s="70"/>
      <c r="FDE31" s="70"/>
      <c r="FDF31" s="70"/>
      <c r="FDG31" s="70"/>
      <c r="FDH31" s="70"/>
      <c r="FDI31" s="70"/>
      <c r="FDJ31" s="70"/>
      <c r="FDK31" s="70"/>
      <c r="FDL31" s="70"/>
      <c r="FDM31" s="70"/>
      <c r="FDN31" s="70"/>
      <c r="FDO31" s="70"/>
      <c r="FDP31" s="70"/>
      <c r="FDQ31" s="70"/>
      <c r="FDR31" s="70"/>
      <c r="FDS31" s="70"/>
      <c r="FDT31" s="70"/>
      <c r="FDU31" s="70"/>
      <c r="FDV31" s="70"/>
      <c r="FDW31" s="70"/>
      <c r="FDX31" s="70"/>
      <c r="FDY31" s="70"/>
      <c r="FDZ31" s="70"/>
      <c r="FEA31" s="70"/>
      <c r="FEB31" s="70"/>
      <c r="FEC31" s="70"/>
      <c r="FED31" s="70"/>
      <c r="FEE31" s="70"/>
      <c r="FEF31" s="70"/>
      <c r="FEG31" s="70"/>
      <c r="FEH31" s="70"/>
      <c r="FEI31" s="70"/>
      <c r="FEJ31" s="70"/>
      <c r="FEK31" s="70"/>
      <c r="FEL31" s="70"/>
      <c r="FEM31" s="70"/>
      <c r="FEN31" s="70"/>
      <c r="FEO31" s="70"/>
      <c r="FEP31" s="70"/>
      <c r="FEQ31" s="70"/>
      <c r="FER31" s="70"/>
      <c r="FES31" s="70"/>
      <c r="FET31" s="70"/>
      <c r="FEU31" s="70"/>
      <c r="FEV31" s="70"/>
      <c r="FEW31" s="70"/>
      <c r="FEX31" s="70"/>
      <c r="FEY31" s="70"/>
      <c r="FEZ31" s="70"/>
      <c r="FFA31" s="70"/>
      <c r="FFB31" s="70"/>
      <c r="FFC31" s="70"/>
      <c r="FFD31" s="70"/>
      <c r="FFE31" s="70"/>
      <c r="FFF31" s="70"/>
      <c r="FFG31" s="70"/>
      <c r="FFH31" s="70"/>
      <c r="FFI31" s="70"/>
      <c r="FFJ31" s="70"/>
      <c r="FFK31" s="70"/>
      <c r="FFL31" s="70"/>
      <c r="FFM31" s="70"/>
      <c r="FFN31" s="70"/>
      <c r="FFO31" s="70"/>
      <c r="FFP31" s="70"/>
      <c r="FFQ31" s="70"/>
      <c r="FFR31" s="70"/>
      <c r="FFS31" s="70"/>
      <c r="FFT31" s="70"/>
      <c r="FFU31" s="70"/>
      <c r="FFV31" s="70"/>
      <c r="FFW31" s="70"/>
      <c r="FFX31" s="70"/>
      <c r="FFY31" s="70"/>
      <c r="FFZ31" s="70"/>
      <c r="FGA31" s="70"/>
      <c r="FGB31" s="70"/>
      <c r="FGC31" s="70"/>
      <c r="FGD31" s="70"/>
      <c r="FGE31" s="70"/>
      <c r="FGF31" s="70"/>
      <c r="FGG31" s="70"/>
      <c r="FGH31" s="70"/>
      <c r="FGI31" s="70"/>
      <c r="FGJ31" s="70"/>
      <c r="FGK31" s="70"/>
      <c r="FGL31" s="70"/>
      <c r="FGM31" s="70"/>
      <c r="FGN31" s="70"/>
      <c r="FGO31" s="70"/>
      <c r="FGP31" s="70"/>
      <c r="FGQ31" s="70"/>
      <c r="FGR31" s="70"/>
      <c r="FGS31" s="70"/>
      <c r="FGT31" s="70"/>
      <c r="FGU31" s="70"/>
      <c r="FGV31" s="70"/>
      <c r="FGW31" s="70"/>
      <c r="FGX31" s="70"/>
      <c r="FGY31" s="70"/>
      <c r="FGZ31" s="70"/>
      <c r="FHA31" s="70"/>
      <c r="FHB31" s="70"/>
      <c r="FHC31" s="70"/>
      <c r="FHD31" s="70"/>
      <c r="FHE31" s="70"/>
      <c r="FHF31" s="70"/>
      <c r="FHG31" s="70"/>
      <c r="FHH31" s="70"/>
      <c r="FHI31" s="70"/>
      <c r="FHJ31" s="70"/>
      <c r="FHK31" s="70"/>
      <c r="FHL31" s="70"/>
      <c r="FHM31" s="70"/>
      <c r="FHN31" s="70"/>
      <c r="FHO31" s="70"/>
      <c r="FHP31" s="70"/>
      <c r="FHQ31" s="70"/>
      <c r="FHR31" s="70"/>
      <c r="FHS31" s="70"/>
      <c r="FHT31" s="70"/>
      <c r="FHU31" s="70"/>
      <c r="FHV31" s="70"/>
      <c r="FHW31" s="70"/>
      <c r="FHX31" s="70"/>
      <c r="FHY31" s="70"/>
      <c r="FHZ31" s="70"/>
      <c r="FIA31" s="70"/>
      <c r="FIB31" s="70"/>
      <c r="FIC31" s="70"/>
      <c r="FID31" s="70"/>
      <c r="FIE31" s="70"/>
      <c r="FIF31" s="70"/>
      <c r="FIG31" s="70"/>
      <c r="FIH31" s="70"/>
      <c r="FII31" s="70"/>
      <c r="FIJ31" s="70"/>
      <c r="FIK31" s="70"/>
      <c r="FIL31" s="70"/>
      <c r="FIM31" s="70"/>
      <c r="FIN31" s="70"/>
      <c r="FIO31" s="70"/>
      <c r="FIP31" s="70"/>
      <c r="FIQ31" s="70"/>
      <c r="FIR31" s="70"/>
      <c r="FIS31" s="70"/>
      <c r="FIT31" s="70"/>
      <c r="FIU31" s="70"/>
      <c r="FIV31" s="70"/>
      <c r="FIW31" s="70"/>
      <c r="FIX31" s="70"/>
      <c r="FIY31" s="70"/>
      <c r="FIZ31" s="70"/>
      <c r="FJA31" s="70"/>
      <c r="FJB31" s="70"/>
      <c r="FJC31" s="70"/>
      <c r="FJD31" s="70"/>
      <c r="FJE31" s="70"/>
      <c r="FJF31" s="70"/>
      <c r="FJG31" s="70"/>
      <c r="FJH31" s="70"/>
      <c r="FJI31" s="70"/>
      <c r="FJJ31" s="70"/>
      <c r="FJK31" s="70"/>
      <c r="FJL31" s="70"/>
      <c r="FJM31" s="70"/>
      <c r="FJN31" s="70"/>
      <c r="FJO31" s="70"/>
      <c r="FJP31" s="70"/>
      <c r="FJQ31" s="70"/>
      <c r="FJR31" s="70"/>
      <c r="FJS31" s="70"/>
      <c r="FJT31" s="70"/>
      <c r="FJU31" s="70"/>
      <c r="FJV31" s="70"/>
      <c r="FJW31" s="70"/>
      <c r="FJX31" s="70"/>
      <c r="FJY31" s="70"/>
      <c r="FJZ31" s="70"/>
      <c r="FKA31" s="70"/>
      <c r="FKB31" s="70"/>
      <c r="FKC31" s="70"/>
      <c r="FKD31" s="70"/>
      <c r="FKE31" s="70"/>
      <c r="FKF31" s="70"/>
      <c r="FKG31" s="70"/>
      <c r="FKH31" s="70"/>
      <c r="FKI31" s="70"/>
      <c r="FKJ31" s="70"/>
      <c r="FKK31" s="70"/>
      <c r="FKL31" s="70"/>
      <c r="FKM31" s="70"/>
      <c r="FKN31" s="70"/>
      <c r="FKO31" s="70"/>
      <c r="FKP31" s="70"/>
      <c r="FKQ31" s="70"/>
      <c r="FKR31" s="70"/>
      <c r="FKS31" s="70"/>
      <c r="FKT31" s="70"/>
      <c r="FKU31" s="70"/>
      <c r="FKV31" s="70"/>
      <c r="FKW31" s="70"/>
      <c r="FKX31" s="70"/>
      <c r="FKY31" s="70"/>
      <c r="FKZ31" s="70"/>
      <c r="FLA31" s="70"/>
      <c r="FLB31" s="70"/>
      <c r="FLC31" s="70"/>
      <c r="FLD31" s="70"/>
      <c r="FLE31" s="70"/>
      <c r="FLF31" s="70"/>
      <c r="FLG31" s="70"/>
      <c r="FLH31" s="70"/>
      <c r="FLI31" s="70"/>
      <c r="FLJ31" s="70"/>
      <c r="FLK31" s="70"/>
      <c r="FLL31" s="70"/>
      <c r="FLM31" s="70"/>
      <c r="FLN31" s="70"/>
      <c r="FLO31" s="70"/>
      <c r="FLP31" s="70"/>
      <c r="FLQ31" s="70"/>
      <c r="FLR31" s="70"/>
      <c r="FLS31" s="70"/>
      <c r="FLT31" s="70"/>
      <c r="FLU31" s="70"/>
      <c r="FLV31" s="70"/>
      <c r="FLW31" s="70"/>
      <c r="FLX31" s="70"/>
      <c r="FLY31" s="70"/>
      <c r="FLZ31" s="70"/>
      <c r="FMA31" s="70"/>
      <c r="FMB31" s="70"/>
      <c r="FMC31" s="70"/>
      <c r="FMD31" s="70"/>
      <c r="FME31" s="70"/>
      <c r="FMF31" s="70"/>
      <c r="FMG31" s="70"/>
      <c r="FMH31" s="70"/>
      <c r="FMI31" s="70"/>
      <c r="FMJ31" s="70"/>
      <c r="FMK31" s="70"/>
      <c r="FML31" s="70"/>
      <c r="FMM31" s="70"/>
      <c r="FMN31" s="70"/>
      <c r="FMO31" s="70"/>
      <c r="FMP31" s="70"/>
      <c r="FMQ31" s="70"/>
      <c r="FMR31" s="70"/>
      <c r="FMS31" s="70"/>
      <c r="FMT31" s="70"/>
      <c r="FMU31" s="70"/>
      <c r="FMV31" s="70"/>
      <c r="FMW31" s="70"/>
      <c r="FMX31" s="70"/>
      <c r="FMY31" s="70"/>
      <c r="FMZ31" s="70"/>
      <c r="FNA31" s="70"/>
      <c r="FNB31" s="70"/>
      <c r="FNC31" s="70"/>
      <c r="FND31" s="70"/>
      <c r="FNE31" s="70"/>
      <c r="FNF31" s="70"/>
      <c r="FNG31" s="70"/>
      <c r="FNH31" s="70"/>
      <c r="FNI31" s="70"/>
      <c r="FNJ31" s="70"/>
      <c r="FNK31" s="70"/>
      <c r="FNL31" s="70"/>
      <c r="FNM31" s="70"/>
      <c r="FNN31" s="70"/>
      <c r="FNO31" s="70"/>
      <c r="FNP31" s="70"/>
      <c r="FNQ31" s="70"/>
      <c r="FNR31" s="70"/>
      <c r="FNS31" s="70"/>
      <c r="FNT31" s="70"/>
      <c r="FNU31" s="70"/>
      <c r="FNV31" s="70"/>
      <c r="FNW31" s="70"/>
      <c r="FNX31" s="70"/>
      <c r="FNY31" s="70"/>
      <c r="FNZ31" s="70"/>
      <c r="FOA31" s="70"/>
      <c r="FOB31" s="70"/>
      <c r="FOC31" s="70"/>
      <c r="FOD31" s="70"/>
      <c r="FOE31" s="70"/>
      <c r="FOF31" s="70"/>
      <c r="FOG31" s="70"/>
      <c r="FOH31" s="70"/>
      <c r="FOI31" s="70"/>
      <c r="FOJ31" s="70"/>
      <c r="FOK31" s="70"/>
      <c r="FOL31" s="70"/>
      <c r="FOM31" s="70"/>
      <c r="FON31" s="70"/>
      <c r="FOO31" s="70"/>
      <c r="FOP31" s="70"/>
      <c r="FOQ31" s="70"/>
      <c r="FOR31" s="70"/>
      <c r="FOS31" s="70"/>
      <c r="FOT31" s="70"/>
      <c r="FOU31" s="70"/>
      <c r="FOV31" s="70"/>
      <c r="FOW31" s="70"/>
      <c r="FOX31" s="70"/>
      <c r="FOY31" s="70"/>
      <c r="FOZ31" s="70"/>
      <c r="FPA31" s="70"/>
      <c r="FPB31" s="70"/>
      <c r="FPC31" s="70"/>
      <c r="FPD31" s="70"/>
      <c r="FPE31" s="70"/>
      <c r="FPF31" s="70"/>
      <c r="FPG31" s="70"/>
      <c r="FPH31" s="70"/>
      <c r="FPI31" s="70"/>
      <c r="FPJ31" s="70"/>
      <c r="FPK31" s="70"/>
      <c r="FPL31" s="70"/>
      <c r="FPM31" s="70"/>
      <c r="FPN31" s="70"/>
      <c r="FPO31" s="70"/>
      <c r="FPP31" s="70"/>
      <c r="FPQ31" s="70"/>
      <c r="FPR31" s="70"/>
      <c r="FPS31" s="70"/>
      <c r="FPT31" s="70"/>
      <c r="FPU31" s="70"/>
      <c r="FPV31" s="70"/>
      <c r="FPW31" s="70"/>
      <c r="FPX31" s="70"/>
      <c r="FPY31" s="70"/>
      <c r="FPZ31" s="70"/>
      <c r="FQA31" s="70"/>
      <c r="FQB31" s="70"/>
      <c r="FQC31" s="70"/>
      <c r="FQD31" s="70"/>
      <c r="FQE31" s="70"/>
      <c r="FQF31" s="70"/>
      <c r="FQG31" s="70"/>
      <c r="FQH31" s="70"/>
      <c r="FQI31" s="70"/>
      <c r="FQJ31" s="70"/>
      <c r="FQK31" s="70"/>
      <c r="FQL31" s="70"/>
      <c r="FQM31" s="70"/>
      <c r="FQN31" s="70"/>
      <c r="FQO31" s="70"/>
      <c r="FQP31" s="70"/>
      <c r="FQQ31" s="70"/>
      <c r="FQR31" s="70"/>
      <c r="FQS31" s="70"/>
      <c r="FQT31" s="70"/>
      <c r="FQU31" s="70"/>
      <c r="FQV31" s="70"/>
      <c r="FQW31" s="70"/>
      <c r="FQX31" s="70"/>
      <c r="FQY31" s="70"/>
      <c r="FQZ31" s="70"/>
      <c r="FRA31" s="70"/>
      <c r="FRB31" s="70"/>
      <c r="FRC31" s="70"/>
      <c r="FRD31" s="70"/>
      <c r="FRE31" s="70"/>
      <c r="FRF31" s="70"/>
      <c r="FRG31" s="70"/>
      <c r="FRH31" s="70"/>
      <c r="FRI31" s="70"/>
      <c r="FRJ31" s="70"/>
      <c r="FRK31" s="70"/>
      <c r="FRL31" s="70"/>
      <c r="FRM31" s="70"/>
      <c r="FRN31" s="70"/>
      <c r="FRO31" s="70"/>
      <c r="FRP31" s="70"/>
      <c r="FRQ31" s="70"/>
      <c r="FRR31" s="70"/>
      <c r="FRS31" s="70"/>
      <c r="FRT31" s="70"/>
      <c r="FRU31" s="70"/>
      <c r="FRV31" s="70"/>
      <c r="FRW31" s="70"/>
      <c r="FRX31" s="70"/>
      <c r="FRY31" s="70"/>
      <c r="FRZ31" s="70"/>
      <c r="FSA31" s="70"/>
      <c r="FSB31" s="70"/>
      <c r="FSC31" s="70"/>
      <c r="FSD31" s="70"/>
      <c r="FSE31" s="70"/>
      <c r="FSF31" s="70"/>
      <c r="FSG31" s="70"/>
      <c r="FSH31" s="70"/>
      <c r="FSI31" s="70"/>
      <c r="FSJ31" s="70"/>
      <c r="FSK31" s="70"/>
      <c r="FSL31" s="70"/>
      <c r="FSM31" s="70"/>
      <c r="FSN31" s="70"/>
      <c r="FSO31" s="70"/>
      <c r="FSP31" s="70"/>
      <c r="FSQ31" s="70"/>
      <c r="FSR31" s="70"/>
      <c r="FSS31" s="70"/>
      <c r="FST31" s="70"/>
      <c r="FSU31" s="70"/>
      <c r="FSV31" s="70"/>
      <c r="FSW31" s="70"/>
      <c r="FSX31" s="70"/>
      <c r="FSY31" s="70"/>
      <c r="FSZ31" s="70"/>
      <c r="FTA31" s="70"/>
      <c r="FTB31" s="70"/>
      <c r="FTC31" s="70"/>
      <c r="FTD31" s="70"/>
      <c r="FTE31" s="70"/>
      <c r="FTF31" s="70"/>
      <c r="FTG31" s="70"/>
      <c r="FTH31" s="70"/>
      <c r="FTI31" s="70"/>
      <c r="FTJ31" s="70"/>
      <c r="FTK31" s="70"/>
      <c r="FTL31" s="70"/>
      <c r="FTM31" s="70"/>
      <c r="FTN31" s="70"/>
      <c r="FTO31" s="70"/>
      <c r="FTP31" s="70"/>
      <c r="FTQ31" s="70"/>
      <c r="FTR31" s="70"/>
      <c r="FTS31" s="70"/>
      <c r="FTT31" s="70"/>
      <c r="FTU31" s="70"/>
      <c r="FTV31" s="70"/>
      <c r="FTW31" s="70"/>
      <c r="FTX31" s="70"/>
      <c r="FTY31" s="70"/>
      <c r="FTZ31" s="70"/>
      <c r="FUA31" s="70"/>
      <c r="FUB31" s="70"/>
      <c r="FUC31" s="70"/>
      <c r="FUD31" s="70"/>
      <c r="FUE31" s="70"/>
      <c r="FUF31" s="70"/>
      <c r="FUG31" s="70"/>
      <c r="FUH31" s="70"/>
      <c r="FUI31" s="70"/>
      <c r="FUJ31" s="70"/>
      <c r="FUK31" s="70"/>
      <c r="FUL31" s="70"/>
      <c r="FUM31" s="70"/>
      <c r="FUN31" s="70"/>
      <c r="FUO31" s="70"/>
      <c r="FUP31" s="70"/>
      <c r="FUQ31" s="70"/>
      <c r="FUR31" s="70"/>
      <c r="FUS31" s="70"/>
      <c r="FUT31" s="70"/>
      <c r="FUU31" s="70"/>
      <c r="FUV31" s="70"/>
      <c r="FUW31" s="70"/>
      <c r="FUX31" s="70"/>
      <c r="FUY31" s="70"/>
      <c r="FUZ31" s="70"/>
      <c r="FVA31" s="70"/>
      <c r="FVB31" s="70"/>
      <c r="FVC31" s="70"/>
      <c r="FVD31" s="70"/>
      <c r="FVE31" s="70"/>
      <c r="FVF31" s="70"/>
      <c r="FVG31" s="70"/>
      <c r="FVH31" s="70"/>
      <c r="FVI31" s="70"/>
      <c r="FVJ31" s="70"/>
      <c r="FVK31" s="70"/>
      <c r="FVL31" s="70"/>
      <c r="FVM31" s="70"/>
      <c r="FVN31" s="70"/>
      <c r="FVO31" s="70"/>
      <c r="FVP31" s="70"/>
      <c r="FVQ31" s="70"/>
      <c r="FVR31" s="70"/>
      <c r="FVS31" s="70"/>
      <c r="FVT31" s="70"/>
      <c r="FVU31" s="70"/>
      <c r="FVV31" s="70"/>
      <c r="FVW31" s="70"/>
      <c r="FVX31" s="70"/>
      <c r="FVY31" s="70"/>
      <c r="FVZ31" s="70"/>
      <c r="FWA31" s="70"/>
      <c r="FWB31" s="70"/>
      <c r="FWC31" s="70"/>
      <c r="FWD31" s="70"/>
      <c r="FWE31" s="70"/>
      <c r="FWF31" s="70"/>
      <c r="FWG31" s="70"/>
      <c r="FWH31" s="70"/>
      <c r="FWI31" s="70"/>
      <c r="FWJ31" s="70"/>
      <c r="FWK31" s="70"/>
      <c r="FWL31" s="70"/>
      <c r="FWM31" s="70"/>
      <c r="FWN31" s="70"/>
      <c r="FWO31" s="70"/>
      <c r="FWP31" s="70"/>
      <c r="FWQ31" s="70"/>
      <c r="FWR31" s="70"/>
      <c r="FWS31" s="70"/>
      <c r="FWT31" s="70"/>
      <c r="FWU31" s="70"/>
      <c r="FWV31" s="70"/>
      <c r="FWW31" s="70"/>
      <c r="FWX31" s="70"/>
      <c r="FWY31" s="70"/>
      <c r="FWZ31" s="70"/>
      <c r="FXA31" s="70"/>
      <c r="FXB31" s="70"/>
      <c r="FXC31" s="70"/>
      <c r="FXD31" s="70"/>
      <c r="FXE31" s="70"/>
      <c r="FXF31" s="70"/>
      <c r="FXG31" s="70"/>
      <c r="FXH31" s="70"/>
      <c r="FXI31" s="70"/>
      <c r="FXJ31" s="70"/>
      <c r="FXK31" s="70"/>
      <c r="FXL31" s="70"/>
      <c r="FXM31" s="70"/>
      <c r="FXN31" s="70"/>
      <c r="FXO31" s="70"/>
      <c r="FXP31" s="70"/>
      <c r="FXQ31" s="70"/>
      <c r="FXR31" s="70"/>
      <c r="FXS31" s="70"/>
      <c r="FXT31" s="70"/>
      <c r="FXU31" s="70"/>
      <c r="FXV31" s="70"/>
      <c r="FXW31" s="70"/>
      <c r="FXX31" s="70"/>
      <c r="FXY31" s="70"/>
      <c r="FXZ31" s="70"/>
      <c r="FYA31" s="70"/>
      <c r="FYB31" s="70"/>
      <c r="FYC31" s="70"/>
      <c r="FYD31" s="70"/>
      <c r="FYE31" s="70"/>
      <c r="FYF31" s="70"/>
      <c r="FYG31" s="70"/>
      <c r="FYH31" s="70"/>
      <c r="FYI31" s="70"/>
      <c r="FYJ31" s="70"/>
      <c r="FYK31" s="70"/>
      <c r="FYL31" s="70"/>
      <c r="FYM31" s="70"/>
      <c r="FYN31" s="70"/>
      <c r="FYO31" s="70"/>
      <c r="FYP31" s="70"/>
      <c r="FYQ31" s="70"/>
      <c r="FYR31" s="70"/>
      <c r="FYS31" s="70"/>
      <c r="FYT31" s="70"/>
      <c r="FYU31" s="70"/>
      <c r="FYV31" s="70"/>
      <c r="FYW31" s="70"/>
      <c r="FYX31" s="70"/>
      <c r="FYY31" s="70"/>
      <c r="FYZ31" s="70"/>
      <c r="FZA31" s="70"/>
      <c r="FZB31" s="70"/>
      <c r="FZC31" s="70"/>
      <c r="FZD31" s="70"/>
      <c r="FZE31" s="70"/>
      <c r="FZF31" s="70"/>
      <c r="FZG31" s="70"/>
      <c r="FZH31" s="70"/>
      <c r="FZI31" s="70"/>
      <c r="FZJ31" s="70"/>
      <c r="FZK31" s="70"/>
      <c r="FZL31" s="70"/>
      <c r="FZM31" s="70"/>
      <c r="FZN31" s="70"/>
      <c r="FZO31" s="70"/>
      <c r="FZP31" s="70"/>
      <c r="FZQ31" s="70"/>
      <c r="FZR31" s="70"/>
      <c r="FZS31" s="70"/>
      <c r="FZT31" s="70"/>
      <c r="FZU31" s="70"/>
      <c r="FZV31" s="70"/>
      <c r="FZW31" s="70"/>
      <c r="FZX31" s="70"/>
      <c r="FZY31" s="70"/>
      <c r="FZZ31" s="70"/>
      <c r="GAA31" s="70"/>
      <c r="GAB31" s="70"/>
      <c r="GAC31" s="70"/>
      <c r="GAD31" s="70"/>
      <c r="GAE31" s="70"/>
      <c r="GAF31" s="70"/>
      <c r="GAG31" s="70"/>
      <c r="GAH31" s="70"/>
      <c r="GAI31" s="70"/>
      <c r="GAJ31" s="70"/>
      <c r="GAK31" s="70"/>
      <c r="GAL31" s="70"/>
      <c r="GAM31" s="70"/>
      <c r="GAN31" s="70"/>
      <c r="GAO31" s="70"/>
      <c r="GAP31" s="70"/>
      <c r="GAQ31" s="70"/>
      <c r="GAR31" s="70"/>
      <c r="GAS31" s="70"/>
      <c r="GAT31" s="70"/>
      <c r="GAU31" s="70"/>
      <c r="GAV31" s="70"/>
      <c r="GAW31" s="70"/>
      <c r="GAX31" s="70"/>
      <c r="GAY31" s="70"/>
      <c r="GAZ31" s="70"/>
      <c r="GBA31" s="70"/>
      <c r="GBB31" s="70"/>
      <c r="GBC31" s="70"/>
      <c r="GBD31" s="70"/>
      <c r="GBE31" s="70"/>
      <c r="GBF31" s="70"/>
      <c r="GBG31" s="70"/>
      <c r="GBH31" s="70"/>
      <c r="GBI31" s="70"/>
      <c r="GBJ31" s="70"/>
      <c r="GBK31" s="70"/>
      <c r="GBL31" s="70"/>
      <c r="GBM31" s="70"/>
      <c r="GBN31" s="70"/>
      <c r="GBO31" s="70"/>
      <c r="GBP31" s="70"/>
      <c r="GBQ31" s="70"/>
      <c r="GBR31" s="70"/>
      <c r="GBS31" s="70"/>
      <c r="GBT31" s="70"/>
      <c r="GBU31" s="70"/>
      <c r="GBV31" s="70"/>
      <c r="GBW31" s="70"/>
      <c r="GBX31" s="70"/>
      <c r="GBY31" s="70"/>
      <c r="GBZ31" s="70"/>
      <c r="GCA31" s="70"/>
      <c r="GCB31" s="70"/>
      <c r="GCC31" s="70"/>
      <c r="GCD31" s="70"/>
      <c r="GCE31" s="70"/>
      <c r="GCF31" s="70"/>
      <c r="GCG31" s="70"/>
      <c r="GCH31" s="70"/>
      <c r="GCI31" s="70"/>
      <c r="GCJ31" s="70"/>
      <c r="GCK31" s="70"/>
      <c r="GCL31" s="70"/>
      <c r="GCM31" s="70"/>
      <c r="GCN31" s="70"/>
      <c r="GCO31" s="70"/>
      <c r="GCP31" s="70"/>
      <c r="GCQ31" s="70"/>
      <c r="GCR31" s="70"/>
      <c r="GCS31" s="70"/>
      <c r="GCT31" s="70"/>
      <c r="GCU31" s="70"/>
      <c r="GCV31" s="70"/>
      <c r="GCW31" s="70"/>
      <c r="GCX31" s="70"/>
      <c r="GCY31" s="70"/>
      <c r="GCZ31" s="70"/>
      <c r="GDA31" s="70"/>
      <c r="GDB31" s="70"/>
      <c r="GDC31" s="70"/>
      <c r="GDD31" s="70"/>
      <c r="GDE31" s="70"/>
      <c r="GDF31" s="70"/>
      <c r="GDG31" s="70"/>
      <c r="GDH31" s="70"/>
      <c r="GDI31" s="70"/>
      <c r="GDJ31" s="70"/>
      <c r="GDK31" s="70"/>
      <c r="GDL31" s="70"/>
      <c r="GDM31" s="70"/>
      <c r="GDN31" s="70"/>
      <c r="GDO31" s="70"/>
      <c r="GDP31" s="70"/>
      <c r="GDQ31" s="70"/>
      <c r="GDR31" s="70"/>
      <c r="GDS31" s="70"/>
      <c r="GDT31" s="70"/>
      <c r="GDU31" s="70"/>
      <c r="GDV31" s="70"/>
      <c r="GDW31" s="70"/>
      <c r="GDX31" s="70"/>
      <c r="GDY31" s="70"/>
      <c r="GDZ31" s="70"/>
      <c r="GEA31" s="70"/>
      <c r="GEB31" s="70"/>
      <c r="GEC31" s="70"/>
      <c r="GED31" s="70"/>
      <c r="GEE31" s="70"/>
      <c r="GEF31" s="70"/>
      <c r="GEG31" s="70"/>
      <c r="GEH31" s="70"/>
      <c r="GEI31" s="70"/>
      <c r="GEJ31" s="70"/>
      <c r="GEK31" s="70"/>
      <c r="GEL31" s="70"/>
      <c r="GEM31" s="70"/>
      <c r="GEN31" s="70"/>
      <c r="GEO31" s="70"/>
      <c r="GEP31" s="70"/>
      <c r="GEQ31" s="70"/>
      <c r="GER31" s="70"/>
      <c r="GES31" s="70"/>
      <c r="GET31" s="70"/>
      <c r="GEU31" s="70"/>
      <c r="GEV31" s="70"/>
      <c r="GEW31" s="70"/>
      <c r="GEX31" s="70"/>
      <c r="GEY31" s="70"/>
      <c r="GEZ31" s="70"/>
      <c r="GFA31" s="70"/>
      <c r="GFB31" s="70"/>
      <c r="GFC31" s="70"/>
      <c r="GFD31" s="70"/>
      <c r="GFE31" s="70"/>
      <c r="GFF31" s="70"/>
      <c r="GFG31" s="70"/>
      <c r="GFH31" s="70"/>
      <c r="GFI31" s="70"/>
      <c r="GFJ31" s="70"/>
      <c r="GFK31" s="70"/>
      <c r="GFL31" s="70"/>
      <c r="GFM31" s="70"/>
      <c r="GFN31" s="70"/>
      <c r="GFO31" s="70"/>
      <c r="GFP31" s="70"/>
      <c r="GFQ31" s="70"/>
      <c r="GFR31" s="70"/>
      <c r="GFS31" s="70"/>
      <c r="GFT31" s="70"/>
      <c r="GFU31" s="70"/>
      <c r="GFV31" s="70"/>
      <c r="GFW31" s="70"/>
      <c r="GFX31" s="70"/>
      <c r="GFY31" s="70"/>
      <c r="GFZ31" s="70"/>
      <c r="GGA31" s="70"/>
      <c r="GGB31" s="70"/>
      <c r="GGC31" s="70"/>
      <c r="GGD31" s="70"/>
      <c r="GGE31" s="70"/>
      <c r="GGF31" s="70"/>
      <c r="GGG31" s="70"/>
      <c r="GGH31" s="70"/>
      <c r="GGI31" s="70"/>
      <c r="GGJ31" s="70"/>
      <c r="GGK31" s="70"/>
      <c r="GGL31" s="70"/>
      <c r="GGM31" s="70"/>
      <c r="GGN31" s="70"/>
      <c r="GGO31" s="70"/>
      <c r="GGP31" s="70"/>
      <c r="GGQ31" s="70"/>
      <c r="GGR31" s="70"/>
      <c r="GGS31" s="70"/>
      <c r="GGT31" s="70"/>
      <c r="GGU31" s="70"/>
      <c r="GGV31" s="70"/>
      <c r="GGW31" s="70"/>
      <c r="GGX31" s="70"/>
      <c r="GGY31" s="70"/>
      <c r="GGZ31" s="70"/>
      <c r="GHA31" s="70"/>
      <c r="GHB31" s="70"/>
      <c r="GHC31" s="70"/>
      <c r="GHD31" s="70"/>
      <c r="GHE31" s="70"/>
      <c r="GHF31" s="70"/>
      <c r="GHG31" s="70"/>
      <c r="GHH31" s="70"/>
      <c r="GHI31" s="70"/>
      <c r="GHJ31" s="70"/>
      <c r="GHK31" s="70"/>
      <c r="GHL31" s="70"/>
      <c r="GHM31" s="70"/>
      <c r="GHN31" s="70"/>
      <c r="GHO31" s="70"/>
      <c r="GHP31" s="70"/>
      <c r="GHQ31" s="70"/>
      <c r="GHR31" s="70"/>
      <c r="GHS31" s="70"/>
      <c r="GHT31" s="70"/>
      <c r="GHU31" s="70"/>
      <c r="GHV31" s="70"/>
      <c r="GHW31" s="70"/>
      <c r="GHX31" s="70"/>
      <c r="GHY31" s="70"/>
      <c r="GHZ31" s="70"/>
      <c r="GIA31" s="70"/>
      <c r="GIB31" s="70"/>
      <c r="GIC31" s="70"/>
      <c r="GID31" s="70"/>
      <c r="GIE31" s="70"/>
      <c r="GIF31" s="70"/>
      <c r="GIG31" s="70"/>
      <c r="GIH31" s="70"/>
      <c r="GII31" s="70"/>
      <c r="GIJ31" s="70"/>
      <c r="GIK31" s="70"/>
      <c r="GIL31" s="70"/>
      <c r="GIM31" s="70"/>
      <c r="GIN31" s="70"/>
      <c r="GIO31" s="70"/>
      <c r="GIP31" s="70"/>
      <c r="GIQ31" s="70"/>
      <c r="GIR31" s="70"/>
      <c r="GIS31" s="70"/>
      <c r="GIT31" s="70"/>
      <c r="GIU31" s="70"/>
      <c r="GIV31" s="70"/>
      <c r="GIW31" s="70"/>
      <c r="GIX31" s="70"/>
      <c r="GIY31" s="70"/>
      <c r="GIZ31" s="70"/>
      <c r="GJA31" s="70"/>
      <c r="GJB31" s="70"/>
      <c r="GJC31" s="70"/>
      <c r="GJD31" s="70"/>
      <c r="GJE31" s="70"/>
      <c r="GJF31" s="70"/>
      <c r="GJG31" s="70"/>
      <c r="GJH31" s="70"/>
      <c r="GJI31" s="70"/>
      <c r="GJJ31" s="70"/>
      <c r="GJK31" s="70"/>
      <c r="GJL31" s="70"/>
      <c r="GJM31" s="70"/>
      <c r="GJN31" s="70"/>
      <c r="GJO31" s="70"/>
      <c r="GJP31" s="70"/>
      <c r="GJQ31" s="70"/>
      <c r="GJR31" s="70"/>
      <c r="GJS31" s="70"/>
      <c r="GJT31" s="70"/>
      <c r="GJU31" s="70"/>
      <c r="GJV31" s="70"/>
      <c r="GJW31" s="70"/>
      <c r="GJX31" s="70"/>
      <c r="GJY31" s="70"/>
      <c r="GJZ31" s="70"/>
      <c r="GKA31" s="70"/>
      <c r="GKB31" s="70"/>
      <c r="GKC31" s="70"/>
      <c r="GKD31" s="70"/>
      <c r="GKE31" s="70"/>
      <c r="GKF31" s="70"/>
      <c r="GKG31" s="70"/>
      <c r="GKH31" s="70"/>
      <c r="GKI31" s="70"/>
      <c r="GKJ31" s="70"/>
      <c r="GKK31" s="70"/>
      <c r="GKL31" s="70"/>
      <c r="GKM31" s="70"/>
      <c r="GKN31" s="70"/>
      <c r="GKO31" s="70"/>
      <c r="GKP31" s="70"/>
      <c r="GKQ31" s="70"/>
      <c r="GKR31" s="70"/>
      <c r="GKS31" s="70"/>
      <c r="GKT31" s="70"/>
      <c r="GKU31" s="70"/>
      <c r="GKV31" s="70"/>
      <c r="GKW31" s="70"/>
      <c r="GKX31" s="70"/>
      <c r="GKY31" s="70"/>
      <c r="GKZ31" s="70"/>
      <c r="GLA31" s="70"/>
      <c r="GLB31" s="70"/>
      <c r="GLC31" s="70"/>
      <c r="GLD31" s="70"/>
      <c r="GLE31" s="70"/>
      <c r="GLF31" s="70"/>
      <c r="GLG31" s="70"/>
      <c r="GLH31" s="70"/>
      <c r="GLI31" s="70"/>
      <c r="GLJ31" s="70"/>
      <c r="GLK31" s="70"/>
      <c r="GLL31" s="70"/>
      <c r="GLM31" s="70"/>
      <c r="GLN31" s="70"/>
      <c r="GLO31" s="70"/>
      <c r="GLP31" s="70"/>
      <c r="GLQ31" s="70"/>
      <c r="GLR31" s="70"/>
      <c r="GLS31" s="70"/>
      <c r="GLT31" s="70"/>
      <c r="GLU31" s="70"/>
      <c r="GLV31" s="70"/>
      <c r="GLW31" s="70"/>
      <c r="GLX31" s="70"/>
      <c r="GLY31" s="70"/>
      <c r="GLZ31" s="70"/>
      <c r="GMA31" s="70"/>
      <c r="GMB31" s="70"/>
      <c r="GMC31" s="70"/>
      <c r="GMD31" s="70"/>
      <c r="GME31" s="70"/>
      <c r="GMF31" s="70"/>
      <c r="GMG31" s="70"/>
      <c r="GMH31" s="70"/>
      <c r="GMI31" s="70"/>
      <c r="GMJ31" s="70"/>
      <c r="GMK31" s="70"/>
      <c r="GML31" s="70"/>
      <c r="GMM31" s="70"/>
      <c r="GMN31" s="70"/>
      <c r="GMO31" s="70"/>
      <c r="GMP31" s="70"/>
      <c r="GMQ31" s="70"/>
      <c r="GMR31" s="70"/>
      <c r="GMS31" s="70"/>
      <c r="GMT31" s="70"/>
      <c r="GMU31" s="70"/>
      <c r="GMV31" s="70"/>
      <c r="GMW31" s="70"/>
      <c r="GMX31" s="70"/>
      <c r="GMY31" s="70"/>
      <c r="GMZ31" s="70"/>
      <c r="GNA31" s="70"/>
      <c r="GNB31" s="70"/>
      <c r="GNC31" s="70"/>
      <c r="GND31" s="70"/>
      <c r="GNE31" s="70"/>
      <c r="GNF31" s="70"/>
      <c r="GNG31" s="70"/>
      <c r="GNH31" s="70"/>
      <c r="GNI31" s="70"/>
      <c r="GNJ31" s="70"/>
      <c r="GNK31" s="70"/>
      <c r="GNL31" s="70"/>
      <c r="GNM31" s="70"/>
      <c r="GNN31" s="70"/>
      <c r="GNO31" s="70"/>
      <c r="GNP31" s="70"/>
      <c r="GNQ31" s="70"/>
      <c r="GNR31" s="70"/>
      <c r="GNS31" s="70"/>
      <c r="GNT31" s="70"/>
      <c r="GNU31" s="70"/>
      <c r="GNV31" s="70"/>
      <c r="GNW31" s="70"/>
      <c r="GNX31" s="70"/>
      <c r="GNY31" s="70"/>
      <c r="GNZ31" s="70"/>
      <c r="GOA31" s="70"/>
      <c r="GOB31" s="70"/>
      <c r="GOC31" s="70"/>
      <c r="GOD31" s="70"/>
      <c r="GOE31" s="70"/>
      <c r="GOF31" s="70"/>
      <c r="GOG31" s="70"/>
      <c r="GOH31" s="70"/>
      <c r="GOI31" s="70"/>
      <c r="GOJ31" s="70"/>
      <c r="GOK31" s="70"/>
      <c r="GOL31" s="70"/>
      <c r="GOM31" s="70"/>
      <c r="GON31" s="70"/>
      <c r="GOO31" s="70"/>
      <c r="GOP31" s="70"/>
      <c r="GOQ31" s="70"/>
      <c r="GOR31" s="70"/>
      <c r="GOS31" s="70"/>
      <c r="GOT31" s="70"/>
      <c r="GOU31" s="70"/>
      <c r="GOV31" s="70"/>
      <c r="GOW31" s="70"/>
      <c r="GOX31" s="70"/>
      <c r="GOY31" s="70"/>
      <c r="GOZ31" s="70"/>
      <c r="GPA31" s="70"/>
      <c r="GPB31" s="70"/>
      <c r="GPC31" s="70"/>
      <c r="GPD31" s="70"/>
      <c r="GPE31" s="70"/>
      <c r="GPF31" s="70"/>
      <c r="GPG31" s="70"/>
      <c r="GPH31" s="70"/>
      <c r="GPI31" s="70"/>
      <c r="GPJ31" s="70"/>
      <c r="GPK31" s="70"/>
      <c r="GPL31" s="70"/>
      <c r="GPM31" s="70"/>
      <c r="GPN31" s="70"/>
      <c r="GPO31" s="70"/>
      <c r="GPP31" s="70"/>
      <c r="GPQ31" s="70"/>
      <c r="GPR31" s="70"/>
      <c r="GPS31" s="70"/>
      <c r="GPT31" s="70"/>
      <c r="GPU31" s="70"/>
      <c r="GPV31" s="70"/>
      <c r="GPW31" s="70"/>
      <c r="GPX31" s="70"/>
      <c r="GPY31" s="70"/>
      <c r="GPZ31" s="70"/>
      <c r="GQA31" s="70"/>
      <c r="GQB31" s="70"/>
      <c r="GQC31" s="70"/>
      <c r="GQD31" s="70"/>
      <c r="GQE31" s="70"/>
      <c r="GQF31" s="70"/>
      <c r="GQG31" s="70"/>
      <c r="GQH31" s="70"/>
      <c r="GQI31" s="70"/>
      <c r="GQJ31" s="70"/>
      <c r="GQK31" s="70"/>
      <c r="GQL31" s="70"/>
      <c r="GQM31" s="70"/>
      <c r="GQN31" s="70"/>
      <c r="GQO31" s="70"/>
      <c r="GQP31" s="70"/>
      <c r="GQQ31" s="70"/>
      <c r="GQR31" s="70"/>
      <c r="GQS31" s="70"/>
      <c r="GQT31" s="70"/>
      <c r="GQU31" s="70"/>
      <c r="GQV31" s="70"/>
      <c r="GQW31" s="70"/>
      <c r="GQX31" s="70"/>
      <c r="GQY31" s="70"/>
      <c r="GQZ31" s="70"/>
      <c r="GRA31" s="70"/>
      <c r="GRB31" s="70"/>
      <c r="GRC31" s="70"/>
      <c r="GRD31" s="70"/>
      <c r="GRE31" s="70"/>
      <c r="GRF31" s="70"/>
      <c r="GRG31" s="70"/>
      <c r="GRH31" s="70"/>
      <c r="GRI31" s="70"/>
      <c r="GRJ31" s="70"/>
      <c r="GRK31" s="70"/>
      <c r="GRL31" s="70"/>
      <c r="GRM31" s="70"/>
      <c r="GRN31" s="70"/>
      <c r="GRO31" s="70"/>
      <c r="GRP31" s="70"/>
      <c r="GRQ31" s="70"/>
      <c r="GRR31" s="70"/>
      <c r="GRS31" s="70"/>
      <c r="GRT31" s="70"/>
      <c r="GRU31" s="70"/>
      <c r="GRV31" s="70"/>
      <c r="GRW31" s="70"/>
      <c r="GRX31" s="70"/>
      <c r="GRY31" s="70"/>
      <c r="GRZ31" s="70"/>
      <c r="GSA31" s="70"/>
      <c r="GSB31" s="70"/>
      <c r="GSC31" s="70"/>
      <c r="GSD31" s="70"/>
      <c r="GSE31" s="70"/>
      <c r="GSF31" s="70"/>
      <c r="GSG31" s="70"/>
      <c r="GSH31" s="70"/>
      <c r="GSI31" s="70"/>
      <c r="GSJ31" s="70"/>
      <c r="GSK31" s="70"/>
      <c r="GSL31" s="70"/>
      <c r="GSM31" s="70"/>
      <c r="GSN31" s="70"/>
      <c r="GSO31" s="70"/>
      <c r="GSP31" s="70"/>
      <c r="GSQ31" s="70"/>
      <c r="GSR31" s="70"/>
      <c r="GSS31" s="70"/>
      <c r="GST31" s="70"/>
      <c r="GSU31" s="70"/>
      <c r="GSV31" s="70"/>
      <c r="GSW31" s="70"/>
      <c r="GSX31" s="70"/>
      <c r="GSY31" s="70"/>
      <c r="GSZ31" s="70"/>
      <c r="GTA31" s="70"/>
      <c r="GTB31" s="70"/>
      <c r="GTC31" s="70"/>
      <c r="GTD31" s="70"/>
      <c r="GTE31" s="70"/>
      <c r="GTF31" s="70"/>
      <c r="GTG31" s="70"/>
      <c r="GTH31" s="70"/>
      <c r="GTI31" s="70"/>
      <c r="GTJ31" s="70"/>
      <c r="GTK31" s="70"/>
      <c r="GTL31" s="70"/>
      <c r="GTM31" s="70"/>
      <c r="GTN31" s="70"/>
      <c r="GTO31" s="70"/>
      <c r="GTP31" s="70"/>
      <c r="GTQ31" s="70"/>
      <c r="GTR31" s="70"/>
      <c r="GTS31" s="70"/>
      <c r="GTT31" s="70"/>
      <c r="GTU31" s="70"/>
      <c r="GTV31" s="70"/>
      <c r="GTW31" s="70"/>
      <c r="GTX31" s="70"/>
      <c r="GTY31" s="70"/>
      <c r="GTZ31" s="70"/>
      <c r="GUA31" s="70"/>
      <c r="GUB31" s="70"/>
      <c r="GUC31" s="70"/>
      <c r="GUD31" s="70"/>
      <c r="GUE31" s="70"/>
      <c r="GUF31" s="70"/>
      <c r="GUG31" s="70"/>
      <c r="GUH31" s="70"/>
      <c r="GUI31" s="70"/>
      <c r="GUJ31" s="70"/>
      <c r="GUK31" s="70"/>
      <c r="GUL31" s="70"/>
      <c r="GUM31" s="70"/>
      <c r="GUN31" s="70"/>
      <c r="GUO31" s="70"/>
      <c r="GUP31" s="70"/>
      <c r="GUQ31" s="70"/>
      <c r="GUR31" s="70"/>
      <c r="GUS31" s="70"/>
      <c r="GUT31" s="70"/>
      <c r="GUU31" s="70"/>
      <c r="GUV31" s="70"/>
      <c r="GUW31" s="70"/>
      <c r="GUX31" s="70"/>
      <c r="GUY31" s="70"/>
      <c r="GUZ31" s="70"/>
      <c r="GVA31" s="70"/>
      <c r="GVB31" s="70"/>
      <c r="GVC31" s="70"/>
      <c r="GVD31" s="70"/>
      <c r="GVE31" s="70"/>
      <c r="GVF31" s="70"/>
      <c r="GVG31" s="70"/>
      <c r="GVH31" s="70"/>
      <c r="GVI31" s="70"/>
      <c r="GVJ31" s="70"/>
      <c r="GVK31" s="70"/>
      <c r="GVL31" s="70"/>
      <c r="GVM31" s="70"/>
      <c r="GVN31" s="70"/>
      <c r="GVO31" s="70"/>
      <c r="GVP31" s="70"/>
      <c r="GVQ31" s="70"/>
      <c r="GVR31" s="70"/>
      <c r="GVS31" s="70"/>
      <c r="GVT31" s="70"/>
      <c r="GVU31" s="70"/>
      <c r="GVV31" s="70"/>
      <c r="GVW31" s="70"/>
      <c r="GVX31" s="70"/>
      <c r="GVY31" s="70"/>
      <c r="GVZ31" s="70"/>
      <c r="GWA31" s="70"/>
      <c r="GWB31" s="70"/>
      <c r="GWC31" s="70"/>
      <c r="GWD31" s="70"/>
      <c r="GWE31" s="70"/>
      <c r="GWF31" s="70"/>
      <c r="GWG31" s="70"/>
      <c r="GWH31" s="70"/>
      <c r="GWI31" s="70"/>
      <c r="GWJ31" s="70"/>
      <c r="GWK31" s="70"/>
      <c r="GWL31" s="70"/>
      <c r="GWM31" s="70"/>
      <c r="GWN31" s="70"/>
      <c r="GWO31" s="70"/>
      <c r="GWP31" s="70"/>
      <c r="GWQ31" s="70"/>
      <c r="GWR31" s="70"/>
      <c r="GWS31" s="70"/>
      <c r="GWT31" s="70"/>
      <c r="GWU31" s="70"/>
      <c r="GWV31" s="70"/>
      <c r="GWW31" s="70"/>
      <c r="GWX31" s="70"/>
      <c r="GWY31" s="70"/>
      <c r="GWZ31" s="70"/>
      <c r="GXA31" s="70"/>
      <c r="GXB31" s="70"/>
      <c r="GXC31" s="70"/>
      <c r="GXD31" s="70"/>
      <c r="GXE31" s="70"/>
      <c r="GXF31" s="70"/>
      <c r="GXG31" s="70"/>
      <c r="GXH31" s="70"/>
      <c r="GXI31" s="70"/>
      <c r="GXJ31" s="70"/>
      <c r="GXK31" s="70"/>
      <c r="GXL31" s="70"/>
      <c r="GXM31" s="70"/>
      <c r="GXN31" s="70"/>
      <c r="GXO31" s="70"/>
      <c r="GXP31" s="70"/>
      <c r="GXQ31" s="70"/>
      <c r="GXR31" s="70"/>
      <c r="GXS31" s="70"/>
      <c r="GXT31" s="70"/>
      <c r="GXU31" s="70"/>
      <c r="GXV31" s="70"/>
      <c r="GXW31" s="70"/>
      <c r="GXX31" s="70"/>
      <c r="GXY31" s="70"/>
      <c r="GXZ31" s="70"/>
      <c r="GYA31" s="70"/>
      <c r="GYB31" s="70"/>
      <c r="GYC31" s="70"/>
      <c r="GYD31" s="70"/>
      <c r="GYE31" s="70"/>
      <c r="GYF31" s="70"/>
      <c r="GYG31" s="70"/>
      <c r="GYH31" s="70"/>
      <c r="GYI31" s="70"/>
      <c r="GYJ31" s="70"/>
      <c r="GYK31" s="70"/>
      <c r="GYL31" s="70"/>
      <c r="GYM31" s="70"/>
      <c r="GYN31" s="70"/>
      <c r="GYO31" s="70"/>
      <c r="GYP31" s="70"/>
      <c r="GYQ31" s="70"/>
      <c r="GYR31" s="70"/>
      <c r="GYS31" s="70"/>
      <c r="GYT31" s="70"/>
      <c r="GYU31" s="70"/>
      <c r="GYV31" s="70"/>
      <c r="GYW31" s="70"/>
      <c r="GYX31" s="70"/>
      <c r="GYY31" s="70"/>
      <c r="GYZ31" s="70"/>
      <c r="GZA31" s="70"/>
      <c r="GZB31" s="70"/>
      <c r="GZC31" s="70"/>
      <c r="GZD31" s="70"/>
      <c r="GZE31" s="70"/>
      <c r="GZF31" s="70"/>
      <c r="GZG31" s="70"/>
      <c r="GZH31" s="70"/>
      <c r="GZI31" s="70"/>
      <c r="GZJ31" s="70"/>
      <c r="GZK31" s="70"/>
      <c r="GZL31" s="70"/>
      <c r="GZM31" s="70"/>
      <c r="GZN31" s="70"/>
      <c r="GZO31" s="70"/>
      <c r="GZP31" s="70"/>
      <c r="GZQ31" s="70"/>
      <c r="GZR31" s="70"/>
      <c r="GZS31" s="70"/>
      <c r="GZT31" s="70"/>
      <c r="GZU31" s="70"/>
      <c r="GZV31" s="70"/>
      <c r="GZW31" s="70"/>
      <c r="GZX31" s="70"/>
      <c r="GZY31" s="70"/>
      <c r="GZZ31" s="70"/>
      <c r="HAA31" s="70"/>
      <c r="HAB31" s="70"/>
      <c r="HAC31" s="70"/>
      <c r="HAD31" s="70"/>
      <c r="HAE31" s="70"/>
      <c r="HAF31" s="70"/>
      <c r="HAG31" s="70"/>
      <c r="HAH31" s="70"/>
      <c r="HAI31" s="70"/>
      <c r="HAJ31" s="70"/>
      <c r="HAK31" s="70"/>
      <c r="HAL31" s="70"/>
      <c r="HAM31" s="70"/>
      <c r="HAN31" s="70"/>
      <c r="HAO31" s="70"/>
      <c r="HAP31" s="70"/>
      <c r="HAQ31" s="70"/>
      <c r="HAR31" s="70"/>
      <c r="HAS31" s="70"/>
      <c r="HAT31" s="70"/>
      <c r="HAU31" s="70"/>
      <c r="HAV31" s="70"/>
      <c r="HAW31" s="70"/>
      <c r="HAX31" s="70"/>
      <c r="HAY31" s="70"/>
      <c r="HAZ31" s="70"/>
      <c r="HBA31" s="70"/>
      <c r="HBB31" s="70"/>
      <c r="HBC31" s="70"/>
      <c r="HBD31" s="70"/>
      <c r="HBE31" s="70"/>
      <c r="HBF31" s="70"/>
      <c r="HBG31" s="70"/>
      <c r="HBH31" s="70"/>
      <c r="HBI31" s="70"/>
      <c r="HBJ31" s="70"/>
      <c r="HBK31" s="70"/>
      <c r="HBL31" s="70"/>
      <c r="HBM31" s="70"/>
      <c r="HBN31" s="70"/>
      <c r="HBO31" s="70"/>
      <c r="HBP31" s="70"/>
      <c r="HBQ31" s="70"/>
      <c r="HBR31" s="70"/>
      <c r="HBS31" s="70"/>
      <c r="HBT31" s="70"/>
      <c r="HBU31" s="70"/>
      <c r="HBV31" s="70"/>
      <c r="HBW31" s="70"/>
      <c r="HBX31" s="70"/>
      <c r="HBY31" s="70"/>
      <c r="HBZ31" s="70"/>
      <c r="HCA31" s="70"/>
      <c r="HCB31" s="70"/>
      <c r="HCC31" s="70"/>
      <c r="HCD31" s="70"/>
      <c r="HCE31" s="70"/>
      <c r="HCF31" s="70"/>
      <c r="HCG31" s="70"/>
      <c r="HCH31" s="70"/>
      <c r="HCI31" s="70"/>
      <c r="HCJ31" s="70"/>
      <c r="HCK31" s="70"/>
      <c r="HCL31" s="70"/>
      <c r="HCM31" s="70"/>
      <c r="HCN31" s="70"/>
      <c r="HCO31" s="70"/>
      <c r="HCP31" s="70"/>
      <c r="HCQ31" s="70"/>
      <c r="HCR31" s="70"/>
      <c r="HCS31" s="70"/>
      <c r="HCT31" s="70"/>
      <c r="HCU31" s="70"/>
      <c r="HCV31" s="70"/>
      <c r="HCW31" s="70"/>
      <c r="HCX31" s="70"/>
      <c r="HCY31" s="70"/>
      <c r="HCZ31" s="70"/>
      <c r="HDA31" s="70"/>
      <c r="HDB31" s="70"/>
      <c r="HDC31" s="70"/>
      <c r="HDD31" s="70"/>
      <c r="HDE31" s="70"/>
      <c r="HDF31" s="70"/>
      <c r="HDG31" s="70"/>
      <c r="HDH31" s="70"/>
      <c r="HDI31" s="70"/>
      <c r="HDJ31" s="70"/>
      <c r="HDK31" s="70"/>
      <c r="HDL31" s="70"/>
      <c r="HDM31" s="70"/>
      <c r="HDN31" s="70"/>
      <c r="HDO31" s="70"/>
      <c r="HDP31" s="70"/>
      <c r="HDQ31" s="70"/>
      <c r="HDR31" s="70"/>
      <c r="HDS31" s="70"/>
      <c r="HDT31" s="70"/>
      <c r="HDU31" s="70"/>
      <c r="HDV31" s="70"/>
      <c r="HDW31" s="70"/>
      <c r="HDX31" s="70"/>
      <c r="HDY31" s="70"/>
      <c r="HDZ31" s="70"/>
      <c r="HEA31" s="70"/>
      <c r="HEB31" s="70"/>
      <c r="HEC31" s="70"/>
      <c r="HED31" s="70"/>
      <c r="HEE31" s="70"/>
      <c r="HEF31" s="70"/>
      <c r="HEG31" s="70"/>
      <c r="HEH31" s="70"/>
      <c r="HEI31" s="70"/>
      <c r="HEJ31" s="70"/>
      <c r="HEK31" s="70"/>
      <c r="HEL31" s="70"/>
      <c r="HEM31" s="70"/>
      <c r="HEN31" s="70"/>
      <c r="HEO31" s="70"/>
      <c r="HEP31" s="70"/>
      <c r="HEQ31" s="70"/>
      <c r="HER31" s="70"/>
      <c r="HES31" s="70"/>
      <c r="HET31" s="70"/>
      <c r="HEU31" s="70"/>
      <c r="HEV31" s="70"/>
      <c r="HEW31" s="70"/>
      <c r="HEX31" s="70"/>
      <c r="HEY31" s="70"/>
      <c r="HEZ31" s="70"/>
      <c r="HFA31" s="70"/>
      <c r="HFB31" s="70"/>
      <c r="HFC31" s="70"/>
      <c r="HFD31" s="70"/>
      <c r="HFE31" s="70"/>
      <c r="HFF31" s="70"/>
      <c r="HFG31" s="70"/>
      <c r="HFH31" s="70"/>
      <c r="HFI31" s="70"/>
      <c r="HFJ31" s="70"/>
      <c r="HFK31" s="70"/>
      <c r="HFL31" s="70"/>
      <c r="HFM31" s="70"/>
      <c r="HFN31" s="70"/>
      <c r="HFO31" s="70"/>
      <c r="HFP31" s="70"/>
      <c r="HFQ31" s="70"/>
      <c r="HFR31" s="70"/>
      <c r="HFS31" s="70"/>
      <c r="HFT31" s="70"/>
      <c r="HFU31" s="70"/>
      <c r="HFV31" s="70"/>
      <c r="HFW31" s="70"/>
      <c r="HFX31" s="70"/>
      <c r="HFY31" s="70"/>
      <c r="HFZ31" s="70"/>
      <c r="HGA31" s="70"/>
      <c r="HGB31" s="70"/>
      <c r="HGC31" s="70"/>
      <c r="HGD31" s="70"/>
      <c r="HGE31" s="70"/>
      <c r="HGF31" s="70"/>
      <c r="HGG31" s="70"/>
      <c r="HGH31" s="70"/>
      <c r="HGI31" s="70"/>
      <c r="HGJ31" s="70"/>
      <c r="HGK31" s="70"/>
      <c r="HGL31" s="70"/>
      <c r="HGM31" s="70"/>
      <c r="HGN31" s="70"/>
      <c r="HGO31" s="70"/>
      <c r="HGP31" s="70"/>
      <c r="HGQ31" s="70"/>
      <c r="HGR31" s="70"/>
      <c r="HGS31" s="70"/>
      <c r="HGT31" s="70"/>
      <c r="HGU31" s="70"/>
      <c r="HGV31" s="70"/>
      <c r="HGW31" s="70"/>
      <c r="HGX31" s="70"/>
      <c r="HGY31" s="70"/>
      <c r="HGZ31" s="70"/>
      <c r="HHA31" s="70"/>
      <c r="HHB31" s="70"/>
      <c r="HHC31" s="70"/>
      <c r="HHD31" s="70"/>
      <c r="HHE31" s="70"/>
      <c r="HHF31" s="70"/>
      <c r="HHG31" s="70"/>
      <c r="HHH31" s="70"/>
      <c r="HHI31" s="70"/>
      <c r="HHJ31" s="70"/>
      <c r="HHK31" s="70"/>
      <c r="HHL31" s="70"/>
      <c r="HHM31" s="70"/>
      <c r="HHN31" s="70"/>
      <c r="HHO31" s="70"/>
      <c r="HHP31" s="70"/>
      <c r="HHQ31" s="70"/>
      <c r="HHR31" s="70"/>
      <c r="HHS31" s="70"/>
      <c r="HHT31" s="70"/>
      <c r="HHU31" s="70"/>
      <c r="HHV31" s="70"/>
      <c r="HHW31" s="70"/>
      <c r="HHX31" s="70"/>
      <c r="HHY31" s="70"/>
      <c r="HHZ31" s="70"/>
      <c r="HIA31" s="70"/>
      <c r="HIB31" s="70"/>
      <c r="HIC31" s="70"/>
      <c r="HID31" s="70"/>
      <c r="HIE31" s="70"/>
      <c r="HIF31" s="70"/>
      <c r="HIG31" s="70"/>
      <c r="HIH31" s="70"/>
      <c r="HII31" s="70"/>
      <c r="HIJ31" s="70"/>
      <c r="HIK31" s="70"/>
      <c r="HIL31" s="70"/>
      <c r="HIM31" s="70"/>
      <c r="HIN31" s="70"/>
      <c r="HIO31" s="70"/>
      <c r="HIP31" s="70"/>
      <c r="HIQ31" s="70"/>
      <c r="HIR31" s="70"/>
      <c r="HIS31" s="70"/>
      <c r="HIT31" s="70"/>
      <c r="HIU31" s="70"/>
      <c r="HIV31" s="70"/>
      <c r="HIW31" s="70"/>
      <c r="HIX31" s="70"/>
      <c r="HIY31" s="70"/>
      <c r="HIZ31" s="70"/>
      <c r="HJA31" s="70"/>
      <c r="HJB31" s="70"/>
      <c r="HJC31" s="70"/>
      <c r="HJD31" s="70"/>
      <c r="HJE31" s="70"/>
      <c r="HJF31" s="70"/>
      <c r="HJG31" s="70"/>
      <c r="HJH31" s="70"/>
      <c r="HJI31" s="70"/>
      <c r="HJJ31" s="70"/>
      <c r="HJK31" s="70"/>
      <c r="HJL31" s="70"/>
      <c r="HJM31" s="70"/>
      <c r="HJN31" s="70"/>
      <c r="HJO31" s="70"/>
      <c r="HJP31" s="70"/>
      <c r="HJQ31" s="70"/>
      <c r="HJR31" s="70"/>
      <c r="HJS31" s="70"/>
      <c r="HJT31" s="70"/>
      <c r="HJU31" s="70"/>
      <c r="HJV31" s="70"/>
      <c r="HJW31" s="70"/>
      <c r="HJX31" s="70"/>
      <c r="HJY31" s="70"/>
      <c r="HJZ31" s="70"/>
      <c r="HKA31" s="70"/>
      <c r="HKB31" s="70"/>
      <c r="HKC31" s="70"/>
      <c r="HKD31" s="70"/>
      <c r="HKE31" s="70"/>
      <c r="HKF31" s="70"/>
      <c r="HKG31" s="70"/>
      <c r="HKH31" s="70"/>
      <c r="HKI31" s="70"/>
      <c r="HKJ31" s="70"/>
      <c r="HKK31" s="70"/>
      <c r="HKL31" s="70"/>
      <c r="HKM31" s="70"/>
      <c r="HKN31" s="70"/>
      <c r="HKO31" s="70"/>
      <c r="HKP31" s="70"/>
      <c r="HKQ31" s="70"/>
      <c r="HKR31" s="70"/>
      <c r="HKS31" s="70"/>
      <c r="HKT31" s="70"/>
      <c r="HKU31" s="70"/>
      <c r="HKV31" s="70"/>
      <c r="HKW31" s="70"/>
      <c r="HKX31" s="70"/>
      <c r="HKY31" s="70"/>
      <c r="HKZ31" s="70"/>
      <c r="HLA31" s="70"/>
      <c r="HLB31" s="70"/>
      <c r="HLC31" s="70"/>
      <c r="HLD31" s="70"/>
      <c r="HLE31" s="70"/>
      <c r="HLF31" s="70"/>
      <c r="HLG31" s="70"/>
      <c r="HLH31" s="70"/>
      <c r="HLI31" s="70"/>
      <c r="HLJ31" s="70"/>
      <c r="HLK31" s="70"/>
      <c r="HLL31" s="70"/>
      <c r="HLM31" s="70"/>
      <c r="HLN31" s="70"/>
      <c r="HLO31" s="70"/>
      <c r="HLP31" s="70"/>
      <c r="HLQ31" s="70"/>
      <c r="HLR31" s="70"/>
      <c r="HLS31" s="70"/>
      <c r="HLT31" s="70"/>
      <c r="HLU31" s="70"/>
      <c r="HLV31" s="70"/>
      <c r="HLW31" s="70"/>
      <c r="HLX31" s="70"/>
      <c r="HLY31" s="70"/>
      <c r="HLZ31" s="70"/>
      <c r="HMA31" s="70"/>
      <c r="HMB31" s="70"/>
      <c r="HMC31" s="70"/>
      <c r="HMD31" s="70"/>
      <c r="HME31" s="70"/>
      <c r="HMF31" s="70"/>
      <c r="HMG31" s="70"/>
      <c r="HMH31" s="70"/>
      <c r="HMI31" s="70"/>
      <c r="HMJ31" s="70"/>
      <c r="HMK31" s="70"/>
      <c r="HML31" s="70"/>
      <c r="HMM31" s="70"/>
      <c r="HMN31" s="70"/>
      <c r="HMO31" s="70"/>
      <c r="HMP31" s="70"/>
      <c r="HMQ31" s="70"/>
      <c r="HMR31" s="70"/>
      <c r="HMS31" s="70"/>
      <c r="HMT31" s="70"/>
      <c r="HMU31" s="70"/>
      <c r="HMV31" s="70"/>
      <c r="HMW31" s="70"/>
      <c r="HMX31" s="70"/>
      <c r="HMY31" s="70"/>
      <c r="HMZ31" s="70"/>
      <c r="HNA31" s="70"/>
      <c r="HNB31" s="70"/>
      <c r="HNC31" s="70"/>
      <c r="HND31" s="70"/>
      <c r="HNE31" s="70"/>
      <c r="HNF31" s="70"/>
      <c r="HNG31" s="70"/>
      <c r="HNH31" s="70"/>
      <c r="HNI31" s="70"/>
      <c r="HNJ31" s="70"/>
      <c r="HNK31" s="70"/>
      <c r="HNL31" s="70"/>
      <c r="HNM31" s="70"/>
      <c r="HNN31" s="70"/>
      <c r="HNO31" s="70"/>
      <c r="HNP31" s="70"/>
      <c r="HNQ31" s="70"/>
      <c r="HNR31" s="70"/>
      <c r="HNS31" s="70"/>
      <c r="HNT31" s="70"/>
      <c r="HNU31" s="70"/>
      <c r="HNV31" s="70"/>
      <c r="HNW31" s="70"/>
      <c r="HNX31" s="70"/>
      <c r="HNY31" s="70"/>
      <c r="HNZ31" s="70"/>
      <c r="HOA31" s="70"/>
      <c r="HOB31" s="70"/>
      <c r="HOC31" s="70"/>
      <c r="HOD31" s="70"/>
      <c r="HOE31" s="70"/>
      <c r="HOF31" s="70"/>
      <c r="HOG31" s="70"/>
      <c r="HOH31" s="70"/>
      <c r="HOI31" s="70"/>
      <c r="HOJ31" s="70"/>
      <c r="HOK31" s="70"/>
      <c r="HOL31" s="70"/>
      <c r="HOM31" s="70"/>
      <c r="HON31" s="70"/>
      <c r="HOO31" s="70"/>
      <c r="HOP31" s="70"/>
      <c r="HOQ31" s="70"/>
      <c r="HOR31" s="70"/>
      <c r="HOS31" s="70"/>
      <c r="HOT31" s="70"/>
      <c r="HOU31" s="70"/>
      <c r="HOV31" s="70"/>
      <c r="HOW31" s="70"/>
      <c r="HOX31" s="70"/>
      <c r="HOY31" s="70"/>
      <c r="HOZ31" s="70"/>
      <c r="HPA31" s="70"/>
      <c r="HPB31" s="70"/>
      <c r="HPC31" s="70"/>
      <c r="HPD31" s="70"/>
      <c r="HPE31" s="70"/>
      <c r="HPF31" s="70"/>
      <c r="HPG31" s="70"/>
      <c r="HPH31" s="70"/>
      <c r="HPI31" s="70"/>
      <c r="HPJ31" s="70"/>
      <c r="HPK31" s="70"/>
      <c r="HPL31" s="70"/>
      <c r="HPM31" s="70"/>
      <c r="HPN31" s="70"/>
      <c r="HPO31" s="70"/>
      <c r="HPP31" s="70"/>
      <c r="HPQ31" s="70"/>
      <c r="HPR31" s="70"/>
      <c r="HPS31" s="70"/>
      <c r="HPT31" s="70"/>
      <c r="HPU31" s="70"/>
      <c r="HPV31" s="70"/>
      <c r="HPW31" s="70"/>
      <c r="HPX31" s="70"/>
      <c r="HPY31" s="70"/>
      <c r="HPZ31" s="70"/>
      <c r="HQA31" s="70"/>
      <c r="HQB31" s="70"/>
      <c r="HQC31" s="70"/>
      <c r="HQD31" s="70"/>
      <c r="HQE31" s="70"/>
      <c r="HQF31" s="70"/>
      <c r="HQG31" s="70"/>
      <c r="HQH31" s="70"/>
      <c r="HQI31" s="70"/>
      <c r="HQJ31" s="70"/>
      <c r="HQK31" s="70"/>
      <c r="HQL31" s="70"/>
      <c r="HQM31" s="70"/>
      <c r="HQN31" s="70"/>
      <c r="HQO31" s="70"/>
      <c r="HQP31" s="70"/>
      <c r="HQQ31" s="70"/>
      <c r="HQR31" s="70"/>
      <c r="HQS31" s="70"/>
      <c r="HQT31" s="70"/>
      <c r="HQU31" s="70"/>
      <c r="HQV31" s="70"/>
      <c r="HQW31" s="70"/>
      <c r="HQX31" s="70"/>
      <c r="HQY31" s="70"/>
      <c r="HQZ31" s="70"/>
      <c r="HRA31" s="70"/>
      <c r="HRB31" s="70"/>
      <c r="HRC31" s="70"/>
      <c r="HRD31" s="70"/>
      <c r="HRE31" s="70"/>
      <c r="HRF31" s="70"/>
      <c r="HRG31" s="70"/>
      <c r="HRH31" s="70"/>
      <c r="HRI31" s="70"/>
      <c r="HRJ31" s="70"/>
      <c r="HRK31" s="70"/>
      <c r="HRL31" s="70"/>
      <c r="HRM31" s="70"/>
      <c r="HRN31" s="70"/>
      <c r="HRO31" s="70"/>
      <c r="HRP31" s="70"/>
      <c r="HRQ31" s="70"/>
      <c r="HRR31" s="70"/>
      <c r="HRS31" s="70"/>
      <c r="HRT31" s="70"/>
      <c r="HRU31" s="70"/>
      <c r="HRV31" s="70"/>
      <c r="HRW31" s="70"/>
      <c r="HRX31" s="70"/>
      <c r="HRY31" s="70"/>
      <c r="HRZ31" s="70"/>
      <c r="HSA31" s="70"/>
      <c r="HSB31" s="70"/>
      <c r="HSC31" s="70"/>
      <c r="HSD31" s="70"/>
      <c r="HSE31" s="70"/>
      <c r="HSF31" s="70"/>
      <c r="HSG31" s="70"/>
      <c r="HSH31" s="70"/>
      <c r="HSI31" s="70"/>
      <c r="HSJ31" s="70"/>
      <c r="HSK31" s="70"/>
      <c r="HSL31" s="70"/>
      <c r="HSM31" s="70"/>
      <c r="HSN31" s="70"/>
      <c r="HSO31" s="70"/>
      <c r="HSP31" s="70"/>
      <c r="HSQ31" s="70"/>
      <c r="HSR31" s="70"/>
      <c r="HSS31" s="70"/>
      <c r="HST31" s="70"/>
      <c r="HSU31" s="70"/>
      <c r="HSV31" s="70"/>
      <c r="HSW31" s="70"/>
      <c r="HSX31" s="70"/>
      <c r="HSY31" s="70"/>
      <c r="HSZ31" s="70"/>
      <c r="HTA31" s="70"/>
      <c r="HTB31" s="70"/>
      <c r="HTC31" s="70"/>
      <c r="HTD31" s="70"/>
      <c r="HTE31" s="70"/>
      <c r="HTF31" s="70"/>
      <c r="HTG31" s="70"/>
      <c r="HTH31" s="70"/>
      <c r="HTI31" s="70"/>
      <c r="HTJ31" s="70"/>
      <c r="HTK31" s="70"/>
      <c r="HTL31" s="70"/>
      <c r="HTM31" s="70"/>
      <c r="HTN31" s="70"/>
      <c r="HTO31" s="70"/>
      <c r="HTP31" s="70"/>
      <c r="HTQ31" s="70"/>
      <c r="HTR31" s="70"/>
      <c r="HTS31" s="70"/>
      <c r="HTT31" s="70"/>
      <c r="HTU31" s="70"/>
      <c r="HTV31" s="70"/>
      <c r="HTW31" s="70"/>
      <c r="HTX31" s="70"/>
      <c r="HTY31" s="70"/>
      <c r="HTZ31" s="70"/>
      <c r="HUA31" s="70"/>
      <c r="HUB31" s="70"/>
      <c r="HUC31" s="70"/>
      <c r="HUD31" s="70"/>
      <c r="HUE31" s="70"/>
      <c r="HUF31" s="70"/>
      <c r="HUG31" s="70"/>
      <c r="HUH31" s="70"/>
      <c r="HUI31" s="70"/>
      <c r="HUJ31" s="70"/>
      <c r="HUK31" s="70"/>
      <c r="HUL31" s="70"/>
      <c r="HUM31" s="70"/>
      <c r="HUN31" s="70"/>
      <c r="HUO31" s="70"/>
      <c r="HUP31" s="70"/>
      <c r="HUQ31" s="70"/>
      <c r="HUR31" s="70"/>
      <c r="HUS31" s="70"/>
      <c r="HUT31" s="70"/>
      <c r="HUU31" s="70"/>
      <c r="HUV31" s="70"/>
      <c r="HUW31" s="70"/>
      <c r="HUX31" s="70"/>
      <c r="HUY31" s="70"/>
      <c r="HUZ31" s="70"/>
      <c r="HVA31" s="70"/>
      <c r="HVB31" s="70"/>
      <c r="HVC31" s="70"/>
      <c r="HVD31" s="70"/>
      <c r="HVE31" s="70"/>
      <c r="HVF31" s="70"/>
      <c r="HVG31" s="70"/>
      <c r="HVH31" s="70"/>
      <c r="HVI31" s="70"/>
      <c r="HVJ31" s="70"/>
      <c r="HVK31" s="70"/>
      <c r="HVL31" s="70"/>
      <c r="HVM31" s="70"/>
      <c r="HVN31" s="70"/>
      <c r="HVO31" s="70"/>
      <c r="HVP31" s="70"/>
      <c r="HVQ31" s="70"/>
      <c r="HVR31" s="70"/>
      <c r="HVS31" s="70"/>
      <c r="HVT31" s="70"/>
      <c r="HVU31" s="70"/>
      <c r="HVV31" s="70"/>
      <c r="HVW31" s="70"/>
      <c r="HVX31" s="70"/>
      <c r="HVY31" s="70"/>
      <c r="HVZ31" s="70"/>
      <c r="HWA31" s="70"/>
      <c r="HWB31" s="70"/>
      <c r="HWC31" s="70"/>
      <c r="HWD31" s="70"/>
      <c r="HWE31" s="70"/>
      <c r="HWF31" s="70"/>
      <c r="HWG31" s="70"/>
      <c r="HWH31" s="70"/>
      <c r="HWI31" s="70"/>
      <c r="HWJ31" s="70"/>
      <c r="HWK31" s="70"/>
      <c r="HWL31" s="70"/>
      <c r="HWM31" s="70"/>
      <c r="HWN31" s="70"/>
      <c r="HWO31" s="70"/>
      <c r="HWP31" s="70"/>
      <c r="HWQ31" s="70"/>
      <c r="HWR31" s="70"/>
      <c r="HWS31" s="70"/>
      <c r="HWT31" s="70"/>
      <c r="HWU31" s="70"/>
      <c r="HWV31" s="70"/>
      <c r="HWW31" s="70"/>
      <c r="HWX31" s="70"/>
      <c r="HWY31" s="70"/>
      <c r="HWZ31" s="70"/>
      <c r="HXA31" s="70"/>
      <c r="HXB31" s="70"/>
      <c r="HXC31" s="70"/>
      <c r="HXD31" s="70"/>
      <c r="HXE31" s="70"/>
      <c r="HXF31" s="70"/>
      <c r="HXG31" s="70"/>
      <c r="HXH31" s="70"/>
      <c r="HXI31" s="70"/>
      <c r="HXJ31" s="70"/>
      <c r="HXK31" s="70"/>
      <c r="HXL31" s="70"/>
      <c r="HXM31" s="70"/>
      <c r="HXN31" s="70"/>
      <c r="HXO31" s="70"/>
      <c r="HXP31" s="70"/>
      <c r="HXQ31" s="70"/>
      <c r="HXR31" s="70"/>
      <c r="HXS31" s="70"/>
      <c r="HXT31" s="70"/>
      <c r="HXU31" s="70"/>
      <c r="HXV31" s="70"/>
      <c r="HXW31" s="70"/>
      <c r="HXX31" s="70"/>
      <c r="HXY31" s="70"/>
      <c r="HXZ31" s="70"/>
      <c r="HYA31" s="70"/>
      <c r="HYB31" s="70"/>
      <c r="HYC31" s="70"/>
      <c r="HYD31" s="70"/>
      <c r="HYE31" s="70"/>
      <c r="HYF31" s="70"/>
      <c r="HYG31" s="70"/>
      <c r="HYH31" s="70"/>
      <c r="HYI31" s="70"/>
      <c r="HYJ31" s="70"/>
      <c r="HYK31" s="70"/>
      <c r="HYL31" s="70"/>
      <c r="HYM31" s="70"/>
      <c r="HYN31" s="70"/>
      <c r="HYO31" s="70"/>
      <c r="HYP31" s="70"/>
      <c r="HYQ31" s="70"/>
      <c r="HYR31" s="70"/>
      <c r="HYS31" s="70"/>
      <c r="HYT31" s="70"/>
      <c r="HYU31" s="70"/>
      <c r="HYV31" s="70"/>
      <c r="HYW31" s="70"/>
      <c r="HYX31" s="70"/>
      <c r="HYY31" s="70"/>
      <c r="HYZ31" s="70"/>
      <c r="HZA31" s="70"/>
      <c r="HZB31" s="70"/>
      <c r="HZC31" s="70"/>
      <c r="HZD31" s="70"/>
      <c r="HZE31" s="70"/>
      <c r="HZF31" s="70"/>
      <c r="HZG31" s="70"/>
      <c r="HZH31" s="70"/>
      <c r="HZI31" s="70"/>
      <c r="HZJ31" s="70"/>
      <c r="HZK31" s="70"/>
      <c r="HZL31" s="70"/>
      <c r="HZM31" s="70"/>
      <c r="HZN31" s="70"/>
      <c r="HZO31" s="70"/>
      <c r="HZP31" s="70"/>
      <c r="HZQ31" s="70"/>
      <c r="HZR31" s="70"/>
      <c r="HZS31" s="70"/>
      <c r="HZT31" s="70"/>
      <c r="HZU31" s="70"/>
      <c r="HZV31" s="70"/>
      <c r="HZW31" s="70"/>
      <c r="HZX31" s="70"/>
      <c r="HZY31" s="70"/>
      <c r="HZZ31" s="70"/>
      <c r="IAA31" s="70"/>
      <c r="IAB31" s="70"/>
      <c r="IAC31" s="70"/>
      <c r="IAD31" s="70"/>
      <c r="IAE31" s="70"/>
      <c r="IAF31" s="70"/>
      <c r="IAG31" s="70"/>
      <c r="IAH31" s="70"/>
      <c r="IAI31" s="70"/>
      <c r="IAJ31" s="70"/>
      <c r="IAK31" s="70"/>
      <c r="IAL31" s="70"/>
      <c r="IAM31" s="70"/>
      <c r="IAN31" s="70"/>
      <c r="IAO31" s="70"/>
      <c r="IAP31" s="70"/>
      <c r="IAQ31" s="70"/>
      <c r="IAR31" s="70"/>
      <c r="IAS31" s="70"/>
      <c r="IAT31" s="70"/>
      <c r="IAU31" s="70"/>
      <c r="IAV31" s="70"/>
      <c r="IAW31" s="70"/>
      <c r="IAX31" s="70"/>
      <c r="IAY31" s="70"/>
      <c r="IAZ31" s="70"/>
      <c r="IBA31" s="70"/>
      <c r="IBB31" s="70"/>
      <c r="IBC31" s="70"/>
      <c r="IBD31" s="70"/>
      <c r="IBE31" s="70"/>
      <c r="IBF31" s="70"/>
      <c r="IBG31" s="70"/>
      <c r="IBH31" s="70"/>
      <c r="IBI31" s="70"/>
      <c r="IBJ31" s="70"/>
      <c r="IBK31" s="70"/>
      <c r="IBL31" s="70"/>
      <c r="IBM31" s="70"/>
      <c r="IBN31" s="70"/>
      <c r="IBO31" s="70"/>
      <c r="IBP31" s="70"/>
      <c r="IBQ31" s="70"/>
      <c r="IBR31" s="70"/>
      <c r="IBS31" s="70"/>
      <c r="IBT31" s="70"/>
      <c r="IBU31" s="70"/>
      <c r="IBV31" s="70"/>
      <c r="IBW31" s="70"/>
      <c r="IBX31" s="70"/>
      <c r="IBY31" s="70"/>
      <c r="IBZ31" s="70"/>
      <c r="ICA31" s="70"/>
      <c r="ICB31" s="70"/>
      <c r="ICC31" s="70"/>
      <c r="ICD31" s="70"/>
      <c r="ICE31" s="70"/>
      <c r="ICF31" s="70"/>
      <c r="ICG31" s="70"/>
      <c r="ICH31" s="70"/>
      <c r="ICI31" s="70"/>
      <c r="ICJ31" s="70"/>
      <c r="ICK31" s="70"/>
      <c r="ICL31" s="70"/>
      <c r="ICM31" s="70"/>
      <c r="ICN31" s="70"/>
      <c r="ICO31" s="70"/>
      <c r="ICP31" s="70"/>
      <c r="ICQ31" s="70"/>
      <c r="ICR31" s="70"/>
      <c r="ICS31" s="70"/>
      <c r="ICT31" s="70"/>
      <c r="ICU31" s="70"/>
      <c r="ICV31" s="70"/>
      <c r="ICW31" s="70"/>
      <c r="ICX31" s="70"/>
      <c r="ICY31" s="70"/>
      <c r="ICZ31" s="70"/>
      <c r="IDA31" s="70"/>
      <c r="IDB31" s="70"/>
      <c r="IDC31" s="70"/>
      <c r="IDD31" s="70"/>
      <c r="IDE31" s="70"/>
      <c r="IDF31" s="70"/>
      <c r="IDG31" s="70"/>
      <c r="IDH31" s="70"/>
      <c r="IDI31" s="70"/>
      <c r="IDJ31" s="70"/>
      <c r="IDK31" s="70"/>
      <c r="IDL31" s="70"/>
      <c r="IDM31" s="70"/>
      <c r="IDN31" s="70"/>
      <c r="IDO31" s="70"/>
      <c r="IDP31" s="70"/>
      <c r="IDQ31" s="70"/>
      <c r="IDR31" s="70"/>
      <c r="IDS31" s="70"/>
      <c r="IDT31" s="70"/>
      <c r="IDU31" s="70"/>
      <c r="IDV31" s="70"/>
      <c r="IDW31" s="70"/>
      <c r="IDX31" s="70"/>
      <c r="IDY31" s="70"/>
      <c r="IDZ31" s="70"/>
      <c r="IEA31" s="70"/>
      <c r="IEB31" s="70"/>
      <c r="IEC31" s="70"/>
      <c r="IED31" s="70"/>
      <c r="IEE31" s="70"/>
      <c r="IEF31" s="70"/>
      <c r="IEG31" s="70"/>
      <c r="IEH31" s="70"/>
      <c r="IEI31" s="70"/>
      <c r="IEJ31" s="70"/>
      <c r="IEK31" s="70"/>
      <c r="IEL31" s="70"/>
      <c r="IEM31" s="70"/>
      <c r="IEN31" s="70"/>
      <c r="IEO31" s="70"/>
      <c r="IEP31" s="70"/>
      <c r="IEQ31" s="70"/>
      <c r="IER31" s="70"/>
      <c r="IES31" s="70"/>
      <c r="IET31" s="70"/>
      <c r="IEU31" s="70"/>
      <c r="IEV31" s="70"/>
      <c r="IEW31" s="70"/>
      <c r="IEX31" s="70"/>
      <c r="IEY31" s="70"/>
      <c r="IEZ31" s="70"/>
      <c r="IFA31" s="70"/>
      <c r="IFB31" s="70"/>
      <c r="IFC31" s="70"/>
      <c r="IFD31" s="70"/>
      <c r="IFE31" s="70"/>
      <c r="IFF31" s="70"/>
      <c r="IFG31" s="70"/>
      <c r="IFH31" s="70"/>
      <c r="IFI31" s="70"/>
      <c r="IFJ31" s="70"/>
      <c r="IFK31" s="70"/>
      <c r="IFL31" s="70"/>
      <c r="IFM31" s="70"/>
      <c r="IFN31" s="70"/>
      <c r="IFO31" s="70"/>
      <c r="IFP31" s="70"/>
      <c r="IFQ31" s="70"/>
      <c r="IFR31" s="70"/>
      <c r="IFS31" s="70"/>
      <c r="IFT31" s="70"/>
      <c r="IFU31" s="70"/>
      <c r="IFV31" s="70"/>
      <c r="IFW31" s="70"/>
      <c r="IFX31" s="70"/>
      <c r="IFY31" s="70"/>
      <c r="IFZ31" s="70"/>
      <c r="IGA31" s="70"/>
      <c r="IGB31" s="70"/>
      <c r="IGC31" s="70"/>
      <c r="IGD31" s="70"/>
      <c r="IGE31" s="70"/>
      <c r="IGF31" s="70"/>
      <c r="IGG31" s="70"/>
      <c r="IGH31" s="70"/>
      <c r="IGI31" s="70"/>
      <c r="IGJ31" s="70"/>
      <c r="IGK31" s="70"/>
      <c r="IGL31" s="70"/>
      <c r="IGM31" s="70"/>
      <c r="IGN31" s="70"/>
      <c r="IGO31" s="70"/>
      <c r="IGP31" s="70"/>
      <c r="IGQ31" s="70"/>
      <c r="IGR31" s="70"/>
      <c r="IGS31" s="70"/>
      <c r="IGT31" s="70"/>
      <c r="IGU31" s="70"/>
      <c r="IGV31" s="70"/>
      <c r="IGW31" s="70"/>
      <c r="IGX31" s="70"/>
      <c r="IGY31" s="70"/>
      <c r="IGZ31" s="70"/>
      <c r="IHA31" s="70"/>
      <c r="IHB31" s="70"/>
      <c r="IHC31" s="70"/>
      <c r="IHD31" s="70"/>
      <c r="IHE31" s="70"/>
      <c r="IHF31" s="70"/>
      <c r="IHG31" s="70"/>
      <c r="IHH31" s="70"/>
      <c r="IHI31" s="70"/>
      <c r="IHJ31" s="70"/>
      <c r="IHK31" s="70"/>
      <c r="IHL31" s="70"/>
      <c r="IHM31" s="70"/>
      <c r="IHN31" s="70"/>
      <c r="IHO31" s="70"/>
      <c r="IHP31" s="70"/>
      <c r="IHQ31" s="70"/>
      <c r="IHR31" s="70"/>
      <c r="IHS31" s="70"/>
      <c r="IHT31" s="70"/>
      <c r="IHU31" s="70"/>
      <c r="IHV31" s="70"/>
      <c r="IHW31" s="70"/>
      <c r="IHX31" s="70"/>
      <c r="IHY31" s="70"/>
      <c r="IHZ31" s="70"/>
      <c r="IIA31" s="70"/>
      <c r="IIB31" s="70"/>
      <c r="IIC31" s="70"/>
      <c r="IID31" s="70"/>
      <c r="IIE31" s="70"/>
      <c r="IIF31" s="70"/>
      <c r="IIG31" s="70"/>
      <c r="IIH31" s="70"/>
      <c r="III31" s="70"/>
      <c r="IIJ31" s="70"/>
      <c r="IIK31" s="70"/>
      <c r="IIL31" s="70"/>
      <c r="IIM31" s="70"/>
      <c r="IIN31" s="70"/>
      <c r="IIO31" s="70"/>
      <c r="IIP31" s="70"/>
      <c r="IIQ31" s="70"/>
      <c r="IIR31" s="70"/>
      <c r="IIS31" s="70"/>
      <c r="IIT31" s="70"/>
      <c r="IIU31" s="70"/>
      <c r="IIV31" s="70"/>
      <c r="IIW31" s="70"/>
      <c r="IIX31" s="70"/>
      <c r="IIY31" s="70"/>
      <c r="IIZ31" s="70"/>
      <c r="IJA31" s="70"/>
      <c r="IJB31" s="70"/>
      <c r="IJC31" s="70"/>
      <c r="IJD31" s="70"/>
      <c r="IJE31" s="70"/>
      <c r="IJF31" s="70"/>
      <c r="IJG31" s="70"/>
      <c r="IJH31" s="70"/>
      <c r="IJI31" s="70"/>
      <c r="IJJ31" s="70"/>
      <c r="IJK31" s="70"/>
      <c r="IJL31" s="70"/>
      <c r="IJM31" s="70"/>
      <c r="IJN31" s="70"/>
      <c r="IJO31" s="70"/>
      <c r="IJP31" s="70"/>
      <c r="IJQ31" s="70"/>
      <c r="IJR31" s="70"/>
      <c r="IJS31" s="70"/>
      <c r="IJT31" s="70"/>
      <c r="IJU31" s="70"/>
      <c r="IJV31" s="70"/>
      <c r="IJW31" s="70"/>
      <c r="IJX31" s="70"/>
      <c r="IJY31" s="70"/>
      <c r="IJZ31" s="70"/>
      <c r="IKA31" s="70"/>
      <c r="IKB31" s="70"/>
      <c r="IKC31" s="70"/>
      <c r="IKD31" s="70"/>
      <c r="IKE31" s="70"/>
      <c r="IKF31" s="70"/>
      <c r="IKG31" s="70"/>
      <c r="IKH31" s="70"/>
      <c r="IKI31" s="70"/>
      <c r="IKJ31" s="70"/>
      <c r="IKK31" s="70"/>
      <c r="IKL31" s="70"/>
      <c r="IKM31" s="70"/>
      <c r="IKN31" s="70"/>
      <c r="IKO31" s="70"/>
      <c r="IKP31" s="70"/>
      <c r="IKQ31" s="70"/>
      <c r="IKR31" s="70"/>
      <c r="IKS31" s="70"/>
      <c r="IKT31" s="70"/>
      <c r="IKU31" s="70"/>
      <c r="IKV31" s="70"/>
      <c r="IKW31" s="70"/>
      <c r="IKX31" s="70"/>
      <c r="IKY31" s="70"/>
      <c r="IKZ31" s="70"/>
      <c r="ILA31" s="70"/>
      <c r="ILB31" s="70"/>
      <c r="ILC31" s="70"/>
      <c r="ILD31" s="70"/>
      <c r="ILE31" s="70"/>
      <c r="ILF31" s="70"/>
      <c r="ILG31" s="70"/>
      <c r="ILH31" s="70"/>
      <c r="ILI31" s="70"/>
      <c r="ILJ31" s="70"/>
      <c r="ILK31" s="70"/>
      <c r="ILL31" s="70"/>
      <c r="ILM31" s="70"/>
      <c r="ILN31" s="70"/>
      <c r="ILO31" s="70"/>
      <c r="ILP31" s="70"/>
      <c r="ILQ31" s="70"/>
      <c r="ILR31" s="70"/>
      <c r="ILS31" s="70"/>
      <c r="ILT31" s="70"/>
      <c r="ILU31" s="70"/>
      <c r="ILV31" s="70"/>
      <c r="ILW31" s="70"/>
      <c r="ILX31" s="70"/>
      <c r="ILY31" s="70"/>
      <c r="ILZ31" s="70"/>
      <c r="IMA31" s="70"/>
      <c r="IMB31" s="70"/>
      <c r="IMC31" s="70"/>
      <c r="IMD31" s="70"/>
      <c r="IME31" s="70"/>
      <c r="IMF31" s="70"/>
      <c r="IMG31" s="70"/>
      <c r="IMH31" s="70"/>
      <c r="IMI31" s="70"/>
      <c r="IMJ31" s="70"/>
      <c r="IMK31" s="70"/>
      <c r="IML31" s="70"/>
      <c r="IMM31" s="70"/>
      <c r="IMN31" s="70"/>
      <c r="IMO31" s="70"/>
      <c r="IMP31" s="70"/>
      <c r="IMQ31" s="70"/>
      <c r="IMR31" s="70"/>
      <c r="IMS31" s="70"/>
      <c r="IMT31" s="70"/>
      <c r="IMU31" s="70"/>
      <c r="IMV31" s="70"/>
      <c r="IMW31" s="70"/>
      <c r="IMX31" s="70"/>
      <c r="IMY31" s="70"/>
      <c r="IMZ31" s="70"/>
      <c r="INA31" s="70"/>
      <c r="INB31" s="70"/>
      <c r="INC31" s="70"/>
      <c r="IND31" s="70"/>
      <c r="INE31" s="70"/>
      <c r="INF31" s="70"/>
      <c r="ING31" s="70"/>
      <c r="INH31" s="70"/>
      <c r="INI31" s="70"/>
      <c r="INJ31" s="70"/>
      <c r="INK31" s="70"/>
      <c r="INL31" s="70"/>
      <c r="INM31" s="70"/>
      <c r="INN31" s="70"/>
      <c r="INO31" s="70"/>
      <c r="INP31" s="70"/>
      <c r="INQ31" s="70"/>
      <c r="INR31" s="70"/>
      <c r="INS31" s="70"/>
      <c r="INT31" s="70"/>
      <c r="INU31" s="70"/>
      <c r="INV31" s="70"/>
      <c r="INW31" s="70"/>
      <c r="INX31" s="70"/>
      <c r="INY31" s="70"/>
      <c r="INZ31" s="70"/>
      <c r="IOA31" s="70"/>
      <c r="IOB31" s="70"/>
      <c r="IOC31" s="70"/>
      <c r="IOD31" s="70"/>
      <c r="IOE31" s="70"/>
      <c r="IOF31" s="70"/>
      <c r="IOG31" s="70"/>
      <c r="IOH31" s="70"/>
      <c r="IOI31" s="70"/>
      <c r="IOJ31" s="70"/>
      <c r="IOK31" s="70"/>
      <c r="IOL31" s="70"/>
      <c r="IOM31" s="70"/>
      <c r="ION31" s="70"/>
      <c r="IOO31" s="70"/>
      <c r="IOP31" s="70"/>
      <c r="IOQ31" s="70"/>
      <c r="IOR31" s="70"/>
      <c r="IOS31" s="70"/>
      <c r="IOT31" s="70"/>
      <c r="IOU31" s="70"/>
      <c r="IOV31" s="70"/>
      <c r="IOW31" s="70"/>
      <c r="IOX31" s="70"/>
      <c r="IOY31" s="70"/>
      <c r="IOZ31" s="70"/>
      <c r="IPA31" s="70"/>
      <c r="IPB31" s="70"/>
      <c r="IPC31" s="70"/>
      <c r="IPD31" s="70"/>
      <c r="IPE31" s="70"/>
      <c r="IPF31" s="70"/>
      <c r="IPG31" s="70"/>
      <c r="IPH31" s="70"/>
      <c r="IPI31" s="70"/>
      <c r="IPJ31" s="70"/>
      <c r="IPK31" s="70"/>
      <c r="IPL31" s="70"/>
      <c r="IPM31" s="70"/>
      <c r="IPN31" s="70"/>
      <c r="IPO31" s="70"/>
      <c r="IPP31" s="70"/>
      <c r="IPQ31" s="70"/>
      <c r="IPR31" s="70"/>
      <c r="IPS31" s="70"/>
      <c r="IPT31" s="70"/>
      <c r="IPU31" s="70"/>
      <c r="IPV31" s="70"/>
      <c r="IPW31" s="70"/>
      <c r="IPX31" s="70"/>
      <c r="IPY31" s="70"/>
      <c r="IPZ31" s="70"/>
      <c r="IQA31" s="70"/>
      <c r="IQB31" s="70"/>
      <c r="IQC31" s="70"/>
      <c r="IQD31" s="70"/>
      <c r="IQE31" s="70"/>
      <c r="IQF31" s="70"/>
      <c r="IQG31" s="70"/>
      <c r="IQH31" s="70"/>
      <c r="IQI31" s="70"/>
      <c r="IQJ31" s="70"/>
      <c r="IQK31" s="70"/>
      <c r="IQL31" s="70"/>
      <c r="IQM31" s="70"/>
      <c r="IQN31" s="70"/>
      <c r="IQO31" s="70"/>
      <c r="IQP31" s="70"/>
      <c r="IQQ31" s="70"/>
      <c r="IQR31" s="70"/>
      <c r="IQS31" s="70"/>
      <c r="IQT31" s="70"/>
      <c r="IQU31" s="70"/>
      <c r="IQV31" s="70"/>
      <c r="IQW31" s="70"/>
      <c r="IQX31" s="70"/>
      <c r="IQY31" s="70"/>
      <c r="IQZ31" s="70"/>
      <c r="IRA31" s="70"/>
      <c r="IRB31" s="70"/>
      <c r="IRC31" s="70"/>
      <c r="IRD31" s="70"/>
      <c r="IRE31" s="70"/>
      <c r="IRF31" s="70"/>
      <c r="IRG31" s="70"/>
      <c r="IRH31" s="70"/>
      <c r="IRI31" s="70"/>
      <c r="IRJ31" s="70"/>
      <c r="IRK31" s="70"/>
      <c r="IRL31" s="70"/>
      <c r="IRM31" s="70"/>
      <c r="IRN31" s="70"/>
      <c r="IRO31" s="70"/>
      <c r="IRP31" s="70"/>
      <c r="IRQ31" s="70"/>
      <c r="IRR31" s="70"/>
      <c r="IRS31" s="70"/>
      <c r="IRT31" s="70"/>
      <c r="IRU31" s="70"/>
      <c r="IRV31" s="70"/>
      <c r="IRW31" s="70"/>
      <c r="IRX31" s="70"/>
      <c r="IRY31" s="70"/>
      <c r="IRZ31" s="70"/>
      <c r="ISA31" s="70"/>
      <c r="ISB31" s="70"/>
      <c r="ISC31" s="70"/>
      <c r="ISD31" s="70"/>
      <c r="ISE31" s="70"/>
      <c r="ISF31" s="70"/>
      <c r="ISG31" s="70"/>
      <c r="ISH31" s="70"/>
      <c r="ISI31" s="70"/>
      <c r="ISJ31" s="70"/>
      <c r="ISK31" s="70"/>
      <c r="ISL31" s="70"/>
      <c r="ISM31" s="70"/>
      <c r="ISN31" s="70"/>
      <c r="ISO31" s="70"/>
      <c r="ISP31" s="70"/>
      <c r="ISQ31" s="70"/>
      <c r="ISR31" s="70"/>
      <c r="ISS31" s="70"/>
      <c r="IST31" s="70"/>
      <c r="ISU31" s="70"/>
      <c r="ISV31" s="70"/>
      <c r="ISW31" s="70"/>
      <c r="ISX31" s="70"/>
      <c r="ISY31" s="70"/>
      <c r="ISZ31" s="70"/>
      <c r="ITA31" s="70"/>
      <c r="ITB31" s="70"/>
      <c r="ITC31" s="70"/>
      <c r="ITD31" s="70"/>
      <c r="ITE31" s="70"/>
      <c r="ITF31" s="70"/>
      <c r="ITG31" s="70"/>
      <c r="ITH31" s="70"/>
      <c r="ITI31" s="70"/>
      <c r="ITJ31" s="70"/>
      <c r="ITK31" s="70"/>
      <c r="ITL31" s="70"/>
      <c r="ITM31" s="70"/>
      <c r="ITN31" s="70"/>
      <c r="ITO31" s="70"/>
      <c r="ITP31" s="70"/>
      <c r="ITQ31" s="70"/>
      <c r="ITR31" s="70"/>
      <c r="ITS31" s="70"/>
      <c r="ITT31" s="70"/>
      <c r="ITU31" s="70"/>
      <c r="ITV31" s="70"/>
      <c r="ITW31" s="70"/>
      <c r="ITX31" s="70"/>
      <c r="ITY31" s="70"/>
      <c r="ITZ31" s="70"/>
      <c r="IUA31" s="70"/>
      <c r="IUB31" s="70"/>
      <c r="IUC31" s="70"/>
      <c r="IUD31" s="70"/>
      <c r="IUE31" s="70"/>
      <c r="IUF31" s="70"/>
      <c r="IUG31" s="70"/>
      <c r="IUH31" s="70"/>
      <c r="IUI31" s="70"/>
      <c r="IUJ31" s="70"/>
      <c r="IUK31" s="70"/>
      <c r="IUL31" s="70"/>
      <c r="IUM31" s="70"/>
      <c r="IUN31" s="70"/>
      <c r="IUO31" s="70"/>
      <c r="IUP31" s="70"/>
      <c r="IUQ31" s="70"/>
      <c r="IUR31" s="70"/>
      <c r="IUS31" s="70"/>
      <c r="IUT31" s="70"/>
      <c r="IUU31" s="70"/>
      <c r="IUV31" s="70"/>
      <c r="IUW31" s="70"/>
      <c r="IUX31" s="70"/>
      <c r="IUY31" s="70"/>
      <c r="IUZ31" s="70"/>
      <c r="IVA31" s="70"/>
      <c r="IVB31" s="70"/>
      <c r="IVC31" s="70"/>
      <c r="IVD31" s="70"/>
      <c r="IVE31" s="70"/>
      <c r="IVF31" s="70"/>
      <c r="IVG31" s="70"/>
      <c r="IVH31" s="70"/>
      <c r="IVI31" s="70"/>
      <c r="IVJ31" s="70"/>
      <c r="IVK31" s="70"/>
      <c r="IVL31" s="70"/>
      <c r="IVM31" s="70"/>
      <c r="IVN31" s="70"/>
      <c r="IVO31" s="70"/>
      <c r="IVP31" s="70"/>
      <c r="IVQ31" s="70"/>
      <c r="IVR31" s="70"/>
      <c r="IVS31" s="70"/>
      <c r="IVT31" s="70"/>
      <c r="IVU31" s="70"/>
      <c r="IVV31" s="70"/>
      <c r="IVW31" s="70"/>
      <c r="IVX31" s="70"/>
      <c r="IVY31" s="70"/>
      <c r="IVZ31" s="70"/>
      <c r="IWA31" s="70"/>
      <c r="IWB31" s="70"/>
      <c r="IWC31" s="70"/>
      <c r="IWD31" s="70"/>
      <c r="IWE31" s="70"/>
      <c r="IWF31" s="70"/>
      <c r="IWG31" s="70"/>
      <c r="IWH31" s="70"/>
      <c r="IWI31" s="70"/>
      <c r="IWJ31" s="70"/>
      <c r="IWK31" s="70"/>
      <c r="IWL31" s="70"/>
      <c r="IWM31" s="70"/>
      <c r="IWN31" s="70"/>
      <c r="IWO31" s="70"/>
      <c r="IWP31" s="70"/>
      <c r="IWQ31" s="70"/>
      <c r="IWR31" s="70"/>
      <c r="IWS31" s="70"/>
      <c r="IWT31" s="70"/>
      <c r="IWU31" s="70"/>
      <c r="IWV31" s="70"/>
      <c r="IWW31" s="70"/>
      <c r="IWX31" s="70"/>
      <c r="IWY31" s="70"/>
      <c r="IWZ31" s="70"/>
      <c r="IXA31" s="70"/>
      <c r="IXB31" s="70"/>
      <c r="IXC31" s="70"/>
      <c r="IXD31" s="70"/>
      <c r="IXE31" s="70"/>
      <c r="IXF31" s="70"/>
      <c r="IXG31" s="70"/>
      <c r="IXH31" s="70"/>
      <c r="IXI31" s="70"/>
      <c r="IXJ31" s="70"/>
      <c r="IXK31" s="70"/>
      <c r="IXL31" s="70"/>
      <c r="IXM31" s="70"/>
      <c r="IXN31" s="70"/>
      <c r="IXO31" s="70"/>
      <c r="IXP31" s="70"/>
      <c r="IXQ31" s="70"/>
      <c r="IXR31" s="70"/>
      <c r="IXS31" s="70"/>
      <c r="IXT31" s="70"/>
      <c r="IXU31" s="70"/>
      <c r="IXV31" s="70"/>
      <c r="IXW31" s="70"/>
      <c r="IXX31" s="70"/>
      <c r="IXY31" s="70"/>
      <c r="IXZ31" s="70"/>
      <c r="IYA31" s="70"/>
      <c r="IYB31" s="70"/>
      <c r="IYC31" s="70"/>
      <c r="IYD31" s="70"/>
      <c r="IYE31" s="70"/>
      <c r="IYF31" s="70"/>
      <c r="IYG31" s="70"/>
      <c r="IYH31" s="70"/>
      <c r="IYI31" s="70"/>
      <c r="IYJ31" s="70"/>
      <c r="IYK31" s="70"/>
      <c r="IYL31" s="70"/>
      <c r="IYM31" s="70"/>
      <c r="IYN31" s="70"/>
      <c r="IYO31" s="70"/>
      <c r="IYP31" s="70"/>
      <c r="IYQ31" s="70"/>
      <c r="IYR31" s="70"/>
      <c r="IYS31" s="70"/>
      <c r="IYT31" s="70"/>
      <c r="IYU31" s="70"/>
      <c r="IYV31" s="70"/>
      <c r="IYW31" s="70"/>
      <c r="IYX31" s="70"/>
      <c r="IYY31" s="70"/>
      <c r="IYZ31" s="70"/>
      <c r="IZA31" s="70"/>
      <c r="IZB31" s="70"/>
      <c r="IZC31" s="70"/>
      <c r="IZD31" s="70"/>
      <c r="IZE31" s="70"/>
      <c r="IZF31" s="70"/>
      <c r="IZG31" s="70"/>
      <c r="IZH31" s="70"/>
      <c r="IZI31" s="70"/>
      <c r="IZJ31" s="70"/>
      <c r="IZK31" s="70"/>
      <c r="IZL31" s="70"/>
      <c r="IZM31" s="70"/>
      <c r="IZN31" s="70"/>
      <c r="IZO31" s="70"/>
      <c r="IZP31" s="70"/>
      <c r="IZQ31" s="70"/>
      <c r="IZR31" s="70"/>
      <c r="IZS31" s="70"/>
      <c r="IZT31" s="70"/>
      <c r="IZU31" s="70"/>
      <c r="IZV31" s="70"/>
      <c r="IZW31" s="70"/>
      <c r="IZX31" s="70"/>
      <c r="IZY31" s="70"/>
      <c r="IZZ31" s="70"/>
      <c r="JAA31" s="70"/>
      <c r="JAB31" s="70"/>
      <c r="JAC31" s="70"/>
      <c r="JAD31" s="70"/>
      <c r="JAE31" s="70"/>
      <c r="JAF31" s="70"/>
      <c r="JAG31" s="70"/>
      <c r="JAH31" s="70"/>
      <c r="JAI31" s="70"/>
      <c r="JAJ31" s="70"/>
      <c r="JAK31" s="70"/>
      <c r="JAL31" s="70"/>
      <c r="JAM31" s="70"/>
      <c r="JAN31" s="70"/>
      <c r="JAO31" s="70"/>
      <c r="JAP31" s="70"/>
      <c r="JAQ31" s="70"/>
      <c r="JAR31" s="70"/>
      <c r="JAS31" s="70"/>
      <c r="JAT31" s="70"/>
      <c r="JAU31" s="70"/>
      <c r="JAV31" s="70"/>
      <c r="JAW31" s="70"/>
      <c r="JAX31" s="70"/>
      <c r="JAY31" s="70"/>
      <c r="JAZ31" s="70"/>
      <c r="JBA31" s="70"/>
      <c r="JBB31" s="70"/>
      <c r="JBC31" s="70"/>
      <c r="JBD31" s="70"/>
      <c r="JBE31" s="70"/>
      <c r="JBF31" s="70"/>
      <c r="JBG31" s="70"/>
      <c r="JBH31" s="70"/>
      <c r="JBI31" s="70"/>
      <c r="JBJ31" s="70"/>
      <c r="JBK31" s="70"/>
      <c r="JBL31" s="70"/>
      <c r="JBM31" s="70"/>
      <c r="JBN31" s="70"/>
      <c r="JBO31" s="70"/>
      <c r="JBP31" s="70"/>
      <c r="JBQ31" s="70"/>
      <c r="JBR31" s="70"/>
      <c r="JBS31" s="70"/>
      <c r="JBT31" s="70"/>
      <c r="JBU31" s="70"/>
      <c r="JBV31" s="70"/>
      <c r="JBW31" s="70"/>
      <c r="JBX31" s="70"/>
      <c r="JBY31" s="70"/>
      <c r="JBZ31" s="70"/>
      <c r="JCA31" s="70"/>
      <c r="JCB31" s="70"/>
      <c r="JCC31" s="70"/>
      <c r="JCD31" s="70"/>
      <c r="JCE31" s="70"/>
      <c r="JCF31" s="70"/>
      <c r="JCG31" s="70"/>
      <c r="JCH31" s="70"/>
      <c r="JCI31" s="70"/>
      <c r="JCJ31" s="70"/>
      <c r="JCK31" s="70"/>
      <c r="JCL31" s="70"/>
      <c r="JCM31" s="70"/>
      <c r="JCN31" s="70"/>
      <c r="JCO31" s="70"/>
      <c r="JCP31" s="70"/>
      <c r="JCQ31" s="70"/>
      <c r="JCR31" s="70"/>
      <c r="JCS31" s="70"/>
      <c r="JCT31" s="70"/>
      <c r="JCU31" s="70"/>
      <c r="JCV31" s="70"/>
      <c r="JCW31" s="70"/>
      <c r="JCX31" s="70"/>
      <c r="JCY31" s="70"/>
      <c r="JCZ31" s="70"/>
      <c r="JDA31" s="70"/>
      <c r="JDB31" s="70"/>
      <c r="JDC31" s="70"/>
      <c r="JDD31" s="70"/>
      <c r="JDE31" s="70"/>
      <c r="JDF31" s="70"/>
      <c r="JDG31" s="70"/>
      <c r="JDH31" s="70"/>
      <c r="JDI31" s="70"/>
      <c r="JDJ31" s="70"/>
      <c r="JDK31" s="70"/>
      <c r="JDL31" s="70"/>
      <c r="JDM31" s="70"/>
      <c r="JDN31" s="70"/>
      <c r="JDO31" s="70"/>
      <c r="JDP31" s="70"/>
      <c r="JDQ31" s="70"/>
      <c r="JDR31" s="70"/>
      <c r="JDS31" s="70"/>
      <c r="JDT31" s="70"/>
      <c r="JDU31" s="70"/>
      <c r="JDV31" s="70"/>
      <c r="JDW31" s="70"/>
      <c r="JDX31" s="70"/>
      <c r="JDY31" s="70"/>
      <c r="JDZ31" s="70"/>
      <c r="JEA31" s="70"/>
      <c r="JEB31" s="70"/>
      <c r="JEC31" s="70"/>
      <c r="JED31" s="70"/>
      <c r="JEE31" s="70"/>
      <c r="JEF31" s="70"/>
      <c r="JEG31" s="70"/>
      <c r="JEH31" s="70"/>
      <c r="JEI31" s="70"/>
      <c r="JEJ31" s="70"/>
      <c r="JEK31" s="70"/>
      <c r="JEL31" s="70"/>
      <c r="JEM31" s="70"/>
      <c r="JEN31" s="70"/>
      <c r="JEO31" s="70"/>
      <c r="JEP31" s="70"/>
      <c r="JEQ31" s="70"/>
      <c r="JER31" s="70"/>
      <c r="JES31" s="70"/>
      <c r="JET31" s="70"/>
      <c r="JEU31" s="70"/>
      <c r="JEV31" s="70"/>
      <c r="JEW31" s="70"/>
      <c r="JEX31" s="70"/>
      <c r="JEY31" s="70"/>
      <c r="JEZ31" s="70"/>
      <c r="JFA31" s="70"/>
      <c r="JFB31" s="70"/>
      <c r="JFC31" s="70"/>
      <c r="JFD31" s="70"/>
      <c r="JFE31" s="70"/>
      <c r="JFF31" s="70"/>
      <c r="JFG31" s="70"/>
      <c r="JFH31" s="70"/>
      <c r="JFI31" s="70"/>
      <c r="JFJ31" s="70"/>
      <c r="JFK31" s="70"/>
      <c r="JFL31" s="70"/>
      <c r="JFM31" s="70"/>
      <c r="JFN31" s="70"/>
      <c r="JFO31" s="70"/>
      <c r="JFP31" s="70"/>
      <c r="JFQ31" s="70"/>
      <c r="JFR31" s="70"/>
      <c r="JFS31" s="70"/>
      <c r="JFT31" s="70"/>
      <c r="JFU31" s="70"/>
      <c r="JFV31" s="70"/>
      <c r="JFW31" s="70"/>
      <c r="JFX31" s="70"/>
      <c r="JFY31" s="70"/>
      <c r="JFZ31" s="70"/>
      <c r="JGA31" s="70"/>
      <c r="JGB31" s="70"/>
      <c r="JGC31" s="70"/>
      <c r="JGD31" s="70"/>
      <c r="JGE31" s="70"/>
      <c r="JGF31" s="70"/>
      <c r="JGG31" s="70"/>
      <c r="JGH31" s="70"/>
      <c r="JGI31" s="70"/>
      <c r="JGJ31" s="70"/>
      <c r="JGK31" s="70"/>
      <c r="JGL31" s="70"/>
      <c r="JGM31" s="70"/>
      <c r="JGN31" s="70"/>
      <c r="JGO31" s="70"/>
      <c r="JGP31" s="70"/>
      <c r="JGQ31" s="70"/>
      <c r="JGR31" s="70"/>
      <c r="JGS31" s="70"/>
      <c r="JGT31" s="70"/>
      <c r="JGU31" s="70"/>
      <c r="JGV31" s="70"/>
      <c r="JGW31" s="70"/>
      <c r="JGX31" s="70"/>
      <c r="JGY31" s="70"/>
      <c r="JGZ31" s="70"/>
      <c r="JHA31" s="70"/>
      <c r="JHB31" s="70"/>
      <c r="JHC31" s="70"/>
      <c r="JHD31" s="70"/>
      <c r="JHE31" s="70"/>
      <c r="JHF31" s="70"/>
      <c r="JHG31" s="70"/>
      <c r="JHH31" s="70"/>
      <c r="JHI31" s="70"/>
      <c r="JHJ31" s="70"/>
      <c r="JHK31" s="70"/>
      <c r="JHL31" s="70"/>
      <c r="JHM31" s="70"/>
      <c r="JHN31" s="70"/>
      <c r="JHO31" s="70"/>
      <c r="JHP31" s="70"/>
      <c r="JHQ31" s="70"/>
      <c r="JHR31" s="70"/>
      <c r="JHS31" s="70"/>
      <c r="JHT31" s="70"/>
      <c r="JHU31" s="70"/>
      <c r="JHV31" s="70"/>
      <c r="JHW31" s="70"/>
      <c r="JHX31" s="70"/>
      <c r="JHY31" s="70"/>
      <c r="JHZ31" s="70"/>
      <c r="JIA31" s="70"/>
      <c r="JIB31" s="70"/>
      <c r="JIC31" s="70"/>
      <c r="JID31" s="70"/>
      <c r="JIE31" s="70"/>
      <c r="JIF31" s="70"/>
      <c r="JIG31" s="70"/>
      <c r="JIH31" s="70"/>
      <c r="JII31" s="70"/>
      <c r="JIJ31" s="70"/>
      <c r="JIK31" s="70"/>
      <c r="JIL31" s="70"/>
      <c r="JIM31" s="70"/>
      <c r="JIN31" s="70"/>
      <c r="JIO31" s="70"/>
      <c r="JIP31" s="70"/>
      <c r="JIQ31" s="70"/>
      <c r="JIR31" s="70"/>
      <c r="JIS31" s="70"/>
      <c r="JIT31" s="70"/>
      <c r="JIU31" s="70"/>
      <c r="JIV31" s="70"/>
      <c r="JIW31" s="70"/>
      <c r="JIX31" s="70"/>
      <c r="JIY31" s="70"/>
      <c r="JIZ31" s="70"/>
      <c r="JJA31" s="70"/>
      <c r="JJB31" s="70"/>
      <c r="JJC31" s="70"/>
      <c r="JJD31" s="70"/>
      <c r="JJE31" s="70"/>
      <c r="JJF31" s="70"/>
      <c r="JJG31" s="70"/>
      <c r="JJH31" s="70"/>
      <c r="JJI31" s="70"/>
      <c r="JJJ31" s="70"/>
      <c r="JJK31" s="70"/>
      <c r="JJL31" s="70"/>
      <c r="JJM31" s="70"/>
      <c r="JJN31" s="70"/>
      <c r="JJO31" s="70"/>
      <c r="JJP31" s="70"/>
      <c r="JJQ31" s="70"/>
      <c r="JJR31" s="70"/>
      <c r="JJS31" s="70"/>
      <c r="JJT31" s="70"/>
      <c r="JJU31" s="70"/>
      <c r="JJV31" s="70"/>
      <c r="JJW31" s="70"/>
      <c r="JJX31" s="70"/>
      <c r="JJY31" s="70"/>
      <c r="JJZ31" s="70"/>
      <c r="JKA31" s="70"/>
      <c r="JKB31" s="70"/>
      <c r="JKC31" s="70"/>
      <c r="JKD31" s="70"/>
      <c r="JKE31" s="70"/>
      <c r="JKF31" s="70"/>
      <c r="JKG31" s="70"/>
      <c r="JKH31" s="70"/>
      <c r="JKI31" s="70"/>
      <c r="JKJ31" s="70"/>
      <c r="JKK31" s="70"/>
      <c r="JKL31" s="70"/>
      <c r="JKM31" s="70"/>
      <c r="JKN31" s="70"/>
      <c r="JKO31" s="70"/>
      <c r="JKP31" s="70"/>
      <c r="JKQ31" s="70"/>
      <c r="JKR31" s="70"/>
      <c r="JKS31" s="70"/>
      <c r="JKT31" s="70"/>
      <c r="JKU31" s="70"/>
      <c r="JKV31" s="70"/>
      <c r="JKW31" s="70"/>
      <c r="JKX31" s="70"/>
      <c r="JKY31" s="70"/>
      <c r="JKZ31" s="70"/>
      <c r="JLA31" s="70"/>
      <c r="JLB31" s="70"/>
      <c r="JLC31" s="70"/>
      <c r="JLD31" s="70"/>
      <c r="JLE31" s="70"/>
      <c r="JLF31" s="70"/>
      <c r="JLG31" s="70"/>
      <c r="JLH31" s="70"/>
      <c r="JLI31" s="70"/>
      <c r="JLJ31" s="70"/>
      <c r="JLK31" s="70"/>
      <c r="JLL31" s="70"/>
      <c r="JLM31" s="70"/>
      <c r="JLN31" s="70"/>
      <c r="JLO31" s="70"/>
      <c r="JLP31" s="70"/>
      <c r="JLQ31" s="70"/>
      <c r="JLR31" s="70"/>
      <c r="JLS31" s="70"/>
      <c r="JLT31" s="70"/>
      <c r="JLU31" s="70"/>
      <c r="JLV31" s="70"/>
      <c r="JLW31" s="70"/>
      <c r="JLX31" s="70"/>
      <c r="JLY31" s="70"/>
      <c r="JLZ31" s="70"/>
      <c r="JMA31" s="70"/>
      <c r="JMB31" s="70"/>
      <c r="JMC31" s="70"/>
      <c r="JMD31" s="70"/>
      <c r="JME31" s="70"/>
      <c r="JMF31" s="70"/>
      <c r="JMG31" s="70"/>
      <c r="JMH31" s="70"/>
      <c r="JMI31" s="70"/>
      <c r="JMJ31" s="70"/>
      <c r="JMK31" s="70"/>
      <c r="JML31" s="70"/>
      <c r="JMM31" s="70"/>
      <c r="JMN31" s="70"/>
      <c r="JMO31" s="70"/>
      <c r="JMP31" s="70"/>
      <c r="JMQ31" s="70"/>
      <c r="JMR31" s="70"/>
      <c r="JMS31" s="70"/>
      <c r="JMT31" s="70"/>
      <c r="JMU31" s="70"/>
      <c r="JMV31" s="70"/>
      <c r="JMW31" s="70"/>
      <c r="JMX31" s="70"/>
      <c r="JMY31" s="70"/>
      <c r="JMZ31" s="70"/>
      <c r="JNA31" s="70"/>
      <c r="JNB31" s="70"/>
      <c r="JNC31" s="70"/>
      <c r="JND31" s="70"/>
      <c r="JNE31" s="70"/>
      <c r="JNF31" s="70"/>
      <c r="JNG31" s="70"/>
      <c r="JNH31" s="70"/>
      <c r="JNI31" s="70"/>
      <c r="JNJ31" s="70"/>
      <c r="JNK31" s="70"/>
      <c r="JNL31" s="70"/>
      <c r="JNM31" s="70"/>
      <c r="JNN31" s="70"/>
      <c r="JNO31" s="70"/>
      <c r="JNP31" s="70"/>
      <c r="JNQ31" s="70"/>
      <c r="JNR31" s="70"/>
      <c r="JNS31" s="70"/>
      <c r="JNT31" s="70"/>
      <c r="JNU31" s="70"/>
      <c r="JNV31" s="70"/>
      <c r="JNW31" s="70"/>
      <c r="JNX31" s="70"/>
      <c r="JNY31" s="70"/>
      <c r="JNZ31" s="70"/>
      <c r="JOA31" s="70"/>
      <c r="JOB31" s="70"/>
      <c r="JOC31" s="70"/>
      <c r="JOD31" s="70"/>
      <c r="JOE31" s="70"/>
      <c r="JOF31" s="70"/>
      <c r="JOG31" s="70"/>
      <c r="JOH31" s="70"/>
      <c r="JOI31" s="70"/>
      <c r="JOJ31" s="70"/>
      <c r="JOK31" s="70"/>
      <c r="JOL31" s="70"/>
      <c r="JOM31" s="70"/>
      <c r="JON31" s="70"/>
      <c r="JOO31" s="70"/>
      <c r="JOP31" s="70"/>
      <c r="JOQ31" s="70"/>
      <c r="JOR31" s="70"/>
      <c r="JOS31" s="70"/>
      <c r="JOT31" s="70"/>
      <c r="JOU31" s="70"/>
      <c r="JOV31" s="70"/>
      <c r="JOW31" s="70"/>
      <c r="JOX31" s="70"/>
      <c r="JOY31" s="70"/>
      <c r="JOZ31" s="70"/>
      <c r="JPA31" s="70"/>
      <c r="JPB31" s="70"/>
      <c r="JPC31" s="70"/>
      <c r="JPD31" s="70"/>
      <c r="JPE31" s="70"/>
      <c r="JPF31" s="70"/>
      <c r="JPG31" s="70"/>
      <c r="JPH31" s="70"/>
      <c r="JPI31" s="70"/>
      <c r="JPJ31" s="70"/>
      <c r="JPK31" s="70"/>
      <c r="JPL31" s="70"/>
      <c r="JPM31" s="70"/>
      <c r="JPN31" s="70"/>
      <c r="JPO31" s="70"/>
      <c r="JPP31" s="70"/>
      <c r="JPQ31" s="70"/>
      <c r="JPR31" s="70"/>
      <c r="JPS31" s="70"/>
      <c r="JPT31" s="70"/>
      <c r="JPU31" s="70"/>
      <c r="JPV31" s="70"/>
      <c r="JPW31" s="70"/>
      <c r="JPX31" s="70"/>
      <c r="JPY31" s="70"/>
      <c r="JPZ31" s="70"/>
      <c r="JQA31" s="70"/>
      <c r="JQB31" s="70"/>
      <c r="JQC31" s="70"/>
      <c r="JQD31" s="70"/>
      <c r="JQE31" s="70"/>
      <c r="JQF31" s="70"/>
      <c r="JQG31" s="70"/>
      <c r="JQH31" s="70"/>
      <c r="JQI31" s="70"/>
      <c r="JQJ31" s="70"/>
      <c r="JQK31" s="70"/>
      <c r="JQL31" s="70"/>
      <c r="JQM31" s="70"/>
      <c r="JQN31" s="70"/>
      <c r="JQO31" s="70"/>
      <c r="JQP31" s="70"/>
      <c r="JQQ31" s="70"/>
      <c r="JQR31" s="70"/>
      <c r="JQS31" s="70"/>
      <c r="JQT31" s="70"/>
      <c r="JQU31" s="70"/>
      <c r="JQV31" s="70"/>
      <c r="JQW31" s="70"/>
      <c r="JQX31" s="70"/>
      <c r="JQY31" s="70"/>
      <c r="JQZ31" s="70"/>
      <c r="JRA31" s="70"/>
      <c r="JRB31" s="70"/>
      <c r="JRC31" s="70"/>
      <c r="JRD31" s="70"/>
      <c r="JRE31" s="70"/>
      <c r="JRF31" s="70"/>
      <c r="JRG31" s="70"/>
      <c r="JRH31" s="70"/>
      <c r="JRI31" s="70"/>
      <c r="JRJ31" s="70"/>
      <c r="JRK31" s="70"/>
      <c r="JRL31" s="70"/>
      <c r="JRM31" s="70"/>
      <c r="JRN31" s="70"/>
      <c r="JRO31" s="70"/>
      <c r="JRP31" s="70"/>
      <c r="JRQ31" s="70"/>
      <c r="JRR31" s="70"/>
      <c r="JRS31" s="70"/>
      <c r="JRT31" s="70"/>
      <c r="JRU31" s="70"/>
      <c r="JRV31" s="70"/>
      <c r="JRW31" s="70"/>
      <c r="JRX31" s="70"/>
      <c r="JRY31" s="70"/>
      <c r="JRZ31" s="70"/>
      <c r="JSA31" s="70"/>
      <c r="JSB31" s="70"/>
      <c r="JSC31" s="70"/>
      <c r="JSD31" s="70"/>
      <c r="JSE31" s="70"/>
      <c r="JSF31" s="70"/>
      <c r="JSG31" s="70"/>
      <c r="JSH31" s="70"/>
      <c r="JSI31" s="70"/>
      <c r="JSJ31" s="70"/>
      <c r="JSK31" s="70"/>
      <c r="JSL31" s="70"/>
      <c r="JSM31" s="70"/>
      <c r="JSN31" s="70"/>
      <c r="JSO31" s="70"/>
      <c r="JSP31" s="70"/>
      <c r="JSQ31" s="70"/>
      <c r="JSR31" s="70"/>
      <c r="JSS31" s="70"/>
      <c r="JST31" s="70"/>
      <c r="JSU31" s="70"/>
      <c r="JSV31" s="70"/>
      <c r="JSW31" s="70"/>
      <c r="JSX31" s="70"/>
      <c r="JSY31" s="70"/>
      <c r="JSZ31" s="70"/>
      <c r="JTA31" s="70"/>
      <c r="JTB31" s="70"/>
      <c r="JTC31" s="70"/>
      <c r="JTD31" s="70"/>
      <c r="JTE31" s="70"/>
      <c r="JTF31" s="70"/>
      <c r="JTG31" s="70"/>
      <c r="JTH31" s="70"/>
      <c r="JTI31" s="70"/>
      <c r="JTJ31" s="70"/>
      <c r="JTK31" s="70"/>
      <c r="JTL31" s="70"/>
      <c r="JTM31" s="70"/>
      <c r="JTN31" s="70"/>
      <c r="JTO31" s="70"/>
      <c r="JTP31" s="70"/>
      <c r="JTQ31" s="70"/>
      <c r="JTR31" s="70"/>
      <c r="JTS31" s="70"/>
      <c r="JTT31" s="70"/>
      <c r="JTU31" s="70"/>
      <c r="JTV31" s="70"/>
      <c r="JTW31" s="70"/>
      <c r="JTX31" s="70"/>
      <c r="JTY31" s="70"/>
      <c r="JTZ31" s="70"/>
      <c r="JUA31" s="70"/>
      <c r="JUB31" s="70"/>
      <c r="JUC31" s="70"/>
      <c r="JUD31" s="70"/>
      <c r="JUE31" s="70"/>
      <c r="JUF31" s="70"/>
      <c r="JUG31" s="70"/>
      <c r="JUH31" s="70"/>
      <c r="JUI31" s="70"/>
      <c r="JUJ31" s="70"/>
      <c r="JUK31" s="70"/>
      <c r="JUL31" s="70"/>
      <c r="JUM31" s="70"/>
      <c r="JUN31" s="70"/>
      <c r="JUO31" s="70"/>
      <c r="JUP31" s="70"/>
      <c r="JUQ31" s="70"/>
      <c r="JUR31" s="70"/>
      <c r="JUS31" s="70"/>
      <c r="JUT31" s="70"/>
      <c r="JUU31" s="70"/>
      <c r="JUV31" s="70"/>
      <c r="JUW31" s="70"/>
      <c r="JUX31" s="70"/>
      <c r="JUY31" s="70"/>
      <c r="JUZ31" s="70"/>
      <c r="JVA31" s="70"/>
      <c r="JVB31" s="70"/>
      <c r="JVC31" s="70"/>
      <c r="JVD31" s="70"/>
      <c r="JVE31" s="70"/>
      <c r="JVF31" s="70"/>
      <c r="JVG31" s="70"/>
      <c r="JVH31" s="70"/>
      <c r="JVI31" s="70"/>
      <c r="JVJ31" s="70"/>
      <c r="JVK31" s="70"/>
      <c r="JVL31" s="70"/>
      <c r="JVM31" s="70"/>
      <c r="JVN31" s="70"/>
      <c r="JVO31" s="70"/>
      <c r="JVP31" s="70"/>
      <c r="JVQ31" s="70"/>
      <c r="JVR31" s="70"/>
      <c r="JVS31" s="70"/>
      <c r="JVT31" s="70"/>
      <c r="JVU31" s="70"/>
      <c r="JVV31" s="70"/>
      <c r="JVW31" s="70"/>
      <c r="JVX31" s="70"/>
      <c r="JVY31" s="70"/>
      <c r="JVZ31" s="70"/>
      <c r="JWA31" s="70"/>
      <c r="JWB31" s="70"/>
      <c r="JWC31" s="70"/>
      <c r="JWD31" s="70"/>
      <c r="JWE31" s="70"/>
      <c r="JWF31" s="70"/>
      <c r="JWG31" s="70"/>
      <c r="JWH31" s="70"/>
      <c r="JWI31" s="70"/>
      <c r="JWJ31" s="70"/>
      <c r="JWK31" s="70"/>
      <c r="JWL31" s="70"/>
      <c r="JWM31" s="70"/>
      <c r="JWN31" s="70"/>
      <c r="JWO31" s="70"/>
      <c r="JWP31" s="70"/>
      <c r="JWQ31" s="70"/>
      <c r="JWR31" s="70"/>
      <c r="JWS31" s="70"/>
      <c r="JWT31" s="70"/>
      <c r="JWU31" s="70"/>
      <c r="JWV31" s="70"/>
      <c r="JWW31" s="70"/>
      <c r="JWX31" s="70"/>
      <c r="JWY31" s="70"/>
      <c r="JWZ31" s="70"/>
      <c r="JXA31" s="70"/>
      <c r="JXB31" s="70"/>
      <c r="JXC31" s="70"/>
      <c r="JXD31" s="70"/>
      <c r="JXE31" s="70"/>
      <c r="JXF31" s="70"/>
      <c r="JXG31" s="70"/>
      <c r="JXH31" s="70"/>
      <c r="JXI31" s="70"/>
      <c r="JXJ31" s="70"/>
      <c r="JXK31" s="70"/>
      <c r="JXL31" s="70"/>
      <c r="JXM31" s="70"/>
      <c r="JXN31" s="70"/>
      <c r="JXO31" s="70"/>
      <c r="JXP31" s="70"/>
      <c r="JXQ31" s="70"/>
      <c r="JXR31" s="70"/>
      <c r="JXS31" s="70"/>
      <c r="JXT31" s="70"/>
      <c r="JXU31" s="70"/>
      <c r="JXV31" s="70"/>
      <c r="JXW31" s="70"/>
      <c r="JXX31" s="70"/>
      <c r="JXY31" s="70"/>
      <c r="JXZ31" s="70"/>
      <c r="JYA31" s="70"/>
      <c r="JYB31" s="70"/>
      <c r="JYC31" s="70"/>
      <c r="JYD31" s="70"/>
      <c r="JYE31" s="70"/>
      <c r="JYF31" s="70"/>
      <c r="JYG31" s="70"/>
      <c r="JYH31" s="70"/>
      <c r="JYI31" s="70"/>
      <c r="JYJ31" s="70"/>
      <c r="JYK31" s="70"/>
      <c r="JYL31" s="70"/>
      <c r="JYM31" s="70"/>
      <c r="JYN31" s="70"/>
      <c r="JYO31" s="70"/>
      <c r="JYP31" s="70"/>
      <c r="JYQ31" s="70"/>
      <c r="JYR31" s="70"/>
      <c r="JYS31" s="70"/>
      <c r="JYT31" s="70"/>
      <c r="JYU31" s="70"/>
      <c r="JYV31" s="70"/>
      <c r="JYW31" s="70"/>
      <c r="JYX31" s="70"/>
      <c r="JYY31" s="70"/>
      <c r="JYZ31" s="70"/>
      <c r="JZA31" s="70"/>
      <c r="JZB31" s="70"/>
      <c r="JZC31" s="70"/>
      <c r="JZD31" s="70"/>
      <c r="JZE31" s="70"/>
      <c r="JZF31" s="70"/>
      <c r="JZG31" s="70"/>
      <c r="JZH31" s="70"/>
      <c r="JZI31" s="70"/>
      <c r="JZJ31" s="70"/>
      <c r="JZK31" s="70"/>
      <c r="JZL31" s="70"/>
      <c r="JZM31" s="70"/>
      <c r="JZN31" s="70"/>
      <c r="JZO31" s="70"/>
      <c r="JZP31" s="70"/>
      <c r="JZQ31" s="70"/>
      <c r="JZR31" s="70"/>
      <c r="JZS31" s="70"/>
      <c r="JZT31" s="70"/>
      <c r="JZU31" s="70"/>
      <c r="JZV31" s="70"/>
      <c r="JZW31" s="70"/>
      <c r="JZX31" s="70"/>
      <c r="JZY31" s="70"/>
      <c r="JZZ31" s="70"/>
      <c r="KAA31" s="70"/>
      <c r="KAB31" s="70"/>
      <c r="KAC31" s="70"/>
      <c r="KAD31" s="70"/>
      <c r="KAE31" s="70"/>
      <c r="KAF31" s="70"/>
      <c r="KAG31" s="70"/>
      <c r="KAH31" s="70"/>
      <c r="KAI31" s="70"/>
      <c r="KAJ31" s="70"/>
      <c r="KAK31" s="70"/>
      <c r="KAL31" s="70"/>
      <c r="KAM31" s="70"/>
      <c r="KAN31" s="70"/>
      <c r="KAO31" s="70"/>
      <c r="KAP31" s="70"/>
      <c r="KAQ31" s="70"/>
      <c r="KAR31" s="70"/>
      <c r="KAS31" s="70"/>
      <c r="KAT31" s="70"/>
      <c r="KAU31" s="70"/>
      <c r="KAV31" s="70"/>
      <c r="KAW31" s="70"/>
      <c r="KAX31" s="70"/>
      <c r="KAY31" s="70"/>
      <c r="KAZ31" s="70"/>
      <c r="KBA31" s="70"/>
      <c r="KBB31" s="70"/>
      <c r="KBC31" s="70"/>
      <c r="KBD31" s="70"/>
      <c r="KBE31" s="70"/>
      <c r="KBF31" s="70"/>
      <c r="KBG31" s="70"/>
      <c r="KBH31" s="70"/>
      <c r="KBI31" s="70"/>
      <c r="KBJ31" s="70"/>
      <c r="KBK31" s="70"/>
      <c r="KBL31" s="70"/>
      <c r="KBM31" s="70"/>
      <c r="KBN31" s="70"/>
      <c r="KBO31" s="70"/>
      <c r="KBP31" s="70"/>
      <c r="KBQ31" s="70"/>
      <c r="KBR31" s="70"/>
      <c r="KBS31" s="70"/>
      <c r="KBT31" s="70"/>
      <c r="KBU31" s="70"/>
      <c r="KBV31" s="70"/>
      <c r="KBW31" s="70"/>
      <c r="KBX31" s="70"/>
      <c r="KBY31" s="70"/>
      <c r="KBZ31" s="70"/>
      <c r="KCA31" s="70"/>
      <c r="KCB31" s="70"/>
      <c r="KCC31" s="70"/>
      <c r="KCD31" s="70"/>
      <c r="KCE31" s="70"/>
      <c r="KCF31" s="70"/>
      <c r="KCG31" s="70"/>
      <c r="KCH31" s="70"/>
      <c r="KCI31" s="70"/>
      <c r="KCJ31" s="70"/>
      <c r="KCK31" s="70"/>
      <c r="KCL31" s="70"/>
      <c r="KCM31" s="70"/>
      <c r="KCN31" s="70"/>
      <c r="KCO31" s="70"/>
      <c r="KCP31" s="70"/>
      <c r="KCQ31" s="70"/>
      <c r="KCR31" s="70"/>
      <c r="KCS31" s="70"/>
      <c r="KCT31" s="70"/>
      <c r="KCU31" s="70"/>
      <c r="KCV31" s="70"/>
      <c r="KCW31" s="70"/>
      <c r="KCX31" s="70"/>
      <c r="KCY31" s="70"/>
      <c r="KCZ31" s="70"/>
      <c r="KDA31" s="70"/>
      <c r="KDB31" s="70"/>
      <c r="KDC31" s="70"/>
      <c r="KDD31" s="70"/>
      <c r="KDE31" s="70"/>
      <c r="KDF31" s="70"/>
      <c r="KDG31" s="70"/>
      <c r="KDH31" s="70"/>
      <c r="KDI31" s="70"/>
      <c r="KDJ31" s="70"/>
      <c r="KDK31" s="70"/>
      <c r="KDL31" s="70"/>
      <c r="KDM31" s="70"/>
      <c r="KDN31" s="70"/>
      <c r="KDO31" s="70"/>
      <c r="KDP31" s="70"/>
      <c r="KDQ31" s="70"/>
      <c r="KDR31" s="70"/>
      <c r="KDS31" s="70"/>
      <c r="KDT31" s="70"/>
      <c r="KDU31" s="70"/>
      <c r="KDV31" s="70"/>
      <c r="KDW31" s="70"/>
      <c r="KDX31" s="70"/>
      <c r="KDY31" s="70"/>
      <c r="KDZ31" s="70"/>
      <c r="KEA31" s="70"/>
      <c r="KEB31" s="70"/>
      <c r="KEC31" s="70"/>
      <c r="KED31" s="70"/>
      <c r="KEE31" s="70"/>
      <c r="KEF31" s="70"/>
      <c r="KEG31" s="70"/>
      <c r="KEH31" s="70"/>
      <c r="KEI31" s="70"/>
      <c r="KEJ31" s="70"/>
      <c r="KEK31" s="70"/>
      <c r="KEL31" s="70"/>
      <c r="KEM31" s="70"/>
      <c r="KEN31" s="70"/>
      <c r="KEO31" s="70"/>
      <c r="KEP31" s="70"/>
      <c r="KEQ31" s="70"/>
      <c r="KER31" s="70"/>
      <c r="KES31" s="70"/>
      <c r="KET31" s="70"/>
      <c r="KEU31" s="70"/>
      <c r="KEV31" s="70"/>
      <c r="KEW31" s="70"/>
      <c r="KEX31" s="70"/>
      <c r="KEY31" s="70"/>
      <c r="KEZ31" s="70"/>
      <c r="KFA31" s="70"/>
      <c r="KFB31" s="70"/>
      <c r="KFC31" s="70"/>
      <c r="KFD31" s="70"/>
      <c r="KFE31" s="70"/>
      <c r="KFF31" s="70"/>
      <c r="KFG31" s="70"/>
      <c r="KFH31" s="70"/>
      <c r="KFI31" s="70"/>
      <c r="KFJ31" s="70"/>
      <c r="KFK31" s="70"/>
      <c r="KFL31" s="70"/>
      <c r="KFM31" s="70"/>
      <c r="KFN31" s="70"/>
      <c r="KFO31" s="70"/>
      <c r="KFP31" s="70"/>
      <c r="KFQ31" s="70"/>
      <c r="KFR31" s="70"/>
      <c r="KFS31" s="70"/>
      <c r="KFT31" s="70"/>
      <c r="KFU31" s="70"/>
      <c r="KFV31" s="70"/>
      <c r="KFW31" s="70"/>
      <c r="KFX31" s="70"/>
      <c r="KFY31" s="70"/>
      <c r="KFZ31" s="70"/>
      <c r="KGA31" s="70"/>
      <c r="KGB31" s="70"/>
      <c r="KGC31" s="70"/>
      <c r="KGD31" s="70"/>
      <c r="KGE31" s="70"/>
      <c r="KGF31" s="70"/>
      <c r="KGG31" s="70"/>
      <c r="KGH31" s="70"/>
      <c r="KGI31" s="70"/>
      <c r="KGJ31" s="70"/>
      <c r="KGK31" s="70"/>
      <c r="KGL31" s="70"/>
      <c r="KGM31" s="70"/>
      <c r="KGN31" s="70"/>
      <c r="KGO31" s="70"/>
      <c r="KGP31" s="70"/>
      <c r="KGQ31" s="70"/>
      <c r="KGR31" s="70"/>
      <c r="KGS31" s="70"/>
      <c r="KGT31" s="70"/>
      <c r="KGU31" s="70"/>
      <c r="KGV31" s="70"/>
      <c r="KGW31" s="70"/>
      <c r="KGX31" s="70"/>
      <c r="KGY31" s="70"/>
      <c r="KGZ31" s="70"/>
      <c r="KHA31" s="70"/>
      <c r="KHB31" s="70"/>
      <c r="KHC31" s="70"/>
      <c r="KHD31" s="70"/>
      <c r="KHE31" s="70"/>
      <c r="KHF31" s="70"/>
      <c r="KHG31" s="70"/>
      <c r="KHH31" s="70"/>
      <c r="KHI31" s="70"/>
      <c r="KHJ31" s="70"/>
      <c r="KHK31" s="70"/>
      <c r="KHL31" s="70"/>
      <c r="KHM31" s="70"/>
      <c r="KHN31" s="70"/>
      <c r="KHO31" s="70"/>
      <c r="KHP31" s="70"/>
      <c r="KHQ31" s="70"/>
      <c r="KHR31" s="70"/>
      <c r="KHS31" s="70"/>
      <c r="KHT31" s="70"/>
      <c r="KHU31" s="70"/>
      <c r="KHV31" s="70"/>
      <c r="KHW31" s="70"/>
      <c r="KHX31" s="70"/>
      <c r="KHY31" s="70"/>
      <c r="KHZ31" s="70"/>
      <c r="KIA31" s="70"/>
      <c r="KIB31" s="70"/>
      <c r="KIC31" s="70"/>
      <c r="KID31" s="70"/>
      <c r="KIE31" s="70"/>
      <c r="KIF31" s="70"/>
      <c r="KIG31" s="70"/>
      <c r="KIH31" s="70"/>
      <c r="KII31" s="70"/>
      <c r="KIJ31" s="70"/>
      <c r="KIK31" s="70"/>
      <c r="KIL31" s="70"/>
      <c r="KIM31" s="70"/>
      <c r="KIN31" s="70"/>
      <c r="KIO31" s="70"/>
      <c r="KIP31" s="70"/>
      <c r="KIQ31" s="70"/>
      <c r="KIR31" s="70"/>
      <c r="KIS31" s="70"/>
      <c r="KIT31" s="70"/>
      <c r="KIU31" s="70"/>
      <c r="KIV31" s="70"/>
      <c r="KIW31" s="70"/>
      <c r="KIX31" s="70"/>
      <c r="KIY31" s="70"/>
      <c r="KIZ31" s="70"/>
      <c r="KJA31" s="70"/>
      <c r="KJB31" s="70"/>
      <c r="KJC31" s="70"/>
      <c r="KJD31" s="70"/>
      <c r="KJE31" s="70"/>
      <c r="KJF31" s="70"/>
      <c r="KJG31" s="70"/>
      <c r="KJH31" s="70"/>
      <c r="KJI31" s="70"/>
      <c r="KJJ31" s="70"/>
      <c r="KJK31" s="70"/>
      <c r="KJL31" s="70"/>
      <c r="KJM31" s="70"/>
      <c r="KJN31" s="70"/>
      <c r="KJO31" s="70"/>
      <c r="KJP31" s="70"/>
      <c r="KJQ31" s="70"/>
      <c r="KJR31" s="70"/>
      <c r="KJS31" s="70"/>
      <c r="KJT31" s="70"/>
      <c r="KJU31" s="70"/>
      <c r="KJV31" s="70"/>
      <c r="KJW31" s="70"/>
      <c r="KJX31" s="70"/>
      <c r="KJY31" s="70"/>
      <c r="KJZ31" s="70"/>
      <c r="KKA31" s="70"/>
      <c r="KKB31" s="70"/>
      <c r="KKC31" s="70"/>
      <c r="KKD31" s="70"/>
      <c r="KKE31" s="70"/>
      <c r="KKF31" s="70"/>
      <c r="KKG31" s="70"/>
      <c r="KKH31" s="70"/>
      <c r="KKI31" s="70"/>
      <c r="KKJ31" s="70"/>
      <c r="KKK31" s="70"/>
      <c r="KKL31" s="70"/>
      <c r="KKM31" s="70"/>
      <c r="KKN31" s="70"/>
      <c r="KKO31" s="70"/>
      <c r="KKP31" s="70"/>
      <c r="KKQ31" s="70"/>
      <c r="KKR31" s="70"/>
      <c r="KKS31" s="70"/>
      <c r="KKT31" s="70"/>
      <c r="KKU31" s="70"/>
      <c r="KKV31" s="70"/>
      <c r="KKW31" s="70"/>
      <c r="KKX31" s="70"/>
      <c r="KKY31" s="70"/>
      <c r="KKZ31" s="70"/>
      <c r="KLA31" s="70"/>
      <c r="KLB31" s="70"/>
      <c r="KLC31" s="70"/>
      <c r="KLD31" s="70"/>
      <c r="KLE31" s="70"/>
      <c r="KLF31" s="70"/>
      <c r="KLG31" s="70"/>
      <c r="KLH31" s="70"/>
      <c r="KLI31" s="70"/>
      <c r="KLJ31" s="70"/>
      <c r="KLK31" s="70"/>
      <c r="KLL31" s="70"/>
      <c r="KLM31" s="70"/>
      <c r="KLN31" s="70"/>
      <c r="KLO31" s="70"/>
      <c r="KLP31" s="70"/>
      <c r="KLQ31" s="70"/>
      <c r="KLR31" s="70"/>
      <c r="KLS31" s="70"/>
      <c r="KLT31" s="70"/>
      <c r="KLU31" s="70"/>
      <c r="KLV31" s="70"/>
      <c r="KLW31" s="70"/>
      <c r="KLX31" s="70"/>
      <c r="KLY31" s="70"/>
      <c r="KLZ31" s="70"/>
      <c r="KMA31" s="70"/>
      <c r="KMB31" s="70"/>
      <c r="KMC31" s="70"/>
      <c r="KMD31" s="70"/>
      <c r="KME31" s="70"/>
      <c r="KMF31" s="70"/>
      <c r="KMG31" s="70"/>
      <c r="KMH31" s="70"/>
      <c r="KMI31" s="70"/>
      <c r="KMJ31" s="70"/>
      <c r="KMK31" s="70"/>
      <c r="KML31" s="70"/>
      <c r="KMM31" s="70"/>
      <c r="KMN31" s="70"/>
      <c r="KMO31" s="70"/>
      <c r="KMP31" s="70"/>
      <c r="KMQ31" s="70"/>
      <c r="KMR31" s="70"/>
      <c r="KMS31" s="70"/>
      <c r="KMT31" s="70"/>
      <c r="KMU31" s="70"/>
      <c r="KMV31" s="70"/>
      <c r="KMW31" s="70"/>
      <c r="KMX31" s="70"/>
      <c r="KMY31" s="70"/>
      <c r="KMZ31" s="70"/>
      <c r="KNA31" s="70"/>
      <c r="KNB31" s="70"/>
      <c r="KNC31" s="70"/>
      <c r="KND31" s="70"/>
      <c r="KNE31" s="70"/>
      <c r="KNF31" s="70"/>
      <c r="KNG31" s="70"/>
      <c r="KNH31" s="70"/>
      <c r="KNI31" s="70"/>
      <c r="KNJ31" s="70"/>
      <c r="KNK31" s="70"/>
      <c r="KNL31" s="70"/>
      <c r="KNM31" s="70"/>
      <c r="KNN31" s="70"/>
      <c r="KNO31" s="70"/>
      <c r="KNP31" s="70"/>
      <c r="KNQ31" s="70"/>
      <c r="KNR31" s="70"/>
      <c r="KNS31" s="70"/>
      <c r="KNT31" s="70"/>
      <c r="KNU31" s="70"/>
      <c r="KNV31" s="70"/>
      <c r="KNW31" s="70"/>
      <c r="KNX31" s="70"/>
      <c r="KNY31" s="70"/>
      <c r="KNZ31" s="70"/>
      <c r="KOA31" s="70"/>
      <c r="KOB31" s="70"/>
      <c r="KOC31" s="70"/>
      <c r="KOD31" s="70"/>
      <c r="KOE31" s="70"/>
      <c r="KOF31" s="70"/>
      <c r="KOG31" s="70"/>
      <c r="KOH31" s="70"/>
      <c r="KOI31" s="70"/>
      <c r="KOJ31" s="70"/>
      <c r="KOK31" s="70"/>
      <c r="KOL31" s="70"/>
      <c r="KOM31" s="70"/>
      <c r="KON31" s="70"/>
      <c r="KOO31" s="70"/>
      <c r="KOP31" s="70"/>
      <c r="KOQ31" s="70"/>
      <c r="KOR31" s="70"/>
      <c r="KOS31" s="70"/>
      <c r="KOT31" s="70"/>
      <c r="KOU31" s="70"/>
      <c r="KOV31" s="70"/>
      <c r="KOW31" s="70"/>
      <c r="KOX31" s="70"/>
      <c r="KOY31" s="70"/>
      <c r="KOZ31" s="70"/>
      <c r="KPA31" s="70"/>
      <c r="KPB31" s="70"/>
      <c r="KPC31" s="70"/>
      <c r="KPD31" s="70"/>
      <c r="KPE31" s="70"/>
      <c r="KPF31" s="70"/>
      <c r="KPG31" s="70"/>
      <c r="KPH31" s="70"/>
      <c r="KPI31" s="70"/>
      <c r="KPJ31" s="70"/>
      <c r="KPK31" s="70"/>
      <c r="KPL31" s="70"/>
      <c r="KPM31" s="70"/>
      <c r="KPN31" s="70"/>
      <c r="KPO31" s="70"/>
      <c r="KPP31" s="70"/>
      <c r="KPQ31" s="70"/>
      <c r="KPR31" s="70"/>
      <c r="KPS31" s="70"/>
      <c r="KPT31" s="70"/>
      <c r="KPU31" s="70"/>
      <c r="KPV31" s="70"/>
      <c r="KPW31" s="70"/>
      <c r="KPX31" s="70"/>
      <c r="KPY31" s="70"/>
      <c r="KPZ31" s="70"/>
      <c r="KQA31" s="70"/>
      <c r="KQB31" s="70"/>
      <c r="KQC31" s="70"/>
      <c r="KQD31" s="70"/>
      <c r="KQE31" s="70"/>
      <c r="KQF31" s="70"/>
      <c r="KQG31" s="70"/>
      <c r="KQH31" s="70"/>
      <c r="KQI31" s="70"/>
      <c r="KQJ31" s="70"/>
      <c r="KQK31" s="70"/>
      <c r="KQL31" s="70"/>
      <c r="KQM31" s="70"/>
      <c r="KQN31" s="70"/>
      <c r="KQO31" s="70"/>
      <c r="KQP31" s="70"/>
      <c r="KQQ31" s="70"/>
      <c r="KQR31" s="70"/>
      <c r="KQS31" s="70"/>
      <c r="KQT31" s="70"/>
      <c r="KQU31" s="70"/>
      <c r="KQV31" s="70"/>
      <c r="KQW31" s="70"/>
      <c r="KQX31" s="70"/>
      <c r="KQY31" s="70"/>
      <c r="KQZ31" s="70"/>
      <c r="KRA31" s="70"/>
      <c r="KRB31" s="70"/>
      <c r="KRC31" s="70"/>
      <c r="KRD31" s="70"/>
      <c r="KRE31" s="70"/>
      <c r="KRF31" s="70"/>
      <c r="KRG31" s="70"/>
      <c r="KRH31" s="70"/>
      <c r="KRI31" s="70"/>
      <c r="KRJ31" s="70"/>
      <c r="KRK31" s="70"/>
      <c r="KRL31" s="70"/>
      <c r="KRM31" s="70"/>
      <c r="KRN31" s="70"/>
      <c r="KRO31" s="70"/>
      <c r="KRP31" s="70"/>
      <c r="KRQ31" s="70"/>
      <c r="KRR31" s="70"/>
      <c r="KRS31" s="70"/>
      <c r="KRT31" s="70"/>
      <c r="KRU31" s="70"/>
      <c r="KRV31" s="70"/>
      <c r="KRW31" s="70"/>
      <c r="KRX31" s="70"/>
      <c r="KRY31" s="70"/>
      <c r="KRZ31" s="70"/>
      <c r="KSA31" s="70"/>
      <c r="KSB31" s="70"/>
      <c r="KSC31" s="70"/>
      <c r="KSD31" s="70"/>
      <c r="KSE31" s="70"/>
      <c r="KSF31" s="70"/>
      <c r="KSG31" s="70"/>
      <c r="KSH31" s="70"/>
      <c r="KSI31" s="70"/>
      <c r="KSJ31" s="70"/>
      <c r="KSK31" s="70"/>
      <c r="KSL31" s="70"/>
      <c r="KSM31" s="70"/>
      <c r="KSN31" s="70"/>
      <c r="KSO31" s="70"/>
      <c r="KSP31" s="70"/>
      <c r="KSQ31" s="70"/>
      <c r="KSR31" s="70"/>
      <c r="KSS31" s="70"/>
      <c r="KST31" s="70"/>
      <c r="KSU31" s="70"/>
      <c r="KSV31" s="70"/>
      <c r="KSW31" s="70"/>
      <c r="KSX31" s="70"/>
      <c r="KSY31" s="70"/>
      <c r="KSZ31" s="70"/>
      <c r="KTA31" s="70"/>
      <c r="KTB31" s="70"/>
      <c r="KTC31" s="70"/>
      <c r="KTD31" s="70"/>
      <c r="KTE31" s="70"/>
      <c r="KTF31" s="70"/>
      <c r="KTG31" s="70"/>
      <c r="KTH31" s="70"/>
      <c r="KTI31" s="70"/>
      <c r="KTJ31" s="70"/>
      <c r="KTK31" s="70"/>
      <c r="KTL31" s="70"/>
      <c r="KTM31" s="70"/>
      <c r="KTN31" s="70"/>
      <c r="KTO31" s="70"/>
      <c r="KTP31" s="70"/>
      <c r="KTQ31" s="70"/>
      <c r="KTR31" s="70"/>
      <c r="KTS31" s="70"/>
      <c r="KTT31" s="70"/>
      <c r="KTU31" s="70"/>
      <c r="KTV31" s="70"/>
      <c r="KTW31" s="70"/>
      <c r="KTX31" s="70"/>
      <c r="KTY31" s="70"/>
      <c r="KTZ31" s="70"/>
      <c r="KUA31" s="70"/>
      <c r="KUB31" s="70"/>
      <c r="KUC31" s="70"/>
      <c r="KUD31" s="70"/>
      <c r="KUE31" s="70"/>
      <c r="KUF31" s="70"/>
      <c r="KUG31" s="70"/>
      <c r="KUH31" s="70"/>
      <c r="KUI31" s="70"/>
      <c r="KUJ31" s="70"/>
      <c r="KUK31" s="70"/>
      <c r="KUL31" s="70"/>
      <c r="KUM31" s="70"/>
      <c r="KUN31" s="70"/>
      <c r="KUO31" s="70"/>
      <c r="KUP31" s="70"/>
      <c r="KUQ31" s="70"/>
      <c r="KUR31" s="70"/>
      <c r="KUS31" s="70"/>
      <c r="KUT31" s="70"/>
      <c r="KUU31" s="70"/>
      <c r="KUV31" s="70"/>
      <c r="KUW31" s="70"/>
      <c r="KUX31" s="70"/>
      <c r="KUY31" s="70"/>
      <c r="KUZ31" s="70"/>
      <c r="KVA31" s="70"/>
      <c r="KVB31" s="70"/>
      <c r="KVC31" s="70"/>
      <c r="KVD31" s="70"/>
      <c r="KVE31" s="70"/>
      <c r="KVF31" s="70"/>
      <c r="KVG31" s="70"/>
      <c r="KVH31" s="70"/>
      <c r="KVI31" s="70"/>
      <c r="KVJ31" s="70"/>
      <c r="KVK31" s="70"/>
      <c r="KVL31" s="70"/>
      <c r="KVM31" s="70"/>
      <c r="KVN31" s="70"/>
      <c r="KVO31" s="70"/>
      <c r="KVP31" s="70"/>
      <c r="KVQ31" s="70"/>
      <c r="KVR31" s="70"/>
      <c r="KVS31" s="70"/>
      <c r="KVT31" s="70"/>
      <c r="KVU31" s="70"/>
      <c r="KVV31" s="70"/>
      <c r="KVW31" s="70"/>
      <c r="KVX31" s="70"/>
      <c r="KVY31" s="70"/>
      <c r="KVZ31" s="70"/>
      <c r="KWA31" s="70"/>
      <c r="KWB31" s="70"/>
      <c r="KWC31" s="70"/>
      <c r="KWD31" s="70"/>
      <c r="KWE31" s="70"/>
      <c r="KWF31" s="70"/>
      <c r="KWG31" s="70"/>
      <c r="KWH31" s="70"/>
      <c r="KWI31" s="70"/>
      <c r="KWJ31" s="70"/>
      <c r="KWK31" s="70"/>
      <c r="KWL31" s="70"/>
      <c r="KWM31" s="70"/>
      <c r="KWN31" s="70"/>
      <c r="KWO31" s="70"/>
      <c r="KWP31" s="70"/>
      <c r="KWQ31" s="70"/>
      <c r="KWR31" s="70"/>
      <c r="KWS31" s="70"/>
      <c r="KWT31" s="70"/>
      <c r="KWU31" s="70"/>
      <c r="KWV31" s="70"/>
      <c r="KWW31" s="70"/>
      <c r="KWX31" s="70"/>
      <c r="KWY31" s="70"/>
      <c r="KWZ31" s="70"/>
      <c r="KXA31" s="70"/>
      <c r="KXB31" s="70"/>
      <c r="KXC31" s="70"/>
      <c r="KXD31" s="70"/>
      <c r="KXE31" s="70"/>
      <c r="KXF31" s="70"/>
      <c r="KXG31" s="70"/>
      <c r="KXH31" s="70"/>
      <c r="KXI31" s="70"/>
      <c r="KXJ31" s="70"/>
      <c r="KXK31" s="70"/>
      <c r="KXL31" s="70"/>
      <c r="KXM31" s="70"/>
      <c r="KXN31" s="70"/>
      <c r="KXO31" s="70"/>
      <c r="KXP31" s="70"/>
      <c r="KXQ31" s="70"/>
      <c r="KXR31" s="70"/>
      <c r="KXS31" s="70"/>
      <c r="KXT31" s="70"/>
      <c r="KXU31" s="70"/>
      <c r="KXV31" s="70"/>
      <c r="KXW31" s="70"/>
      <c r="KXX31" s="70"/>
      <c r="KXY31" s="70"/>
      <c r="KXZ31" s="70"/>
      <c r="KYA31" s="70"/>
      <c r="KYB31" s="70"/>
      <c r="KYC31" s="70"/>
      <c r="KYD31" s="70"/>
      <c r="KYE31" s="70"/>
      <c r="KYF31" s="70"/>
      <c r="KYG31" s="70"/>
      <c r="KYH31" s="70"/>
      <c r="KYI31" s="70"/>
      <c r="KYJ31" s="70"/>
      <c r="KYK31" s="70"/>
      <c r="KYL31" s="70"/>
      <c r="KYM31" s="70"/>
      <c r="KYN31" s="70"/>
      <c r="KYO31" s="70"/>
      <c r="KYP31" s="70"/>
      <c r="KYQ31" s="70"/>
      <c r="KYR31" s="70"/>
      <c r="KYS31" s="70"/>
      <c r="KYT31" s="70"/>
      <c r="KYU31" s="70"/>
      <c r="KYV31" s="70"/>
      <c r="KYW31" s="70"/>
      <c r="KYX31" s="70"/>
      <c r="KYY31" s="70"/>
      <c r="KYZ31" s="70"/>
      <c r="KZA31" s="70"/>
      <c r="KZB31" s="70"/>
      <c r="KZC31" s="70"/>
      <c r="KZD31" s="70"/>
      <c r="KZE31" s="70"/>
      <c r="KZF31" s="70"/>
      <c r="KZG31" s="70"/>
      <c r="KZH31" s="70"/>
      <c r="KZI31" s="70"/>
      <c r="KZJ31" s="70"/>
      <c r="KZK31" s="70"/>
      <c r="KZL31" s="70"/>
      <c r="KZM31" s="70"/>
      <c r="KZN31" s="70"/>
      <c r="KZO31" s="70"/>
      <c r="KZP31" s="70"/>
      <c r="KZQ31" s="70"/>
      <c r="KZR31" s="70"/>
      <c r="KZS31" s="70"/>
      <c r="KZT31" s="70"/>
      <c r="KZU31" s="70"/>
      <c r="KZV31" s="70"/>
      <c r="KZW31" s="70"/>
      <c r="KZX31" s="70"/>
      <c r="KZY31" s="70"/>
      <c r="KZZ31" s="70"/>
      <c r="LAA31" s="70"/>
      <c r="LAB31" s="70"/>
      <c r="LAC31" s="70"/>
      <c r="LAD31" s="70"/>
      <c r="LAE31" s="70"/>
      <c r="LAF31" s="70"/>
      <c r="LAG31" s="70"/>
      <c r="LAH31" s="70"/>
      <c r="LAI31" s="70"/>
      <c r="LAJ31" s="70"/>
      <c r="LAK31" s="70"/>
      <c r="LAL31" s="70"/>
      <c r="LAM31" s="70"/>
      <c r="LAN31" s="70"/>
      <c r="LAO31" s="70"/>
      <c r="LAP31" s="70"/>
      <c r="LAQ31" s="70"/>
      <c r="LAR31" s="70"/>
      <c r="LAS31" s="70"/>
      <c r="LAT31" s="70"/>
      <c r="LAU31" s="70"/>
      <c r="LAV31" s="70"/>
      <c r="LAW31" s="70"/>
      <c r="LAX31" s="70"/>
      <c r="LAY31" s="70"/>
      <c r="LAZ31" s="70"/>
      <c r="LBA31" s="70"/>
      <c r="LBB31" s="70"/>
      <c r="LBC31" s="70"/>
      <c r="LBD31" s="70"/>
      <c r="LBE31" s="70"/>
      <c r="LBF31" s="70"/>
      <c r="LBG31" s="70"/>
      <c r="LBH31" s="70"/>
      <c r="LBI31" s="70"/>
      <c r="LBJ31" s="70"/>
      <c r="LBK31" s="70"/>
      <c r="LBL31" s="70"/>
      <c r="LBM31" s="70"/>
      <c r="LBN31" s="70"/>
      <c r="LBO31" s="70"/>
      <c r="LBP31" s="70"/>
      <c r="LBQ31" s="70"/>
      <c r="LBR31" s="70"/>
      <c r="LBS31" s="70"/>
      <c r="LBT31" s="70"/>
      <c r="LBU31" s="70"/>
      <c r="LBV31" s="70"/>
      <c r="LBW31" s="70"/>
      <c r="LBX31" s="70"/>
      <c r="LBY31" s="70"/>
      <c r="LBZ31" s="70"/>
      <c r="LCA31" s="70"/>
      <c r="LCB31" s="70"/>
      <c r="LCC31" s="70"/>
      <c r="LCD31" s="70"/>
      <c r="LCE31" s="70"/>
      <c r="LCF31" s="70"/>
      <c r="LCG31" s="70"/>
      <c r="LCH31" s="70"/>
      <c r="LCI31" s="70"/>
      <c r="LCJ31" s="70"/>
      <c r="LCK31" s="70"/>
      <c r="LCL31" s="70"/>
      <c r="LCM31" s="70"/>
      <c r="LCN31" s="70"/>
      <c r="LCO31" s="70"/>
      <c r="LCP31" s="70"/>
      <c r="LCQ31" s="70"/>
      <c r="LCR31" s="70"/>
      <c r="LCS31" s="70"/>
      <c r="LCT31" s="70"/>
      <c r="LCU31" s="70"/>
      <c r="LCV31" s="70"/>
      <c r="LCW31" s="70"/>
      <c r="LCX31" s="70"/>
      <c r="LCY31" s="70"/>
      <c r="LCZ31" s="70"/>
      <c r="LDA31" s="70"/>
      <c r="LDB31" s="70"/>
      <c r="LDC31" s="70"/>
      <c r="LDD31" s="70"/>
      <c r="LDE31" s="70"/>
      <c r="LDF31" s="70"/>
      <c r="LDG31" s="70"/>
      <c r="LDH31" s="70"/>
      <c r="LDI31" s="70"/>
      <c r="LDJ31" s="70"/>
      <c r="LDK31" s="70"/>
      <c r="LDL31" s="70"/>
      <c r="LDM31" s="70"/>
      <c r="LDN31" s="70"/>
      <c r="LDO31" s="70"/>
      <c r="LDP31" s="70"/>
      <c r="LDQ31" s="70"/>
      <c r="LDR31" s="70"/>
      <c r="LDS31" s="70"/>
      <c r="LDT31" s="70"/>
      <c r="LDU31" s="70"/>
      <c r="LDV31" s="70"/>
      <c r="LDW31" s="70"/>
      <c r="LDX31" s="70"/>
      <c r="LDY31" s="70"/>
      <c r="LDZ31" s="70"/>
      <c r="LEA31" s="70"/>
      <c r="LEB31" s="70"/>
      <c r="LEC31" s="70"/>
      <c r="LED31" s="70"/>
      <c r="LEE31" s="70"/>
      <c r="LEF31" s="70"/>
      <c r="LEG31" s="70"/>
      <c r="LEH31" s="70"/>
      <c r="LEI31" s="70"/>
      <c r="LEJ31" s="70"/>
      <c r="LEK31" s="70"/>
      <c r="LEL31" s="70"/>
      <c r="LEM31" s="70"/>
      <c r="LEN31" s="70"/>
      <c r="LEO31" s="70"/>
      <c r="LEP31" s="70"/>
      <c r="LEQ31" s="70"/>
      <c r="LER31" s="70"/>
      <c r="LES31" s="70"/>
      <c r="LET31" s="70"/>
      <c r="LEU31" s="70"/>
      <c r="LEV31" s="70"/>
      <c r="LEW31" s="70"/>
      <c r="LEX31" s="70"/>
      <c r="LEY31" s="70"/>
      <c r="LEZ31" s="70"/>
      <c r="LFA31" s="70"/>
      <c r="LFB31" s="70"/>
      <c r="LFC31" s="70"/>
      <c r="LFD31" s="70"/>
      <c r="LFE31" s="70"/>
      <c r="LFF31" s="70"/>
      <c r="LFG31" s="70"/>
      <c r="LFH31" s="70"/>
      <c r="LFI31" s="70"/>
      <c r="LFJ31" s="70"/>
      <c r="LFK31" s="70"/>
      <c r="LFL31" s="70"/>
      <c r="LFM31" s="70"/>
      <c r="LFN31" s="70"/>
      <c r="LFO31" s="70"/>
      <c r="LFP31" s="70"/>
      <c r="LFQ31" s="70"/>
      <c r="LFR31" s="70"/>
      <c r="LFS31" s="70"/>
      <c r="LFT31" s="70"/>
      <c r="LFU31" s="70"/>
      <c r="LFV31" s="70"/>
      <c r="LFW31" s="70"/>
      <c r="LFX31" s="70"/>
      <c r="LFY31" s="70"/>
      <c r="LFZ31" s="70"/>
      <c r="LGA31" s="70"/>
      <c r="LGB31" s="70"/>
      <c r="LGC31" s="70"/>
      <c r="LGD31" s="70"/>
      <c r="LGE31" s="70"/>
      <c r="LGF31" s="70"/>
      <c r="LGG31" s="70"/>
      <c r="LGH31" s="70"/>
      <c r="LGI31" s="70"/>
      <c r="LGJ31" s="70"/>
      <c r="LGK31" s="70"/>
      <c r="LGL31" s="70"/>
      <c r="LGM31" s="70"/>
      <c r="LGN31" s="70"/>
      <c r="LGO31" s="70"/>
      <c r="LGP31" s="70"/>
      <c r="LGQ31" s="70"/>
      <c r="LGR31" s="70"/>
      <c r="LGS31" s="70"/>
      <c r="LGT31" s="70"/>
      <c r="LGU31" s="70"/>
      <c r="LGV31" s="70"/>
      <c r="LGW31" s="70"/>
      <c r="LGX31" s="70"/>
      <c r="LGY31" s="70"/>
      <c r="LGZ31" s="70"/>
      <c r="LHA31" s="70"/>
      <c r="LHB31" s="70"/>
      <c r="LHC31" s="70"/>
      <c r="LHD31" s="70"/>
      <c r="LHE31" s="70"/>
      <c r="LHF31" s="70"/>
      <c r="LHG31" s="70"/>
      <c r="LHH31" s="70"/>
      <c r="LHI31" s="70"/>
      <c r="LHJ31" s="70"/>
      <c r="LHK31" s="70"/>
      <c r="LHL31" s="70"/>
      <c r="LHM31" s="70"/>
      <c r="LHN31" s="70"/>
      <c r="LHO31" s="70"/>
      <c r="LHP31" s="70"/>
      <c r="LHQ31" s="70"/>
      <c r="LHR31" s="70"/>
      <c r="LHS31" s="70"/>
      <c r="LHT31" s="70"/>
      <c r="LHU31" s="70"/>
      <c r="LHV31" s="70"/>
      <c r="LHW31" s="70"/>
      <c r="LHX31" s="70"/>
      <c r="LHY31" s="70"/>
      <c r="LHZ31" s="70"/>
      <c r="LIA31" s="70"/>
      <c r="LIB31" s="70"/>
      <c r="LIC31" s="70"/>
      <c r="LID31" s="70"/>
      <c r="LIE31" s="70"/>
      <c r="LIF31" s="70"/>
      <c r="LIG31" s="70"/>
      <c r="LIH31" s="70"/>
      <c r="LII31" s="70"/>
      <c r="LIJ31" s="70"/>
      <c r="LIK31" s="70"/>
      <c r="LIL31" s="70"/>
      <c r="LIM31" s="70"/>
      <c r="LIN31" s="70"/>
      <c r="LIO31" s="70"/>
      <c r="LIP31" s="70"/>
      <c r="LIQ31" s="70"/>
      <c r="LIR31" s="70"/>
      <c r="LIS31" s="70"/>
      <c r="LIT31" s="70"/>
      <c r="LIU31" s="70"/>
      <c r="LIV31" s="70"/>
      <c r="LIW31" s="70"/>
      <c r="LIX31" s="70"/>
      <c r="LIY31" s="70"/>
      <c r="LIZ31" s="70"/>
      <c r="LJA31" s="70"/>
      <c r="LJB31" s="70"/>
      <c r="LJC31" s="70"/>
      <c r="LJD31" s="70"/>
      <c r="LJE31" s="70"/>
      <c r="LJF31" s="70"/>
      <c r="LJG31" s="70"/>
      <c r="LJH31" s="70"/>
      <c r="LJI31" s="70"/>
      <c r="LJJ31" s="70"/>
      <c r="LJK31" s="70"/>
      <c r="LJL31" s="70"/>
      <c r="LJM31" s="70"/>
      <c r="LJN31" s="70"/>
      <c r="LJO31" s="70"/>
      <c r="LJP31" s="70"/>
      <c r="LJQ31" s="70"/>
      <c r="LJR31" s="70"/>
      <c r="LJS31" s="70"/>
      <c r="LJT31" s="70"/>
      <c r="LJU31" s="70"/>
      <c r="LJV31" s="70"/>
      <c r="LJW31" s="70"/>
      <c r="LJX31" s="70"/>
      <c r="LJY31" s="70"/>
      <c r="LJZ31" s="70"/>
      <c r="LKA31" s="70"/>
      <c r="LKB31" s="70"/>
      <c r="LKC31" s="70"/>
      <c r="LKD31" s="70"/>
      <c r="LKE31" s="70"/>
      <c r="LKF31" s="70"/>
      <c r="LKG31" s="70"/>
      <c r="LKH31" s="70"/>
      <c r="LKI31" s="70"/>
      <c r="LKJ31" s="70"/>
      <c r="LKK31" s="70"/>
      <c r="LKL31" s="70"/>
      <c r="LKM31" s="70"/>
      <c r="LKN31" s="70"/>
      <c r="LKO31" s="70"/>
      <c r="LKP31" s="70"/>
      <c r="LKQ31" s="70"/>
      <c r="LKR31" s="70"/>
      <c r="LKS31" s="70"/>
      <c r="LKT31" s="70"/>
      <c r="LKU31" s="70"/>
      <c r="LKV31" s="70"/>
      <c r="LKW31" s="70"/>
      <c r="LKX31" s="70"/>
      <c r="LKY31" s="70"/>
      <c r="LKZ31" s="70"/>
      <c r="LLA31" s="70"/>
      <c r="LLB31" s="70"/>
      <c r="LLC31" s="70"/>
      <c r="LLD31" s="70"/>
      <c r="LLE31" s="70"/>
      <c r="LLF31" s="70"/>
      <c r="LLG31" s="70"/>
      <c r="LLH31" s="70"/>
      <c r="LLI31" s="70"/>
      <c r="LLJ31" s="70"/>
      <c r="LLK31" s="70"/>
      <c r="LLL31" s="70"/>
      <c r="LLM31" s="70"/>
      <c r="LLN31" s="70"/>
      <c r="LLO31" s="70"/>
      <c r="LLP31" s="70"/>
      <c r="LLQ31" s="70"/>
      <c r="LLR31" s="70"/>
      <c r="LLS31" s="70"/>
      <c r="LLT31" s="70"/>
      <c r="LLU31" s="70"/>
      <c r="LLV31" s="70"/>
      <c r="LLW31" s="70"/>
      <c r="LLX31" s="70"/>
      <c r="LLY31" s="70"/>
      <c r="LLZ31" s="70"/>
      <c r="LMA31" s="70"/>
      <c r="LMB31" s="70"/>
      <c r="LMC31" s="70"/>
      <c r="LMD31" s="70"/>
      <c r="LME31" s="70"/>
      <c r="LMF31" s="70"/>
      <c r="LMG31" s="70"/>
      <c r="LMH31" s="70"/>
      <c r="LMI31" s="70"/>
      <c r="LMJ31" s="70"/>
      <c r="LMK31" s="70"/>
      <c r="LML31" s="70"/>
      <c r="LMM31" s="70"/>
      <c r="LMN31" s="70"/>
      <c r="LMO31" s="70"/>
      <c r="LMP31" s="70"/>
      <c r="LMQ31" s="70"/>
      <c r="LMR31" s="70"/>
      <c r="LMS31" s="70"/>
      <c r="LMT31" s="70"/>
      <c r="LMU31" s="70"/>
      <c r="LMV31" s="70"/>
      <c r="LMW31" s="70"/>
      <c r="LMX31" s="70"/>
      <c r="LMY31" s="70"/>
      <c r="LMZ31" s="70"/>
      <c r="LNA31" s="70"/>
      <c r="LNB31" s="70"/>
      <c r="LNC31" s="70"/>
      <c r="LND31" s="70"/>
      <c r="LNE31" s="70"/>
      <c r="LNF31" s="70"/>
      <c r="LNG31" s="70"/>
      <c r="LNH31" s="70"/>
      <c r="LNI31" s="70"/>
      <c r="LNJ31" s="70"/>
      <c r="LNK31" s="70"/>
      <c r="LNL31" s="70"/>
      <c r="LNM31" s="70"/>
      <c r="LNN31" s="70"/>
      <c r="LNO31" s="70"/>
      <c r="LNP31" s="70"/>
      <c r="LNQ31" s="70"/>
      <c r="LNR31" s="70"/>
      <c r="LNS31" s="70"/>
      <c r="LNT31" s="70"/>
      <c r="LNU31" s="70"/>
      <c r="LNV31" s="70"/>
      <c r="LNW31" s="70"/>
      <c r="LNX31" s="70"/>
      <c r="LNY31" s="70"/>
      <c r="LNZ31" s="70"/>
      <c r="LOA31" s="70"/>
      <c r="LOB31" s="70"/>
      <c r="LOC31" s="70"/>
      <c r="LOD31" s="70"/>
      <c r="LOE31" s="70"/>
      <c r="LOF31" s="70"/>
      <c r="LOG31" s="70"/>
      <c r="LOH31" s="70"/>
      <c r="LOI31" s="70"/>
      <c r="LOJ31" s="70"/>
      <c r="LOK31" s="70"/>
      <c r="LOL31" s="70"/>
      <c r="LOM31" s="70"/>
      <c r="LON31" s="70"/>
      <c r="LOO31" s="70"/>
      <c r="LOP31" s="70"/>
      <c r="LOQ31" s="70"/>
      <c r="LOR31" s="70"/>
      <c r="LOS31" s="70"/>
      <c r="LOT31" s="70"/>
      <c r="LOU31" s="70"/>
      <c r="LOV31" s="70"/>
      <c r="LOW31" s="70"/>
      <c r="LOX31" s="70"/>
      <c r="LOY31" s="70"/>
      <c r="LOZ31" s="70"/>
      <c r="LPA31" s="70"/>
      <c r="LPB31" s="70"/>
      <c r="LPC31" s="70"/>
      <c r="LPD31" s="70"/>
      <c r="LPE31" s="70"/>
      <c r="LPF31" s="70"/>
      <c r="LPG31" s="70"/>
      <c r="LPH31" s="70"/>
      <c r="LPI31" s="70"/>
      <c r="LPJ31" s="70"/>
      <c r="LPK31" s="70"/>
      <c r="LPL31" s="70"/>
      <c r="LPM31" s="70"/>
      <c r="LPN31" s="70"/>
      <c r="LPO31" s="70"/>
      <c r="LPP31" s="70"/>
      <c r="LPQ31" s="70"/>
      <c r="LPR31" s="70"/>
      <c r="LPS31" s="70"/>
      <c r="LPT31" s="70"/>
      <c r="LPU31" s="70"/>
      <c r="LPV31" s="70"/>
      <c r="LPW31" s="70"/>
      <c r="LPX31" s="70"/>
      <c r="LPY31" s="70"/>
      <c r="LPZ31" s="70"/>
      <c r="LQA31" s="70"/>
      <c r="LQB31" s="70"/>
      <c r="LQC31" s="70"/>
      <c r="LQD31" s="70"/>
      <c r="LQE31" s="70"/>
      <c r="LQF31" s="70"/>
      <c r="LQG31" s="70"/>
      <c r="LQH31" s="70"/>
      <c r="LQI31" s="70"/>
      <c r="LQJ31" s="70"/>
      <c r="LQK31" s="70"/>
      <c r="LQL31" s="70"/>
      <c r="LQM31" s="70"/>
      <c r="LQN31" s="70"/>
      <c r="LQO31" s="70"/>
      <c r="LQP31" s="70"/>
      <c r="LQQ31" s="70"/>
      <c r="LQR31" s="70"/>
      <c r="LQS31" s="70"/>
      <c r="LQT31" s="70"/>
      <c r="LQU31" s="70"/>
      <c r="LQV31" s="70"/>
      <c r="LQW31" s="70"/>
      <c r="LQX31" s="70"/>
      <c r="LQY31" s="70"/>
      <c r="LQZ31" s="70"/>
      <c r="LRA31" s="70"/>
      <c r="LRB31" s="70"/>
      <c r="LRC31" s="70"/>
      <c r="LRD31" s="70"/>
      <c r="LRE31" s="70"/>
      <c r="LRF31" s="70"/>
      <c r="LRG31" s="70"/>
      <c r="LRH31" s="70"/>
      <c r="LRI31" s="70"/>
      <c r="LRJ31" s="70"/>
      <c r="LRK31" s="70"/>
      <c r="LRL31" s="70"/>
      <c r="LRM31" s="70"/>
      <c r="LRN31" s="70"/>
      <c r="LRO31" s="70"/>
      <c r="LRP31" s="70"/>
      <c r="LRQ31" s="70"/>
      <c r="LRR31" s="70"/>
      <c r="LRS31" s="70"/>
      <c r="LRT31" s="70"/>
      <c r="LRU31" s="70"/>
      <c r="LRV31" s="70"/>
      <c r="LRW31" s="70"/>
      <c r="LRX31" s="70"/>
      <c r="LRY31" s="70"/>
      <c r="LRZ31" s="70"/>
      <c r="LSA31" s="70"/>
      <c r="LSB31" s="70"/>
      <c r="LSC31" s="70"/>
      <c r="LSD31" s="70"/>
      <c r="LSE31" s="70"/>
      <c r="LSF31" s="70"/>
      <c r="LSG31" s="70"/>
      <c r="LSH31" s="70"/>
      <c r="LSI31" s="70"/>
      <c r="LSJ31" s="70"/>
      <c r="LSK31" s="70"/>
      <c r="LSL31" s="70"/>
      <c r="LSM31" s="70"/>
      <c r="LSN31" s="70"/>
      <c r="LSO31" s="70"/>
      <c r="LSP31" s="70"/>
      <c r="LSQ31" s="70"/>
      <c r="LSR31" s="70"/>
      <c r="LSS31" s="70"/>
      <c r="LST31" s="70"/>
      <c r="LSU31" s="70"/>
      <c r="LSV31" s="70"/>
      <c r="LSW31" s="70"/>
      <c r="LSX31" s="70"/>
      <c r="LSY31" s="70"/>
      <c r="LSZ31" s="70"/>
      <c r="LTA31" s="70"/>
      <c r="LTB31" s="70"/>
      <c r="LTC31" s="70"/>
      <c r="LTD31" s="70"/>
      <c r="LTE31" s="70"/>
      <c r="LTF31" s="70"/>
      <c r="LTG31" s="70"/>
      <c r="LTH31" s="70"/>
      <c r="LTI31" s="70"/>
      <c r="LTJ31" s="70"/>
      <c r="LTK31" s="70"/>
      <c r="LTL31" s="70"/>
      <c r="LTM31" s="70"/>
      <c r="LTN31" s="70"/>
      <c r="LTO31" s="70"/>
      <c r="LTP31" s="70"/>
      <c r="LTQ31" s="70"/>
      <c r="LTR31" s="70"/>
      <c r="LTS31" s="70"/>
      <c r="LTT31" s="70"/>
      <c r="LTU31" s="70"/>
      <c r="LTV31" s="70"/>
      <c r="LTW31" s="70"/>
      <c r="LTX31" s="70"/>
      <c r="LTY31" s="70"/>
      <c r="LTZ31" s="70"/>
      <c r="LUA31" s="70"/>
      <c r="LUB31" s="70"/>
      <c r="LUC31" s="70"/>
      <c r="LUD31" s="70"/>
      <c r="LUE31" s="70"/>
      <c r="LUF31" s="70"/>
      <c r="LUG31" s="70"/>
      <c r="LUH31" s="70"/>
      <c r="LUI31" s="70"/>
      <c r="LUJ31" s="70"/>
      <c r="LUK31" s="70"/>
      <c r="LUL31" s="70"/>
      <c r="LUM31" s="70"/>
      <c r="LUN31" s="70"/>
      <c r="LUO31" s="70"/>
      <c r="LUP31" s="70"/>
      <c r="LUQ31" s="70"/>
      <c r="LUR31" s="70"/>
      <c r="LUS31" s="70"/>
      <c r="LUT31" s="70"/>
      <c r="LUU31" s="70"/>
      <c r="LUV31" s="70"/>
      <c r="LUW31" s="70"/>
      <c r="LUX31" s="70"/>
      <c r="LUY31" s="70"/>
      <c r="LUZ31" s="70"/>
      <c r="LVA31" s="70"/>
      <c r="LVB31" s="70"/>
      <c r="LVC31" s="70"/>
      <c r="LVD31" s="70"/>
      <c r="LVE31" s="70"/>
      <c r="LVF31" s="70"/>
      <c r="LVG31" s="70"/>
      <c r="LVH31" s="70"/>
      <c r="LVI31" s="70"/>
      <c r="LVJ31" s="70"/>
      <c r="LVK31" s="70"/>
      <c r="LVL31" s="70"/>
      <c r="LVM31" s="70"/>
      <c r="LVN31" s="70"/>
      <c r="LVO31" s="70"/>
      <c r="LVP31" s="70"/>
      <c r="LVQ31" s="70"/>
      <c r="LVR31" s="70"/>
      <c r="LVS31" s="70"/>
      <c r="LVT31" s="70"/>
      <c r="LVU31" s="70"/>
      <c r="LVV31" s="70"/>
      <c r="LVW31" s="70"/>
      <c r="LVX31" s="70"/>
      <c r="LVY31" s="70"/>
      <c r="LVZ31" s="70"/>
      <c r="LWA31" s="70"/>
      <c r="LWB31" s="70"/>
      <c r="LWC31" s="70"/>
      <c r="LWD31" s="70"/>
      <c r="LWE31" s="70"/>
      <c r="LWF31" s="70"/>
      <c r="LWG31" s="70"/>
      <c r="LWH31" s="70"/>
      <c r="LWI31" s="70"/>
      <c r="LWJ31" s="70"/>
      <c r="LWK31" s="70"/>
      <c r="LWL31" s="70"/>
      <c r="LWM31" s="70"/>
      <c r="LWN31" s="70"/>
      <c r="LWO31" s="70"/>
      <c r="LWP31" s="70"/>
      <c r="LWQ31" s="70"/>
      <c r="LWR31" s="70"/>
      <c r="LWS31" s="70"/>
      <c r="LWT31" s="70"/>
      <c r="LWU31" s="70"/>
      <c r="LWV31" s="70"/>
      <c r="LWW31" s="70"/>
      <c r="LWX31" s="70"/>
      <c r="LWY31" s="70"/>
      <c r="LWZ31" s="70"/>
      <c r="LXA31" s="70"/>
      <c r="LXB31" s="70"/>
      <c r="LXC31" s="70"/>
      <c r="LXD31" s="70"/>
      <c r="LXE31" s="70"/>
      <c r="LXF31" s="70"/>
      <c r="LXG31" s="70"/>
      <c r="LXH31" s="70"/>
      <c r="LXI31" s="70"/>
      <c r="LXJ31" s="70"/>
      <c r="LXK31" s="70"/>
      <c r="LXL31" s="70"/>
      <c r="LXM31" s="70"/>
      <c r="LXN31" s="70"/>
      <c r="LXO31" s="70"/>
      <c r="LXP31" s="70"/>
      <c r="LXQ31" s="70"/>
      <c r="LXR31" s="70"/>
      <c r="LXS31" s="70"/>
      <c r="LXT31" s="70"/>
      <c r="LXU31" s="70"/>
      <c r="LXV31" s="70"/>
      <c r="LXW31" s="70"/>
      <c r="LXX31" s="70"/>
      <c r="LXY31" s="70"/>
      <c r="LXZ31" s="70"/>
      <c r="LYA31" s="70"/>
      <c r="LYB31" s="70"/>
      <c r="LYC31" s="70"/>
      <c r="LYD31" s="70"/>
      <c r="LYE31" s="70"/>
      <c r="LYF31" s="70"/>
      <c r="LYG31" s="70"/>
      <c r="LYH31" s="70"/>
      <c r="LYI31" s="70"/>
      <c r="LYJ31" s="70"/>
      <c r="LYK31" s="70"/>
      <c r="LYL31" s="70"/>
      <c r="LYM31" s="70"/>
      <c r="LYN31" s="70"/>
      <c r="LYO31" s="70"/>
      <c r="LYP31" s="70"/>
      <c r="LYQ31" s="70"/>
      <c r="LYR31" s="70"/>
      <c r="LYS31" s="70"/>
      <c r="LYT31" s="70"/>
      <c r="LYU31" s="70"/>
      <c r="LYV31" s="70"/>
      <c r="LYW31" s="70"/>
      <c r="LYX31" s="70"/>
      <c r="LYY31" s="70"/>
      <c r="LYZ31" s="70"/>
      <c r="LZA31" s="70"/>
      <c r="LZB31" s="70"/>
      <c r="LZC31" s="70"/>
      <c r="LZD31" s="70"/>
      <c r="LZE31" s="70"/>
      <c r="LZF31" s="70"/>
      <c r="LZG31" s="70"/>
      <c r="LZH31" s="70"/>
      <c r="LZI31" s="70"/>
      <c r="LZJ31" s="70"/>
      <c r="LZK31" s="70"/>
      <c r="LZL31" s="70"/>
      <c r="LZM31" s="70"/>
      <c r="LZN31" s="70"/>
      <c r="LZO31" s="70"/>
      <c r="LZP31" s="70"/>
      <c r="LZQ31" s="70"/>
      <c r="LZR31" s="70"/>
      <c r="LZS31" s="70"/>
      <c r="LZT31" s="70"/>
      <c r="LZU31" s="70"/>
      <c r="LZV31" s="70"/>
      <c r="LZW31" s="70"/>
      <c r="LZX31" s="70"/>
      <c r="LZY31" s="70"/>
      <c r="LZZ31" s="70"/>
      <c r="MAA31" s="70"/>
      <c r="MAB31" s="70"/>
      <c r="MAC31" s="70"/>
      <c r="MAD31" s="70"/>
      <c r="MAE31" s="70"/>
      <c r="MAF31" s="70"/>
      <c r="MAG31" s="70"/>
      <c r="MAH31" s="70"/>
      <c r="MAI31" s="70"/>
      <c r="MAJ31" s="70"/>
      <c r="MAK31" s="70"/>
      <c r="MAL31" s="70"/>
      <c r="MAM31" s="70"/>
      <c r="MAN31" s="70"/>
      <c r="MAO31" s="70"/>
      <c r="MAP31" s="70"/>
      <c r="MAQ31" s="70"/>
      <c r="MAR31" s="70"/>
      <c r="MAS31" s="70"/>
      <c r="MAT31" s="70"/>
      <c r="MAU31" s="70"/>
      <c r="MAV31" s="70"/>
      <c r="MAW31" s="70"/>
      <c r="MAX31" s="70"/>
      <c r="MAY31" s="70"/>
      <c r="MAZ31" s="70"/>
      <c r="MBA31" s="70"/>
      <c r="MBB31" s="70"/>
      <c r="MBC31" s="70"/>
      <c r="MBD31" s="70"/>
      <c r="MBE31" s="70"/>
      <c r="MBF31" s="70"/>
      <c r="MBG31" s="70"/>
      <c r="MBH31" s="70"/>
      <c r="MBI31" s="70"/>
      <c r="MBJ31" s="70"/>
      <c r="MBK31" s="70"/>
      <c r="MBL31" s="70"/>
      <c r="MBM31" s="70"/>
      <c r="MBN31" s="70"/>
      <c r="MBO31" s="70"/>
      <c r="MBP31" s="70"/>
      <c r="MBQ31" s="70"/>
      <c r="MBR31" s="70"/>
      <c r="MBS31" s="70"/>
      <c r="MBT31" s="70"/>
      <c r="MBU31" s="70"/>
      <c r="MBV31" s="70"/>
      <c r="MBW31" s="70"/>
      <c r="MBX31" s="70"/>
      <c r="MBY31" s="70"/>
      <c r="MBZ31" s="70"/>
      <c r="MCA31" s="70"/>
      <c r="MCB31" s="70"/>
      <c r="MCC31" s="70"/>
      <c r="MCD31" s="70"/>
      <c r="MCE31" s="70"/>
      <c r="MCF31" s="70"/>
      <c r="MCG31" s="70"/>
      <c r="MCH31" s="70"/>
      <c r="MCI31" s="70"/>
      <c r="MCJ31" s="70"/>
      <c r="MCK31" s="70"/>
      <c r="MCL31" s="70"/>
      <c r="MCM31" s="70"/>
      <c r="MCN31" s="70"/>
      <c r="MCO31" s="70"/>
      <c r="MCP31" s="70"/>
      <c r="MCQ31" s="70"/>
      <c r="MCR31" s="70"/>
      <c r="MCS31" s="70"/>
      <c r="MCT31" s="70"/>
      <c r="MCU31" s="70"/>
      <c r="MCV31" s="70"/>
      <c r="MCW31" s="70"/>
      <c r="MCX31" s="70"/>
      <c r="MCY31" s="70"/>
      <c r="MCZ31" s="70"/>
      <c r="MDA31" s="70"/>
      <c r="MDB31" s="70"/>
      <c r="MDC31" s="70"/>
      <c r="MDD31" s="70"/>
      <c r="MDE31" s="70"/>
      <c r="MDF31" s="70"/>
      <c r="MDG31" s="70"/>
      <c r="MDH31" s="70"/>
      <c r="MDI31" s="70"/>
      <c r="MDJ31" s="70"/>
      <c r="MDK31" s="70"/>
      <c r="MDL31" s="70"/>
      <c r="MDM31" s="70"/>
      <c r="MDN31" s="70"/>
      <c r="MDO31" s="70"/>
      <c r="MDP31" s="70"/>
      <c r="MDQ31" s="70"/>
      <c r="MDR31" s="70"/>
      <c r="MDS31" s="70"/>
      <c r="MDT31" s="70"/>
      <c r="MDU31" s="70"/>
      <c r="MDV31" s="70"/>
      <c r="MDW31" s="70"/>
      <c r="MDX31" s="70"/>
      <c r="MDY31" s="70"/>
      <c r="MDZ31" s="70"/>
      <c r="MEA31" s="70"/>
      <c r="MEB31" s="70"/>
      <c r="MEC31" s="70"/>
      <c r="MED31" s="70"/>
      <c r="MEE31" s="70"/>
      <c r="MEF31" s="70"/>
      <c r="MEG31" s="70"/>
      <c r="MEH31" s="70"/>
      <c r="MEI31" s="70"/>
      <c r="MEJ31" s="70"/>
      <c r="MEK31" s="70"/>
      <c r="MEL31" s="70"/>
      <c r="MEM31" s="70"/>
      <c r="MEN31" s="70"/>
      <c r="MEO31" s="70"/>
      <c r="MEP31" s="70"/>
      <c r="MEQ31" s="70"/>
      <c r="MER31" s="70"/>
      <c r="MES31" s="70"/>
      <c r="MET31" s="70"/>
      <c r="MEU31" s="70"/>
      <c r="MEV31" s="70"/>
      <c r="MEW31" s="70"/>
      <c r="MEX31" s="70"/>
      <c r="MEY31" s="70"/>
      <c r="MEZ31" s="70"/>
      <c r="MFA31" s="70"/>
      <c r="MFB31" s="70"/>
      <c r="MFC31" s="70"/>
      <c r="MFD31" s="70"/>
      <c r="MFE31" s="70"/>
      <c r="MFF31" s="70"/>
      <c r="MFG31" s="70"/>
      <c r="MFH31" s="70"/>
      <c r="MFI31" s="70"/>
      <c r="MFJ31" s="70"/>
      <c r="MFK31" s="70"/>
      <c r="MFL31" s="70"/>
      <c r="MFM31" s="70"/>
      <c r="MFN31" s="70"/>
      <c r="MFO31" s="70"/>
      <c r="MFP31" s="70"/>
      <c r="MFQ31" s="70"/>
      <c r="MFR31" s="70"/>
      <c r="MFS31" s="70"/>
      <c r="MFT31" s="70"/>
      <c r="MFU31" s="70"/>
      <c r="MFV31" s="70"/>
      <c r="MFW31" s="70"/>
      <c r="MFX31" s="70"/>
      <c r="MFY31" s="70"/>
      <c r="MFZ31" s="70"/>
      <c r="MGA31" s="70"/>
      <c r="MGB31" s="70"/>
      <c r="MGC31" s="70"/>
      <c r="MGD31" s="70"/>
      <c r="MGE31" s="70"/>
      <c r="MGF31" s="70"/>
      <c r="MGG31" s="70"/>
      <c r="MGH31" s="70"/>
      <c r="MGI31" s="70"/>
      <c r="MGJ31" s="70"/>
      <c r="MGK31" s="70"/>
      <c r="MGL31" s="70"/>
      <c r="MGM31" s="70"/>
      <c r="MGN31" s="70"/>
      <c r="MGO31" s="70"/>
      <c r="MGP31" s="70"/>
      <c r="MGQ31" s="70"/>
      <c r="MGR31" s="70"/>
      <c r="MGS31" s="70"/>
      <c r="MGT31" s="70"/>
      <c r="MGU31" s="70"/>
      <c r="MGV31" s="70"/>
      <c r="MGW31" s="70"/>
      <c r="MGX31" s="70"/>
      <c r="MGY31" s="70"/>
      <c r="MGZ31" s="70"/>
      <c r="MHA31" s="70"/>
      <c r="MHB31" s="70"/>
      <c r="MHC31" s="70"/>
      <c r="MHD31" s="70"/>
      <c r="MHE31" s="70"/>
      <c r="MHF31" s="70"/>
      <c r="MHG31" s="70"/>
      <c r="MHH31" s="70"/>
      <c r="MHI31" s="70"/>
      <c r="MHJ31" s="70"/>
      <c r="MHK31" s="70"/>
      <c r="MHL31" s="70"/>
      <c r="MHM31" s="70"/>
      <c r="MHN31" s="70"/>
      <c r="MHO31" s="70"/>
      <c r="MHP31" s="70"/>
      <c r="MHQ31" s="70"/>
      <c r="MHR31" s="70"/>
      <c r="MHS31" s="70"/>
      <c r="MHT31" s="70"/>
      <c r="MHU31" s="70"/>
      <c r="MHV31" s="70"/>
      <c r="MHW31" s="70"/>
      <c r="MHX31" s="70"/>
      <c r="MHY31" s="70"/>
      <c r="MHZ31" s="70"/>
      <c r="MIA31" s="70"/>
      <c r="MIB31" s="70"/>
      <c r="MIC31" s="70"/>
      <c r="MID31" s="70"/>
      <c r="MIE31" s="70"/>
      <c r="MIF31" s="70"/>
      <c r="MIG31" s="70"/>
      <c r="MIH31" s="70"/>
      <c r="MII31" s="70"/>
      <c r="MIJ31" s="70"/>
      <c r="MIK31" s="70"/>
      <c r="MIL31" s="70"/>
      <c r="MIM31" s="70"/>
      <c r="MIN31" s="70"/>
      <c r="MIO31" s="70"/>
      <c r="MIP31" s="70"/>
      <c r="MIQ31" s="70"/>
      <c r="MIR31" s="70"/>
      <c r="MIS31" s="70"/>
      <c r="MIT31" s="70"/>
      <c r="MIU31" s="70"/>
      <c r="MIV31" s="70"/>
      <c r="MIW31" s="70"/>
      <c r="MIX31" s="70"/>
      <c r="MIY31" s="70"/>
      <c r="MIZ31" s="70"/>
      <c r="MJA31" s="70"/>
      <c r="MJB31" s="70"/>
      <c r="MJC31" s="70"/>
      <c r="MJD31" s="70"/>
      <c r="MJE31" s="70"/>
      <c r="MJF31" s="70"/>
      <c r="MJG31" s="70"/>
      <c r="MJH31" s="70"/>
      <c r="MJI31" s="70"/>
      <c r="MJJ31" s="70"/>
      <c r="MJK31" s="70"/>
      <c r="MJL31" s="70"/>
      <c r="MJM31" s="70"/>
      <c r="MJN31" s="70"/>
      <c r="MJO31" s="70"/>
      <c r="MJP31" s="70"/>
      <c r="MJQ31" s="70"/>
      <c r="MJR31" s="70"/>
      <c r="MJS31" s="70"/>
      <c r="MJT31" s="70"/>
      <c r="MJU31" s="70"/>
      <c r="MJV31" s="70"/>
      <c r="MJW31" s="70"/>
      <c r="MJX31" s="70"/>
      <c r="MJY31" s="70"/>
      <c r="MJZ31" s="70"/>
      <c r="MKA31" s="70"/>
      <c r="MKB31" s="70"/>
      <c r="MKC31" s="70"/>
      <c r="MKD31" s="70"/>
      <c r="MKE31" s="70"/>
      <c r="MKF31" s="70"/>
      <c r="MKG31" s="70"/>
      <c r="MKH31" s="70"/>
      <c r="MKI31" s="70"/>
      <c r="MKJ31" s="70"/>
      <c r="MKK31" s="70"/>
      <c r="MKL31" s="70"/>
      <c r="MKM31" s="70"/>
      <c r="MKN31" s="70"/>
      <c r="MKO31" s="70"/>
      <c r="MKP31" s="70"/>
      <c r="MKQ31" s="70"/>
      <c r="MKR31" s="70"/>
      <c r="MKS31" s="70"/>
      <c r="MKT31" s="70"/>
      <c r="MKU31" s="70"/>
      <c r="MKV31" s="70"/>
      <c r="MKW31" s="70"/>
      <c r="MKX31" s="70"/>
      <c r="MKY31" s="70"/>
      <c r="MKZ31" s="70"/>
      <c r="MLA31" s="70"/>
      <c r="MLB31" s="70"/>
      <c r="MLC31" s="70"/>
      <c r="MLD31" s="70"/>
      <c r="MLE31" s="70"/>
      <c r="MLF31" s="70"/>
      <c r="MLG31" s="70"/>
      <c r="MLH31" s="70"/>
      <c r="MLI31" s="70"/>
      <c r="MLJ31" s="70"/>
      <c r="MLK31" s="70"/>
      <c r="MLL31" s="70"/>
      <c r="MLM31" s="70"/>
      <c r="MLN31" s="70"/>
      <c r="MLO31" s="70"/>
      <c r="MLP31" s="70"/>
      <c r="MLQ31" s="70"/>
      <c r="MLR31" s="70"/>
      <c r="MLS31" s="70"/>
      <c r="MLT31" s="70"/>
      <c r="MLU31" s="70"/>
      <c r="MLV31" s="70"/>
      <c r="MLW31" s="70"/>
      <c r="MLX31" s="70"/>
      <c r="MLY31" s="70"/>
      <c r="MLZ31" s="70"/>
      <c r="MMA31" s="70"/>
      <c r="MMB31" s="70"/>
      <c r="MMC31" s="70"/>
      <c r="MMD31" s="70"/>
      <c r="MME31" s="70"/>
      <c r="MMF31" s="70"/>
      <c r="MMG31" s="70"/>
      <c r="MMH31" s="70"/>
      <c r="MMI31" s="70"/>
      <c r="MMJ31" s="70"/>
      <c r="MMK31" s="70"/>
      <c r="MML31" s="70"/>
      <c r="MMM31" s="70"/>
      <c r="MMN31" s="70"/>
      <c r="MMO31" s="70"/>
      <c r="MMP31" s="70"/>
      <c r="MMQ31" s="70"/>
      <c r="MMR31" s="70"/>
      <c r="MMS31" s="70"/>
      <c r="MMT31" s="70"/>
      <c r="MMU31" s="70"/>
      <c r="MMV31" s="70"/>
      <c r="MMW31" s="70"/>
      <c r="MMX31" s="70"/>
      <c r="MMY31" s="70"/>
      <c r="MMZ31" s="70"/>
      <c r="MNA31" s="70"/>
      <c r="MNB31" s="70"/>
      <c r="MNC31" s="70"/>
      <c r="MND31" s="70"/>
      <c r="MNE31" s="70"/>
      <c r="MNF31" s="70"/>
      <c r="MNG31" s="70"/>
      <c r="MNH31" s="70"/>
      <c r="MNI31" s="70"/>
      <c r="MNJ31" s="70"/>
      <c r="MNK31" s="70"/>
      <c r="MNL31" s="70"/>
      <c r="MNM31" s="70"/>
      <c r="MNN31" s="70"/>
      <c r="MNO31" s="70"/>
      <c r="MNP31" s="70"/>
      <c r="MNQ31" s="70"/>
      <c r="MNR31" s="70"/>
      <c r="MNS31" s="70"/>
      <c r="MNT31" s="70"/>
      <c r="MNU31" s="70"/>
      <c r="MNV31" s="70"/>
      <c r="MNW31" s="70"/>
      <c r="MNX31" s="70"/>
      <c r="MNY31" s="70"/>
      <c r="MNZ31" s="70"/>
      <c r="MOA31" s="70"/>
      <c r="MOB31" s="70"/>
      <c r="MOC31" s="70"/>
      <c r="MOD31" s="70"/>
      <c r="MOE31" s="70"/>
      <c r="MOF31" s="70"/>
      <c r="MOG31" s="70"/>
      <c r="MOH31" s="70"/>
      <c r="MOI31" s="70"/>
      <c r="MOJ31" s="70"/>
      <c r="MOK31" s="70"/>
      <c r="MOL31" s="70"/>
      <c r="MOM31" s="70"/>
      <c r="MON31" s="70"/>
      <c r="MOO31" s="70"/>
      <c r="MOP31" s="70"/>
      <c r="MOQ31" s="70"/>
      <c r="MOR31" s="70"/>
      <c r="MOS31" s="70"/>
      <c r="MOT31" s="70"/>
      <c r="MOU31" s="70"/>
      <c r="MOV31" s="70"/>
      <c r="MOW31" s="70"/>
      <c r="MOX31" s="70"/>
      <c r="MOY31" s="70"/>
      <c r="MOZ31" s="70"/>
      <c r="MPA31" s="70"/>
      <c r="MPB31" s="70"/>
      <c r="MPC31" s="70"/>
      <c r="MPD31" s="70"/>
      <c r="MPE31" s="70"/>
      <c r="MPF31" s="70"/>
      <c r="MPG31" s="70"/>
      <c r="MPH31" s="70"/>
      <c r="MPI31" s="70"/>
      <c r="MPJ31" s="70"/>
      <c r="MPK31" s="70"/>
      <c r="MPL31" s="70"/>
      <c r="MPM31" s="70"/>
      <c r="MPN31" s="70"/>
      <c r="MPO31" s="70"/>
      <c r="MPP31" s="70"/>
      <c r="MPQ31" s="70"/>
      <c r="MPR31" s="70"/>
      <c r="MPS31" s="70"/>
      <c r="MPT31" s="70"/>
      <c r="MPU31" s="70"/>
      <c r="MPV31" s="70"/>
      <c r="MPW31" s="70"/>
      <c r="MPX31" s="70"/>
      <c r="MPY31" s="70"/>
      <c r="MPZ31" s="70"/>
      <c r="MQA31" s="70"/>
      <c r="MQB31" s="70"/>
      <c r="MQC31" s="70"/>
      <c r="MQD31" s="70"/>
      <c r="MQE31" s="70"/>
      <c r="MQF31" s="70"/>
      <c r="MQG31" s="70"/>
      <c r="MQH31" s="70"/>
      <c r="MQI31" s="70"/>
      <c r="MQJ31" s="70"/>
      <c r="MQK31" s="70"/>
      <c r="MQL31" s="70"/>
      <c r="MQM31" s="70"/>
      <c r="MQN31" s="70"/>
      <c r="MQO31" s="70"/>
      <c r="MQP31" s="70"/>
      <c r="MQQ31" s="70"/>
      <c r="MQR31" s="70"/>
      <c r="MQS31" s="70"/>
      <c r="MQT31" s="70"/>
      <c r="MQU31" s="70"/>
      <c r="MQV31" s="70"/>
      <c r="MQW31" s="70"/>
      <c r="MQX31" s="70"/>
      <c r="MQY31" s="70"/>
      <c r="MQZ31" s="70"/>
      <c r="MRA31" s="70"/>
      <c r="MRB31" s="70"/>
      <c r="MRC31" s="70"/>
      <c r="MRD31" s="70"/>
      <c r="MRE31" s="70"/>
      <c r="MRF31" s="70"/>
      <c r="MRG31" s="70"/>
      <c r="MRH31" s="70"/>
      <c r="MRI31" s="70"/>
      <c r="MRJ31" s="70"/>
      <c r="MRK31" s="70"/>
      <c r="MRL31" s="70"/>
      <c r="MRM31" s="70"/>
      <c r="MRN31" s="70"/>
      <c r="MRO31" s="70"/>
      <c r="MRP31" s="70"/>
      <c r="MRQ31" s="70"/>
      <c r="MRR31" s="70"/>
      <c r="MRS31" s="70"/>
      <c r="MRT31" s="70"/>
      <c r="MRU31" s="70"/>
      <c r="MRV31" s="70"/>
      <c r="MRW31" s="70"/>
      <c r="MRX31" s="70"/>
      <c r="MRY31" s="70"/>
      <c r="MRZ31" s="70"/>
      <c r="MSA31" s="70"/>
      <c r="MSB31" s="70"/>
      <c r="MSC31" s="70"/>
      <c r="MSD31" s="70"/>
      <c r="MSE31" s="70"/>
      <c r="MSF31" s="70"/>
      <c r="MSG31" s="70"/>
      <c r="MSH31" s="70"/>
      <c r="MSI31" s="70"/>
      <c r="MSJ31" s="70"/>
      <c r="MSK31" s="70"/>
      <c r="MSL31" s="70"/>
      <c r="MSM31" s="70"/>
      <c r="MSN31" s="70"/>
      <c r="MSO31" s="70"/>
      <c r="MSP31" s="70"/>
      <c r="MSQ31" s="70"/>
      <c r="MSR31" s="70"/>
      <c r="MSS31" s="70"/>
      <c r="MST31" s="70"/>
      <c r="MSU31" s="70"/>
      <c r="MSV31" s="70"/>
      <c r="MSW31" s="70"/>
      <c r="MSX31" s="70"/>
      <c r="MSY31" s="70"/>
      <c r="MSZ31" s="70"/>
      <c r="MTA31" s="70"/>
      <c r="MTB31" s="70"/>
      <c r="MTC31" s="70"/>
      <c r="MTD31" s="70"/>
      <c r="MTE31" s="70"/>
      <c r="MTF31" s="70"/>
      <c r="MTG31" s="70"/>
      <c r="MTH31" s="70"/>
      <c r="MTI31" s="70"/>
      <c r="MTJ31" s="70"/>
      <c r="MTK31" s="70"/>
      <c r="MTL31" s="70"/>
      <c r="MTM31" s="70"/>
      <c r="MTN31" s="70"/>
      <c r="MTO31" s="70"/>
      <c r="MTP31" s="70"/>
      <c r="MTQ31" s="70"/>
      <c r="MTR31" s="70"/>
      <c r="MTS31" s="70"/>
      <c r="MTT31" s="70"/>
      <c r="MTU31" s="70"/>
      <c r="MTV31" s="70"/>
      <c r="MTW31" s="70"/>
      <c r="MTX31" s="70"/>
      <c r="MTY31" s="70"/>
      <c r="MTZ31" s="70"/>
      <c r="MUA31" s="70"/>
      <c r="MUB31" s="70"/>
      <c r="MUC31" s="70"/>
      <c r="MUD31" s="70"/>
      <c r="MUE31" s="70"/>
      <c r="MUF31" s="70"/>
      <c r="MUG31" s="70"/>
      <c r="MUH31" s="70"/>
      <c r="MUI31" s="70"/>
      <c r="MUJ31" s="70"/>
      <c r="MUK31" s="70"/>
      <c r="MUL31" s="70"/>
      <c r="MUM31" s="70"/>
      <c r="MUN31" s="70"/>
      <c r="MUO31" s="70"/>
      <c r="MUP31" s="70"/>
      <c r="MUQ31" s="70"/>
      <c r="MUR31" s="70"/>
      <c r="MUS31" s="70"/>
      <c r="MUT31" s="70"/>
      <c r="MUU31" s="70"/>
      <c r="MUV31" s="70"/>
      <c r="MUW31" s="70"/>
      <c r="MUX31" s="70"/>
      <c r="MUY31" s="70"/>
      <c r="MUZ31" s="70"/>
      <c r="MVA31" s="70"/>
      <c r="MVB31" s="70"/>
      <c r="MVC31" s="70"/>
      <c r="MVD31" s="70"/>
      <c r="MVE31" s="70"/>
      <c r="MVF31" s="70"/>
      <c r="MVG31" s="70"/>
      <c r="MVH31" s="70"/>
      <c r="MVI31" s="70"/>
      <c r="MVJ31" s="70"/>
      <c r="MVK31" s="70"/>
      <c r="MVL31" s="70"/>
      <c r="MVM31" s="70"/>
      <c r="MVN31" s="70"/>
      <c r="MVO31" s="70"/>
      <c r="MVP31" s="70"/>
      <c r="MVQ31" s="70"/>
      <c r="MVR31" s="70"/>
      <c r="MVS31" s="70"/>
      <c r="MVT31" s="70"/>
      <c r="MVU31" s="70"/>
      <c r="MVV31" s="70"/>
      <c r="MVW31" s="70"/>
      <c r="MVX31" s="70"/>
      <c r="MVY31" s="70"/>
      <c r="MVZ31" s="70"/>
      <c r="MWA31" s="70"/>
      <c r="MWB31" s="70"/>
      <c r="MWC31" s="70"/>
      <c r="MWD31" s="70"/>
      <c r="MWE31" s="70"/>
      <c r="MWF31" s="70"/>
      <c r="MWG31" s="70"/>
      <c r="MWH31" s="70"/>
      <c r="MWI31" s="70"/>
      <c r="MWJ31" s="70"/>
      <c r="MWK31" s="70"/>
      <c r="MWL31" s="70"/>
      <c r="MWM31" s="70"/>
      <c r="MWN31" s="70"/>
      <c r="MWO31" s="70"/>
      <c r="MWP31" s="70"/>
      <c r="MWQ31" s="70"/>
      <c r="MWR31" s="70"/>
      <c r="MWS31" s="70"/>
      <c r="MWT31" s="70"/>
      <c r="MWU31" s="70"/>
      <c r="MWV31" s="70"/>
      <c r="MWW31" s="70"/>
      <c r="MWX31" s="70"/>
      <c r="MWY31" s="70"/>
      <c r="MWZ31" s="70"/>
      <c r="MXA31" s="70"/>
      <c r="MXB31" s="70"/>
      <c r="MXC31" s="70"/>
      <c r="MXD31" s="70"/>
      <c r="MXE31" s="70"/>
      <c r="MXF31" s="70"/>
      <c r="MXG31" s="70"/>
      <c r="MXH31" s="70"/>
      <c r="MXI31" s="70"/>
      <c r="MXJ31" s="70"/>
      <c r="MXK31" s="70"/>
      <c r="MXL31" s="70"/>
      <c r="MXM31" s="70"/>
      <c r="MXN31" s="70"/>
      <c r="MXO31" s="70"/>
      <c r="MXP31" s="70"/>
      <c r="MXQ31" s="70"/>
      <c r="MXR31" s="70"/>
      <c r="MXS31" s="70"/>
      <c r="MXT31" s="70"/>
      <c r="MXU31" s="70"/>
      <c r="MXV31" s="70"/>
      <c r="MXW31" s="70"/>
      <c r="MXX31" s="70"/>
      <c r="MXY31" s="70"/>
      <c r="MXZ31" s="70"/>
      <c r="MYA31" s="70"/>
      <c r="MYB31" s="70"/>
      <c r="MYC31" s="70"/>
      <c r="MYD31" s="70"/>
      <c r="MYE31" s="70"/>
      <c r="MYF31" s="70"/>
      <c r="MYG31" s="70"/>
      <c r="MYH31" s="70"/>
      <c r="MYI31" s="70"/>
      <c r="MYJ31" s="70"/>
      <c r="MYK31" s="70"/>
      <c r="MYL31" s="70"/>
      <c r="MYM31" s="70"/>
      <c r="MYN31" s="70"/>
      <c r="MYO31" s="70"/>
      <c r="MYP31" s="70"/>
      <c r="MYQ31" s="70"/>
      <c r="MYR31" s="70"/>
      <c r="MYS31" s="70"/>
      <c r="MYT31" s="70"/>
      <c r="MYU31" s="70"/>
      <c r="MYV31" s="70"/>
      <c r="MYW31" s="70"/>
      <c r="MYX31" s="70"/>
      <c r="MYY31" s="70"/>
      <c r="MYZ31" s="70"/>
      <c r="MZA31" s="70"/>
      <c r="MZB31" s="70"/>
      <c r="MZC31" s="70"/>
      <c r="MZD31" s="70"/>
      <c r="MZE31" s="70"/>
      <c r="MZF31" s="70"/>
      <c r="MZG31" s="70"/>
      <c r="MZH31" s="70"/>
      <c r="MZI31" s="70"/>
      <c r="MZJ31" s="70"/>
      <c r="MZK31" s="70"/>
      <c r="MZL31" s="70"/>
      <c r="MZM31" s="70"/>
      <c r="MZN31" s="70"/>
      <c r="MZO31" s="70"/>
      <c r="MZP31" s="70"/>
      <c r="MZQ31" s="70"/>
      <c r="MZR31" s="70"/>
      <c r="MZS31" s="70"/>
      <c r="MZT31" s="70"/>
      <c r="MZU31" s="70"/>
      <c r="MZV31" s="70"/>
      <c r="MZW31" s="70"/>
      <c r="MZX31" s="70"/>
      <c r="MZY31" s="70"/>
      <c r="MZZ31" s="70"/>
      <c r="NAA31" s="70"/>
      <c r="NAB31" s="70"/>
      <c r="NAC31" s="70"/>
      <c r="NAD31" s="70"/>
      <c r="NAE31" s="70"/>
      <c r="NAF31" s="70"/>
      <c r="NAG31" s="70"/>
      <c r="NAH31" s="70"/>
      <c r="NAI31" s="70"/>
      <c r="NAJ31" s="70"/>
      <c r="NAK31" s="70"/>
      <c r="NAL31" s="70"/>
      <c r="NAM31" s="70"/>
      <c r="NAN31" s="70"/>
      <c r="NAO31" s="70"/>
      <c r="NAP31" s="70"/>
      <c r="NAQ31" s="70"/>
      <c r="NAR31" s="70"/>
      <c r="NAS31" s="70"/>
      <c r="NAT31" s="70"/>
      <c r="NAU31" s="70"/>
      <c r="NAV31" s="70"/>
      <c r="NAW31" s="70"/>
      <c r="NAX31" s="70"/>
      <c r="NAY31" s="70"/>
      <c r="NAZ31" s="70"/>
      <c r="NBA31" s="70"/>
      <c r="NBB31" s="70"/>
      <c r="NBC31" s="70"/>
      <c r="NBD31" s="70"/>
      <c r="NBE31" s="70"/>
      <c r="NBF31" s="70"/>
      <c r="NBG31" s="70"/>
      <c r="NBH31" s="70"/>
      <c r="NBI31" s="70"/>
      <c r="NBJ31" s="70"/>
      <c r="NBK31" s="70"/>
      <c r="NBL31" s="70"/>
      <c r="NBM31" s="70"/>
      <c r="NBN31" s="70"/>
      <c r="NBO31" s="70"/>
      <c r="NBP31" s="70"/>
      <c r="NBQ31" s="70"/>
      <c r="NBR31" s="70"/>
      <c r="NBS31" s="70"/>
      <c r="NBT31" s="70"/>
      <c r="NBU31" s="70"/>
      <c r="NBV31" s="70"/>
      <c r="NBW31" s="70"/>
      <c r="NBX31" s="70"/>
      <c r="NBY31" s="70"/>
      <c r="NBZ31" s="70"/>
      <c r="NCA31" s="70"/>
      <c r="NCB31" s="70"/>
      <c r="NCC31" s="70"/>
      <c r="NCD31" s="70"/>
      <c r="NCE31" s="70"/>
      <c r="NCF31" s="70"/>
      <c r="NCG31" s="70"/>
      <c r="NCH31" s="70"/>
      <c r="NCI31" s="70"/>
      <c r="NCJ31" s="70"/>
      <c r="NCK31" s="70"/>
      <c r="NCL31" s="70"/>
      <c r="NCM31" s="70"/>
      <c r="NCN31" s="70"/>
      <c r="NCO31" s="70"/>
      <c r="NCP31" s="70"/>
      <c r="NCQ31" s="70"/>
      <c r="NCR31" s="70"/>
      <c r="NCS31" s="70"/>
      <c r="NCT31" s="70"/>
      <c r="NCU31" s="70"/>
      <c r="NCV31" s="70"/>
      <c r="NCW31" s="70"/>
      <c r="NCX31" s="70"/>
      <c r="NCY31" s="70"/>
      <c r="NCZ31" s="70"/>
      <c r="NDA31" s="70"/>
      <c r="NDB31" s="70"/>
      <c r="NDC31" s="70"/>
      <c r="NDD31" s="70"/>
      <c r="NDE31" s="70"/>
      <c r="NDF31" s="70"/>
      <c r="NDG31" s="70"/>
      <c r="NDH31" s="70"/>
      <c r="NDI31" s="70"/>
      <c r="NDJ31" s="70"/>
      <c r="NDK31" s="70"/>
      <c r="NDL31" s="70"/>
      <c r="NDM31" s="70"/>
      <c r="NDN31" s="70"/>
      <c r="NDO31" s="70"/>
      <c r="NDP31" s="70"/>
      <c r="NDQ31" s="70"/>
      <c r="NDR31" s="70"/>
      <c r="NDS31" s="70"/>
      <c r="NDT31" s="70"/>
      <c r="NDU31" s="70"/>
      <c r="NDV31" s="70"/>
      <c r="NDW31" s="70"/>
      <c r="NDX31" s="70"/>
      <c r="NDY31" s="70"/>
      <c r="NDZ31" s="70"/>
      <c r="NEA31" s="70"/>
      <c r="NEB31" s="70"/>
      <c r="NEC31" s="70"/>
      <c r="NED31" s="70"/>
      <c r="NEE31" s="70"/>
      <c r="NEF31" s="70"/>
      <c r="NEG31" s="70"/>
      <c r="NEH31" s="70"/>
      <c r="NEI31" s="70"/>
      <c r="NEJ31" s="70"/>
      <c r="NEK31" s="70"/>
      <c r="NEL31" s="70"/>
      <c r="NEM31" s="70"/>
      <c r="NEN31" s="70"/>
      <c r="NEO31" s="70"/>
      <c r="NEP31" s="70"/>
      <c r="NEQ31" s="70"/>
      <c r="NER31" s="70"/>
      <c r="NES31" s="70"/>
      <c r="NET31" s="70"/>
      <c r="NEU31" s="70"/>
      <c r="NEV31" s="70"/>
      <c r="NEW31" s="70"/>
      <c r="NEX31" s="70"/>
      <c r="NEY31" s="70"/>
      <c r="NEZ31" s="70"/>
      <c r="NFA31" s="70"/>
      <c r="NFB31" s="70"/>
      <c r="NFC31" s="70"/>
      <c r="NFD31" s="70"/>
      <c r="NFE31" s="70"/>
      <c r="NFF31" s="70"/>
      <c r="NFG31" s="70"/>
      <c r="NFH31" s="70"/>
      <c r="NFI31" s="70"/>
      <c r="NFJ31" s="70"/>
      <c r="NFK31" s="70"/>
      <c r="NFL31" s="70"/>
      <c r="NFM31" s="70"/>
      <c r="NFN31" s="70"/>
      <c r="NFO31" s="70"/>
      <c r="NFP31" s="70"/>
      <c r="NFQ31" s="70"/>
      <c r="NFR31" s="70"/>
      <c r="NFS31" s="70"/>
      <c r="NFT31" s="70"/>
      <c r="NFU31" s="70"/>
      <c r="NFV31" s="70"/>
      <c r="NFW31" s="70"/>
      <c r="NFX31" s="70"/>
      <c r="NFY31" s="70"/>
      <c r="NFZ31" s="70"/>
      <c r="NGA31" s="70"/>
      <c r="NGB31" s="70"/>
      <c r="NGC31" s="70"/>
      <c r="NGD31" s="70"/>
      <c r="NGE31" s="70"/>
      <c r="NGF31" s="70"/>
      <c r="NGG31" s="70"/>
      <c r="NGH31" s="70"/>
      <c r="NGI31" s="70"/>
      <c r="NGJ31" s="70"/>
      <c r="NGK31" s="70"/>
      <c r="NGL31" s="70"/>
      <c r="NGM31" s="70"/>
      <c r="NGN31" s="70"/>
      <c r="NGO31" s="70"/>
      <c r="NGP31" s="70"/>
      <c r="NGQ31" s="70"/>
      <c r="NGR31" s="70"/>
      <c r="NGS31" s="70"/>
      <c r="NGT31" s="70"/>
      <c r="NGU31" s="70"/>
      <c r="NGV31" s="70"/>
      <c r="NGW31" s="70"/>
      <c r="NGX31" s="70"/>
      <c r="NGY31" s="70"/>
      <c r="NGZ31" s="70"/>
      <c r="NHA31" s="70"/>
      <c r="NHB31" s="70"/>
      <c r="NHC31" s="70"/>
      <c r="NHD31" s="70"/>
      <c r="NHE31" s="70"/>
      <c r="NHF31" s="70"/>
      <c r="NHG31" s="70"/>
      <c r="NHH31" s="70"/>
      <c r="NHI31" s="70"/>
      <c r="NHJ31" s="70"/>
      <c r="NHK31" s="70"/>
      <c r="NHL31" s="70"/>
      <c r="NHM31" s="70"/>
      <c r="NHN31" s="70"/>
      <c r="NHO31" s="70"/>
      <c r="NHP31" s="70"/>
      <c r="NHQ31" s="70"/>
      <c r="NHR31" s="70"/>
      <c r="NHS31" s="70"/>
      <c r="NHT31" s="70"/>
      <c r="NHU31" s="70"/>
      <c r="NHV31" s="70"/>
      <c r="NHW31" s="70"/>
      <c r="NHX31" s="70"/>
      <c r="NHY31" s="70"/>
      <c r="NHZ31" s="70"/>
      <c r="NIA31" s="70"/>
      <c r="NIB31" s="70"/>
      <c r="NIC31" s="70"/>
      <c r="NID31" s="70"/>
      <c r="NIE31" s="70"/>
      <c r="NIF31" s="70"/>
      <c r="NIG31" s="70"/>
      <c r="NIH31" s="70"/>
      <c r="NII31" s="70"/>
      <c r="NIJ31" s="70"/>
      <c r="NIK31" s="70"/>
      <c r="NIL31" s="70"/>
      <c r="NIM31" s="70"/>
      <c r="NIN31" s="70"/>
      <c r="NIO31" s="70"/>
      <c r="NIP31" s="70"/>
      <c r="NIQ31" s="70"/>
      <c r="NIR31" s="70"/>
      <c r="NIS31" s="70"/>
      <c r="NIT31" s="70"/>
      <c r="NIU31" s="70"/>
      <c r="NIV31" s="70"/>
      <c r="NIW31" s="70"/>
      <c r="NIX31" s="70"/>
      <c r="NIY31" s="70"/>
      <c r="NIZ31" s="70"/>
      <c r="NJA31" s="70"/>
      <c r="NJB31" s="70"/>
      <c r="NJC31" s="70"/>
      <c r="NJD31" s="70"/>
      <c r="NJE31" s="70"/>
      <c r="NJF31" s="70"/>
      <c r="NJG31" s="70"/>
      <c r="NJH31" s="70"/>
      <c r="NJI31" s="70"/>
      <c r="NJJ31" s="70"/>
      <c r="NJK31" s="70"/>
      <c r="NJL31" s="70"/>
      <c r="NJM31" s="70"/>
      <c r="NJN31" s="70"/>
      <c r="NJO31" s="70"/>
      <c r="NJP31" s="70"/>
      <c r="NJQ31" s="70"/>
      <c r="NJR31" s="70"/>
      <c r="NJS31" s="70"/>
      <c r="NJT31" s="70"/>
      <c r="NJU31" s="70"/>
      <c r="NJV31" s="70"/>
      <c r="NJW31" s="70"/>
      <c r="NJX31" s="70"/>
      <c r="NJY31" s="70"/>
      <c r="NJZ31" s="70"/>
      <c r="NKA31" s="70"/>
      <c r="NKB31" s="70"/>
      <c r="NKC31" s="70"/>
      <c r="NKD31" s="70"/>
      <c r="NKE31" s="70"/>
      <c r="NKF31" s="70"/>
      <c r="NKG31" s="70"/>
      <c r="NKH31" s="70"/>
      <c r="NKI31" s="70"/>
      <c r="NKJ31" s="70"/>
      <c r="NKK31" s="70"/>
      <c r="NKL31" s="70"/>
      <c r="NKM31" s="70"/>
      <c r="NKN31" s="70"/>
      <c r="NKO31" s="70"/>
      <c r="NKP31" s="70"/>
      <c r="NKQ31" s="70"/>
      <c r="NKR31" s="70"/>
      <c r="NKS31" s="70"/>
      <c r="NKT31" s="70"/>
      <c r="NKU31" s="70"/>
      <c r="NKV31" s="70"/>
      <c r="NKW31" s="70"/>
      <c r="NKX31" s="70"/>
      <c r="NKY31" s="70"/>
      <c r="NKZ31" s="70"/>
      <c r="NLA31" s="70"/>
      <c r="NLB31" s="70"/>
      <c r="NLC31" s="70"/>
      <c r="NLD31" s="70"/>
      <c r="NLE31" s="70"/>
      <c r="NLF31" s="70"/>
      <c r="NLG31" s="70"/>
      <c r="NLH31" s="70"/>
      <c r="NLI31" s="70"/>
      <c r="NLJ31" s="70"/>
      <c r="NLK31" s="70"/>
      <c r="NLL31" s="70"/>
      <c r="NLM31" s="70"/>
      <c r="NLN31" s="70"/>
      <c r="NLO31" s="70"/>
      <c r="NLP31" s="70"/>
      <c r="NLQ31" s="70"/>
      <c r="NLR31" s="70"/>
      <c r="NLS31" s="70"/>
      <c r="NLT31" s="70"/>
      <c r="NLU31" s="70"/>
      <c r="NLV31" s="70"/>
      <c r="NLW31" s="70"/>
      <c r="NLX31" s="70"/>
      <c r="NLY31" s="70"/>
      <c r="NLZ31" s="70"/>
      <c r="NMA31" s="70"/>
      <c r="NMB31" s="70"/>
      <c r="NMC31" s="70"/>
      <c r="NMD31" s="70"/>
      <c r="NME31" s="70"/>
      <c r="NMF31" s="70"/>
      <c r="NMG31" s="70"/>
      <c r="NMH31" s="70"/>
      <c r="NMI31" s="70"/>
      <c r="NMJ31" s="70"/>
      <c r="NMK31" s="70"/>
      <c r="NML31" s="70"/>
      <c r="NMM31" s="70"/>
      <c r="NMN31" s="70"/>
      <c r="NMO31" s="70"/>
      <c r="NMP31" s="70"/>
      <c r="NMQ31" s="70"/>
      <c r="NMR31" s="70"/>
      <c r="NMS31" s="70"/>
      <c r="NMT31" s="70"/>
      <c r="NMU31" s="70"/>
      <c r="NMV31" s="70"/>
      <c r="NMW31" s="70"/>
      <c r="NMX31" s="70"/>
      <c r="NMY31" s="70"/>
      <c r="NMZ31" s="70"/>
      <c r="NNA31" s="70"/>
      <c r="NNB31" s="70"/>
      <c r="NNC31" s="70"/>
      <c r="NND31" s="70"/>
      <c r="NNE31" s="70"/>
      <c r="NNF31" s="70"/>
      <c r="NNG31" s="70"/>
      <c r="NNH31" s="70"/>
      <c r="NNI31" s="70"/>
      <c r="NNJ31" s="70"/>
      <c r="NNK31" s="70"/>
      <c r="NNL31" s="70"/>
      <c r="NNM31" s="70"/>
      <c r="NNN31" s="70"/>
      <c r="NNO31" s="70"/>
      <c r="NNP31" s="70"/>
      <c r="NNQ31" s="70"/>
      <c r="NNR31" s="70"/>
      <c r="NNS31" s="70"/>
      <c r="NNT31" s="70"/>
      <c r="NNU31" s="70"/>
      <c r="NNV31" s="70"/>
      <c r="NNW31" s="70"/>
      <c r="NNX31" s="70"/>
      <c r="NNY31" s="70"/>
      <c r="NNZ31" s="70"/>
      <c r="NOA31" s="70"/>
      <c r="NOB31" s="70"/>
      <c r="NOC31" s="70"/>
      <c r="NOD31" s="70"/>
      <c r="NOE31" s="70"/>
      <c r="NOF31" s="70"/>
      <c r="NOG31" s="70"/>
      <c r="NOH31" s="70"/>
      <c r="NOI31" s="70"/>
      <c r="NOJ31" s="70"/>
      <c r="NOK31" s="70"/>
      <c r="NOL31" s="70"/>
      <c r="NOM31" s="70"/>
      <c r="NON31" s="70"/>
      <c r="NOO31" s="70"/>
      <c r="NOP31" s="70"/>
      <c r="NOQ31" s="70"/>
      <c r="NOR31" s="70"/>
      <c r="NOS31" s="70"/>
      <c r="NOT31" s="70"/>
      <c r="NOU31" s="70"/>
      <c r="NOV31" s="70"/>
      <c r="NOW31" s="70"/>
      <c r="NOX31" s="70"/>
      <c r="NOY31" s="70"/>
      <c r="NOZ31" s="70"/>
      <c r="NPA31" s="70"/>
      <c r="NPB31" s="70"/>
      <c r="NPC31" s="70"/>
      <c r="NPD31" s="70"/>
      <c r="NPE31" s="70"/>
      <c r="NPF31" s="70"/>
      <c r="NPG31" s="70"/>
      <c r="NPH31" s="70"/>
      <c r="NPI31" s="70"/>
      <c r="NPJ31" s="70"/>
      <c r="NPK31" s="70"/>
      <c r="NPL31" s="70"/>
      <c r="NPM31" s="70"/>
      <c r="NPN31" s="70"/>
      <c r="NPO31" s="70"/>
      <c r="NPP31" s="70"/>
      <c r="NPQ31" s="70"/>
      <c r="NPR31" s="70"/>
      <c r="NPS31" s="70"/>
      <c r="NPT31" s="70"/>
      <c r="NPU31" s="70"/>
      <c r="NPV31" s="70"/>
      <c r="NPW31" s="70"/>
      <c r="NPX31" s="70"/>
      <c r="NPY31" s="70"/>
      <c r="NPZ31" s="70"/>
      <c r="NQA31" s="70"/>
      <c r="NQB31" s="70"/>
      <c r="NQC31" s="70"/>
      <c r="NQD31" s="70"/>
      <c r="NQE31" s="70"/>
      <c r="NQF31" s="70"/>
      <c r="NQG31" s="70"/>
      <c r="NQH31" s="70"/>
      <c r="NQI31" s="70"/>
      <c r="NQJ31" s="70"/>
      <c r="NQK31" s="70"/>
      <c r="NQL31" s="70"/>
      <c r="NQM31" s="70"/>
      <c r="NQN31" s="70"/>
      <c r="NQO31" s="70"/>
      <c r="NQP31" s="70"/>
      <c r="NQQ31" s="70"/>
      <c r="NQR31" s="70"/>
      <c r="NQS31" s="70"/>
      <c r="NQT31" s="70"/>
      <c r="NQU31" s="70"/>
      <c r="NQV31" s="70"/>
      <c r="NQW31" s="70"/>
      <c r="NQX31" s="70"/>
      <c r="NQY31" s="70"/>
      <c r="NQZ31" s="70"/>
      <c r="NRA31" s="70"/>
      <c r="NRB31" s="70"/>
      <c r="NRC31" s="70"/>
      <c r="NRD31" s="70"/>
      <c r="NRE31" s="70"/>
      <c r="NRF31" s="70"/>
      <c r="NRG31" s="70"/>
      <c r="NRH31" s="70"/>
      <c r="NRI31" s="70"/>
      <c r="NRJ31" s="70"/>
      <c r="NRK31" s="70"/>
      <c r="NRL31" s="70"/>
      <c r="NRM31" s="70"/>
      <c r="NRN31" s="70"/>
      <c r="NRO31" s="70"/>
      <c r="NRP31" s="70"/>
      <c r="NRQ31" s="70"/>
      <c r="NRR31" s="70"/>
      <c r="NRS31" s="70"/>
      <c r="NRT31" s="70"/>
      <c r="NRU31" s="70"/>
      <c r="NRV31" s="70"/>
      <c r="NRW31" s="70"/>
      <c r="NRX31" s="70"/>
      <c r="NRY31" s="70"/>
      <c r="NRZ31" s="70"/>
      <c r="NSA31" s="70"/>
      <c r="NSB31" s="70"/>
      <c r="NSC31" s="70"/>
      <c r="NSD31" s="70"/>
      <c r="NSE31" s="70"/>
      <c r="NSF31" s="70"/>
      <c r="NSG31" s="70"/>
      <c r="NSH31" s="70"/>
      <c r="NSI31" s="70"/>
      <c r="NSJ31" s="70"/>
      <c r="NSK31" s="70"/>
      <c r="NSL31" s="70"/>
      <c r="NSM31" s="70"/>
      <c r="NSN31" s="70"/>
      <c r="NSO31" s="70"/>
      <c r="NSP31" s="70"/>
      <c r="NSQ31" s="70"/>
      <c r="NSR31" s="70"/>
      <c r="NSS31" s="70"/>
      <c r="NST31" s="70"/>
      <c r="NSU31" s="70"/>
      <c r="NSV31" s="70"/>
      <c r="NSW31" s="70"/>
      <c r="NSX31" s="70"/>
      <c r="NSY31" s="70"/>
      <c r="NSZ31" s="70"/>
      <c r="NTA31" s="70"/>
      <c r="NTB31" s="70"/>
      <c r="NTC31" s="70"/>
      <c r="NTD31" s="70"/>
      <c r="NTE31" s="70"/>
      <c r="NTF31" s="70"/>
      <c r="NTG31" s="70"/>
      <c r="NTH31" s="70"/>
      <c r="NTI31" s="70"/>
      <c r="NTJ31" s="70"/>
      <c r="NTK31" s="70"/>
      <c r="NTL31" s="70"/>
      <c r="NTM31" s="70"/>
      <c r="NTN31" s="70"/>
      <c r="NTO31" s="70"/>
      <c r="NTP31" s="70"/>
      <c r="NTQ31" s="70"/>
      <c r="NTR31" s="70"/>
      <c r="NTS31" s="70"/>
      <c r="NTT31" s="70"/>
      <c r="NTU31" s="70"/>
      <c r="NTV31" s="70"/>
      <c r="NTW31" s="70"/>
      <c r="NTX31" s="70"/>
      <c r="NTY31" s="70"/>
      <c r="NTZ31" s="70"/>
      <c r="NUA31" s="70"/>
      <c r="NUB31" s="70"/>
      <c r="NUC31" s="70"/>
      <c r="NUD31" s="70"/>
      <c r="NUE31" s="70"/>
      <c r="NUF31" s="70"/>
      <c r="NUG31" s="70"/>
      <c r="NUH31" s="70"/>
      <c r="NUI31" s="70"/>
      <c r="NUJ31" s="70"/>
      <c r="NUK31" s="70"/>
      <c r="NUL31" s="70"/>
      <c r="NUM31" s="70"/>
      <c r="NUN31" s="70"/>
      <c r="NUO31" s="70"/>
      <c r="NUP31" s="70"/>
      <c r="NUQ31" s="70"/>
      <c r="NUR31" s="70"/>
      <c r="NUS31" s="70"/>
      <c r="NUT31" s="70"/>
      <c r="NUU31" s="70"/>
      <c r="NUV31" s="70"/>
      <c r="NUW31" s="70"/>
      <c r="NUX31" s="70"/>
      <c r="NUY31" s="70"/>
      <c r="NUZ31" s="70"/>
      <c r="NVA31" s="70"/>
      <c r="NVB31" s="70"/>
      <c r="NVC31" s="70"/>
      <c r="NVD31" s="70"/>
      <c r="NVE31" s="70"/>
      <c r="NVF31" s="70"/>
      <c r="NVG31" s="70"/>
      <c r="NVH31" s="70"/>
      <c r="NVI31" s="70"/>
      <c r="NVJ31" s="70"/>
      <c r="NVK31" s="70"/>
      <c r="NVL31" s="70"/>
      <c r="NVM31" s="70"/>
      <c r="NVN31" s="70"/>
      <c r="NVO31" s="70"/>
      <c r="NVP31" s="70"/>
      <c r="NVQ31" s="70"/>
      <c r="NVR31" s="70"/>
      <c r="NVS31" s="70"/>
      <c r="NVT31" s="70"/>
      <c r="NVU31" s="70"/>
      <c r="NVV31" s="70"/>
      <c r="NVW31" s="70"/>
      <c r="NVX31" s="70"/>
      <c r="NVY31" s="70"/>
      <c r="NVZ31" s="70"/>
      <c r="NWA31" s="70"/>
      <c r="NWB31" s="70"/>
      <c r="NWC31" s="70"/>
      <c r="NWD31" s="70"/>
      <c r="NWE31" s="70"/>
      <c r="NWF31" s="70"/>
      <c r="NWG31" s="70"/>
      <c r="NWH31" s="70"/>
      <c r="NWI31" s="70"/>
      <c r="NWJ31" s="70"/>
      <c r="NWK31" s="70"/>
      <c r="NWL31" s="70"/>
      <c r="NWM31" s="70"/>
      <c r="NWN31" s="70"/>
      <c r="NWO31" s="70"/>
      <c r="NWP31" s="70"/>
      <c r="NWQ31" s="70"/>
      <c r="NWR31" s="70"/>
      <c r="NWS31" s="70"/>
      <c r="NWT31" s="70"/>
      <c r="NWU31" s="70"/>
      <c r="NWV31" s="70"/>
      <c r="NWW31" s="70"/>
      <c r="NWX31" s="70"/>
      <c r="NWY31" s="70"/>
      <c r="NWZ31" s="70"/>
      <c r="NXA31" s="70"/>
      <c r="NXB31" s="70"/>
      <c r="NXC31" s="70"/>
      <c r="NXD31" s="70"/>
      <c r="NXE31" s="70"/>
      <c r="NXF31" s="70"/>
      <c r="NXG31" s="70"/>
      <c r="NXH31" s="70"/>
      <c r="NXI31" s="70"/>
      <c r="NXJ31" s="70"/>
      <c r="NXK31" s="70"/>
      <c r="NXL31" s="70"/>
      <c r="NXM31" s="70"/>
      <c r="NXN31" s="70"/>
      <c r="NXO31" s="70"/>
      <c r="NXP31" s="70"/>
      <c r="NXQ31" s="70"/>
      <c r="NXR31" s="70"/>
      <c r="NXS31" s="70"/>
      <c r="NXT31" s="70"/>
      <c r="NXU31" s="70"/>
      <c r="NXV31" s="70"/>
      <c r="NXW31" s="70"/>
      <c r="NXX31" s="70"/>
      <c r="NXY31" s="70"/>
      <c r="NXZ31" s="70"/>
      <c r="NYA31" s="70"/>
      <c r="NYB31" s="70"/>
      <c r="NYC31" s="70"/>
      <c r="NYD31" s="70"/>
      <c r="NYE31" s="70"/>
      <c r="NYF31" s="70"/>
      <c r="NYG31" s="70"/>
      <c r="NYH31" s="70"/>
      <c r="NYI31" s="70"/>
      <c r="NYJ31" s="70"/>
      <c r="NYK31" s="70"/>
      <c r="NYL31" s="70"/>
      <c r="NYM31" s="70"/>
      <c r="NYN31" s="70"/>
      <c r="NYO31" s="70"/>
      <c r="NYP31" s="70"/>
      <c r="NYQ31" s="70"/>
      <c r="NYR31" s="70"/>
      <c r="NYS31" s="70"/>
      <c r="NYT31" s="70"/>
      <c r="NYU31" s="70"/>
      <c r="NYV31" s="70"/>
      <c r="NYW31" s="70"/>
      <c r="NYX31" s="70"/>
      <c r="NYY31" s="70"/>
      <c r="NYZ31" s="70"/>
      <c r="NZA31" s="70"/>
      <c r="NZB31" s="70"/>
      <c r="NZC31" s="70"/>
      <c r="NZD31" s="70"/>
      <c r="NZE31" s="70"/>
      <c r="NZF31" s="70"/>
      <c r="NZG31" s="70"/>
      <c r="NZH31" s="70"/>
      <c r="NZI31" s="70"/>
      <c r="NZJ31" s="70"/>
      <c r="NZK31" s="70"/>
      <c r="NZL31" s="70"/>
      <c r="NZM31" s="70"/>
      <c r="NZN31" s="70"/>
      <c r="NZO31" s="70"/>
      <c r="NZP31" s="70"/>
      <c r="NZQ31" s="70"/>
      <c r="NZR31" s="70"/>
      <c r="NZS31" s="70"/>
      <c r="NZT31" s="70"/>
      <c r="NZU31" s="70"/>
      <c r="NZV31" s="70"/>
      <c r="NZW31" s="70"/>
      <c r="NZX31" s="70"/>
      <c r="NZY31" s="70"/>
      <c r="NZZ31" s="70"/>
      <c r="OAA31" s="70"/>
      <c r="OAB31" s="70"/>
      <c r="OAC31" s="70"/>
      <c r="OAD31" s="70"/>
      <c r="OAE31" s="70"/>
      <c r="OAF31" s="70"/>
      <c r="OAG31" s="70"/>
      <c r="OAH31" s="70"/>
      <c r="OAI31" s="70"/>
      <c r="OAJ31" s="70"/>
      <c r="OAK31" s="70"/>
      <c r="OAL31" s="70"/>
      <c r="OAM31" s="70"/>
      <c r="OAN31" s="70"/>
      <c r="OAO31" s="70"/>
      <c r="OAP31" s="70"/>
      <c r="OAQ31" s="70"/>
      <c r="OAR31" s="70"/>
      <c r="OAS31" s="70"/>
      <c r="OAT31" s="70"/>
      <c r="OAU31" s="70"/>
      <c r="OAV31" s="70"/>
      <c r="OAW31" s="70"/>
      <c r="OAX31" s="70"/>
      <c r="OAY31" s="70"/>
      <c r="OAZ31" s="70"/>
      <c r="OBA31" s="70"/>
      <c r="OBB31" s="70"/>
      <c r="OBC31" s="70"/>
      <c r="OBD31" s="70"/>
      <c r="OBE31" s="70"/>
      <c r="OBF31" s="70"/>
      <c r="OBG31" s="70"/>
      <c r="OBH31" s="70"/>
      <c r="OBI31" s="70"/>
      <c r="OBJ31" s="70"/>
      <c r="OBK31" s="70"/>
      <c r="OBL31" s="70"/>
      <c r="OBM31" s="70"/>
      <c r="OBN31" s="70"/>
      <c r="OBO31" s="70"/>
      <c r="OBP31" s="70"/>
      <c r="OBQ31" s="70"/>
      <c r="OBR31" s="70"/>
      <c r="OBS31" s="70"/>
      <c r="OBT31" s="70"/>
      <c r="OBU31" s="70"/>
      <c r="OBV31" s="70"/>
      <c r="OBW31" s="70"/>
      <c r="OBX31" s="70"/>
      <c r="OBY31" s="70"/>
      <c r="OBZ31" s="70"/>
      <c r="OCA31" s="70"/>
      <c r="OCB31" s="70"/>
      <c r="OCC31" s="70"/>
      <c r="OCD31" s="70"/>
      <c r="OCE31" s="70"/>
      <c r="OCF31" s="70"/>
      <c r="OCG31" s="70"/>
      <c r="OCH31" s="70"/>
      <c r="OCI31" s="70"/>
      <c r="OCJ31" s="70"/>
      <c r="OCK31" s="70"/>
      <c r="OCL31" s="70"/>
      <c r="OCM31" s="70"/>
      <c r="OCN31" s="70"/>
      <c r="OCO31" s="70"/>
      <c r="OCP31" s="70"/>
      <c r="OCQ31" s="70"/>
      <c r="OCR31" s="70"/>
      <c r="OCS31" s="70"/>
      <c r="OCT31" s="70"/>
      <c r="OCU31" s="70"/>
      <c r="OCV31" s="70"/>
      <c r="OCW31" s="70"/>
      <c r="OCX31" s="70"/>
      <c r="OCY31" s="70"/>
      <c r="OCZ31" s="70"/>
      <c r="ODA31" s="70"/>
      <c r="ODB31" s="70"/>
      <c r="ODC31" s="70"/>
      <c r="ODD31" s="70"/>
      <c r="ODE31" s="70"/>
      <c r="ODF31" s="70"/>
      <c r="ODG31" s="70"/>
      <c r="ODH31" s="70"/>
      <c r="ODI31" s="70"/>
      <c r="ODJ31" s="70"/>
      <c r="ODK31" s="70"/>
      <c r="ODL31" s="70"/>
      <c r="ODM31" s="70"/>
      <c r="ODN31" s="70"/>
      <c r="ODO31" s="70"/>
      <c r="ODP31" s="70"/>
      <c r="ODQ31" s="70"/>
      <c r="ODR31" s="70"/>
      <c r="ODS31" s="70"/>
      <c r="ODT31" s="70"/>
      <c r="ODU31" s="70"/>
      <c r="ODV31" s="70"/>
      <c r="ODW31" s="70"/>
      <c r="ODX31" s="70"/>
      <c r="ODY31" s="70"/>
      <c r="ODZ31" s="70"/>
      <c r="OEA31" s="70"/>
      <c r="OEB31" s="70"/>
      <c r="OEC31" s="70"/>
      <c r="OED31" s="70"/>
      <c r="OEE31" s="70"/>
      <c r="OEF31" s="70"/>
      <c r="OEG31" s="70"/>
      <c r="OEH31" s="70"/>
      <c r="OEI31" s="70"/>
      <c r="OEJ31" s="70"/>
      <c r="OEK31" s="70"/>
      <c r="OEL31" s="70"/>
      <c r="OEM31" s="70"/>
      <c r="OEN31" s="70"/>
      <c r="OEO31" s="70"/>
      <c r="OEP31" s="70"/>
      <c r="OEQ31" s="70"/>
      <c r="OER31" s="70"/>
      <c r="OES31" s="70"/>
      <c r="OET31" s="70"/>
      <c r="OEU31" s="70"/>
      <c r="OEV31" s="70"/>
      <c r="OEW31" s="70"/>
      <c r="OEX31" s="70"/>
      <c r="OEY31" s="70"/>
      <c r="OEZ31" s="70"/>
      <c r="OFA31" s="70"/>
      <c r="OFB31" s="70"/>
      <c r="OFC31" s="70"/>
      <c r="OFD31" s="70"/>
      <c r="OFE31" s="70"/>
      <c r="OFF31" s="70"/>
      <c r="OFG31" s="70"/>
      <c r="OFH31" s="70"/>
      <c r="OFI31" s="70"/>
      <c r="OFJ31" s="70"/>
      <c r="OFK31" s="70"/>
      <c r="OFL31" s="70"/>
      <c r="OFM31" s="70"/>
      <c r="OFN31" s="70"/>
      <c r="OFO31" s="70"/>
      <c r="OFP31" s="70"/>
      <c r="OFQ31" s="70"/>
      <c r="OFR31" s="70"/>
      <c r="OFS31" s="70"/>
      <c r="OFT31" s="70"/>
      <c r="OFU31" s="70"/>
      <c r="OFV31" s="70"/>
      <c r="OFW31" s="70"/>
      <c r="OFX31" s="70"/>
      <c r="OFY31" s="70"/>
      <c r="OFZ31" s="70"/>
      <c r="OGA31" s="70"/>
      <c r="OGB31" s="70"/>
      <c r="OGC31" s="70"/>
      <c r="OGD31" s="70"/>
      <c r="OGE31" s="70"/>
      <c r="OGF31" s="70"/>
      <c r="OGG31" s="70"/>
      <c r="OGH31" s="70"/>
      <c r="OGI31" s="70"/>
      <c r="OGJ31" s="70"/>
      <c r="OGK31" s="70"/>
      <c r="OGL31" s="70"/>
      <c r="OGM31" s="70"/>
      <c r="OGN31" s="70"/>
      <c r="OGO31" s="70"/>
      <c r="OGP31" s="70"/>
      <c r="OGQ31" s="70"/>
      <c r="OGR31" s="70"/>
      <c r="OGS31" s="70"/>
      <c r="OGT31" s="70"/>
      <c r="OGU31" s="70"/>
      <c r="OGV31" s="70"/>
      <c r="OGW31" s="70"/>
      <c r="OGX31" s="70"/>
      <c r="OGY31" s="70"/>
      <c r="OGZ31" s="70"/>
      <c r="OHA31" s="70"/>
      <c r="OHB31" s="70"/>
      <c r="OHC31" s="70"/>
      <c r="OHD31" s="70"/>
      <c r="OHE31" s="70"/>
      <c r="OHF31" s="70"/>
      <c r="OHG31" s="70"/>
      <c r="OHH31" s="70"/>
      <c r="OHI31" s="70"/>
      <c r="OHJ31" s="70"/>
      <c r="OHK31" s="70"/>
      <c r="OHL31" s="70"/>
      <c r="OHM31" s="70"/>
      <c r="OHN31" s="70"/>
      <c r="OHO31" s="70"/>
      <c r="OHP31" s="70"/>
      <c r="OHQ31" s="70"/>
      <c r="OHR31" s="70"/>
      <c r="OHS31" s="70"/>
      <c r="OHT31" s="70"/>
      <c r="OHU31" s="70"/>
      <c r="OHV31" s="70"/>
      <c r="OHW31" s="70"/>
      <c r="OHX31" s="70"/>
      <c r="OHY31" s="70"/>
      <c r="OHZ31" s="70"/>
      <c r="OIA31" s="70"/>
      <c r="OIB31" s="70"/>
      <c r="OIC31" s="70"/>
      <c r="OID31" s="70"/>
      <c r="OIE31" s="70"/>
      <c r="OIF31" s="70"/>
      <c r="OIG31" s="70"/>
      <c r="OIH31" s="70"/>
      <c r="OII31" s="70"/>
      <c r="OIJ31" s="70"/>
      <c r="OIK31" s="70"/>
      <c r="OIL31" s="70"/>
      <c r="OIM31" s="70"/>
      <c r="OIN31" s="70"/>
      <c r="OIO31" s="70"/>
      <c r="OIP31" s="70"/>
      <c r="OIQ31" s="70"/>
      <c r="OIR31" s="70"/>
      <c r="OIS31" s="70"/>
      <c r="OIT31" s="70"/>
      <c r="OIU31" s="70"/>
      <c r="OIV31" s="70"/>
      <c r="OIW31" s="70"/>
      <c r="OIX31" s="70"/>
      <c r="OIY31" s="70"/>
      <c r="OIZ31" s="70"/>
      <c r="OJA31" s="70"/>
      <c r="OJB31" s="70"/>
      <c r="OJC31" s="70"/>
      <c r="OJD31" s="70"/>
      <c r="OJE31" s="70"/>
      <c r="OJF31" s="70"/>
      <c r="OJG31" s="70"/>
      <c r="OJH31" s="70"/>
      <c r="OJI31" s="70"/>
      <c r="OJJ31" s="70"/>
      <c r="OJK31" s="70"/>
      <c r="OJL31" s="70"/>
      <c r="OJM31" s="70"/>
      <c r="OJN31" s="70"/>
      <c r="OJO31" s="70"/>
      <c r="OJP31" s="70"/>
      <c r="OJQ31" s="70"/>
      <c r="OJR31" s="70"/>
      <c r="OJS31" s="70"/>
      <c r="OJT31" s="70"/>
      <c r="OJU31" s="70"/>
      <c r="OJV31" s="70"/>
      <c r="OJW31" s="70"/>
      <c r="OJX31" s="70"/>
      <c r="OJY31" s="70"/>
      <c r="OJZ31" s="70"/>
      <c r="OKA31" s="70"/>
      <c r="OKB31" s="70"/>
      <c r="OKC31" s="70"/>
      <c r="OKD31" s="70"/>
      <c r="OKE31" s="70"/>
      <c r="OKF31" s="70"/>
      <c r="OKG31" s="70"/>
      <c r="OKH31" s="70"/>
      <c r="OKI31" s="70"/>
      <c r="OKJ31" s="70"/>
      <c r="OKK31" s="70"/>
      <c r="OKL31" s="70"/>
      <c r="OKM31" s="70"/>
      <c r="OKN31" s="70"/>
      <c r="OKO31" s="70"/>
      <c r="OKP31" s="70"/>
      <c r="OKQ31" s="70"/>
      <c r="OKR31" s="70"/>
      <c r="OKS31" s="70"/>
      <c r="OKT31" s="70"/>
      <c r="OKU31" s="70"/>
      <c r="OKV31" s="70"/>
      <c r="OKW31" s="70"/>
      <c r="OKX31" s="70"/>
      <c r="OKY31" s="70"/>
      <c r="OKZ31" s="70"/>
      <c r="OLA31" s="70"/>
      <c r="OLB31" s="70"/>
      <c r="OLC31" s="70"/>
      <c r="OLD31" s="70"/>
      <c r="OLE31" s="70"/>
      <c r="OLF31" s="70"/>
      <c r="OLG31" s="70"/>
      <c r="OLH31" s="70"/>
      <c r="OLI31" s="70"/>
      <c r="OLJ31" s="70"/>
      <c r="OLK31" s="70"/>
      <c r="OLL31" s="70"/>
      <c r="OLM31" s="70"/>
      <c r="OLN31" s="70"/>
      <c r="OLO31" s="70"/>
      <c r="OLP31" s="70"/>
      <c r="OLQ31" s="70"/>
      <c r="OLR31" s="70"/>
      <c r="OLS31" s="70"/>
      <c r="OLT31" s="70"/>
      <c r="OLU31" s="70"/>
      <c r="OLV31" s="70"/>
      <c r="OLW31" s="70"/>
      <c r="OLX31" s="70"/>
      <c r="OLY31" s="70"/>
      <c r="OLZ31" s="70"/>
      <c r="OMA31" s="70"/>
      <c r="OMB31" s="70"/>
      <c r="OMC31" s="70"/>
      <c r="OMD31" s="70"/>
      <c r="OME31" s="70"/>
      <c r="OMF31" s="70"/>
      <c r="OMG31" s="70"/>
      <c r="OMH31" s="70"/>
      <c r="OMI31" s="70"/>
      <c r="OMJ31" s="70"/>
      <c r="OMK31" s="70"/>
      <c r="OML31" s="70"/>
      <c r="OMM31" s="70"/>
      <c r="OMN31" s="70"/>
      <c r="OMO31" s="70"/>
      <c r="OMP31" s="70"/>
      <c r="OMQ31" s="70"/>
      <c r="OMR31" s="70"/>
      <c r="OMS31" s="70"/>
      <c r="OMT31" s="70"/>
      <c r="OMU31" s="70"/>
      <c r="OMV31" s="70"/>
      <c r="OMW31" s="70"/>
      <c r="OMX31" s="70"/>
      <c r="OMY31" s="70"/>
      <c r="OMZ31" s="70"/>
      <c r="ONA31" s="70"/>
      <c r="ONB31" s="70"/>
      <c r="ONC31" s="70"/>
      <c r="OND31" s="70"/>
      <c r="ONE31" s="70"/>
      <c r="ONF31" s="70"/>
      <c r="ONG31" s="70"/>
      <c r="ONH31" s="70"/>
      <c r="ONI31" s="70"/>
      <c r="ONJ31" s="70"/>
      <c r="ONK31" s="70"/>
      <c r="ONL31" s="70"/>
      <c r="ONM31" s="70"/>
      <c r="ONN31" s="70"/>
      <c r="ONO31" s="70"/>
      <c r="ONP31" s="70"/>
      <c r="ONQ31" s="70"/>
      <c r="ONR31" s="70"/>
      <c r="ONS31" s="70"/>
      <c r="ONT31" s="70"/>
      <c r="ONU31" s="70"/>
      <c r="ONV31" s="70"/>
      <c r="ONW31" s="70"/>
      <c r="ONX31" s="70"/>
      <c r="ONY31" s="70"/>
      <c r="ONZ31" s="70"/>
      <c r="OOA31" s="70"/>
      <c r="OOB31" s="70"/>
      <c r="OOC31" s="70"/>
      <c r="OOD31" s="70"/>
      <c r="OOE31" s="70"/>
      <c r="OOF31" s="70"/>
      <c r="OOG31" s="70"/>
      <c r="OOH31" s="70"/>
      <c r="OOI31" s="70"/>
      <c r="OOJ31" s="70"/>
      <c r="OOK31" s="70"/>
      <c r="OOL31" s="70"/>
      <c r="OOM31" s="70"/>
      <c r="OON31" s="70"/>
      <c r="OOO31" s="70"/>
      <c r="OOP31" s="70"/>
      <c r="OOQ31" s="70"/>
      <c r="OOR31" s="70"/>
      <c r="OOS31" s="70"/>
      <c r="OOT31" s="70"/>
      <c r="OOU31" s="70"/>
      <c r="OOV31" s="70"/>
      <c r="OOW31" s="70"/>
      <c r="OOX31" s="70"/>
      <c r="OOY31" s="70"/>
      <c r="OOZ31" s="70"/>
      <c r="OPA31" s="70"/>
      <c r="OPB31" s="70"/>
      <c r="OPC31" s="70"/>
      <c r="OPD31" s="70"/>
      <c r="OPE31" s="70"/>
      <c r="OPF31" s="70"/>
      <c r="OPG31" s="70"/>
      <c r="OPH31" s="70"/>
      <c r="OPI31" s="70"/>
      <c r="OPJ31" s="70"/>
      <c r="OPK31" s="70"/>
      <c r="OPL31" s="70"/>
      <c r="OPM31" s="70"/>
      <c r="OPN31" s="70"/>
      <c r="OPO31" s="70"/>
      <c r="OPP31" s="70"/>
      <c r="OPQ31" s="70"/>
      <c r="OPR31" s="70"/>
      <c r="OPS31" s="70"/>
      <c r="OPT31" s="70"/>
      <c r="OPU31" s="70"/>
      <c r="OPV31" s="70"/>
      <c r="OPW31" s="70"/>
      <c r="OPX31" s="70"/>
      <c r="OPY31" s="70"/>
      <c r="OPZ31" s="70"/>
      <c r="OQA31" s="70"/>
      <c r="OQB31" s="70"/>
      <c r="OQC31" s="70"/>
      <c r="OQD31" s="70"/>
      <c r="OQE31" s="70"/>
      <c r="OQF31" s="70"/>
      <c r="OQG31" s="70"/>
      <c r="OQH31" s="70"/>
      <c r="OQI31" s="70"/>
      <c r="OQJ31" s="70"/>
      <c r="OQK31" s="70"/>
      <c r="OQL31" s="70"/>
      <c r="OQM31" s="70"/>
      <c r="OQN31" s="70"/>
      <c r="OQO31" s="70"/>
      <c r="OQP31" s="70"/>
      <c r="OQQ31" s="70"/>
      <c r="OQR31" s="70"/>
      <c r="OQS31" s="70"/>
      <c r="OQT31" s="70"/>
      <c r="OQU31" s="70"/>
      <c r="OQV31" s="70"/>
      <c r="OQW31" s="70"/>
      <c r="OQX31" s="70"/>
      <c r="OQY31" s="70"/>
      <c r="OQZ31" s="70"/>
      <c r="ORA31" s="70"/>
      <c r="ORB31" s="70"/>
      <c r="ORC31" s="70"/>
      <c r="ORD31" s="70"/>
      <c r="ORE31" s="70"/>
      <c r="ORF31" s="70"/>
      <c r="ORG31" s="70"/>
      <c r="ORH31" s="70"/>
      <c r="ORI31" s="70"/>
      <c r="ORJ31" s="70"/>
      <c r="ORK31" s="70"/>
      <c r="ORL31" s="70"/>
      <c r="ORM31" s="70"/>
      <c r="ORN31" s="70"/>
      <c r="ORO31" s="70"/>
      <c r="ORP31" s="70"/>
      <c r="ORQ31" s="70"/>
      <c r="ORR31" s="70"/>
      <c r="ORS31" s="70"/>
      <c r="ORT31" s="70"/>
      <c r="ORU31" s="70"/>
      <c r="ORV31" s="70"/>
      <c r="ORW31" s="70"/>
      <c r="ORX31" s="70"/>
      <c r="ORY31" s="70"/>
      <c r="ORZ31" s="70"/>
      <c r="OSA31" s="70"/>
      <c r="OSB31" s="70"/>
      <c r="OSC31" s="70"/>
      <c r="OSD31" s="70"/>
      <c r="OSE31" s="70"/>
      <c r="OSF31" s="70"/>
      <c r="OSG31" s="70"/>
      <c r="OSH31" s="70"/>
      <c r="OSI31" s="70"/>
      <c r="OSJ31" s="70"/>
      <c r="OSK31" s="70"/>
      <c r="OSL31" s="70"/>
      <c r="OSM31" s="70"/>
      <c r="OSN31" s="70"/>
      <c r="OSO31" s="70"/>
      <c r="OSP31" s="70"/>
      <c r="OSQ31" s="70"/>
      <c r="OSR31" s="70"/>
      <c r="OSS31" s="70"/>
      <c r="OST31" s="70"/>
      <c r="OSU31" s="70"/>
      <c r="OSV31" s="70"/>
      <c r="OSW31" s="70"/>
      <c r="OSX31" s="70"/>
      <c r="OSY31" s="70"/>
      <c r="OSZ31" s="70"/>
      <c r="OTA31" s="70"/>
      <c r="OTB31" s="70"/>
      <c r="OTC31" s="70"/>
      <c r="OTD31" s="70"/>
      <c r="OTE31" s="70"/>
      <c r="OTF31" s="70"/>
      <c r="OTG31" s="70"/>
      <c r="OTH31" s="70"/>
      <c r="OTI31" s="70"/>
      <c r="OTJ31" s="70"/>
      <c r="OTK31" s="70"/>
      <c r="OTL31" s="70"/>
      <c r="OTM31" s="70"/>
      <c r="OTN31" s="70"/>
      <c r="OTO31" s="70"/>
      <c r="OTP31" s="70"/>
      <c r="OTQ31" s="70"/>
      <c r="OTR31" s="70"/>
      <c r="OTS31" s="70"/>
      <c r="OTT31" s="70"/>
      <c r="OTU31" s="70"/>
      <c r="OTV31" s="70"/>
      <c r="OTW31" s="70"/>
      <c r="OTX31" s="70"/>
      <c r="OTY31" s="70"/>
      <c r="OTZ31" s="70"/>
      <c r="OUA31" s="70"/>
      <c r="OUB31" s="70"/>
      <c r="OUC31" s="70"/>
      <c r="OUD31" s="70"/>
      <c r="OUE31" s="70"/>
      <c r="OUF31" s="70"/>
      <c r="OUG31" s="70"/>
      <c r="OUH31" s="70"/>
      <c r="OUI31" s="70"/>
      <c r="OUJ31" s="70"/>
      <c r="OUK31" s="70"/>
      <c r="OUL31" s="70"/>
      <c r="OUM31" s="70"/>
      <c r="OUN31" s="70"/>
      <c r="OUO31" s="70"/>
      <c r="OUP31" s="70"/>
      <c r="OUQ31" s="70"/>
      <c r="OUR31" s="70"/>
      <c r="OUS31" s="70"/>
      <c r="OUT31" s="70"/>
      <c r="OUU31" s="70"/>
      <c r="OUV31" s="70"/>
      <c r="OUW31" s="70"/>
      <c r="OUX31" s="70"/>
      <c r="OUY31" s="70"/>
      <c r="OUZ31" s="70"/>
      <c r="OVA31" s="70"/>
      <c r="OVB31" s="70"/>
      <c r="OVC31" s="70"/>
      <c r="OVD31" s="70"/>
      <c r="OVE31" s="70"/>
      <c r="OVF31" s="70"/>
      <c r="OVG31" s="70"/>
      <c r="OVH31" s="70"/>
      <c r="OVI31" s="70"/>
      <c r="OVJ31" s="70"/>
      <c r="OVK31" s="70"/>
      <c r="OVL31" s="70"/>
      <c r="OVM31" s="70"/>
      <c r="OVN31" s="70"/>
      <c r="OVO31" s="70"/>
      <c r="OVP31" s="70"/>
      <c r="OVQ31" s="70"/>
      <c r="OVR31" s="70"/>
      <c r="OVS31" s="70"/>
      <c r="OVT31" s="70"/>
      <c r="OVU31" s="70"/>
      <c r="OVV31" s="70"/>
      <c r="OVW31" s="70"/>
      <c r="OVX31" s="70"/>
      <c r="OVY31" s="70"/>
      <c r="OVZ31" s="70"/>
      <c r="OWA31" s="70"/>
      <c r="OWB31" s="70"/>
      <c r="OWC31" s="70"/>
      <c r="OWD31" s="70"/>
      <c r="OWE31" s="70"/>
      <c r="OWF31" s="70"/>
      <c r="OWG31" s="70"/>
      <c r="OWH31" s="70"/>
      <c r="OWI31" s="70"/>
      <c r="OWJ31" s="70"/>
      <c r="OWK31" s="70"/>
      <c r="OWL31" s="70"/>
      <c r="OWM31" s="70"/>
      <c r="OWN31" s="70"/>
      <c r="OWO31" s="70"/>
      <c r="OWP31" s="70"/>
      <c r="OWQ31" s="70"/>
      <c r="OWR31" s="70"/>
      <c r="OWS31" s="70"/>
      <c r="OWT31" s="70"/>
      <c r="OWU31" s="70"/>
      <c r="OWV31" s="70"/>
      <c r="OWW31" s="70"/>
      <c r="OWX31" s="70"/>
      <c r="OWY31" s="70"/>
      <c r="OWZ31" s="70"/>
      <c r="OXA31" s="70"/>
      <c r="OXB31" s="70"/>
      <c r="OXC31" s="70"/>
      <c r="OXD31" s="70"/>
      <c r="OXE31" s="70"/>
      <c r="OXF31" s="70"/>
      <c r="OXG31" s="70"/>
      <c r="OXH31" s="70"/>
      <c r="OXI31" s="70"/>
      <c r="OXJ31" s="70"/>
      <c r="OXK31" s="70"/>
      <c r="OXL31" s="70"/>
      <c r="OXM31" s="70"/>
      <c r="OXN31" s="70"/>
      <c r="OXO31" s="70"/>
      <c r="OXP31" s="70"/>
      <c r="OXQ31" s="70"/>
      <c r="OXR31" s="70"/>
      <c r="OXS31" s="70"/>
      <c r="OXT31" s="70"/>
      <c r="OXU31" s="70"/>
      <c r="OXV31" s="70"/>
      <c r="OXW31" s="70"/>
      <c r="OXX31" s="70"/>
      <c r="OXY31" s="70"/>
      <c r="OXZ31" s="70"/>
      <c r="OYA31" s="70"/>
      <c r="OYB31" s="70"/>
      <c r="OYC31" s="70"/>
      <c r="OYD31" s="70"/>
      <c r="OYE31" s="70"/>
      <c r="OYF31" s="70"/>
      <c r="OYG31" s="70"/>
      <c r="OYH31" s="70"/>
      <c r="OYI31" s="70"/>
      <c r="OYJ31" s="70"/>
      <c r="OYK31" s="70"/>
      <c r="OYL31" s="70"/>
      <c r="OYM31" s="70"/>
      <c r="OYN31" s="70"/>
      <c r="OYO31" s="70"/>
      <c r="OYP31" s="70"/>
      <c r="OYQ31" s="70"/>
      <c r="OYR31" s="70"/>
      <c r="OYS31" s="70"/>
      <c r="OYT31" s="70"/>
      <c r="OYU31" s="70"/>
      <c r="OYV31" s="70"/>
      <c r="OYW31" s="70"/>
      <c r="OYX31" s="70"/>
      <c r="OYY31" s="70"/>
      <c r="OYZ31" s="70"/>
      <c r="OZA31" s="70"/>
      <c r="OZB31" s="70"/>
      <c r="OZC31" s="70"/>
      <c r="OZD31" s="70"/>
      <c r="OZE31" s="70"/>
      <c r="OZF31" s="70"/>
      <c r="OZG31" s="70"/>
      <c r="OZH31" s="70"/>
      <c r="OZI31" s="70"/>
      <c r="OZJ31" s="70"/>
      <c r="OZK31" s="70"/>
      <c r="OZL31" s="70"/>
      <c r="OZM31" s="70"/>
      <c r="OZN31" s="70"/>
      <c r="OZO31" s="70"/>
      <c r="OZP31" s="70"/>
      <c r="OZQ31" s="70"/>
      <c r="OZR31" s="70"/>
      <c r="OZS31" s="70"/>
      <c r="OZT31" s="70"/>
      <c r="OZU31" s="70"/>
      <c r="OZV31" s="70"/>
      <c r="OZW31" s="70"/>
      <c r="OZX31" s="70"/>
      <c r="OZY31" s="70"/>
      <c r="OZZ31" s="70"/>
      <c r="PAA31" s="70"/>
      <c r="PAB31" s="70"/>
      <c r="PAC31" s="70"/>
      <c r="PAD31" s="70"/>
      <c r="PAE31" s="70"/>
      <c r="PAF31" s="70"/>
      <c r="PAG31" s="70"/>
      <c r="PAH31" s="70"/>
      <c r="PAI31" s="70"/>
      <c r="PAJ31" s="70"/>
      <c r="PAK31" s="70"/>
      <c r="PAL31" s="70"/>
      <c r="PAM31" s="70"/>
      <c r="PAN31" s="70"/>
      <c r="PAO31" s="70"/>
      <c r="PAP31" s="70"/>
      <c r="PAQ31" s="70"/>
      <c r="PAR31" s="70"/>
      <c r="PAS31" s="70"/>
      <c r="PAT31" s="70"/>
      <c r="PAU31" s="70"/>
      <c r="PAV31" s="70"/>
      <c r="PAW31" s="70"/>
      <c r="PAX31" s="70"/>
      <c r="PAY31" s="70"/>
      <c r="PAZ31" s="70"/>
      <c r="PBA31" s="70"/>
      <c r="PBB31" s="70"/>
      <c r="PBC31" s="70"/>
      <c r="PBD31" s="70"/>
      <c r="PBE31" s="70"/>
      <c r="PBF31" s="70"/>
      <c r="PBG31" s="70"/>
      <c r="PBH31" s="70"/>
      <c r="PBI31" s="70"/>
      <c r="PBJ31" s="70"/>
      <c r="PBK31" s="70"/>
      <c r="PBL31" s="70"/>
      <c r="PBM31" s="70"/>
      <c r="PBN31" s="70"/>
      <c r="PBO31" s="70"/>
      <c r="PBP31" s="70"/>
      <c r="PBQ31" s="70"/>
      <c r="PBR31" s="70"/>
      <c r="PBS31" s="70"/>
      <c r="PBT31" s="70"/>
      <c r="PBU31" s="70"/>
      <c r="PBV31" s="70"/>
      <c r="PBW31" s="70"/>
      <c r="PBX31" s="70"/>
      <c r="PBY31" s="70"/>
      <c r="PBZ31" s="70"/>
      <c r="PCA31" s="70"/>
      <c r="PCB31" s="70"/>
      <c r="PCC31" s="70"/>
      <c r="PCD31" s="70"/>
      <c r="PCE31" s="70"/>
      <c r="PCF31" s="70"/>
      <c r="PCG31" s="70"/>
      <c r="PCH31" s="70"/>
      <c r="PCI31" s="70"/>
      <c r="PCJ31" s="70"/>
      <c r="PCK31" s="70"/>
      <c r="PCL31" s="70"/>
      <c r="PCM31" s="70"/>
      <c r="PCN31" s="70"/>
      <c r="PCO31" s="70"/>
      <c r="PCP31" s="70"/>
      <c r="PCQ31" s="70"/>
      <c r="PCR31" s="70"/>
      <c r="PCS31" s="70"/>
      <c r="PCT31" s="70"/>
      <c r="PCU31" s="70"/>
      <c r="PCV31" s="70"/>
      <c r="PCW31" s="70"/>
      <c r="PCX31" s="70"/>
      <c r="PCY31" s="70"/>
      <c r="PCZ31" s="70"/>
      <c r="PDA31" s="70"/>
      <c r="PDB31" s="70"/>
      <c r="PDC31" s="70"/>
      <c r="PDD31" s="70"/>
      <c r="PDE31" s="70"/>
      <c r="PDF31" s="70"/>
      <c r="PDG31" s="70"/>
      <c r="PDH31" s="70"/>
      <c r="PDI31" s="70"/>
      <c r="PDJ31" s="70"/>
      <c r="PDK31" s="70"/>
      <c r="PDL31" s="70"/>
      <c r="PDM31" s="70"/>
      <c r="PDN31" s="70"/>
      <c r="PDO31" s="70"/>
      <c r="PDP31" s="70"/>
      <c r="PDQ31" s="70"/>
      <c r="PDR31" s="70"/>
      <c r="PDS31" s="70"/>
      <c r="PDT31" s="70"/>
      <c r="PDU31" s="70"/>
      <c r="PDV31" s="70"/>
      <c r="PDW31" s="70"/>
      <c r="PDX31" s="70"/>
      <c r="PDY31" s="70"/>
      <c r="PDZ31" s="70"/>
      <c r="PEA31" s="70"/>
      <c r="PEB31" s="70"/>
      <c r="PEC31" s="70"/>
      <c r="PED31" s="70"/>
      <c r="PEE31" s="70"/>
      <c r="PEF31" s="70"/>
      <c r="PEG31" s="70"/>
      <c r="PEH31" s="70"/>
      <c r="PEI31" s="70"/>
      <c r="PEJ31" s="70"/>
      <c r="PEK31" s="70"/>
      <c r="PEL31" s="70"/>
      <c r="PEM31" s="70"/>
      <c r="PEN31" s="70"/>
      <c r="PEO31" s="70"/>
      <c r="PEP31" s="70"/>
      <c r="PEQ31" s="70"/>
      <c r="PER31" s="70"/>
      <c r="PES31" s="70"/>
      <c r="PET31" s="70"/>
      <c r="PEU31" s="70"/>
      <c r="PEV31" s="70"/>
      <c r="PEW31" s="70"/>
      <c r="PEX31" s="70"/>
      <c r="PEY31" s="70"/>
      <c r="PEZ31" s="70"/>
      <c r="PFA31" s="70"/>
      <c r="PFB31" s="70"/>
      <c r="PFC31" s="70"/>
      <c r="PFD31" s="70"/>
      <c r="PFE31" s="70"/>
      <c r="PFF31" s="70"/>
      <c r="PFG31" s="70"/>
      <c r="PFH31" s="70"/>
      <c r="PFI31" s="70"/>
      <c r="PFJ31" s="70"/>
      <c r="PFK31" s="70"/>
      <c r="PFL31" s="70"/>
      <c r="PFM31" s="70"/>
      <c r="PFN31" s="70"/>
      <c r="PFO31" s="70"/>
      <c r="PFP31" s="70"/>
      <c r="PFQ31" s="70"/>
      <c r="PFR31" s="70"/>
      <c r="PFS31" s="70"/>
      <c r="PFT31" s="70"/>
      <c r="PFU31" s="70"/>
      <c r="PFV31" s="70"/>
      <c r="PFW31" s="70"/>
      <c r="PFX31" s="70"/>
      <c r="PFY31" s="70"/>
      <c r="PFZ31" s="70"/>
      <c r="PGA31" s="70"/>
      <c r="PGB31" s="70"/>
      <c r="PGC31" s="70"/>
      <c r="PGD31" s="70"/>
      <c r="PGE31" s="70"/>
      <c r="PGF31" s="70"/>
      <c r="PGG31" s="70"/>
      <c r="PGH31" s="70"/>
      <c r="PGI31" s="70"/>
      <c r="PGJ31" s="70"/>
      <c r="PGK31" s="70"/>
      <c r="PGL31" s="70"/>
      <c r="PGM31" s="70"/>
      <c r="PGN31" s="70"/>
      <c r="PGO31" s="70"/>
      <c r="PGP31" s="70"/>
      <c r="PGQ31" s="70"/>
      <c r="PGR31" s="70"/>
      <c r="PGS31" s="70"/>
      <c r="PGT31" s="70"/>
      <c r="PGU31" s="70"/>
      <c r="PGV31" s="70"/>
      <c r="PGW31" s="70"/>
      <c r="PGX31" s="70"/>
      <c r="PGY31" s="70"/>
      <c r="PGZ31" s="70"/>
      <c r="PHA31" s="70"/>
      <c r="PHB31" s="70"/>
      <c r="PHC31" s="70"/>
      <c r="PHD31" s="70"/>
      <c r="PHE31" s="70"/>
      <c r="PHF31" s="70"/>
      <c r="PHG31" s="70"/>
      <c r="PHH31" s="70"/>
      <c r="PHI31" s="70"/>
      <c r="PHJ31" s="70"/>
      <c r="PHK31" s="70"/>
      <c r="PHL31" s="70"/>
      <c r="PHM31" s="70"/>
      <c r="PHN31" s="70"/>
      <c r="PHO31" s="70"/>
      <c r="PHP31" s="70"/>
      <c r="PHQ31" s="70"/>
      <c r="PHR31" s="70"/>
      <c r="PHS31" s="70"/>
      <c r="PHT31" s="70"/>
      <c r="PHU31" s="70"/>
      <c r="PHV31" s="70"/>
      <c r="PHW31" s="70"/>
      <c r="PHX31" s="70"/>
      <c r="PHY31" s="70"/>
      <c r="PHZ31" s="70"/>
      <c r="PIA31" s="70"/>
      <c r="PIB31" s="70"/>
      <c r="PIC31" s="70"/>
      <c r="PID31" s="70"/>
      <c r="PIE31" s="70"/>
      <c r="PIF31" s="70"/>
      <c r="PIG31" s="70"/>
      <c r="PIH31" s="70"/>
      <c r="PII31" s="70"/>
      <c r="PIJ31" s="70"/>
      <c r="PIK31" s="70"/>
      <c r="PIL31" s="70"/>
      <c r="PIM31" s="70"/>
      <c r="PIN31" s="70"/>
      <c r="PIO31" s="70"/>
      <c r="PIP31" s="70"/>
      <c r="PIQ31" s="70"/>
      <c r="PIR31" s="70"/>
      <c r="PIS31" s="70"/>
      <c r="PIT31" s="70"/>
      <c r="PIU31" s="70"/>
      <c r="PIV31" s="70"/>
      <c r="PIW31" s="70"/>
      <c r="PIX31" s="70"/>
      <c r="PIY31" s="70"/>
      <c r="PIZ31" s="70"/>
      <c r="PJA31" s="70"/>
      <c r="PJB31" s="70"/>
      <c r="PJC31" s="70"/>
      <c r="PJD31" s="70"/>
      <c r="PJE31" s="70"/>
      <c r="PJF31" s="70"/>
      <c r="PJG31" s="70"/>
      <c r="PJH31" s="70"/>
      <c r="PJI31" s="70"/>
      <c r="PJJ31" s="70"/>
      <c r="PJK31" s="70"/>
      <c r="PJL31" s="70"/>
      <c r="PJM31" s="70"/>
      <c r="PJN31" s="70"/>
      <c r="PJO31" s="70"/>
      <c r="PJP31" s="70"/>
      <c r="PJQ31" s="70"/>
      <c r="PJR31" s="70"/>
      <c r="PJS31" s="70"/>
      <c r="PJT31" s="70"/>
      <c r="PJU31" s="70"/>
      <c r="PJV31" s="70"/>
      <c r="PJW31" s="70"/>
      <c r="PJX31" s="70"/>
      <c r="PJY31" s="70"/>
      <c r="PJZ31" s="70"/>
      <c r="PKA31" s="70"/>
      <c r="PKB31" s="70"/>
      <c r="PKC31" s="70"/>
      <c r="PKD31" s="70"/>
      <c r="PKE31" s="70"/>
      <c r="PKF31" s="70"/>
      <c r="PKG31" s="70"/>
      <c r="PKH31" s="70"/>
      <c r="PKI31" s="70"/>
      <c r="PKJ31" s="70"/>
      <c r="PKK31" s="70"/>
      <c r="PKL31" s="70"/>
      <c r="PKM31" s="70"/>
      <c r="PKN31" s="70"/>
      <c r="PKO31" s="70"/>
      <c r="PKP31" s="70"/>
      <c r="PKQ31" s="70"/>
      <c r="PKR31" s="70"/>
      <c r="PKS31" s="70"/>
      <c r="PKT31" s="70"/>
      <c r="PKU31" s="70"/>
      <c r="PKV31" s="70"/>
      <c r="PKW31" s="70"/>
      <c r="PKX31" s="70"/>
      <c r="PKY31" s="70"/>
      <c r="PKZ31" s="70"/>
      <c r="PLA31" s="70"/>
      <c r="PLB31" s="70"/>
      <c r="PLC31" s="70"/>
      <c r="PLD31" s="70"/>
      <c r="PLE31" s="70"/>
      <c r="PLF31" s="70"/>
      <c r="PLG31" s="70"/>
      <c r="PLH31" s="70"/>
      <c r="PLI31" s="70"/>
      <c r="PLJ31" s="70"/>
      <c r="PLK31" s="70"/>
      <c r="PLL31" s="70"/>
      <c r="PLM31" s="70"/>
      <c r="PLN31" s="70"/>
      <c r="PLO31" s="70"/>
      <c r="PLP31" s="70"/>
      <c r="PLQ31" s="70"/>
      <c r="PLR31" s="70"/>
      <c r="PLS31" s="70"/>
      <c r="PLT31" s="70"/>
      <c r="PLU31" s="70"/>
      <c r="PLV31" s="70"/>
      <c r="PLW31" s="70"/>
      <c r="PLX31" s="70"/>
      <c r="PLY31" s="70"/>
      <c r="PLZ31" s="70"/>
      <c r="PMA31" s="70"/>
      <c r="PMB31" s="70"/>
      <c r="PMC31" s="70"/>
      <c r="PMD31" s="70"/>
      <c r="PME31" s="70"/>
      <c r="PMF31" s="70"/>
      <c r="PMG31" s="70"/>
      <c r="PMH31" s="70"/>
      <c r="PMI31" s="70"/>
      <c r="PMJ31" s="70"/>
      <c r="PMK31" s="70"/>
      <c r="PML31" s="70"/>
      <c r="PMM31" s="70"/>
      <c r="PMN31" s="70"/>
      <c r="PMO31" s="70"/>
      <c r="PMP31" s="70"/>
      <c r="PMQ31" s="70"/>
      <c r="PMR31" s="70"/>
      <c r="PMS31" s="70"/>
      <c r="PMT31" s="70"/>
      <c r="PMU31" s="70"/>
      <c r="PMV31" s="70"/>
      <c r="PMW31" s="70"/>
      <c r="PMX31" s="70"/>
      <c r="PMY31" s="70"/>
      <c r="PMZ31" s="70"/>
      <c r="PNA31" s="70"/>
      <c r="PNB31" s="70"/>
      <c r="PNC31" s="70"/>
      <c r="PND31" s="70"/>
      <c r="PNE31" s="70"/>
      <c r="PNF31" s="70"/>
      <c r="PNG31" s="70"/>
      <c r="PNH31" s="70"/>
      <c r="PNI31" s="70"/>
      <c r="PNJ31" s="70"/>
      <c r="PNK31" s="70"/>
      <c r="PNL31" s="70"/>
      <c r="PNM31" s="70"/>
      <c r="PNN31" s="70"/>
      <c r="PNO31" s="70"/>
      <c r="PNP31" s="70"/>
      <c r="PNQ31" s="70"/>
      <c r="PNR31" s="70"/>
      <c r="PNS31" s="70"/>
      <c r="PNT31" s="70"/>
      <c r="PNU31" s="70"/>
      <c r="PNV31" s="70"/>
      <c r="PNW31" s="70"/>
      <c r="PNX31" s="70"/>
      <c r="PNY31" s="70"/>
      <c r="PNZ31" s="70"/>
      <c r="POA31" s="70"/>
      <c r="POB31" s="70"/>
      <c r="POC31" s="70"/>
      <c r="POD31" s="70"/>
      <c r="POE31" s="70"/>
      <c r="POF31" s="70"/>
      <c r="POG31" s="70"/>
      <c r="POH31" s="70"/>
      <c r="POI31" s="70"/>
      <c r="POJ31" s="70"/>
      <c r="POK31" s="70"/>
      <c r="POL31" s="70"/>
      <c r="POM31" s="70"/>
      <c r="PON31" s="70"/>
      <c r="POO31" s="70"/>
      <c r="POP31" s="70"/>
      <c r="POQ31" s="70"/>
      <c r="POR31" s="70"/>
      <c r="POS31" s="70"/>
      <c r="POT31" s="70"/>
      <c r="POU31" s="70"/>
      <c r="POV31" s="70"/>
      <c r="POW31" s="70"/>
      <c r="POX31" s="70"/>
      <c r="POY31" s="70"/>
      <c r="POZ31" s="70"/>
      <c r="PPA31" s="70"/>
      <c r="PPB31" s="70"/>
      <c r="PPC31" s="70"/>
      <c r="PPD31" s="70"/>
      <c r="PPE31" s="70"/>
      <c r="PPF31" s="70"/>
      <c r="PPG31" s="70"/>
      <c r="PPH31" s="70"/>
      <c r="PPI31" s="70"/>
      <c r="PPJ31" s="70"/>
      <c r="PPK31" s="70"/>
      <c r="PPL31" s="70"/>
      <c r="PPM31" s="70"/>
      <c r="PPN31" s="70"/>
      <c r="PPO31" s="70"/>
      <c r="PPP31" s="70"/>
      <c r="PPQ31" s="70"/>
      <c r="PPR31" s="70"/>
      <c r="PPS31" s="70"/>
      <c r="PPT31" s="70"/>
      <c r="PPU31" s="70"/>
      <c r="PPV31" s="70"/>
      <c r="PPW31" s="70"/>
      <c r="PPX31" s="70"/>
      <c r="PPY31" s="70"/>
      <c r="PPZ31" s="70"/>
      <c r="PQA31" s="70"/>
      <c r="PQB31" s="70"/>
      <c r="PQC31" s="70"/>
      <c r="PQD31" s="70"/>
      <c r="PQE31" s="70"/>
      <c r="PQF31" s="70"/>
      <c r="PQG31" s="70"/>
      <c r="PQH31" s="70"/>
      <c r="PQI31" s="70"/>
      <c r="PQJ31" s="70"/>
      <c r="PQK31" s="70"/>
      <c r="PQL31" s="70"/>
      <c r="PQM31" s="70"/>
      <c r="PQN31" s="70"/>
      <c r="PQO31" s="70"/>
      <c r="PQP31" s="70"/>
      <c r="PQQ31" s="70"/>
      <c r="PQR31" s="70"/>
      <c r="PQS31" s="70"/>
      <c r="PQT31" s="70"/>
      <c r="PQU31" s="70"/>
      <c r="PQV31" s="70"/>
      <c r="PQW31" s="70"/>
      <c r="PQX31" s="70"/>
      <c r="PQY31" s="70"/>
      <c r="PQZ31" s="70"/>
      <c r="PRA31" s="70"/>
      <c r="PRB31" s="70"/>
      <c r="PRC31" s="70"/>
      <c r="PRD31" s="70"/>
      <c r="PRE31" s="70"/>
      <c r="PRF31" s="70"/>
      <c r="PRG31" s="70"/>
      <c r="PRH31" s="70"/>
      <c r="PRI31" s="70"/>
      <c r="PRJ31" s="70"/>
      <c r="PRK31" s="70"/>
      <c r="PRL31" s="70"/>
      <c r="PRM31" s="70"/>
      <c r="PRN31" s="70"/>
      <c r="PRO31" s="70"/>
      <c r="PRP31" s="70"/>
      <c r="PRQ31" s="70"/>
      <c r="PRR31" s="70"/>
      <c r="PRS31" s="70"/>
      <c r="PRT31" s="70"/>
      <c r="PRU31" s="70"/>
      <c r="PRV31" s="70"/>
      <c r="PRW31" s="70"/>
      <c r="PRX31" s="70"/>
      <c r="PRY31" s="70"/>
      <c r="PRZ31" s="70"/>
      <c r="PSA31" s="70"/>
      <c r="PSB31" s="70"/>
      <c r="PSC31" s="70"/>
      <c r="PSD31" s="70"/>
      <c r="PSE31" s="70"/>
      <c r="PSF31" s="70"/>
      <c r="PSG31" s="70"/>
      <c r="PSH31" s="70"/>
      <c r="PSI31" s="70"/>
      <c r="PSJ31" s="70"/>
      <c r="PSK31" s="70"/>
      <c r="PSL31" s="70"/>
      <c r="PSM31" s="70"/>
      <c r="PSN31" s="70"/>
      <c r="PSO31" s="70"/>
      <c r="PSP31" s="70"/>
      <c r="PSQ31" s="70"/>
      <c r="PSR31" s="70"/>
      <c r="PSS31" s="70"/>
      <c r="PST31" s="70"/>
      <c r="PSU31" s="70"/>
      <c r="PSV31" s="70"/>
      <c r="PSW31" s="70"/>
      <c r="PSX31" s="70"/>
      <c r="PSY31" s="70"/>
      <c r="PSZ31" s="70"/>
      <c r="PTA31" s="70"/>
      <c r="PTB31" s="70"/>
      <c r="PTC31" s="70"/>
      <c r="PTD31" s="70"/>
      <c r="PTE31" s="70"/>
      <c r="PTF31" s="70"/>
      <c r="PTG31" s="70"/>
      <c r="PTH31" s="70"/>
      <c r="PTI31" s="70"/>
      <c r="PTJ31" s="70"/>
      <c r="PTK31" s="70"/>
      <c r="PTL31" s="70"/>
      <c r="PTM31" s="70"/>
      <c r="PTN31" s="70"/>
      <c r="PTO31" s="70"/>
      <c r="PTP31" s="70"/>
      <c r="PTQ31" s="70"/>
      <c r="PTR31" s="70"/>
      <c r="PTS31" s="70"/>
      <c r="PTT31" s="70"/>
      <c r="PTU31" s="70"/>
      <c r="PTV31" s="70"/>
      <c r="PTW31" s="70"/>
      <c r="PTX31" s="70"/>
      <c r="PTY31" s="70"/>
      <c r="PTZ31" s="70"/>
      <c r="PUA31" s="70"/>
      <c r="PUB31" s="70"/>
      <c r="PUC31" s="70"/>
      <c r="PUD31" s="70"/>
      <c r="PUE31" s="70"/>
      <c r="PUF31" s="70"/>
      <c r="PUG31" s="70"/>
      <c r="PUH31" s="70"/>
      <c r="PUI31" s="70"/>
      <c r="PUJ31" s="70"/>
      <c r="PUK31" s="70"/>
      <c r="PUL31" s="70"/>
      <c r="PUM31" s="70"/>
      <c r="PUN31" s="70"/>
      <c r="PUO31" s="70"/>
      <c r="PUP31" s="70"/>
      <c r="PUQ31" s="70"/>
      <c r="PUR31" s="70"/>
      <c r="PUS31" s="70"/>
      <c r="PUT31" s="70"/>
      <c r="PUU31" s="70"/>
      <c r="PUV31" s="70"/>
      <c r="PUW31" s="70"/>
      <c r="PUX31" s="70"/>
      <c r="PUY31" s="70"/>
      <c r="PUZ31" s="70"/>
      <c r="PVA31" s="70"/>
      <c r="PVB31" s="70"/>
      <c r="PVC31" s="70"/>
      <c r="PVD31" s="70"/>
      <c r="PVE31" s="70"/>
      <c r="PVF31" s="70"/>
      <c r="PVG31" s="70"/>
      <c r="PVH31" s="70"/>
      <c r="PVI31" s="70"/>
      <c r="PVJ31" s="70"/>
      <c r="PVK31" s="70"/>
      <c r="PVL31" s="70"/>
      <c r="PVM31" s="70"/>
      <c r="PVN31" s="70"/>
      <c r="PVO31" s="70"/>
      <c r="PVP31" s="70"/>
      <c r="PVQ31" s="70"/>
      <c r="PVR31" s="70"/>
      <c r="PVS31" s="70"/>
      <c r="PVT31" s="70"/>
      <c r="PVU31" s="70"/>
      <c r="PVV31" s="70"/>
      <c r="PVW31" s="70"/>
      <c r="PVX31" s="70"/>
      <c r="PVY31" s="70"/>
      <c r="PVZ31" s="70"/>
      <c r="PWA31" s="70"/>
      <c r="PWB31" s="70"/>
      <c r="PWC31" s="70"/>
      <c r="PWD31" s="70"/>
      <c r="PWE31" s="70"/>
      <c r="PWF31" s="70"/>
      <c r="PWG31" s="70"/>
      <c r="PWH31" s="70"/>
      <c r="PWI31" s="70"/>
      <c r="PWJ31" s="70"/>
      <c r="PWK31" s="70"/>
      <c r="PWL31" s="70"/>
      <c r="PWM31" s="70"/>
      <c r="PWN31" s="70"/>
      <c r="PWO31" s="70"/>
      <c r="PWP31" s="70"/>
      <c r="PWQ31" s="70"/>
      <c r="PWR31" s="70"/>
      <c r="PWS31" s="70"/>
      <c r="PWT31" s="70"/>
      <c r="PWU31" s="70"/>
      <c r="PWV31" s="70"/>
      <c r="PWW31" s="70"/>
      <c r="PWX31" s="70"/>
      <c r="PWY31" s="70"/>
      <c r="PWZ31" s="70"/>
      <c r="PXA31" s="70"/>
      <c r="PXB31" s="70"/>
      <c r="PXC31" s="70"/>
      <c r="PXD31" s="70"/>
      <c r="PXE31" s="70"/>
      <c r="PXF31" s="70"/>
      <c r="PXG31" s="70"/>
      <c r="PXH31" s="70"/>
      <c r="PXI31" s="70"/>
      <c r="PXJ31" s="70"/>
      <c r="PXK31" s="70"/>
      <c r="PXL31" s="70"/>
      <c r="PXM31" s="70"/>
      <c r="PXN31" s="70"/>
      <c r="PXO31" s="70"/>
      <c r="PXP31" s="70"/>
      <c r="PXQ31" s="70"/>
      <c r="PXR31" s="70"/>
      <c r="PXS31" s="70"/>
      <c r="PXT31" s="70"/>
      <c r="PXU31" s="70"/>
      <c r="PXV31" s="70"/>
      <c r="PXW31" s="70"/>
      <c r="PXX31" s="70"/>
      <c r="PXY31" s="70"/>
      <c r="PXZ31" s="70"/>
      <c r="PYA31" s="70"/>
      <c r="PYB31" s="70"/>
      <c r="PYC31" s="70"/>
      <c r="PYD31" s="70"/>
      <c r="PYE31" s="70"/>
      <c r="PYF31" s="70"/>
      <c r="PYG31" s="70"/>
      <c r="PYH31" s="70"/>
      <c r="PYI31" s="70"/>
      <c r="PYJ31" s="70"/>
      <c r="PYK31" s="70"/>
      <c r="PYL31" s="70"/>
      <c r="PYM31" s="70"/>
      <c r="PYN31" s="70"/>
      <c r="PYO31" s="70"/>
      <c r="PYP31" s="70"/>
      <c r="PYQ31" s="70"/>
      <c r="PYR31" s="70"/>
      <c r="PYS31" s="70"/>
      <c r="PYT31" s="70"/>
      <c r="PYU31" s="70"/>
      <c r="PYV31" s="70"/>
      <c r="PYW31" s="70"/>
      <c r="PYX31" s="70"/>
      <c r="PYY31" s="70"/>
      <c r="PYZ31" s="70"/>
      <c r="PZA31" s="70"/>
      <c r="PZB31" s="70"/>
      <c r="PZC31" s="70"/>
      <c r="PZD31" s="70"/>
      <c r="PZE31" s="70"/>
      <c r="PZF31" s="70"/>
      <c r="PZG31" s="70"/>
      <c r="PZH31" s="70"/>
      <c r="PZI31" s="70"/>
      <c r="PZJ31" s="70"/>
      <c r="PZK31" s="70"/>
      <c r="PZL31" s="70"/>
      <c r="PZM31" s="70"/>
      <c r="PZN31" s="70"/>
      <c r="PZO31" s="70"/>
      <c r="PZP31" s="70"/>
      <c r="PZQ31" s="70"/>
      <c r="PZR31" s="70"/>
      <c r="PZS31" s="70"/>
      <c r="PZT31" s="70"/>
      <c r="PZU31" s="70"/>
      <c r="PZV31" s="70"/>
      <c r="PZW31" s="70"/>
      <c r="PZX31" s="70"/>
      <c r="PZY31" s="70"/>
      <c r="PZZ31" s="70"/>
      <c r="QAA31" s="70"/>
      <c r="QAB31" s="70"/>
      <c r="QAC31" s="70"/>
      <c r="QAD31" s="70"/>
      <c r="QAE31" s="70"/>
      <c r="QAF31" s="70"/>
      <c r="QAG31" s="70"/>
      <c r="QAH31" s="70"/>
      <c r="QAI31" s="70"/>
      <c r="QAJ31" s="70"/>
      <c r="QAK31" s="70"/>
      <c r="QAL31" s="70"/>
      <c r="QAM31" s="70"/>
      <c r="QAN31" s="70"/>
      <c r="QAO31" s="70"/>
      <c r="QAP31" s="70"/>
      <c r="QAQ31" s="70"/>
      <c r="QAR31" s="70"/>
      <c r="QAS31" s="70"/>
      <c r="QAT31" s="70"/>
      <c r="QAU31" s="70"/>
      <c r="QAV31" s="70"/>
      <c r="QAW31" s="70"/>
      <c r="QAX31" s="70"/>
      <c r="QAY31" s="70"/>
      <c r="QAZ31" s="70"/>
      <c r="QBA31" s="70"/>
      <c r="QBB31" s="70"/>
      <c r="QBC31" s="70"/>
      <c r="QBD31" s="70"/>
      <c r="QBE31" s="70"/>
      <c r="QBF31" s="70"/>
      <c r="QBG31" s="70"/>
      <c r="QBH31" s="70"/>
      <c r="QBI31" s="70"/>
      <c r="QBJ31" s="70"/>
      <c r="QBK31" s="70"/>
      <c r="QBL31" s="70"/>
      <c r="QBM31" s="70"/>
      <c r="QBN31" s="70"/>
      <c r="QBO31" s="70"/>
      <c r="QBP31" s="70"/>
      <c r="QBQ31" s="70"/>
      <c r="QBR31" s="70"/>
      <c r="QBS31" s="70"/>
      <c r="QBT31" s="70"/>
      <c r="QBU31" s="70"/>
      <c r="QBV31" s="70"/>
      <c r="QBW31" s="70"/>
      <c r="QBX31" s="70"/>
      <c r="QBY31" s="70"/>
      <c r="QBZ31" s="70"/>
      <c r="QCA31" s="70"/>
      <c r="QCB31" s="70"/>
      <c r="QCC31" s="70"/>
      <c r="QCD31" s="70"/>
      <c r="QCE31" s="70"/>
      <c r="QCF31" s="70"/>
      <c r="QCG31" s="70"/>
      <c r="QCH31" s="70"/>
      <c r="QCI31" s="70"/>
      <c r="QCJ31" s="70"/>
      <c r="QCK31" s="70"/>
      <c r="QCL31" s="70"/>
      <c r="QCM31" s="70"/>
      <c r="QCN31" s="70"/>
      <c r="QCO31" s="70"/>
      <c r="QCP31" s="70"/>
      <c r="QCQ31" s="70"/>
      <c r="QCR31" s="70"/>
      <c r="QCS31" s="70"/>
      <c r="QCT31" s="70"/>
      <c r="QCU31" s="70"/>
      <c r="QCV31" s="70"/>
      <c r="QCW31" s="70"/>
      <c r="QCX31" s="70"/>
      <c r="QCY31" s="70"/>
      <c r="QCZ31" s="70"/>
      <c r="QDA31" s="70"/>
      <c r="QDB31" s="70"/>
      <c r="QDC31" s="70"/>
      <c r="QDD31" s="70"/>
      <c r="QDE31" s="70"/>
      <c r="QDF31" s="70"/>
      <c r="QDG31" s="70"/>
      <c r="QDH31" s="70"/>
      <c r="QDI31" s="70"/>
      <c r="QDJ31" s="70"/>
      <c r="QDK31" s="70"/>
      <c r="QDL31" s="70"/>
      <c r="QDM31" s="70"/>
      <c r="QDN31" s="70"/>
      <c r="QDO31" s="70"/>
      <c r="QDP31" s="70"/>
      <c r="QDQ31" s="70"/>
      <c r="QDR31" s="70"/>
      <c r="QDS31" s="70"/>
      <c r="QDT31" s="70"/>
      <c r="QDU31" s="70"/>
      <c r="QDV31" s="70"/>
      <c r="QDW31" s="70"/>
      <c r="QDX31" s="70"/>
      <c r="QDY31" s="70"/>
      <c r="QDZ31" s="70"/>
      <c r="QEA31" s="70"/>
      <c r="QEB31" s="70"/>
      <c r="QEC31" s="70"/>
      <c r="QED31" s="70"/>
      <c r="QEE31" s="70"/>
      <c r="QEF31" s="70"/>
      <c r="QEG31" s="70"/>
      <c r="QEH31" s="70"/>
      <c r="QEI31" s="70"/>
      <c r="QEJ31" s="70"/>
      <c r="QEK31" s="70"/>
      <c r="QEL31" s="70"/>
      <c r="QEM31" s="70"/>
      <c r="QEN31" s="70"/>
      <c r="QEO31" s="70"/>
      <c r="QEP31" s="70"/>
      <c r="QEQ31" s="70"/>
      <c r="QER31" s="70"/>
      <c r="QES31" s="70"/>
      <c r="QET31" s="70"/>
      <c r="QEU31" s="70"/>
      <c r="QEV31" s="70"/>
      <c r="QEW31" s="70"/>
      <c r="QEX31" s="70"/>
      <c r="QEY31" s="70"/>
      <c r="QEZ31" s="70"/>
      <c r="QFA31" s="70"/>
      <c r="QFB31" s="70"/>
      <c r="QFC31" s="70"/>
      <c r="QFD31" s="70"/>
      <c r="QFE31" s="70"/>
      <c r="QFF31" s="70"/>
      <c r="QFG31" s="70"/>
      <c r="QFH31" s="70"/>
      <c r="QFI31" s="70"/>
      <c r="QFJ31" s="70"/>
      <c r="QFK31" s="70"/>
      <c r="QFL31" s="70"/>
      <c r="QFM31" s="70"/>
      <c r="QFN31" s="70"/>
      <c r="QFO31" s="70"/>
      <c r="QFP31" s="70"/>
      <c r="QFQ31" s="70"/>
      <c r="QFR31" s="70"/>
      <c r="QFS31" s="70"/>
      <c r="QFT31" s="70"/>
      <c r="QFU31" s="70"/>
      <c r="QFV31" s="70"/>
      <c r="QFW31" s="70"/>
      <c r="QFX31" s="70"/>
      <c r="QFY31" s="70"/>
      <c r="QFZ31" s="70"/>
      <c r="QGA31" s="70"/>
      <c r="QGB31" s="70"/>
      <c r="QGC31" s="70"/>
      <c r="QGD31" s="70"/>
      <c r="QGE31" s="70"/>
      <c r="QGF31" s="70"/>
      <c r="QGG31" s="70"/>
      <c r="QGH31" s="70"/>
      <c r="QGI31" s="70"/>
      <c r="QGJ31" s="70"/>
      <c r="QGK31" s="70"/>
      <c r="QGL31" s="70"/>
      <c r="QGM31" s="70"/>
      <c r="QGN31" s="70"/>
      <c r="QGO31" s="70"/>
      <c r="QGP31" s="70"/>
      <c r="QGQ31" s="70"/>
      <c r="QGR31" s="70"/>
      <c r="QGS31" s="70"/>
      <c r="QGT31" s="70"/>
      <c r="QGU31" s="70"/>
      <c r="QGV31" s="70"/>
      <c r="QGW31" s="70"/>
      <c r="QGX31" s="70"/>
      <c r="QGY31" s="70"/>
      <c r="QGZ31" s="70"/>
      <c r="QHA31" s="70"/>
      <c r="QHB31" s="70"/>
      <c r="QHC31" s="70"/>
      <c r="QHD31" s="70"/>
      <c r="QHE31" s="70"/>
      <c r="QHF31" s="70"/>
      <c r="QHG31" s="70"/>
      <c r="QHH31" s="70"/>
      <c r="QHI31" s="70"/>
      <c r="QHJ31" s="70"/>
      <c r="QHK31" s="70"/>
      <c r="QHL31" s="70"/>
      <c r="QHM31" s="70"/>
      <c r="QHN31" s="70"/>
      <c r="QHO31" s="70"/>
      <c r="QHP31" s="70"/>
      <c r="QHQ31" s="70"/>
      <c r="QHR31" s="70"/>
      <c r="QHS31" s="70"/>
      <c r="QHT31" s="70"/>
      <c r="QHU31" s="70"/>
      <c r="QHV31" s="70"/>
      <c r="QHW31" s="70"/>
      <c r="QHX31" s="70"/>
      <c r="QHY31" s="70"/>
      <c r="QHZ31" s="70"/>
      <c r="QIA31" s="70"/>
      <c r="QIB31" s="70"/>
      <c r="QIC31" s="70"/>
      <c r="QID31" s="70"/>
      <c r="QIE31" s="70"/>
      <c r="QIF31" s="70"/>
      <c r="QIG31" s="70"/>
      <c r="QIH31" s="70"/>
      <c r="QII31" s="70"/>
      <c r="QIJ31" s="70"/>
      <c r="QIK31" s="70"/>
      <c r="QIL31" s="70"/>
      <c r="QIM31" s="70"/>
      <c r="QIN31" s="70"/>
      <c r="QIO31" s="70"/>
      <c r="QIP31" s="70"/>
      <c r="QIQ31" s="70"/>
      <c r="QIR31" s="70"/>
      <c r="QIS31" s="70"/>
      <c r="QIT31" s="70"/>
      <c r="QIU31" s="70"/>
      <c r="QIV31" s="70"/>
      <c r="QIW31" s="70"/>
      <c r="QIX31" s="70"/>
      <c r="QIY31" s="70"/>
      <c r="QIZ31" s="70"/>
      <c r="QJA31" s="70"/>
      <c r="QJB31" s="70"/>
      <c r="QJC31" s="70"/>
      <c r="QJD31" s="70"/>
      <c r="QJE31" s="70"/>
      <c r="QJF31" s="70"/>
      <c r="QJG31" s="70"/>
      <c r="QJH31" s="70"/>
      <c r="QJI31" s="70"/>
      <c r="QJJ31" s="70"/>
      <c r="QJK31" s="70"/>
      <c r="QJL31" s="70"/>
      <c r="QJM31" s="70"/>
      <c r="QJN31" s="70"/>
      <c r="QJO31" s="70"/>
      <c r="QJP31" s="70"/>
      <c r="QJQ31" s="70"/>
      <c r="QJR31" s="70"/>
      <c r="QJS31" s="70"/>
      <c r="QJT31" s="70"/>
      <c r="QJU31" s="70"/>
      <c r="QJV31" s="70"/>
      <c r="QJW31" s="70"/>
      <c r="QJX31" s="70"/>
      <c r="QJY31" s="70"/>
      <c r="QJZ31" s="70"/>
      <c r="QKA31" s="70"/>
      <c r="QKB31" s="70"/>
      <c r="QKC31" s="70"/>
      <c r="QKD31" s="70"/>
      <c r="QKE31" s="70"/>
      <c r="QKF31" s="70"/>
      <c r="QKG31" s="70"/>
      <c r="QKH31" s="70"/>
      <c r="QKI31" s="70"/>
      <c r="QKJ31" s="70"/>
      <c r="QKK31" s="70"/>
      <c r="QKL31" s="70"/>
      <c r="QKM31" s="70"/>
      <c r="QKN31" s="70"/>
      <c r="QKO31" s="70"/>
      <c r="QKP31" s="70"/>
      <c r="QKQ31" s="70"/>
      <c r="QKR31" s="70"/>
      <c r="QKS31" s="70"/>
      <c r="QKT31" s="70"/>
      <c r="QKU31" s="70"/>
      <c r="QKV31" s="70"/>
      <c r="QKW31" s="70"/>
      <c r="QKX31" s="70"/>
      <c r="QKY31" s="70"/>
      <c r="QKZ31" s="70"/>
      <c r="QLA31" s="70"/>
      <c r="QLB31" s="70"/>
      <c r="QLC31" s="70"/>
      <c r="QLD31" s="70"/>
      <c r="QLE31" s="70"/>
      <c r="QLF31" s="70"/>
      <c r="QLG31" s="70"/>
      <c r="QLH31" s="70"/>
      <c r="QLI31" s="70"/>
      <c r="QLJ31" s="70"/>
      <c r="QLK31" s="70"/>
      <c r="QLL31" s="70"/>
      <c r="QLM31" s="70"/>
      <c r="QLN31" s="70"/>
      <c r="QLO31" s="70"/>
      <c r="QLP31" s="70"/>
      <c r="QLQ31" s="70"/>
      <c r="QLR31" s="70"/>
      <c r="QLS31" s="70"/>
      <c r="QLT31" s="70"/>
      <c r="QLU31" s="70"/>
      <c r="QLV31" s="70"/>
      <c r="QLW31" s="70"/>
      <c r="QLX31" s="70"/>
      <c r="QLY31" s="70"/>
      <c r="QLZ31" s="70"/>
      <c r="QMA31" s="70"/>
      <c r="QMB31" s="70"/>
      <c r="QMC31" s="70"/>
      <c r="QMD31" s="70"/>
      <c r="QME31" s="70"/>
      <c r="QMF31" s="70"/>
      <c r="QMG31" s="70"/>
      <c r="QMH31" s="70"/>
      <c r="QMI31" s="70"/>
      <c r="QMJ31" s="70"/>
      <c r="QMK31" s="70"/>
      <c r="QML31" s="70"/>
      <c r="QMM31" s="70"/>
      <c r="QMN31" s="70"/>
      <c r="QMO31" s="70"/>
      <c r="QMP31" s="70"/>
      <c r="QMQ31" s="70"/>
      <c r="QMR31" s="70"/>
      <c r="QMS31" s="70"/>
      <c r="QMT31" s="70"/>
      <c r="QMU31" s="70"/>
      <c r="QMV31" s="70"/>
      <c r="QMW31" s="70"/>
      <c r="QMX31" s="70"/>
      <c r="QMY31" s="70"/>
      <c r="QMZ31" s="70"/>
      <c r="QNA31" s="70"/>
      <c r="QNB31" s="70"/>
      <c r="QNC31" s="70"/>
      <c r="QND31" s="70"/>
      <c r="QNE31" s="70"/>
      <c r="QNF31" s="70"/>
      <c r="QNG31" s="70"/>
      <c r="QNH31" s="70"/>
      <c r="QNI31" s="70"/>
      <c r="QNJ31" s="70"/>
      <c r="QNK31" s="70"/>
      <c r="QNL31" s="70"/>
      <c r="QNM31" s="70"/>
      <c r="QNN31" s="70"/>
      <c r="QNO31" s="70"/>
      <c r="QNP31" s="70"/>
      <c r="QNQ31" s="70"/>
      <c r="QNR31" s="70"/>
      <c r="QNS31" s="70"/>
      <c r="QNT31" s="70"/>
      <c r="QNU31" s="70"/>
      <c r="QNV31" s="70"/>
      <c r="QNW31" s="70"/>
      <c r="QNX31" s="70"/>
      <c r="QNY31" s="70"/>
      <c r="QNZ31" s="70"/>
      <c r="QOA31" s="70"/>
      <c r="QOB31" s="70"/>
      <c r="QOC31" s="70"/>
      <c r="QOD31" s="70"/>
      <c r="QOE31" s="70"/>
      <c r="QOF31" s="70"/>
      <c r="QOG31" s="70"/>
      <c r="QOH31" s="70"/>
      <c r="QOI31" s="70"/>
      <c r="QOJ31" s="70"/>
      <c r="QOK31" s="70"/>
      <c r="QOL31" s="70"/>
      <c r="QOM31" s="70"/>
      <c r="QON31" s="70"/>
      <c r="QOO31" s="70"/>
      <c r="QOP31" s="70"/>
      <c r="QOQ31" s="70"/>
      <c r="QOR31" s="70"/>
      <c r="QOS31" s="70"/>
      <c r="QOT31" s="70"/>
      <c r="QOU31" s="70"/>
      <c r="QOV31" s="70"/>
      <c r="QOW31" s="70"/>
      <c r="QOX31" s="70"/>
      <c r="QOY31" s="70"/>
      <c r="QOZ31" s="70"/>
      <c r="QPA31" s="70"/>
      <c r="QPB31" s="70"/>
      <c r="QPC31" s="70"/>
      <c r="QPD31" s="70"/>
      <c r="QPE31" s="70"/>
      <c r="QPF31" s="70"/>
      <c r="QPG31" s="70"/>
      <c r="QPH31" s="70"/>
      <c r="QPI31" s="70"/>
      <c r="QPJ31" s="70"/>
      <c r="QPK31" s="70"/>
      <c r="QPL31" s="70"/>
      <c r="QPM31" s="70"/>
      <c r="QPN31" s="70"/>
      <c r="QPO31" s="70"/>
      <c r="QPP31" s="70"/>
      <c r="QPQ31" s="70"/>
      <c r="QPR31" s="70"/>
      <c r="QPS31" s="70"/>
      <c r="QPT31" s="70"/>
      <c r="QPU31" s="70"/>
      <c r="QPV31" s="70"/>
      <c r="QPW31" s="70"/>
      <c r="QPX31" s="70"/>
      <c r="QPY31" s="70"/>
      <c r="QPZ31" s="70"/>
      <c r="QQA31" s="70"/>
      <c r="QQB31" s="70"/>
      <c r="QQC31" s="70"/>
      <c r="QQD31" s="70"/>
      <c r="QQE31" s="70"/>
      <c r="QQF31" s="70"/>
      <c r="QQG31" s="70"/>
      <c r="QQH31" s="70"/>
      <c r="QQI31" s="70"/>
      <c r="QQJ31" s="70"/>
      <c r="QQK31" s="70"/>
      <c r="QQL31" s="70"/>
      <c r="QQM31" s="70"/>
      <c r="QQN31" s="70"/>
      <c r="QQO31" s="70"/>
      <c r="QQP31" s="70"/>
      <c r="QQQ31" s="70"/>
      <c r="QQR31" s="70"/>
      <c r="QQS31" s="70"/>
      <c r="QQT31" s="70"/>
      <c r="QQU31" s="70"/>
      <c r="QQV31" s="70"/>
      <c r="QQW31" s="70"/>
      <c r="QQX31" s="70"/>
      <c r="QQY31" s="70"/>
      <c r="QQZ31" s="70"/>
      <c r="QRA31" s="70"/>
      <c r="QRB31" s="70"/>
      <c r="QRC31" s="70"/>
      <c r="QRD31" s="70"/>
      <c r="QRE31" s="70"/>
      <c r="QRF31" s="70"/>
      <c r="QRG31" s="70"/>
      <c r="QRH31" s="70"/>
      <c r="QRI31" s="70"/>
      <c r="QRJ31" s="70"/>
      <c r="QRK31" s="70"/>
      <c r="QRL31" s="70"/>
      <c r="QRM31" s="70"/>
      <c r="QRN31" s="70"/>
      <c r="QRO31" s="70"/>
      <c r="QRP31" s="70"/>
      <c r="QRQ31" s="70"/>
      <c r="QRR31" s="70"/>
      <c r="QRS31" s="70"/>
      <c r="QRT31" s="70"/>
      <c r="QRU31" s="70"/>
      <c r="QRV31" s="70"/>
      <c r="QRW31" s="70"/>
      <c r="QRX31" s="70"/>
      <c r="QRY31" s="70"/>
      <c r="QRZ31" s="70"/>
      <c r="QSA31" s="70"/>
      <c r="QSB31" s="70"/>
      <c r="QSC31" s="70"/>
      <c r="QSD31" s="70"/>
      <c r="QSE31" s="70"/>
      <c r="QSF31" s="70"/>
      <c r="QSG31" s="70"/>
      <c r="QSH31" s="70"/>
      <c r="QSI31" s="70"/>
      <c r="QSJ31" s="70"/>
      <c r="QSK31" s="70"/>
      <c r="QSL31" s="70"/>
      <c r="QSM31" s="70"/>
      <c r="QSN31" s="70"/>
      <c r="QSO31" s="70"/>
      <c r="QSP31" s="70"/>
      <c r="QSQ31" s="70"/>
      <c r="QSR31" s="70"/>
      <c r="QSS31" s="70"/>
      <c r="QST31" s="70"/>
      <c r="QSU31" s="70"/>
      <c r="QSV31" s="70"/>
      <c r="QSW31" s="70"/>
      <c r="QSX31" s="70"/>
      <c r="QSY31" s="70"/>
      <c r="QSZ31" s="70"/>
      <c r="QTA31" s="70"/>
      <c r="QTB31" s="70"/>
      <c r="QTC31" s="70"/>
      <c r="QTD31" s="70"/>
      <c r="QTE31" s="70"/>
      <c r="QTF31" s="70"/>
      <c r="QTG31" s="70"/>
      <c r="QTH31" s="70"/>
      <c r="QTI31" s="70"/>
      <c r="QTJ31" s="70"/>
      <c r="QTK31" s="70"/>
      <c r="QTL31" s="70"/>
      <c r="QTM31" s="70"/>
      <c r="QTN31" s="70"/>
      <c r="QTO31" s="70"/>
      <c r="QTP31" s="70"/>
      <c r="QTQ31" s="70"/>
      <c r="QTR31" s="70"/>
      <c r="QTS31" s="70"/>
      <c r="QTT31" s="70"/>
      <c r="QTU31" s="70"/>
      <c r="QTV31" s="70"/>
      <c r="QTW31" s="70"/>
      <c r="QTX31" s="70"/>
      <c r="QTY31" s="70"/>
      <c r="QTZ31" s="70"/>
      <c r="QUA31" s="70"/>
      <c r="QUB31" s="70"/>
      <c r="QUC31" s="70"/>
      <c r="QUD31" s="70"/>
      <c r="QUE31" s="70"/>
      <c r="QUF31" s="70"/>
      <c r="QUG31" s="70"/>
      <c r="QUH31" s="70"/>
      <c r="QUI31" s="70"/>
      <c r="QUJ31" s="70"/>
      <c r="QUK31" s="70"/>
      <c r="QUL31" s="70"/>
      <c r="QUM31" s="70"/>
      <c r="QUN31" s="70"/>
      <c r="QUO31" s="70"/>
      <c r="QUP31" s="70"/>
      <c r="QUQ31" s="70"/>
      <c r="QUR31" s="70"/>
      <c r="QUS31" s="70"/>
      <c r="QUT31" s="70"/>
      <c r="QUU31" s="70"/>
      <c r="QUV31" s="70"/>
      <c r="QUW31" s="70"/>
      <c r="QUX31" s="70"/>
      <c r="QUY31" s="70"/>
      <c r="QUZ31" s="70"/>
      <c r="QVA31" s="70"/>
      <c r="QVB31" s="70"/>
      <c r="QVC31" s="70"/>
      <c r="QVD31" s="70"/>
      <c r="QVE31" s="70"/>
      <c r="QVF31" s="70"/>
      <c r="QVG31" s="70"/>
      <c r="QVH31" s="70"/>
      <c r="QVI31" s="70"/>
      <c r="QVJ31" s="70"/>
      <c r="QVK31" s="70"/>
      <c r="QVL31" s="70"/>
      <c r="QVM31" s="70"/>
      <c r="QVN31" s="70"/>
      <c r="QVO31" s="70"/>
      <c r="QVP31" s="70"/>
      <c r="QVQ31" s="70"/>
      <c r="QVR31" s="70"/>
      <c r="QVS31" s="70"/>
      <c r="QVT31" s="70"/>
      <c r="QVU31" s="70"/>
      <c r="QVV31" s="70"/>
      <c r="QVW31" s="70"/>
      <c r="QVX31" s="70"/>
      <c r="QVY31" s="70"/>
      <c r="QVZ31" s="70"/>
      <c r="QWA31" s="70"/>
      <c r="QWB31" s="70"/>
      <c r="QWC31" s="70"/>
      <c r="QWD31" s="70"/>
      <c r="QWE31" s="70"/>
      <c r="QWF31" s="70"/>
      <c r="QWG31" s="70"/>
      <c r="QWH31" s="70"/>
      <c r="QWI31" s="70"/>
      <c r="QWJ31" s="70"/>
      <c r="QWK31" s="70"/>
      <c r="QWL31" s="70"/>
      <c r="QWM31" s="70"/>
      <c r="QWN31" s="70"/>
      <c r="QWO31" s="70"/>
      <c r="QWP31" s="70"/>
      <c r="QWQ31" s="70"/>
      <c r="QWR31" s="70"/>
      <c r="QWS31" s="70"/>
      <c r="QWT31" s="70"/>
      <c r="QWU31" s="70"/>
      <c r="QWV31" s="70"/>
      <c r="QWW31" s="70"/>
      <c r="QWX31" s="70"/>
      <c r="QWY31" s="70"/>
      <c r="QWZ31" s="70"/>
      <c r="QXA31" s="70"/>
      <c r="QXB31" s="70"/>
      <c r="QXC31" s="70"/>
      <c r="QXD31" s="70"/>
      <c r="QXE31" s="70"/>
      <c r="QXF31" s="70"/>
      <c r="QXG31" s="70"/>
      <c r="QXH31" s="70"/>
      <c r="QXI31" s="70"/>
      <c r="QXJ31" s="70"/>
      <c r="QXK31" s="70"/>
      <c r="QXL31" s="70"/>
      <c r="QXM31" s="70"/>
      <c r="QXN31" s="70"/>
      <c r="QXO31" s="70"/>
      <c r="QXP31" s="70"/>
      <c r="QXQ31" s="70"/>
      <c r="QXR31" s="70"/>
      <c r="QXS31" s="70"/>
      <c r="QXT31" s="70"/>
      <c r="QXU31" s="70"/>
      <c r="QXV31" s="70"/>
      <c r="QXW31" s="70"/>
      <c r="QXX31" s="70"/>
      <c r="QXY31" s="70"/>
      <c r="QXZ31" s="70"/>
      <c r="QYA31" s="70"/>
      <c r="QYB31" s="70"/>
      <c r="QYC31" s="70"/>
      <c r="QYD31" s="70"/>
      <c r="QYE31" s="70"/>
      <c r="QYF31" s="70"/>
      <c r="QYG31" s="70"/>
      <c r="QYH31" s="70"/>
      <c r="QYI31" s="70"/>
      <c r="QYJ31" s="70"/>
      <c r="QYK31" s="70"/>
      <c r="QYL31" s="70"/>
      <c r="QYM31" s="70"/>
      <c r="QYN31" s="70"/>
      <c r="QYO31" s="70"/>
      <c r="QYP31" s="70"/>
      <c r="QYQ31" s="70"/>
      <c r="QYR31" s="70"/>
      <c r="QYS31" s="70"/>
      <c r="QYT31" s="70"/>
      <c r="QYU31" s="70"/>
      <c r="QYV31" s="70"/>
      <c r="QYW31" s="70"/>
      <c r="QYX31" s="70"/>
      <c r="QYY31" s="70"/>
      <c r="QYZ31" s="70"/>
      <c r="QZA31" s="70"/>
      <c r="QZB31" s="70"/>
      <c r="QZC31" s="70"/>
      <c r="QZD31" s="70"/>
      <c r="QZE31" s="70"/>
      <c r="QZF31" s="70"/>
      <c r="QZG31" s="70"/>
      <c r="QZH31" s="70"/>
      <c r="QZI31" s="70"/>
      <c r="QZJ31" s="70"/>
      <c r="QZK31" s="70"/>
      <c r="QZL31" s="70"/>
      <c r="QZM31" s="70"/>
      <c r="QZN31" s="70"/>
      <c r="QZO31" s="70"/>
      <c r="QZP31" s="70"/>
      <c r="QZQ31" s="70"/>
      <c r="QZR31" s="70"/>
      <c r="QZS31" s="70"/>
      <c r="QZT31" s="70"/>
      <c r="QZU31" s="70"/>
      <c r="QZV31" s="70"/>
      <c r="QZW31" s="70"/>
      <c r="QZX31" s="70"/>
      <c r="QZY31" s="70"/>
      <c r="QZZ31" s="70"/>
      <c r="RAA31" s="70"/>
      <c r="RAB31" s="70"/>
      <c r="RAC31" s="70"/>
      <c r="RAD31" s="70"/>
      <c r="RAE31" s="70"/>
      <c r="RAF31" s="70"/>
      <c r="RAG31" s="70"/>
      <c r="RAH31" s="70"/>
      <c r="RAI31" s="70"/>
      <c r="RAJ31" s="70"/>
      <c r="RAK31" s="70"/>
      <c r="RAL31" s="70"/>
      <c r="RAM31" s="70"/>
      <c r="RAN31" s="70"/>
      <c r="RAO31" s="70"/>
      <c r="RAP31" s="70"/>
      <c r="RAQ31" s="70"/>
      <c r="RAR31" s="70"/>
      <c r="RAS31" s="70"/>
      <c r="RAT31" s="70"/>
      <c r="RAU31" s="70"/>
      <c r="RAV31" s="70"/>
      <c r="RAW31" s="70"/>
      <c r="RAX31" s="70"/>
      <c r="RAY31" s="70"/>
      <c r="RAZ31" s="70"/>
      <c r="RBA31" s="70"/>
      <c r="RBB31" s="70"/>
      <c r="RBC31" s="70"/>
      <c r="RBD31" s="70"/>
      <c r="RBE31" s="70"/>
      <c r="RBF31" s="70"/>
      <c r="RBG31" s="70"/>
      <c r="RBH31" s="70"/>
      <c r="RBI31" s="70"/>
      <c r="RBJ31" s="70"/>
      <c r="RBK31" s="70"/>
      <c r="RBL31" s="70"/>
      <c r="RBM31" s="70"/>
      <c r="RBN31" s="70"/>
      <c r="RBO31" s="70"/>
      <c r="RBP31" s="70"/>
      <c r="RBQ31" s="70"/>
      <c r="RBR31" s="70"/>
      <c r="RBS31" s="70"/>
      <c r="RBT31" s="70"/>
      <c r="RBU31" s="70"/>
      <c r="RBV31" s="70"/>
      <c r="RBW31" s="70"/>
      <c r="RBX31" s="70"/>
      <c r="RBY31" s="70"/>
      <c r="RBZ31" s="70"/>
      <c r="RCA31" s="70"/>
      <c r="RCB31" s="70"/>
      <c r="RCC31" s="70"/>
      <c r="RCD31" s="70"/>
      <c r="RCE31" s="70"/>
      <c r="RCF31" s="70"/>
      <c r="RCG31" s="70"/>
      <c r="RCH31" s="70"/>
      <c r="RCI31" s="70"/>
      <c r="RCJ31" s="70"/>
      <c r="RCK31" s="70"/>
      <c r="RCL31" s="70"/>
      <c r="RCM31" s="70"/>
      <c r="RCN31" s="70"/>
      <c r="RCO31" s="70"/>
      <c r="RCP31" s="70"/>
      <c r="RCQ31" s="70"/>
      <c r="RCR31" s="70"/>
      <c r="RCS31" s="70"/>
      <c r="RCT31" s="70"/>
      <c r="RCU31" s="70"/>
      <c r="RCV31" s="70"/>
      <c r="RCW31" s="70"/>
      <c r="RCX31" s="70"/>
      <c r="RCY31" s="70"/>
      <c r="RCZ31" s="70"/>
      <c r="RDA31" s="70"/>
      <c r="RDB31" s="70"/>
      <c r="RDC31" s="70"/>
      <c r="RDD31" s="70"/>
      <c r="RDE31" s="70"/>
      <c r="RDF31" s="70"/>
      <c r="RDG31" s="70"/>
      <c r="RDH31" s="70"/>
      <c r="RDI31" s="70"/>
      <c r="RDJ31" s="70"/>
      <c r="RDK31" s="70"/>
      <c r="RDL31" s="70"/>
      <c r="RDM31" s="70"/>
      <c r="RDN31" s="70"/>
      <c r="RDO31" s="70"/>
      <c r="RDP31" s="70"/>
      <c r="RDQ31" s="70"/>
      <c r="RDR31" s="70"/>
      <c r="RDS31" s="70"/>
      <c r="RDT31" s="70"/>
      <c r="RDU31" s="70"/>
      <c r="RDV31" s="70"/>
      <c r="RDW31" s="70"/>
      <c r="RDX31" s="70"/>
      <c r="RDY31" s="70"/>
      <c r="RDZ31" s="70"/>
      <c r="REA31" s="70"/>
      <c r="REB31" s="70"/>
      <c r="REC31" s="70"/>
      <c r="RED31" s="70"/>
      <c r="REE31" s="70"/>
      <c r="REF31" s="70"/>
      <c r="REG31" s="70"/>
      <c r="REH31" s="70"/>
      <c r="REI31" s="70"/>
      <c r="REJ31" s="70"/>
      <c r="REK31" s="70"/>
      <c r="REL31" s="70"/>
      <c r="REM31" s="70"/>
      <c r="REN31" s="70"/>
      <c r="REO31" s="70"/>
      <c r="REP31" s="70"/>
      <c r="REQ31" s="70"/>
      <c r="RER31" s="70"/>
      <c r="RES31" s="70"/>
      <c r="RET31" s="70"/>
      <c r="REU31" s="70"/>
      <c r="REV31" s="70"/>
      <c r="REW31" s="70"/>
      <c r="REX31" s="70"/>
      <c r="REY31" s="70"/>
      <c r="REZ31" s="70"/>
      <c r="RFA31" s="70"/>
      <c r="RFB31" s="70"/>
      <c r="RFC31" s="70"/>
      <c r="RFD31" s="70"/>
      <c r="RFE31" s="70"/>
      <c r="RFF31" s="70"/>
      <c r="RFG31" s="70"/>
      <c r="RFH31" s="70"/>
      <c r="RFI31" s="70"/>
      <c r="RFJ31" s="70"/>
      <c r="RFK31" s="70"/>
      <c r="RFL31" s="70"/>
      <c r="RFM31" s="70"/>
      <c r="RFN31" s="70"/>
      <c r="RFO31" s="70"/>
      <c r="RFP31" s="70"/>
      <c r="RFQ31" s="70"/>
      <c r="RFR31" s="70"/>
      <c r="RFS31" s="70"/>
      <c r="RFT31" s="70"/>
      <c r="RFU31" s="70"/>
      <c r="RFV31" s="70"/>
      <c r="RFW31" s="70"/>
      <c r="RFX31" s="70"/>
      <c r="RFY31" s="70"/>
      <c r="RFZ31" s="70"/>
      <c r="RGA31" s="70"/>
      <c r="RGB31" s="70"/>
      <c r="RGC31" s="70"/>
      <c r="RGD31" s="70"/>
      <c r="RGE31" s="70"/>
      <c r="RGF31" s="70"/>
      <c r="RGG31" s="70"/>
      <c r="RGH31" s="70"/>
      <c r="RGI31" s="70"/>
      <c r="RGJ31" s="70"/>
      <c r="RGK31" s="70"/>
      <c r="RGL31" s="70"/>
      <c r="RGM31" s="70"/>
      <c r="RGN31" s="70"/>
      <c r="RGO31" s="70"/>
      <c r="RGP31" s="70"/>
      <c r="RGQ31" s="70"/>
      <c r="RGR31" s="70"/>
      <c r="RGS31" s="70"/>
      <c r="RGT31" s="70"/>
      <c r="RGU31" s="70"/>
      <c r="RGV31" s="70"/>
      <c r="RGW31" s="70"/>
      <c r="RGX31" s="70"/>
      <c r="RGY31" s="70"/>
      <c r="RGZ31" s="70"/>
      <c r="RHA31" s="70"/>
      <c r="RHB31" s="70"/>
      <c r="RHC31" s="70"/>
      <c r="RHD31" s="70"/>
      <c r="RHE31" s="70"/>
      <c r="RHF31" s="70"/>
      <c r="RHG31" s="70"/>
      <c r="RHH31" s="70"/>
      <c r="RHI31" s="70"/>
      <c r="RHJ31" s="70"/>
      <c r="RHK31" s="70"/>
      <c r="RHL31" s="70"/>
      <c r="RHM31" s="70"/>
      <c r="RHN31" s="70"/>
      <c r="RHO31" s="70"/>
      <c r="RHP31" s="70"/>
      <c r="RHQ31" s="70"/>
      <c r="RHR31" s="70"/>
      <c r="RHS31" s="70"/>
      <c r="RHT31" s="70"/>
      <c r="RHU31" s="70"/>
      <c r="RHV31" s="70"/>
      <c r="RHW31" s="70"/>
      <c r="RHX31" s="70"/>
      <c r="RHY31" s="70"/>
      <c r="RHZ31" s="70"/>
      <c r="RIA31" s="70"/>
      <c r="RIB31" s="70"/>
      <c r="RIC31" s="70"/>
      <c r="RID31" s="70"/>
      <c r="RIE31" s="70"/>
      <c r="RIF31" s="70"/>
      <c r="RIG31" s="70"/>
      <c r="RIH31" s="70"/>
      <c r="RII31" s="70"/>
      <c r="RIJ31" s="70"/>
      <c r="RIK31" s="70"/>
      <c r="RIL31" s="70"/>
      <c r="RIM31" s="70"/>
      <c r="RIN31" s="70"/>
      <c r="RIO31" s="70"/>
      <c r="RIP31" s="70"/>
      <c r="RIQ31" s="70"/>
      <c r="RIR31" s="70"/>
      <c r="RIS31" s="70"/>
      <c r="RIT31" s="70"/>
      <c r="RIU31" s="70"/>
      <c r="RIV31" s="70"/>
      <c r="RIW31" s="70"/>
      <c r="RIX31" s="70"/>
      <c r="RIY31" s="70"/>
      <c r="RIZ31" s="70"/>
      <c r="RJA31" s="70"/>
      <c r="RJB31" s="70"/>
      <c r="RJC31" s="70"/>
      <c r="RJD31" s="70"/>
      <c r="RJE31" s="70"/>
      <c r="RJF31" s="70"/>
      <c r="RJG31" s="70"/>
      <c r="RJH31" s="70"/>
      <c r="RJI31" s="70"/>
      <c r="RJJ31" s="70"/>
      <c r="RJK31" s="70"/>
      <c r="RJL31" s="70"/>
      <c r="RJM31" s="70"/>
      <c r="RJN31" s="70"/>
      <c r="RJO31" s="70"/>
      <c r="RJP31" s="70"/>
      <c r="RJQ31" s="70"/>
      <c r="RJR31" s="70"/>
      <c r="RJS31" s="70"/>
      <c r="RJT31" s="70"/>
      <c r="RJU31" s="70"/>
      <c r="RJV31" s="70"/>
      <c r="RJW31" s="70"/>
      <c r="RJX31" s="70"/>
      <c r="RJY31" s="70"/>
      <c r="RJZ31" s="70"/>
      <c r="RKA31" s="70"/>
      <c r="RKB31" s="70"/>
      <c r="RKC31" s="70"/>
      <c r="RKD31" s="70"/>
      <c r="RKE31" s="70"/>
      <c r="RKF31" s="70"/>
      <c r="RKG31" s="70"/>
      <c r="RKH31" s="70"/>
      <c r="RKI31" s="70"/>
      <c r="RKJ31" s="70"/>
      <c r="RKK31" s="70"/>
      <c r="RKL31" s="70"/>
      <c r="RKM31" s="70"/>
      <c r="RKN31" s="70"/>
      <c r="RKO31" s="70"/>
      <c r="RKP31" s="70"/>
      <c r="RKQ31" s="70"/>
      <c r="RKR31" s="70"/>
      <c r="RKS31" s="70"/>
      <c r="RKT31" s="70"/>
      <c r="RKU31" s="70"/>
      <c r="RKV31" s="70"/>
      <c r="RKW31" s="70"/>
      <c r="RKX31" s="70"/>
      <c r="RKY31" s="70"/>
      <c r="RKZ31" s="70"/>
      <c r="RLA31" s="70"/>
      <c r="RLB31" s="70"/>
      <c r="RLC31" s="70"/>
      <c r="RLD31" s="70"/>
      <c r="RLE31" s="70"/>
      <c r="RLF31" s="70"/>
      <c r="RLG31" s="70"/>
      <c r="RLH31" s="70"/>
      <c r="RLI31" s="70"/>
      <c r="RLJ31" s="70"/>
      <c r="RLK31" s="70"/>
      <c r="RLL31" s="70"/>
      <c r="RLM31" s="70"/>
      <c r="RLN31" s="70"/>
      <c r="RLO31" s="70"/>
      <c r="RLP31" s="70"/>
      <c r="RLQ31" s="70"/>
      <c r="RLR31" s="70"/>
      <c r="RLS31" s="70"/>
      <c r="RLT31" s="70"/>
      <c r="RLU31" s="70"/>
      <c r="RLV31" s="70"/>
      <c r="RLW31" s="70"/>
      <c r="RLX31" s="70"/>
      <c r="RLY31" s="70"/>
      <c r="RLZ31" s="70"/>
      <c r="RMA31" s="70"/>
      <c r="RMB31" s="70"/>
      <c r="RMC31" s="70"/>
      <c r="RMD31" s="70"/>
      <c r="RME31" s="70"/>
      <c r="RMF31" s="70"/>
      <c r="RMG31" s="70"/>
      <c r="RMH31" s="70"/>
      <c r="RMI31" s="70"/>
      <c r="RMJ31" s="70"/>
      <c r="RMK31" s="70"/>
      <c r="RML31" s="70"/>
      <c r="RMM31" s="70"/>
      <c r="RMN31" s="70"/>
      <c r="RMO31" s="70"/>
      <c r="RMP31" s="70"/>
      <c r="RMQ31" s="70"/>
      <c r="RMR31" s="70"/>
      <c r="RMS31" s="70"/>
      <c r="RMT31" s="70"/>
      <c r="RMU31" s="70"/>
      <c r="RMV31" s="70"/>
      <c r="RMW31" s="70"/>
      <c r="RMX31" s="70"/>
      <c r="RMY31" s="70"/>
      <c r="RMZ31" s="70"/>
      <c r="RNA31" s="70"/>
      <c r="RNB31" s="70"/>
      <c r="RNC31" s="70"/>
      <c r="RND31" s="70"/>
      <c r="RNE31" s="70"/>
      <c r="RNF31" s="70"/>
      <c r="RNG31" s="70"/>
      <c r="RNH31" s="70"/>
      <c r="RNI31" s="70"/>
      <c r="RNJ31" s="70"/>
      <c r="RNK31" s="70"/>
      <c r="RNL31" s="70"/>
      <c r="RNM31" s="70"/>
      <c r="RNN31" s="70"/>
      <c r="RNO31" s="70"/>
      <c r="RNP31" s="70"/>
      <c r="RNQ31" s="70"/>
      <c r="RNR31" s="70"/>
      <c r="RNS31" s="70"/>
      <c r="RNT31" s="70"/>
      <c r="RNU31" s="70"/>
      <c r="RNV31" s="70"/>
      <c r="RNW31" s="70"/>
      <c r="RNX31" s="70"/>
      <c r="RNY31" s="70"/>
      <c r="RNZ31" s="70"/>
      <c r="ROA31" s="70"/>
      <c r="ROB31" s="70"/>
      <c r="ROC31" s="70"/>
      <c r="ROD31" s="70"/>
      <c r="ROE31" s="70"/>
      <c r="ROF31" s="70"/>
      <c r="ROG31" s="70"/>
      <c r="ROH31" s="70"/>
      <c r="ROI31" s="70"/>
      <c r="ROJ31" s="70"/>
      <c r="ROK31" s="70"/>
      <c r="ROL31" s="70"/>
      <c r="ROM31" s="70"/>
      <c r="RON31" s="70"/>
      <c r="ROO31" s="70"/>
      <c r="ROP31" s="70"/>
      <c r="ROQ31" s="70"/>
      <c r="ROR31" s="70"/>
      <c r="ROS31" s="70"/>
      <c r="ROT31" s="70"/>
      <c r="ROU31" s="70"/>
      <c r="ROV31" s="70"/>
      <c r="ROW31" s="70"/>
      <c r="ROX31" s="70"/>
      <c r="ROY31" s="70"/>
      <c r="ROZ31" s="70"/>
      <c r="RPA31" s="70"/>
      <c r="RPB31" s="70"/>
      <c r="RPC31" s="70"/>
      <c r="RPD31" s="70"/>
      <c r="RPE31" s="70"/>
      <c r="RPF31" s="70"/>
      <c r="RPG31" s="70"/>
      <c r="RPH31" s="70"/>
      <c r="RPI31" s="70"/>
      <c r="RPJ31" s="70"/>
      <c r="RPK31" s="70"/>
      <c r="RPL31" s="70"/>
      <c r="RPM31" s="70"/>
      <c r="RPN31" s="70"/>
      <c r="RPO31" s="70"/>
      <c r="RPP31" s="70"/>
      <c r="RPQ31" s="70"/>
      <c r="RPR31" s="70"/>
      <c r="RPS31" s="70"/>
      <c r="RPT31" s="70"/>
      <c r="RPU31" s="70"/>
      <c r="RPV31" s="70"/>
      <c r="RPW31" s="70"/>
      <c r="RPX31" s="70"/>
      <c r="RPY31" s="70"/>
      <c r="RPZ31" s="70"/>
      <c r="RQA31" s="70"/>
      <c r="RQB31" s="70"/>
      <c r="RQC31" s="70"/>
      <c r="RQD31" s="70"/>
      <c r="RQE31" s="70"/>
      <c r="RQF31" s="70"/>
      <c r="RQG31" s="70"/>
      <c r="RQH31" s="70"/>
      <c r="RQI31" s="70"/>
      <c r="RQJ31" s="70"/>
      <c r="RQK31" s="70"/>
      <c r="RQL31" s="70"/>
      <c r="RQM31" s="70"/>
      <c r="RQN31" s="70"/>
      <c r="RQO31" s="70"/>
      <c r="RQP31" s="70"/>
      <c r="RQQ31" s="70"/>
      <c r="RQR31" s="70"/>
      <c r="RQS31" s="70"/>
      <c r="RQT31" s="70"/>
      <c r="RQU31" s="70"/>
      <c r="RQV31" s="70"/>
      <c r="RQW31" s="70"/>
      <c r="RQX31" s="70"/>
      <c r="RQY31" s="70"/>
      <c r="RQZ31" s="70"/>
      <c r="RRA31" s="70"/>
      <c r="RRB31" s="70"/>
      <c r="RRC31" s="70"/>
      <c r="RRD31" s="70"/>
      <c r="RRE31" s="70"/>
      <c r="RRF31" s="70"/>
      <c r="RRG31" s="70"/>
      <c r="RRH31" s="70"/>
      <c r="RRI31" s="70"/>
      <c r="RRJ31" s="70"/>
      <c r="RRK31" s="70"/>
      <c r="RRL31" s="70"/>
      <c r="RRM31" s="70"/>
      <c r="RRN31" s="70"/>
      <c r="RRO31" s="70"/>
      <c r="RRP31" s="70"/>
      <c r="RRQ31" s="70"/>
      <c r="RRR31" s="70"/>
      <c r="RRS31" s="70"/>
      <c r="RRT31" s="70"/>
      <c r="RRU31" s="70"/>
      <c r="RRV31" s="70"/>
      <c r="RRW31" s="70"/>
      <c r="RRX31" s="70"/>
      <c r="RRY31" s="70"/>
      <c r="RRZ31" s="70"/>
      <c r="RSA31" s="70"/>
      <c r="RSB31" s="70"/>
      <c r="RSC31" s="70"/>
      <c r="RSD31" s="70"/>
      <c r="RSE31" s="70"/>
      <c r="RSF31" s="70"/>
      <c r="RSG31" s="70"/>
      <c r="RSH31" s="70"/>
      <c r="RSI31" s="70"/>
      <c r="RSJ31" s="70"/>
      <c r="RSK31" s="70"/>
      <c r="RSL31" s="70"/>
      <c r="RSM31" s="70"/>
      <c r="RSN31" s="70"/>
      <c r="RSO31" s="70"/>
      <c r="RSP31" s="70"/>
      <c r="RSQ31" s="70"/>
      <c r="RSR31" s="70"/>
      <c r="RSS31" s="70"/>
      <c r="RST31" s="70"/>
      <c r="RSU31" s="70"/>
      <c r="RSV31" s="70"/>
      <c r="RSW31" s="70"/>
      <c r="RSX31" s="70"/>
      <c r="RSY31" s="70"/>
      <c r="RSZ31" s="70"/>
      <c r="RTA31" s="70"/>
      <c r="RTB31" s="70"/>
      <c r="RTC31" s="70"/>
      <c r="RTD31" s="70"/>
      <c r="RTE31" s="70"/>
      <c r="RTF31" s="70"/>
      <c r="RTG31" s="70"/>
      <c r="RTH31" s="70"/>
      <c r="RTI31" s="70"/>
      <c r="RTJ31" s="70"/>
      <c r="RTK31" s="70"/>
      <c r="RTL31" s="70"/>
      <c r="RTM31" s="70"/>
      <c r="RTN31" s="70"/>
      <c r="RTO31" s="70"/>
      <c r="RTP31" s="70"/>
      <c r="RTQ31" s="70"/>
      <c r="RTR31" s="70"/>
      <c r="RTS31" s="70"/>
      <c r="RTT31" s="70"/>
      <c r="RTU31" s="70"/>
      <c r="RTV31" s="70"/>
      <c r="RTW31" s="70"/>
      <c r="RTX31" s="70"/>
      <c r="RTY31" s="70"/>
      <c r="RTZ31" s="70"/>
      <c r="RUA31" s="70"/>
      <c r="RUB31" s="70"/>
      <c r="RUC31" s="70"/>
      <c r="RUD31" s="70"/>
      <c r="RUE31" s="70"/>
      <c r="RUF31" s="70"/>
      <c r="RUG31" s="70"/>
      <c r="RUH31" s="70"/>
      <c r="RUI31" s="70"/>
      <c r="RUJ31" s="70"/>
      <c r="RUK31" s="70"/>
      <c r="RUL31" s="70"/>
      <c r="RUM31" s="70"/>
      <c r="RUN31" s="70"/>
      <c r="RUO31" s="70"/>
      <c r="RUP31" s="70"/>
      <c r="RUQ31" s="70"/>
      <c r="RUR31" s="70"/>
      <c r="RUS31" s="70"/>
      <c r="RUT31" s="70"/>
      <c r="RUU31" s="70"/>
      <c r="RUV31" s="70"/>
      <c r="RUW31" s="70"/>
      <c r="RUX31" s="70"/>
      <c r="RUY31" s="70"/>
      <c r="RUZ31" s="70"/>
      <c r="RVA31" s="70"/>
      <c r="RVB31" s="70"/>
      <c r="RVC31" s="70"/>
      <c r="RVD31" s="70"/>
      <c r="RVE31" s="70"/>
      <c r="RVF31" s="70"/>
      <c r="RVG31" s="70"/>
      <c r="RVH31" s="70"/>
      <c r="RVI31" s="70"/>
      <c r="RVJ31" s="70"/>
      <c r="RVK31" s="70"/>
      <c r="RVL31" s="70"/>
      <c r="RVM31" s="70"/>
      <c r="RVN31" s="70"/>
      <c r="RVO31" s="70"/>
      <c r="RVP31" s="70"/>
      <c r="RVQ31" s="70"/>
      <c r="RVR31" s="70"/>
      <c r="RVS31" s="70"/>
      <c r="RVT31" s="70"/>
      <c r="RVU31" s="70"/>
      <c r="RVV31" s="70"/>
      <c r="RVW31" s="70"/>
      <c r="RVX31" s="70"/>
      <c r="RVY31" s="70"/>
      <c r="RVZ31" s="70"/>
      <c r="RWA31" s="70"/>
      <c r="RWB31" s="70"/>
      <c r="RWC31" s="70"/>
      <c r="RWD31" s="70"/>
      <c r="RWE31" s="70"/>
      <c r="RWF31" s="70"/>
      <c r="RWG31" s="70"/>
      <c r="RWH31" s="70"/>
      <c r="RWI31" s="70"/>
      <c r="RWJ31" s="70"/>
      <c r="RWK31" s="70"/>
      <c r="RWL31" s="70"/>
      <c r="RWM31" s="70"/>
      <c r="RWN31" s="70"/>
      <c r="RWO31" s="70"/>
      <c r="RWP31" s="70"/>
      <c r="RWQ31" s="70"/>
      <c r="RWR31" s="70"/>
      <c r="RWS31" s="70"/>
      <c r="RWT31" s="70"/>
      <c r="RWU31" s="70"/>
      <c r="RWV31" s="70"/>
      <c r="RWW31" s="70"/>
      <c r="RWX31" s="70"/>
      <c r="RWY31" s="70"/>
      <c r="RWZ31" s="70"/>
      <c r="RXA31" s="70"/>
      <c r="RXB31" s="70"/>
      <c r="RXC31" s="70"/>
      <c r="RXD31" s="70"/>
      <c r="RXE31" s="70"/>
      <c r="RXF31" s="70"/>
      <c r="RXG31" s="70"/>
      <c r="RXH31" s="70"/>
      <c r="RXI31" s="70"/>
      <c r="RXJ31" s="70"/>
      <c r="RXK31" s="70"/>
      <c r="RXL31" s="70"/>
      <c r="RXM31" s="70"/>
      <c r="RXN31" s="70"/>
      <c r="RXO31" s="70"/>
      <c r="RXP31" s="70"/>
      <c r="RXQ31" s="70"/>
      <c r="RXR31" s="70"/>
      <c r="RXS31" s="70"/>
      <c r="RXT31" s="70"/>
      <c r="RXU31" s="70"/>
      <c r="RXV31" s="70"/>
      <c r="RXW31" s="70"/>
      <c r="RXX31" s="70"/>
      <c r="RXY31" s="70"/>
      <c r="RXZ31" s="70"/>
      <c r="RYA31" s="70"/>
      <c r="RYB31" s="70"/>
      <c r="RYC31" s="70"/>
      <c r="RYD31" s="70"/>
      <c r="RYE31" s="70"/>
      <c r="RYF31" s="70"/>
      <c r="RYG31" s="70"/>
      <c r="RYH31" s="70"/>
      <c r="RYI31" s="70"/>
      <c r="RYJ31" s="70"/>
      <c r="RYK31" s="70"/>
      <c r="RYL31" s="70"/>
      <c r="RYM31" s="70"/>
      <c r="RYN31" s="70"/>
      <c r="RYO31" s="70"/>
      <c r="RYP31" s="70"/>
      <c r="RYQ31" s="70"/>
      <c r="RYR31" s="70"/>
      <c r="RYS31" s="70"/>
      <c r="RYT31" s="70"/>
      <c r="RYU31" s="70"/>
      <c r="RYV31" s="70"/>
      <c r="RYW31" s="70"/>
      <c r="RYX31" s="70"/>
      <c r="RYY31" s="70"/>
      <c r="RYZ31" s="70"/>
      <c r="RZA31" s="70"/>
      <c r="RZB31" s="70"/>
      <c r="RZC31" s="70"/>
      <c r="RZD31" s="70"/>
      <c r="RZE31" s="70"/>
      <c r="RZF31" s="70"/>
      <c r="RZG31" s="70"/>
      <c r="RZH31" s="70"/>
      <c r="RZI31" s="70"/>
      <c r="RZJ31" s="70"/>
      <c r="RZK31" s="70"/>
      <c r="RZL31" s="70"/>
      <c r="RZM31" s="70"/>
      <c r="RZN31" s="70"/>
      <c r="RZO31" s="70"/>
      <c r="RZP31" s="70"/>
      <c r="RZQ31" s="70"/>
      <c r="RZR31" s="70"/>
      <c r="RZS31" s="70"/>
      <c r="RZT31" s="70"/>
      <c r="RZU31" s="70"/>
      <c r="RZV31" s="70"/>
      <c r="RZW31" s="70"/>
      <c r="RZX31" s="70"/>
      <c r="RZY31" s="70"/>
      <c r="RZZ31" s="70"/>
      <c r="SAA31" s="70"/>
      <c r="SAB31" s="70"/>
      <c r="SAC31" s="70"/>
      <c r="SAD31" s="70"/>
      <c r="SAE31" s="70"/>
      <c r="SAF31" s="70"/>
      <c r="SAG31" s="70"/>
      <c r="SAH31" s="70"/>
      <c r="SAI31" s="70"/>
      <c r="SAJ31" s="70"/>
      <c r="SAK31" s="70"/>
      <c r="SAL31" s="70"/>
      <c r="SAM31" s="70"/>
      <c r="SAN31" s="70"/>
      <c r="SAO31" s="70"/>
      <c r="SAP31" s="70"/>
      <c r="SAQ31" s="70"/>
      <c r="SAR31" s="70"/>
      <c r="SAS31" s="70"/>
      <c r="SAT31" s="70"/>
      <c r="SAU31" s="70"/>
      <c r="SAV31" s="70"/>
      <c r="SAW31" s="70"/>
      <c r="SAX31" s="70"/>
      <c r="SAY31" s="70"/>
      <c r="SAZ31" s="70"/>
      <c r="SBA31" s="70"/>
      <c r="SBB31" s="70"/>
      <c r="SBC31" s="70"/>
      <c r="SBD31" s="70"/>
      <c r="SBE31" s="70"/>
      <c r="SBF31" s="70"/>
      <c r="SBG31" s="70"/>
      <c r="SBH31" s="70"/>
      <c r="SBI31" s="70"/>
      <c r="SBJ31" s="70"/>
      <c r="SBK31" s="70"/>
      <c r="SBL31" s="70"/>
      <c r="SBM31" s="70"/>
      <c r="SBN31" s="70"/>
      <c r="SBO31" s="70"/>
      <c r="SBP31" s="70"/>
      <c r="SBQ31" s="70"/>
      <c r="SBR31" s="70"/>
      <c r="SBS31" s="70"/>
      <c r="SBT31" s="70"/>
      <c r="SBU31" s="70"/>
      <c r="SBV31" s="70"/>
      <c r="SBW31" s="70"/>
      <c r="SBX31" s="70"/>
      <c r="SBY31" s="70"/>
      <c r="SBZ31" s="70"/>
      <c r="SCA31" s="70"/>
      <c r="SCB31" s="70"/>
      <c r="SCC31" s="70"/>
      <c r="SCD31" s="70"/>
      <c r="SCE31" s="70"/>
      <c r="SCF31" s="70"/>
      <c r="SCG31" s="70"/>
      <c r="SCH31" s="70"/>
      <c r="SCI31" s="70"/>
      <c r="SCJ31" s="70"/>
      <c r="SCK31" s="70"/>
      <c r="SCL31" s="70"/>
      <c r="SCM31" s="70"/>
      <c r="SCN31" s="70"/>
      <c r="SCO31" s="70"/>
      <c r="SCP31" s="70"/>
      <c r="SCQ31" s="70"/>
      <c r="SCR31" s="70"/>
      <c r="SCS31" s="70"/>
      <c r="SCT31" s="70"/>
      <c r="SCU31" s="70"/>
      <c r="SCV31" s="70"/>
      <c r="SCW31" s="70"/>
      <c r="SCX31" s="70"/>
      <c r="SCY31" s="70"/>
      <c r="SCZ31" s="70"/>
      <c r="SDA31" s="70"/>
      <c r="SDB31" s="70"/>
      <c r="SDC31" s="70"/>
      <c r="SDD31" s="70"/>
      <c r="SDE31" s="70"/>
      <c r="SDF31" s="70"/>
      <c r="SDG31" s="70"/>
      <c r="SDH31" s="70"/>
      <c r="SDI31" s="70"/>
      <c r="SDJ31" s="70"/>
      <c r="SDK31" s="70"/>
      <c r="SDL31" s="70"/>
      <c r="SDM31" s="70"/>
      <c r="SDN31" s="70"/>
      <c r="SDO31" s="70"/>
      <c r="SDP31" s="70"/>
      <c r="SDQ31" s="70"/>
      <c r="SDR31" s="70"/>
      <c r="SDS31" s="70"/>
      <c r="SDT31" s="70"/>
      <c r="SDU31" s="70"/>
      <c r="SDV31" s="70"/>
      <c r="SDW31" s="70"/>
      <c r="SDX31" s="70"/>
      <c r="SDY31" s="70"/>
      <c r="SDZ31" s="70"/>
      <c r="SEA31" s="70"/>
      <c r="SEB31" s="70"/>
      <c r="SEC31" s="70"/>
      <c r="SED31" s="70"/>
      <c r="SEE31" s="70"/>
      <c r="SEF31" s="70"/>
      <c r="SEG31" s="70"/>
      <c r="SEH31" s="70"/>
      <c r="SEI31" s="70"/>
      <c r="SEJ31" s="70"/>
      <c r="SEK31" s="70"/>
      <c r="SEL31" s="70"/>
      <c r="SEM31" s="70"/>
      <c r="SEN31" s="70"/>
      <c r="SEO31" s="70"/>
      <c r="SEP31" s="70"/>
      <c r="SEQ31" s="70"/>
      <c r="SER31" s="70"/>
      <c r="SES31" s="70"/>
      <c r="SET31" s="70"/>
      <c r="SEU31" s="70"/>
      <c r="SEV31" s="70"/>
      <c r="SEW31" s="70"/>
      <c r="SEX31" s="70"/>
      <c r="SEY31" s="70"/>
      <c r="SEZ31" s="70"/>
      <c r="SFA31" s="70"/>
      <c r="SFB31" s="70"/>
      <c r="SFC31" s="70"/>
      <c r="SFD31" s="70"/>
      <c r="SFE31" s="70"/>
      <c r="SFF31" s="70"/>
      <c r="SFG31" s="70"/>
      <c r="SFH31" s="70"/>
      <c r="SFI31" s="70"/>
      <c r="SFJ31" s="70"/>
      <c r="SFK31" s="70"/>
      <c r="SFL31" s="70"/>
      <c r="SFM31" s="70"/>
      <c r="SFN31" s="70"/>
      <c r="SFO31" s="70"/>
      <c r="SFP31" s="70"/>
      <c r="SFQ31" s="70"/>
      <c r="SFR31" s="70"/>
      <c r="SFS31" s="70"/>
      <c r="SFT31" s="70"/>
      <c r="SFU31" s="70"/>
      <c r="SFV31" s="70"/>
      <c r="SFW31" s="70"/>
      <c r="SFX31" s="70"/>
      <c r="SFY31" s="70"/>
      <c r="SFZ31" s="70"/>
      <c r="SGA31" s="70"/>
      <c r="SGB31" s="70"/>
      <c r="SGC31" s="70"/>
      <c r="SGD31" s="70"/>
      <c r="SGE31" s="70"/>
      <c r="SGF31" s="70"/>
      <c r="SGG31" s="70"/>
      <c r="SGH31" s="70"/>
      <c r="SGI31" s="70"/>
      <c r="SGJ31" s="70"/>
      <c r="SGK31" s="70"/>
      <c r="SGL31" s="70"/>
      <c r="SGM31" s="70"/>
      <c r="SGN31" s="70"/>
      <c r="SGO31" s="70"/>
      <c r="SGP31" s="70"/>
      <c r="SGQ31" s="70"/>
      <c r="SGR31" s="70"/>
      <c r="SGS31" s="70"/>
      <c r="SGT31" s="70"/>
      <c r="SGU31" s="70"/>
      <c r="SGV31" s="70"/>
      <c r="SGW31" s="70"/>
      <c r="SGX31" s="70"/>
      <c r="SGY31" s="70"/>
      <c r="SGZ31" s="70"/>
      <c r="SHA31" s="70"/>
      <c r="SHB31" s="70"/>
      <c r="SHC31" s="70"/>
      <c r="SHD31" s="70"/>
      <c r="SHE31" s="70"/>
      <c r="SHF31" s="70"/>
      <c r="SHG31" s="70"/>
      <c r="SHH31" s="70"/>
      <c r="SHI31" s="70"/>
      <c r="SHJ31" s="70"/>
      <c r="SHK31" s="70"/>
      <c r="SHL31" s="70"/>
      <c r="SHM31" s="70"/>
      <c r="SHN31" s="70"/>
      <c r="SHO31" s="70"/>
      <c r="SHP31" s="70"/>
      <c r="SHQ31" s="70"/>
      <c r="SHR31" s="70"/>
      <c r="SHS31" s="70"/>
      <c r="SHT31" s="70"/>
      <c r="SHU31" s="70"/>
      <c r="SHV31" s="70"/>
      <c r="SHW31" s="70"/>
      <c r="SHX31" s="70"/>
      <c r="SHY31" s="70"/>
      <c r="SHZ31" s="70"/>
      <c r="SIA31" s="70"/>
      <c r="SIB31" s="70"/>
      <c r="SIC31" s="70"/>
      <c r="SID31" s="70"/>
      <c r="SIE31" s="70"/>
      <c r="SIF31" s="70"/>
      <c r="SIG31" s="70"/>
      <c r="SIH31" s="70"/>
      <c r="SII31" s="70"/>
      <c r="SIJ31" s="70"/>
      <c r="SIK31" s="70"/>
      <c r="SIL31" s="70"/>
      <c r="SIM31" s="70"/>
      <c r="SIN31" s="70"/>
      <c r="SIO31" s="70"/>
      <c r="SIP31" s="70"/>
      <c r="SIQ31" s="70"/>
      <c r="SIR31" s="70"/>
      <c r="SIS31" s="70"/>
      <c r="SIT31" s="70"/>
      <c r="SIU31" s="70"/>
      <c r="SIV31" s="70"/>
      <c r="SIW31" s="70"/>
      <c r="SIX31" s="70"/>
      <c r="SIY31" s="70"/>
      <c r="SIZ31" s="70"/>
      <c r="SJA31" s="70"/>
      <c r="SJB31" s="70"/>
      <c r="SJC31" s="70"/>
      <c r="SJD31" s="70"/>
      <c r="SJE31" s="70"/>
      <c r="SJF31" s="70"/>
      <c r="SJG31" s="70"/>
      <c r="SJH31" s="70"/>
      <c r="SJI31" s="70"/>
      <c r="SJJ31" s="70"/>
      <c r="SJK31" s="70"/>
      <c r="SJL31" s="70"/>
      <c r="SJM31" s="70"/>
      <c r="SJN31" s="70"/>
      <c r="SJO31" s="70"/>
      <c r="SJP31" s="70"/>
      <c r="SJQ31" s="70"/>
      <c r="SJR31" s="70"/>
      <c r="SJS31" s="70"/>
      <c r="SJT31" s="70"/>
      <c r="SJU31" s="70"/>
      <c r="SJV31" s="70"/>
      <c r="SJW31" s="70"/>
      <c r="SJX31" s="70"/>
      <c r="SJY31" s="70"/>
      <c r="SJZ31" s="70"/>
      <c r="SKA31" s="70"/>
      <c r="SKB31" s="70"/>
      <c r="SKC31" s="70"/>
      <c r="SKD31" s="70"/>
      <c r="SKE31" s="70"/>
      <c r="SKF31" s="70"/>
      <c r="SKG31" s="70"/>
      <c r="SKH31" s="70"/>
      <c r="SKI31" s="70"/>
      <c r="SKJ31" s="70"/>
      <c r="SKK31" s="70"/>
      <c r="SKL31" s="70"/>
      <c r="SKM31" s="70"/>
      <c r="SKN31" s="70"/>
      <c r="SKO31" s="70"/>
      <c r="SKP31" s="70"/>
      <c r="SKQ31" s="70"/>
      <c r="SKR31" s="70"/>
      <c r="SKS31" s="70"/>
      <c r="SKT31" s="70"/>
      <c r="SKU31" s="70"/>
      <c r="SKV31" s="70"/>
      <c r="SKW31" s="70"/>
      <c r="SKX31" s="70"/>
      <c r="SKY31" s="70"/>
      <c r="SKZ31" s="70"/>
      <c r="SLA31" s="70"/>
      <c r="SLB31" s="70"/>
      <c r="SLC31" s="70"/>
      <c r="SLD31" s="70"/>
      <c r="SLE31" s="70"/>
      <c r="SLF31" s="70"/>
      <c r="SLG31" s="70"/>
      <c r="SLH31" s="70"/>
      <c r="SLI31" s="70"/>
      <c r="SLJ31" s="70"/>
      <c r="SLK31" s="70"/>
      <c r="SLL31" s="70"/>
      <c r="SLM31" s="70"/>
      <c r="SLN31" s="70"/>
      <c r="SLO31" s="70"/>
      <c r="SLP31" s="70"/>
      <c r="SLQ31" s="70"/>
      <c r="SLR31" s="70"/>
      <c r="SLS31" s="70"/>
      <c r="SLT31" s="70"/>
      <c r="SLU31" s="70"/>
      <c r="SLV31" s="70"/>
      <c r="SLW31" s="70"/>
      <c r="SLX31" s="70"/>
      <c r="SLY31" s="70"/>
      <c r="SLZ31" s="70"/>
      <c r="SMA31" s="70"/>
      <c r="SMB31" s="70"/>
      <c r="SMC31" s="70"/>
      <c r="SMD31" s="70"/>
      <c r="SME31" s="70"/>
      <c r="SMF31" s="70"/>
      <c r="SMG31" s="70"/>
      <c r="SMH31" s="70"/>
      <c r="SMI31" s="70"/>
      <c r="SMJ31" s="70"/>
      <c r="SMK31" s="70"/>
      <c r="SML31" s="70"/>
      <c r="SMM31" s="70"/>
      <c r="SMN31" s="70"/>
      <c r="SMO31" s="70"/>
      <c r="SMP31" s="70"/>
      <c r="SMQ31" s="70"/>
      <c r="SMR31" s="70"/>
      <c r="SMS31" s="70"/>
      <c r="SMT31" s="70"/>
      <c r="SMU31" s="70"/>
      <c r="SMV31" s="70"/>
      <c r="SMW31" s="70"/>
      <c r="SMX31" s="70"/>
      <c r="SMY31" s="70"/>
      <c r="SMZ31" s="70"/>
      <c r="SNA31" s="70"/>
      <c r="SNB31" s="70"/>
      <c r="SNC31" s="70"/>
      <c r="SND31" s="70"/>
      <c r="SNE31" s="70"/>
      <c r="SNF31" s="70"/>
      <c r="SNG31" s="70"/>
      <c r="SNH31" s="70"/>
      <c r="SNI31" s="70"/>
      <c r="SNJ31" s="70"/>
      <c r="SNK31" s="70"/>
      <c r="SNL31" s="70"/>
      <c r="SNM31" s="70"/>
      <c r="SNN31" s="70"/>
      <c r="SNO31" s="70"/>
      <c r="SNP31" s="70"/>
      <c r="SNQ31" s="70"/>
      <c r="SNR31" s="70"/>
      <c r="SNS31" s="70"/>
      <c r="SNT31" s="70"/>
      <c r="SNU31" s="70"/>
      <c r="SNV31" s="70"/>
      <c r="SNW31" s="70"/>
      <c r="SNX31" s="70"/>
      <c r="SNY31" s="70"/>
      <c r="SNZ31" s="70"/>
      <c r="SOA31" s="70"/>
      <c r="SOB31" s="70"/>
      <c r="SOC31" s="70"/>
      <c r="SOD31" s="70"/>
      <c r="SOE31" s="70"/>
      <c r="SOF31" s="70"/>
      <c r="SOG31" s="70"/>
      <c r="SOH31" s="70"/>
      <c r="SOI31" s="70"/>
      <c r="SOJ31" s="70"/>
      <c r="SOK31" s="70"/>
      <c r="SOL31" s="70"/>
      <c r="SOM31" s="70"/>
      <c r="SON31" s="70"/>
      <c r="SOO31" s="70"/>
      <c r="SOP31" s="70"/>
      <c r="SOQ31" s="70"/>
      <c r="SOR31" s="70"/>
      <c r="SOS31" s="70"/>
      <c r="SOT31" s="70"/>
      <c r="SOU31" s="70"/>
      <c r="SOV31" s="70"/>
      <c r="SOW31" s="70"/>
      <c r="SOX31" s="70"/>
      <c r="SOY31" s="70"/>
      <c r="SOZ31" s="70"/>
      <c r="SPA31" s="70"/>
      <c r="SPB31" s="70"/>
      <c r="SPC31" s="70"/>
      <c r="SPD31" s="70"/>
      <c r="SPE31" s="70"/>
      <c r="SPF31" s="70"/>
      <c r="SPG31" s="70"/>
      <c r="SPH31" s="70"/>
      <c r="SPI31" s="70"/>
      <c r="SPJ31" s="70"/>
      <c r="SPK31" s="70"/>
      <c r="SPL31" s="70"/>
      <c r="SPM31" s="70"/>
      <c r="SPN31" s="70"/>
      <c r="SPO31" s="70"/>
      <c r="SPP31" s="70"/>
      <c r="SPQ31" s="70"/>
      <c r="SPR31" s="70"/>
      <c r="SPS31" s="70"/>
      <c r="SPT31" s="70"/>
      <c r="SPU31" s="70"/>
      <c r="SPV31" s="70"/>
      <c r="SPW31" s="70"/>
      <c r="SPX31" s="70"/>
      <c r="SPY31" s="70"/>
      <c r="SPZ31" s="70"/>
      <c r="SQA31" s="70"/>
      <c r="SQB31" s="70"/>
      <c r="SQC31" s="70"/>
      <c r="SQD31" s="70"/>
      <c r="SQE31" s="70"/>
      <c r="SQF31" s="70"/>
      <c r="SQG31" s="70"/>
      <c r="SQH31" s="70"/>
      <c r="SQI31" s="70"/>
      <c r="SQJ31" s="70"/>
      <c r="SQK31" s="70"/>
      <c r="SQL31" s="70"/>
      <c r="SQM31" s="70"/>
      <c r="SQN31" s="70"/>
      <c r="SQO31" s="70"/>
      <c r="SQP31" s="70"/>
      <c r="SQQ31" s="70"/>
      <c r="SQR31" s="70"/>
      <c r="SQS31" s="70"/>
      <c r="SQT31" s="70"/>
      <c r="SQU31" s="70"/>
      <c r="SQV31" s="70"/>
      <c r="SQW31" s="70"/>
      <c r="SQX31" s="70"/>
      <c r="SQY31" s="70"/>
      <c r="SQZ31" s="70"/>
      <c r="SRA31" s="70"/>
      <c r="SRB31" s="70"/>
      <c r="SRC31" s="70"/>
      <c r="SRD31" s="70"/>
      <c r="SRE31" s="70"/>
      <c r="SRF31" s="70"/>
      <c r="SRG31" s="70"/>
      <c r="SRH31" s="70"/>
      <c r="SRI31" s="70"/>
      <c r="SRJ31" s="70"/>
      <c r="SRK31" s="70"/>
      <c r="SRL31" s="70"/>
      <c r="SRM31" s="70"/>
      <c r="SRN31" s="70"/>
      <c r="SRO31" s="70"/>
      <c r="SRP31" s="70"/>
      <c r="SRQ31" s="70"/>
      <c r="SRR31" s="70"/>
      <c r="SRS31" s="70"/>
      <c r="SRT31" s="70"/>
      <c r="SRU31" s="70"/>
      <c r="SRV31" s="70"/>
      <c r="SRW31" s="70"/>
      <c r="SRX31" s="70"/>
      <c r="SRY31" s="70"/>
      <c r="SRZ31" s="70"/>
      <c r="SSA31" s="70"/>
      <c r="SSB31" s="70"/>
      <c r="SSC31" s="70"/>
      <c r="SSD31" s="70"/>
      <c r="SSE31" s="70"/>
      <c r="SSF31" s="70"/>
      <c r="SSG31" s="70"/>
      <c r="SSH31" s="70"/>
      <c r="SSI31" s="70"/>
      <c r="SSJ31" s="70"/>
      <c r="SSK31" s="70"/>
      <c r="SSL31" s="70"/>
      <c r="SSM31" s="70"/>
      <c r="SSN31" s="70"/>
      <c r="SSO31" s="70"/>
      <c r="SSP31" s="70"/>
      <c r="SSQ31" s="70"/>
      <c r="SSR31" s="70"/>
      <c r="SSS31" s="70"/>
      <c r="SST31" s="70"/>
      <c r="SSU31" s="70"/>
      <c r="SSV31" s="70"/>
      <c r="SSW31" s="70"/>
      <c r="SSX31" s="70"/>
      <c r="SSY31" s="70"/>
      <c r="SSZ31" s="70"/>
      <c r="STA31" s="70"/>
      <c r="STB31" s="70"/>
      <c r="STC31" s="70"/>
      <c r="STD31" s="70"/>
      <c r="STE31" s="70"/>
      <c r="STF31" s="70"/>
      <c r="STG31" s="70"/>
      <c r="STH31" s="70"/>
      <c r="STI31" s="70"/>
      <c r="STJ31" s="70"/>
      <c r="STK31" s="70"/>
      <c r="STL31" s="70"/>
      <c r="STM31" s="70"/>
      <c r="STN31" s="70"/>
      <c r="STO31" s="70"/>
      <c r="STP31" s="70"/>
      <c r="STQ31" s="70"/>
      <c r="STR31" s="70"/>
      <c r="STS31" s="70"/>
      <c r="STT31" s="70"/>
      <c r="STU31" s="70"/>
      <c r="STV31" s="70"/>
      <c r="STW31" s="70"/>
      <c r="STX31" s="70"/>
      <c r="STY31" s="70"/>
      <c r="STZ31" s="70"/>
      <c r="SUA31" s="70"/>
      <c r="SUB31" s="70"/>
      <c r="SUC31" s="70"/>
      <c r="SUD31" s="70"/>
      <c r="SUE31" s="70"/>
      <c r="SUF31" s="70"/>
      <c r="SUG31" s="70"/>
      <c r="SUH31" s="70"/>
      <c r="SUI31" s="70"/>
      <c r="SUJ31" s="70"/>
      <c r="SUK31" s="70"/>
      <c r="SUL31" s="70"/>
      <c r="SUM31" s="70"/>
      <c r="SUN31" s="70"/>
      <c r="SUO31" s="70"/>
      <c r="SUP31" s="70"/>
      <c r="SUQ31" s="70"/>
      <c r="SUR31" s="70"/>
      <c r="SUS31" s="70"/>
      <c r="SUT31" s="70"/>
      <c r="SUU31" s="70"/>
      <c r="SUV31" s="70"/>
      <c r="SUW31" s="70"/>
      <c r="SUX31" s="70"/>
      <c r="SUY31" s="70"/>
      <c r="SUZ31" s="70"/>
      <c r="SVA31" s="70"/>
      <c r="SVB31" s="70"/>
      <c r="SVC31" s="70"/>
      <c r="SVD31" s="70"/>
      <c r="SVE31" s="70"/>
      <c r="SVF31" s="70"/>
      <c r="SVG31" s="70"/>
      <c r="SVH31" s="70"/>
      <c r="SVI31" s="70"/>
      <c r="SVJ31" s="70"/>
      <c r="SVK31" s="70"/>
      <c r="SVL31" s="70"/>
      <c r="SVM31" s="70"/>
      <c r="SVN31" s="70"/>
      <c r="SVO31" s="70"/>
      <c r="SVP31" s="70"/>
      <c r="SVQ31" s="70"/>
      <c r="SVR31" s="70"/>
      <c r="SVS31" s="70"/>
      <c r="SVT31" s="70"/>
      <c r="SVU31" s="70"/>
      <c r="SVV31" s="70"/>
      <c r="SVW31" s="70"/>
      <c r="SVX31" s="70"/>
      <c r="SVY31" s="70"/>
      <c r="SVZ31" s="70"/>
      <c r="SWA31" s="70"/>
      <c r="SWB31" s="70"/>
      <c r="SWC31" s="70"/>
      <c r="SWD31" s="70"/>
      <c r="SWE31" s="70"/>
      <c r="SWF31" s="70"/>
      <c r="SWG31" s="70"/>
      <c r="SWH31" s="70"/>
      <c r="SWI31" s="70"/>
      <c r="SWJ31" s="70"/>
      <c r="SWK31" s="70"/>
      <c r="SWL31" s="70"/>
      <c r="SWM31" s="70"/>
      <c r="SWN31" s="70"/>
      <c r="SWO31" s="70"/>
      <c r="SWP31" s="70"/>
      <c r="SWQ31" s="70"/>
      <c r="SWR31" s="70"/>
      <c r="SWS31" s="70"/>
      <c r="SWT31" s="70"/>
      <c r="SWU31" s="70"/>
      <c r="SWV31" s="70"/>
      <c r="SWW31" s="70"/>
      <c r="SWX31" s="70"/>
      <c r="SWY31" s="70"/>
      <c r="SWZ31" s="70"/>
      <c r="SXA31" s="70"/>
      <c r="SXB31" s="70"/>
      <c r="SXC31" s="70"/>
      <c r="SXD31" s="70"/>
      <c r="SXE31" s="70"/>
      <c r="SXF31" s="70"/>
      <c r="SXG31" s="70"/>
      <c r="SXH31" s="70"/>
      <c r="SXI31" s="70"/>
      <c r="SXJ31" s="70"/>
      <c r="SXK31" s="70"/>
      <c r="SXL31" s="70"/>
      <c r="SXM31" s="70"/>
      <c r="SXN31" s="70"/>
      <c r="SXO31" s="70"/>
      <c r="SXP31" s="70"/>
      <c r="SXQ31" s="70"/>
      <c r="SXR31" s="70"/>
      <c r="SXS31" s="70"/>
      <c r="SXT31" s="70"/>
      <c r="SXU31" s="70"/>
      <c r="SXV31" s="70"/>
      <c r="SXW31" s="70"/>
      <c r="SXX31" s="70"/>
      <c r="SXY31" s="70"/>
      <c r="SXZ31" s="70"/>
      <c r="SYA31" s="70"/>
      <c r="SYB31" s="70"/>
      <c r="SYC31" s="70"/>
      <c r="SYD31" s="70"/>
      <c r="SYE31" s="70"/>
      <c r="SYF31" s="70"/>
      <c r="SYG31" s="70"/>
      <c r="SYH31" s="70"/>
      <c r="SYI31" s="70"/>
      <c r="SYJ31" s="70"/>
      <c r="SYK31" s="70"/>
      <c r="SYL31" s="70"/>
      <c r="SYM31" s="70"/>
      <c r="SYN31" s="70"/>
      <c r="SYO31" s="70"/>
      <c r="SYP31" s="70"/>
      <c r="SYQ31" s="70"/>
      <c r="SYR31" s="70"/>
      <c r="SYS31" s="70"/>
      <c r="SYT31" s="70"/>
      <c r="SYU31" s="70"/>
      <c r="SYV31" s="70"/>
      <c r="SYW31" s="70"/>
      <c r="SYX31" s="70"/>
      <c r="SYY31" s="70"/>
      <c r="SYZ31" s="70"/>
      <c r="SZA31" s="70"/>
      <c r="SZB31" s="70"/>
      <c r="SZC31" s="70"/>
      <c r="SZD31" s="70"/>
      <c r="SZE31" s="70"/>
      <c r="SZF31" s="70"/>
      <c r="SZG31" s="70"/>
      <c r="SZH31" s="70"/>
      <c r="SZI31" s="70"/>
      <c r="SZJ31" s="70"/>
      <c r="SZK31" s="70"/>
      <c r="SZL31" s="70"/>
      <c r="SZM31" s="70"/>
      <c r="SZN31" s="70"/>
      <c r="SZO31" s="70"/>
      <c r="SZP31" s="70"/>
      <c r="SZQ31" s="70"/>
      <c r="SZR31" s="70"/>
      <c r="SZS31" s="70"/>
      <c r="SZT31" s="70"/>
      <c r="SZU31" s="70"/>
      <c r="SZV31" s="70"/>
      <c r="SZW31" s="70"/>
      <c r="SZX31" s="70"/>
      <c r="SZY31" s="70"/>
      <c r="SZZ31" s="70"/>
      <c r="TAA31" s="70"/>
      <c r="TAB31" s="70"/>
      <c r="TAC31" s="70"/>
      <c r="TAD31" s="70"/>
      <c r="TAE31" s="70"/>
      <c r="TAF31" s="70"/>
      <c r="TAG31" s="70"/>
      <c r="TAH31" s="70"/>
      <c r="TAI31" s="70"/>
      <c r="TAJ31" s="70"/>
      <c r="TAK31" s="70"/>
      <c r="TAL31" s="70"/>
      <c r="TAM31" s="70"/>
      <c r="TAN31" s="70"/>
      <c r="TAO31" s="70"/>
      <c r="TAP31" s="70"/>
      <c r="TAQ31" s="70"/>
      <c r="TAR31" s="70"/>
      <c r="TAS31" s="70"/>
      <c r="TAT31" s="70"/>
      <c r="TAU31" s="70"/>
      <c r="TAV31" s="70"/>
      <c r="TAW31" s="70"/>
      <c r="TAX31" s="70"/>
      <c r="TAY31" s="70"/>
      <c r="TAZ31" s="70"/>
      <c r="TBA31" s="70"/>
      <c r="TBB31" s="70"/>
      <c r="TBC31" s="70"/>
      <c r="TBD31" s="70"/>
      <c r="TBE31" s="70"/>
      <c r="TBF31" s="70"/>
      <c r="TBG31" s="70"/>
      <c r="TBH31" s="70"/>
      <c r="TBI31" s="70"/>
      <c r="TBJ31" s="70"/>
      <c r="TBK31" s="70"/>
      <c r="TBL31" s="70"/>
      <c r="TBM31" s="70"/>
      <c r="TBN31" s="70"/>
      <c r="TBO31" s="70"/>
      <c r="TBP31" s="70"/>
      <c r="TBQ31" s="70"/>
      <c r="TBR31" s="70"/>
      <c r="TBS31" s="70"/>
      <c r="TBT31" s="70"/>
      <c r="TBU31" s="70"/>
      <c r="TBV31" s="70"/>
      <c r="TBW31" s="70"/>
      <c r="TBX31" s="70"/>
      <c r="TBY31" s="70"/>
      <c r="TBZ31" s="70"/>
      <c r="TCA31" s="70"/>
      <c r="TCB31" s="70"/>
      <c r="TCC31" s="70"/>
      <c r="TCD31" s="70"/>
      <c r="TCE31" s="70"/>
      <c r="TCF31" s="70"/>
      <c r="TCG31" s="70"/>
      <c r="TCH31" s="70"/>
      <c r="TCI31" s="70"/>
      <c r="TCJ31" s="70"/>
      <c r="TCK31" s="70"/>
      <c r="TCL31" s="70"/>
      <c r="TCM31" s="70"/>
      <c r="TCN31" s="70"/>
      <c r="TCO31" s="70"/>
      <c r="TCP31" s="70"/>
      <c r="TCQ31" s="70"/>
      <c r="TCR31" s="70"/>
      <c r="TCS31" s="70"/>
      <c r="TCT31" s="70"/>
      <c r="TCU31" s="70"/>
      <c r="TCV31" s="70"/>
      <c r="TCW31" s="70"/>
      <c r="TCX31" s="70"/>
      <c r="TCY31" s="70"/>
      <c r="TCZ31" s="70"/>
      <c r="TDA31" s="70"/>
      <c r="TDB31" s="70"/>
      <c r="TDC31" s="70"/>
      <c r="TDD31" s="70"/>
      <c r="TDE31" s="70"/>
      <c r="TDF31" s="70"/>
      <c r="TDG31" s="70"/>
      <c r="TDH31" s="70"/>
      <c r="TDI31" s="70"/>
      <c r="TDJ31" s="70"/>
      <c r="TDK31" s="70"/>
      <c r="TDL31" s="70"/>
      <c r="TDM31" s="70"/>
      <c r="TDN31" s="70"/>
      <c r="TDO31" s="70"/>
      <c r="TDP31" s="70"/>
      <c r="TDQ31" s="70"/>
      <c r="TDR31" s="70"/>
      <c r="TDS31" s="70"/>
      <c r="TDT31" s="70"/>
      <c r="TDU31" s="70"/>
      <c r="TDV31" s="70"/>
      <c r="TDW31" s="70"/>
      <c r="TDX31" s="70"/>
      <c r="TDY31" s="70"/>
      <c r="TDZ31" s="70"/>
      <c r="TEA31" s="70"/>
      <c r="TEB31" s="70"/>
      <c r="TEC31" s="70"/>
      <c r="TED31" s="70"/>
      <c r="TEE31" s="70"/>
      <c r="TEF31" s="70"/>
      <c r="TEG31" s="70"/>
      <c r="TEH31" s="70"/>
      <c r="TEI31" s="70"/>
      <c r="TEJ31" s="70"/>
      <c r="TEK31" s="70"/>
      <c r="TEL31" s="70"/>
      <c r="TEM31" s="70"/>
      <c r="TEN31" s="70"/>
      <c r="TEO31" s="70"/>
      <c r="TEP31" s="70"/>
      <c r="TEQ31" s="70"/>
      <c r="TER31" s="70"/>
      <c r="TES31" s="70"/>
      <c r="TET31" s="70"/>
      <c r="TEU31" s="70"/>
      <c r="TEV31" s="70"/>
      <c r="TEW31" s="70"/>
      <c r="TEX31" s="70"/>
      <c r="TEY31" s="70"/>
      <c r="TEZ31" s="70"/>
      <c r="TFA31" s="70"/>
      <c r="TFB31" s="70"/>
      <c r="TFC31" s="70"/>
      <c r="TFD31" s="70"/>
      <c r="TFE31" s="70"/>
      <c r="TFF31" s="70"/>
      <c r="TFG31" s="70"/>
      <c r="TFH31" s="70"/>
      <c r="TFI31" s="70"/>
      <c r="TFJ31" s="70"/>
      <c r="TFK31" s="70"/>
      <c r="TFL31" s="70"/>
      <c r="TFM31" s="70"/>
      <c r="TFN31" s="70"/>
      <c r="TFO31" s="70"/>
      <c r="TFP31" s="70"/>
      <c r="TFQ31" s="70"/>
      <c r="TFR31" s="70"/>
      <c r="TFS31" s="70"/>
      <c r="TFT31" s="70"/>
      <c r="TFU31" s="70"/>
      <c r="TFV31" s="70"/>
      <c r="TFW31" s="70"/>
      <c r="TFX31" s="70"/>
      <c r="TFY31" s="70"/>
      <c r="TFZ31" s="70"/>
      <c r="TGA31" s="70"/>
      <c r="TGB31" s="70"/>
      <c r="TGC31" s="70"/>
      <c r="TGD31" s="70"/>
      <c r="TGE31" s="70"/>
      <c r="TGF31" s="70"/>
      <c r="TGG31" s="70"/>
      <c r="TGH31" s="70"/>
      <c r="TGI31" s="70"/>
      <c r="TGJ31" s="70"/>
      <c r="TGK31" s="70"/>
      <c r="TGL31" s="70"/>
      <c r="TGM31" s="70"/>
      <c r="TGN31" s="70"/>
      <c r="TGO31" s="70"/>
      <c r="TGP31" s="70"/>
      <c r="TGQ31" s="70"/>
      <c r="TGR31" s="70"/>
      <c r="TGS31" s="70"/>
      <c r="TGT31" s="70"/>
      <c r="TGU31" s="70"/>
      <c r="TGV31" s="70"/>
      <c r="TGW31" s="70"/>
      <c r="TGX31" s="70"/>
      <c r="TGY31" s="70"/>
      <c r="TGZ31" s="70"/>
      <c r="THA31" s="70"/>
      <c r="THB31" s="70"/>
      <c r="THC31" s="70"/>
      <c r="THD31" s="70"/>
      <c r="THE31" s="70"/>
      <c r="THF31" s="70"/>
      <c r="THG31" s="70"/>
      <c r="THH31" s="70"/>
      <c r="THI31" s="70"/>
      <c r="THJ31" s="70"/>
      <c r="THK31" s="70"/>
      <c r="THL31" s="70"/>
      <c r="THM31" s="70"/>
      <c r="THN31" s="70"/>
      <c r="THO31" s="70"/>
      <c r="THP31" s="70"/>
      <c r="THQ31" s="70"/>
      <c r="THR31" s="70"/>
      <c r="THS31" s="70"/>
      <c r="THT31" s="70"/>
      <c r="THU31" s="70"/>
      <c r="THV31" s="70"/>
      <c r="THW31" s="70"/>
      <c r="THX31" s="70"/>
      <c r="THY31" s="70"/>
      <c r="THZ31" s="70"/>
      <c r="TIA31" s="70"/>
      <c r="TIB31" s="70"/>
      <c r="TIC31" s="70"/>
      <c r="TID31" s="70"/>
      <c r="TIE31" s="70"/>
      <c r="TIF31" s="70"/>
      <c r="TIG31" s="70"/>
      <c r="TIH31" s="70"/>
      <c r="TII31" s="70"/>
      <c r="TIJ31" s="70"/>
      <c r="TIK31" s="70"/>
      <c r="TIL31" s="70"/>
      <c r="TIM31" s="70"/>
      <c r="TIN31" s="70"/>
      <c r="TIO31" s="70"/>
      <c r="TIP31" s="70"/>
      <c r="TIQ31" s="70"/>
      <c r="TIR31" s="70"/>
      <c r="TIS31" s="70"/>
      <c r="TIT31" s="70"/>
      <c r="TIU31" s="70"/>
      <c r="TIV31" s="70"/>
      <c r="TIW31" s="70"/>
      <c r="TIX31" s="70"/>
      <c r="TIY31" s="70"/>
      <c r="TIZ31" s="70"/>
      <c r="TJA31" s="70"/>
      <c r="TJB31" s="70"/>
      <c r="TJC31" s="70"/>
      <c r="TJD31" s="70"/>
      <c r="TJE31" s="70"/>
      <c r="TJF31" s="70"/>
      <c r="TJG31" s="70"/>
      <c r="TJH31" s="70"/>
      <c r="TJI31" s="70"/>
      <c r="TJJ31" s="70"/>
      <c r="TJK31" s="70"/>
      <c r="TJL31" s="70"/>
      <c r="TJM31" s="70"/>
      <c r="TJN31" s="70"/>
      <c r="TJO31" s="70"/>
      <c r="TJP31" s="70"/>
      <c r="TJQ31" s="70"/>
      <c r="TJR31" s="70"/>
      <c r="TJS31" s="70"/>
      <c r="TJT31" s="70"/>
      <c r="TJU31" s="70"/>
      <c r="TJV31" s="70"/>
      <c r="TJW31" s="70"/>
      <c r="TJX31" s="70"/>
      <c r="TJY31" s="70"/>
      <c r="TJZ31" s="70"/>
      <c r="TKA31" s="70"/>
      <c r="TKB31" s="70"/>
      <c r="TKC31" s="70"/>
      <c r="TKD31" s="70"/>
      <c r="TKE31" s="70"/>
      <c r="TKF31" s="70"/>
      <c r="TKG31" s="70"/>
      <c r="TKH31" s="70"/>
      <c r="TKI31" s="70"/>
      <c r="TKJ31" s="70"/>
      <c r="TKK31" s="70"/>
      <c r="TKL31" s="70"/>
      <c r="TKM31" s="70"/>
      <c r="TKN31" s="70"/>
      <c r="TKO31" s="70"/>
      <c r="TKP31" s="70"/>
      <c r="TKQ31" s="70"/>
      <c r="TKR31" s="70"/>
      <c r="TKS31" s="70"/>
      <c r="TKT31" s="70"/>
      <c r="TKU31" s="70"/>
      <c r="TKV31" s="70"/>
      <c r="TKW31" s="70"/>
      <c r="TKX31" s="70"/>
      <c r="TKY31" s="70"/>
      <c r="TKZ31" s="70"/>
      <c r="TLA31" s="70"/>
      <c r="TLB31" s="70"/>
      <c r="TLC31" s="70"/>
      <c r="TLD31" s="70"/>
      <c r="TLE31" s="70"/>
      <c r="TLF31" s="70"/>
      <c r="TLG31" s="70"/>
      <c r="TLH31" s="70"/>
      <c r="TLI31" s="70"/>
      <c r="TLJ31" s="70"/>
      <c r="TLK31" s="70"/>
      <c r="TLL31" s="70"/>
      <c r="TLM31" s="70"/>
      <c r="TLN31" s="70"/>
      <c r="TLO31" s="70"/>
      <c r="TLP31" s="70"/>
      <c r="TLQ31" s="70"/>
      <c r="TLR31" s="70"/>
      <c r="TLS31" s="70"/>
      <c r="TLT31" s="70"/>
      <c r="TLU31" s="70"/>
      <c r="TLV31" s="70"/>
      <c r="TLW31" s="70"/>
      <c r="TLX31" s="70"/>
      <c r="TLY31" s="70"/>
      <c r="TLZ31" s="70"/>
      <c r="TMA31" s="70"/>
      <c r="TMB31" s="70"/>
      <c r="TMC31" s="70"/>
      <c r="TMD31" s="70"/>
      <c r="TME31" s="70"/>
      <c r="TMF31" s="70"/>
      <c r="TMG31" s="70"/>
      <c r="TMH31" s="70"/>
      <c r="TMI31" s="70"/>
      <c r="TMJ31" s="70"/>
      <c r="TMK31" s="70"/>
      <c r="TML31" s="70"/>
      <c r="TMM31" s="70"/>
      <c r="TMN31" s="70"/>
      <c r="TMO31" s="70"/>
      <c r="TMP31" s="70"/>
      <c r="TMQ31" s="70"/>
      <c r="TMR31" s="70"/>
      <c r="TMS31" s="70"/>
      <c r="TMT31" s="70"/>
      <c r="TMU31" s="70"/>
      <c r="TMV31" s="70"/>
      <c r="TMW31" s="70"/>
      <c r="TMX31" s="70"/>
      <c r="TMY31" s="70"/>
      <c r="TMZ31" s="70"/>
      <c r="TNA31" s="70"/>
      <c r="TNB31" s="70"/>
      <c r="TNC31" s="70"/>
      <c r="TND31" s="70"/>
      <c r="TNE31" s="70"/>
      <c r="TNF31" s="70"/>
      <c r="TNG31" s="70"/>
      <c r="TNH31" s="70"/>
      <c r="TNI31" s="70"/>
      <c r="TNJ31" s="70"/>
      <c r="TNK31" s="70"/>
      <c r="TNL31" s="70"/>
      <c r="TNM31" s="70"/>
      <c r="TNN31" s="70"/>
      <c r="TNO31" s="70"/>
      <c r="TNP31" s="70"/>
      <c r="TNQ31" s="70"/>
      <c r="TNR31" s="70"/>
      <c r="TNS31" s="70"/>
      <c r="TNT31" s="70"/>
      <c r="TNU31" s="70"/>
      <c r="TNV31" s="70"/>
      <c r="TNW31" s="70"/>
      <c r="TNX31" s="70"/>
      <c r="TNY31" s="70"/>
      <c r="TNZ31" s="70"/>
      <c r="TOA31" s="70"/>
      <c r="TOB31" s="70"/>
      <c r="TOC31" s="70"/>
      <c r="TOD31" s="70"/>
      <c r="TOE31" s="70"/>
      <c r="TOF31" s="70"/>
      <c r="TOG31" s="70"/>
      <c r="TOH31" s="70"/>
      <c r="TOI31" s="70"/>
      <c r="TOJ31" s="70"/>
      <c r="TOK31" s="70"/>
      <c r="TOL31" s="70"/>
      <c r="TOM31" s="70"/>
      <c r="TON31" s="70"/>
      <c r="TOO31" s="70"/>
      <c r="TOP31" s="70"/>
      <c r="TOQ31" s="70"/>
      <c r="TOR31" s="70"/>
      <c r="TOS31" s="70"/>
      <c r="TOT31" s="70"/>
      <c r="TOU31" s="70"/>
      <c r="TOV31" s="70"/>
      <c r="TOW31" s="70"/>
      <c r="TOX31" s="70"/>
      <c r="TOY31" s="70"/>
      <c r="TOZ31" s="70"/>
      <c r="TPA31" s="70"/>
      <c r="TPB31" s="70"/>
      <c r="TPC31" s="70"/>
      <c r="TPD31" s="70"/>
      <c r="TPE31" s="70"/>
      <c r="TPF31" s="70"/>
      <c r="TPG31" s="70"/>
      <c r="TPH31" s="70"/>
      <c r="TPI31" s="70"/>
      <c r="TPJ31" s="70"/>
      <c r="TPK31" s="70"/>
      <c r="TPL31" s="70"/>
      <c r="TPM31" s="70"/>
      <c r="TPN31" s="70"/>
      <c r="TPO31" s="70"/>
      <c r="TPP31" s="70"/>
      <c r="TPQ31" s="70"/>
      <c r="TPR31" s="70"/>
      <c r="TPS31" s="70"/>
      <c r="TPT31" s="70"/>
      <c r="TPU31" s="70"/>
      <c r="TPV31" s="70"/>
      <c r="TPW31" s="70"/>
      <c r="TPX31" s="70"/>
      <c r="TPY31" s="70"/>
      <c r="TPZ31" s="70"/>
      <c r="TQA31" s="70"/>
      <c r="TQB31" s="70"/>
      <c r="TQC31" s="70"/>
      <c r="TQD31" s="70"/>
      <c r="TQE31" s="70"/>
      <c r="TQF31" s="70"/>
      <c r="TQG31" s="70"/>
      <c r="TQH31" s="70"/>
      <c r="TQI31" s="70"/>
      <c r="TQJ31" s="70"/>
      <c r="TQK31" s="70"/>
      <c r="TQL31" s="70"/>
      <c r="TQM31" s="70"/>
      <c r="TQN31" s="70"/>
      <c r="TQO31" s="70"/>
      <c r="TQP31" s="70"/>
      <c r="TQQ31" s="70"/>
      <c r="TQR31" s="70"/>
      <c r="TQS31" s="70"/>
      <c r="TQT31" s="70"/>
      <c r="TQU31" s="70"/>
      <c r="TQV31" s="70"/>
      <c r="TQW31" s="70"/>
      <c r="TQX31" s="70"/>
      <c r="TQY31" s="70"/>
      <c r="TQZ31" s="70"/>
      <c r="TRA31" s="70"/>
      <c r="TRB31" s="70"/>
      <c r="TRC31" s="70"/>
      <c r="TRD31" s="70"/>
      <c r="TRE31" s="70"/>
      <c r="TRF31" s="70"/>
      <c r="TRG31" s="70"/>
      <c r="TRH31" s="70"/>
      <c r="TRI31" s="70"/>
      <c r="TRJ31" s="70"/>
      <c r="TRK31" s="70"/>
      <c r="TRL31" s="70"/>
      <c r="TRM31" s="70"/>
      <c r="TRN31" s="70"/>
      <c r="TRO31" s="70"/>
      <c r="TRP31" s="70"/>
      <c r="TRQ31" s="70"/>
      <c r="TRR31" s="70"/>
      <c r="TRS31" s="70"/>
      <c r="TRT31" s="70"/>
      <c r="TRU31" s="70"/>
      <c r="TRV31" s="70"/>
      <c r="TRW31" s="70"/>
      <c r="TRX31" s="70"/>
      <c r="TRY31" s="70"/>
      <c r="TRZ31" s="70"/>
      <c r="TSA31" s="70"/>
      <c r="TSB31" s="70"/>
      <c r="TSC31" s="70"/>
      <c r="TSD31" s="70"/>
      <c r="TSE31" s="70"/>
      <c r="TSF31" s="70"/>
      <c r="TSG31" s="70"/>
      <c r="TSH31" s="70"/>
      <c r="TSI31" s="70"/>
      <c r="TSJ31" s="70"/>
      <c r="TSK31" s="70"/>
      <c r="TSL31" s="70"/>
      <c r="TSM31" s="70"/>
      <c r="TSN31" s="70"/>
      <c r="TSO31" s="70"/>
      <c r="TSP31" s="70"/>
      <c r="TSQ31" s="70"/>
      <c r="TSR31" s="70"/>
      <c r="TSS31" s="70"/>
      <c r="TST31" s="70"/>
      <c r="TSU31" s="70"/>
      <c r="TSV31" s="70"/>
      <c r="TSW31" s="70"/>
      <c r="TSX31" s="70"/>
      <c r="TSY31" s="70"/>
      <c r="TSZ31" s="70"/>
      <c r="TTA31" s="70"/>
      <c r="TTB31" s="70"/>
      <c r="TTC31" s="70"/>
      <c r="TTD31" s="70"/>
      <c r="TTE31" s="70"/>
      <c r="TTF31" s="70"/>
      <c r="TTG31" s="70"/>
      <c r="TTH31" s="70"/>
      <c r="TTI31" s="70"/>
      <c r="TTJ31" s="70"/>
      <c r="TTK31" s="70"/>
      <c r="TTL31" s="70"/>
      <c r="TTM31" s="70"/>
      <c r="TTN31" s="70"/>
      <c r="TTO31" s="70"/>
      <c r="TTP31" s="70"/>
      <c r="TTQ31" s="70"/>
      <c r="TTR31" s="70"/>
      <c r="TTS31" s="70"/>
      <c r="TTT31" s="70"/>
      <c r="TTU31" s="70"/>
      <c r="TTV31" s="70"/>
      <c r="TTW31" s="70"/>
      <c r="TTX31" s="70"/>
      <c r="TTY31" s="70"/>
      <c r="TTZ31" s="70"/>
      <c r="TUA31" s="70"/>
      <c r="TUB31" s="70"/>
      <c r="TUC31" s="70"/>
      <c r="TUD31" s="70"/>
      <c r="TUE31" s="70"/>
      <c r="TUF31" s="70"/>
      <c r="TUG31" s="70"/>
      <c r="TUH31" s="70"/>
      <c r="TUI31" s="70"/>
      <c r="TUJ31" s="70"/>
      <c r="TUK31" s="70"/>
      <c r="TUL31" s="70"/>
      <c r="TUM31" s="70"/>
      <c r="TUN31" s="70"/>
      <c r="TUO31" s="70"/>
      <c r="TUP31" s="70"/>
      <c r="TUQ31" s="70"/>
      <c r="TUR31" s="70"/>
      <c r="TUS31" s="70"/>
      <c r="TUT31" s="70"/>
      <c r="TUU31" s="70"/>
      <c r="TUV31" s="70"/>
      <c r="TUW31" s="70"/>
      <c r="TUX31" s="70"/>
      <c r="TUY31" s="70"/>
      <c r="TUZ31" s="70"/>
      <c r="TVA31" s="70"/>
      <c r="TVB31" s="70"/>
      <c r="TVC31" s="70"/>
      <c r="TVD31" s="70"/>
      <c r="TVE31" s="70"/>
      <c r="TVF31" s="70"/>
      <c r="TVG31" s="70"/>
      <c r="TVH31" s="70"/>
      <c r="TVI31" s="70"/>
      <c r="TVJ31" s="70"/>
      <c r="TVK31" s="70"/>
      <c r="TVL31" s="70"/>
      <c r="TVM31" s="70"/>
      <c r="TVN31" s="70"/>
      <c r="TVO31" s="70"/>
      <c r="TVP31" s="70"/>
      <c r="TVQ31" s="70"/>
      <c r="TVR31" s="70"/>
      <c r="TVS31" s="70"/>
      <c r="TVT31" s="70"/>
      <c r="TVU31" s="70"/>
      <c r="TVV31" s="70"/>
      <c r="TVW31" s="70"/>
      <c r="TVX31" s="70"/>
      <c r="TVY31" s="70"/>
      <c r="TVZ31" s="70"/>
      <c r="TWA31" s="70"/>
      <c r="TWB31" s="70"/>
      <c r="TWC31" s="70"/>
      <c r="TWD31" s="70"/>
      <c r="TWE31" s="70"/>
      <c r="TWF31" s="70"/>
      <c r="TWG31" s="70"/>
      <c r="TWH31" s="70"/>
      <c r="TWI31" s="70"/>
      <c r="TWJ31" s="70"/>
      <c r="TWK31" s="70"/>
      <c r="TWL31" s="70"/>
      <c r="TWM31" s="70"/>
      <c r="TWN31" s="70"/>
      <c r="TWO31" s="70"/>
      <c r="TWP31" s="70"/>
      <c r="TWQ31" s="70"/>
      <c r="TWR31" s="70"/>
      <c r="TWS31" s="70"/>
      <c r="TWT31" s="70"/>
      <c r="TWU31" s="70"/>
      <c r="TWV31" s="70"/>
      <c r="TWW31" s="70"/>
      <c r="TWX31" s="70"/>
      <c r="TWY31" s="70"/>
      <c r="TWZ31" s="70"/>
      <c r="TXA31" s="70"/>
      <c r="TXB31" s="70"/>
      <c r="TXC31" s="70"/>
      <c r="TXD31" s="70"/>
      <c r="TXE31" s="70"/>
      <c r="TXF31" s="70"/>
      <c r="TXG31" s="70"/>
      <c r="TXH31" s="70"/>
      <c r="TXI31" s="70"/>
      <c r="TXJ31" s="70"/>
      <c r="TXK31" s="70"/>
      <c r="TXL31" s="70"/>
      <c r="TXM31" s="70"/>
      <c r="TXN31" s="70"/>
      <c r="TXO31" s="70"/>
      <c r="TXP31" s="70"/>
      <c r="TXQ31" s="70"/>
      <c r="TXR31" s="70"/>
      <c r="TXS31" s="70"/>
      <c r="TXT31" s="70"/>
      <c r="TXU31" s="70"/>
      <c r="TXV31" s="70"/>
      <c r="TXW31" s="70"/>
      <c r="TXX31" s="70"/>
      <c r="TXY31" s="70"/>
      <c r="TXZ31" s="70"/>
      <c r="TYA31" s="70"/>
      <c r="TYB31" s="70"/>
      <c r="TYC31" s="70"/>
      <c r="TYD31" s="70"/>
      <c r="TYE31" s="70"/>
      <c r="TYF31" s="70"/>
      <c r="TYG31" s="70"/>
      <c r="TYH31" s="70"/>
      <c r="TYI31" s="70"/>
      <c r="TYJ31" s="70"/>
      <c r="TYK31" s="70"/>
      <c r="TYL31" s="70"/>
      <c r="TYM31" s="70"/>
      <c r="TYN31" s="70"/>
      <c r="TYO31" s="70"/>
      <c r="TYP31" s="70"/>
      <c r="TYQ31" s="70"/>
      <c r="TYR31" s="70"/>
      <c r="TYS31" s="70"/>
      <c r="TYT31" s="70"/>
      <c r="TYU31" s="70"/>
      <c r="TYV31" s="70"/>
      <c r="TYW31" s="70"/>
      <c r="TYX31" s="70"/>
      <c r="TYY31" s="70"/>
      <c r="TYZ31" s="70"/>
      <c r="TZA31" s="70"/>
      <c r="TZB31" s="70"/>
      <c r="TZC31" s="70"/>
      <c r="TZD31" s="70"/>
      <c r="TZE31" s="70"/>
      <c r="TZF31" s="70"/>
      <c r="TZG31" s="70"/>
      <c r="TZH31" s="70"/>
      <c r="TZI31" s="70"/>
      <c r="TZJ31" s="70"/>
      <c r="TZK31" s="70"/>
      <c r="TZL31" s="70"/>
      <c r="TZM31" s="70"/>
      <c r="TZN31" s="70"/>
      <c r="TZO31" s="70"/>
      <c r="TZP31" s="70"/>
      <c r="TZQ31" s="70"/>
      <c r="TZR31" s="70"/>
      <c r="TZS31" s="70"/>
      <c r="TZT31" s="70"/>
      <c r="TZU31" s="70"/>
      <c r="TZV31" s="70"/>
      <c r="TZW31" s="70"/>
      <c r="TZX31" s="70"/>
      <c r="TZY31" s="70"/>
      <c r="TZZ31" s="70"/>
      <c r="UAA31" s="70"/>
      <c r="UAB31" s="70"/>
      <c r="UAC31" s="70"/>
      <c r="UAD31" s="70"/>
      <c r="UAE31" s="70"/>
      <c r="UAF31" s="70"/>
      <c r="UAG31" s="70"/>
      <c r="UAH31" s="70"/>
      <c r="UAI31" s="70"/>
      <c r="UAJ31" s="70"/>
      <c r="UAK31" s="70"/>
      <c r="UAL31" s="70"/>
      <c r="UAM31" s="70"/>
      <c r="UAN31" s="70"/>
      <c r="UAO31" s="70"/>
      <c r="UAP31" s="70"/>
      <c r="UAQ31" s="70"/>
      <c r="UAR31" s="70"/>
      <c r="UAS31" s="70"/>
      <c r="UAT31" s="70"/>
      <c r="UAU31" s="70"/>
      <c r="UAV31" s="70"/>
      <c r="UAW31" s="70"/>
      <c r="UAX31" s="70"/>
      <c r="UAY31" s="70"/>
      <c r="UAZ31" s="70"/>
      <c r="UBA31" s="70"/>
      <c r="UBB31" s="70"/>
      <c r="UBC31" s="70"/>
      <c r="UBD31" s="70"/>
      <c r="UBE31" s="70"/>
      <c r="UBF31" s="70"/>
      <c r="UBG31" s="70"/>
      <c r="UBH31" s="70"/>
      <c r="UBI31" s="70"/>
      <c r="UBJ31" s="70"/>
      <c r="UBK31" s="70"/>
      <c r="UBL31" s="70"/>
      <c r="UBM31" s="70"/>
      <c r="UBN31" s="70"/>
      <c r="UBO31" s="70"/>
      <c r="UBP31" s="70"/>
      <c r="UBQ31" s="70"/>
      <c r="UBR31" s="70"/>
      <c r="UBS31" s="70"/>
      <c r="UBT31" s="70"/>
      <c r="UBU31" s="70"/>
      <c r="UBV31" s="70"/>
      <c r="UBW31" s="70"/>
      <c r="UBX31" s="70"/>
      <c r="UBY31" s="70"/>
      <c r="UBZ31" s="70"/>
      <c r="UCA31" s="70"/>
      <c r="UCB31" s="70"/>
      <c r="UCC31" s="70"/>
      <c r="UCD31" s="70"/>
      <c r="UCE31" s="70"/>
      <c r="UCF31" s="70"/>
      <c r="UCG31" s="70"/>
      <c r="UCH31" s="70"/>
      <c r="UCI31" s="70"/>
      <c r="UCJ31" s="70"/>
      <c r="UCK31" s="70"/>
      <c r="UCL31" s="70"/>
      <c r="UCM31" s="70"/>
      <c r="UCN31" s="70"/>
      <c r="UCO31" s="70"/>
      <c r="UCP31" s="70"/>
      <c r="UCQ31" s="70"/>
      <c r="UCR31" s="70"/>
      <c r="UCS31" s="70"/>
      <c r="UCT31" s="70"/>
      <c r="UCU31" s="70"/>
      <c r="UCV31" s="70"/>
      <c r="UCW31" s="70"/>
      <c r="UCX31" s="70"/>
      <c r="UCY31" s="70"/>
      <c r="UCZ31" s="70"/>
      <c r="UDA31" s="70"/>
      <c r="UDB31" s="70"/>
      <c r="UDC31" s="70"/>
      <c r="UDD31" s="70"/>
      <c r="UDE31" s="70"/>
      <c r="UDF31" s="70"/>
      <c r="UDG31" s="70"/>
      <c r="UDH31" s="70"/>
      <c r="UDI31" s="70"/>
      <c r="UDJ31" s="70"/>
      <c r="UDK31" s="70"/>
      <c r="UDL31" s="70"/>
      <c r="UDM31" s="70"/>
      <c r="UDN31" s="70"/>
      <c r="UDO31" s="70"/>
      <c r="UDP31" s="70"/>
      <c r="UDQ31" s="70"/>
      <c r="UDR31" s="70"/>
      <c r="UDS31" s="70"/>
      <c r="UDT31" s="70"/>
      <c r="UDU31" s="70"/>
      <c r="UDV31" s="70"/>
      <c r="UDW31" s="70"/>
      <c r="UDX31" s="70"/>
      <c r="UDY31" s="70"/>
      <c r="UDZ31" s="70"/>
      <c r="UEA31" s="70"/>
      <c r="UEB31" s="70"/>
      <c r="UEC31" s="70"/>
      <c r="UED31" s="70"/>
      <c r="UEE31" s="70"/>
      <c r="UEF31" s="70"/>
      <c r="UEG31" s="70"/>
      <c r="UEH31" s="70"/>
      <c r="UEI31" s="70"/>
      <c r="UEJ31" s="70"/>
      <c r="UEK31" s="70"/>
      <c r="UEL31" s="70"/>
      <c r="UEM31" s="70"/>
      <c r="UEN31" s="70"/>
      <c r="UEO31" s="70"/>
      <c r="UEP31" s="70"/>
      <c r="UEQ31" s="70"/>
      <c r="UER31" s="70"/>
      <c r="UES31" s="70"/>
      <c r="UET31" s="70"/>
      <c r="UEU31" s="70"/>
      <c r="UEV31" s="70"/>
      <c r="UEW31" s="70"/>
      <c r="UEX31" s="70"/>
      <c r="UEY31" s="70"/>
      <c r="UEZ31" s="70"/>
      <c r="UFA31" s="70"/>
      <c r="UFB31" s="70"/>
      <c r="UFC31" s="70"/>
      <c r="UFD31" s="70"/>
      <c r="UFE31" s="70"/>
      <c r="UFF31" s="70"/>
      <c r="UFG31" s="70"/>
      <c r="UFH31" s="70"/>
      <c r="UFI31" s="70"/>
      <c r="UFJ31" s="70"/>
      <c r="UFK31" s="70"/>
      <c r="UFL31" s="70"/>
      <c r="UFM31" s="70"/>
      <c r="UFN31" s="70"/>
      <c r="UFO31" s="70"/>
      <c r="UFP31" s="70"/>
      <c r="UFQ31" s="70"/>
      <c r="UFR31" s="70"/>
      <c r="UFS31" s="70"/>
      <c r="UFT31" s="70"/>
      <c r="UFU31" s="70"/>
      <c r="UFV31" s="70"/>
      <c r="UFW31" s="70"/>
      <c r="UFX31" s="70"/>
      <c r="UFY31" s="70"/>
      <c r="UFZ31" s="70"/>
      <c r="UGA31" s="70"/>
      <c r="UGB31" s="70"/>
      <c r="UGC31" s="70"/>
      <c r="UGD31" s="70"/>
      <c r="UGE31" s="70"/>
      <c r="UGF31" s="70"/>
      <c r="UGG31" s="70"/>
      <c r="UGH31" s="70"/>
      <c r="UGI31" s="70"/>
      <c r="UGJ31" s="70"/>
      <c r="UGK31" s="70"/>
      <c r="UGL31" s="70"/>
      <c r="UGM31" s="70"/>
      <c r="UGN31" s="70"/>
      <c r="UGO31" s="70"/>
      <c r="UGP31" s="70"/>
      <c r="UGQ31" s="70"/>
      <c r="UGR31" s="70"/>
      <c r="UGS31" s="70"/>
      <c r="UGT31" s="70"/>
      <c r="UGU31" s="70"/>
      <c r="UGV31" s="70"/>
      <c r="UGW31" s="70"/>
      <c r="UGX31" s="70"/>
      <c r="UGY31" s="70"/>
      <c r="UGZ31" s="70"/>
      <c r="UHA31" s="70"/>
      <c r="UHB31" s="70"/>
      <c r="UHC31" s="70"/>
      <c r="UHD31" s="70"/>
      <c r="UHE31" s="70"/>
      <c r="UHF31" s="70"/>
      <c r="UHG31" s="70"/>
      <c r="UHH31" s="70"/>
      <c r="UHI31" s="70"/>
      <c r="UHJ31" s="70"/>
      <c r="UHK31" s="70"/>
      <c r="UHL31" s="70"/>
      <c r="UHM31" s="70"/>
      <c r="UHN31" s="70"/>
      <c r="UHO31" s="70"/>
      <c r="UHP31" s="70"/>
      <c r="UHQ31" s="70"/>
      <c r="UHR31" s="70"/>
      <c r="UHS31" s="70"/>
      <c r="UHT31" s="70"/>
      <c r="UHU31" s="70"/>
      <c r="UHV31" s="70"/>
      <c r="UHW31" s="70"/>
      <c r="UHX31" s="70"/>
      <c r="UHY31" s="70"/>
      <c r="UHZ31" s="70"/>
      <c r="UIA31" s="70"/>
      <c r="UIB31" s="70"/>
      <c r="UIC31" s="70"/>
      <c r="UID31" s="70"/>
      <c r="UIE31" s="70"/>
      <c r="UIF31" s="70"/>
      <c r="UIG31" s="70"/>
      <c r="UIH31" s="70"/>
      <c r="UII31" s="70"/>
      <c r="UIJ31" s="70"/>
      <c r="UIK31" s="70"/>
      <c r="UIL31" s="70"/>
      <c r="UIM31" s="70"/>
      <c r="UIN31" s="70"/>
      <c r="UIO31" s="70"/>
      <c r="UIP31" s="70"/>
      <c r="UIQ31" s="70"/>
      <c r="UIR31" s="70"/>
      <c r="UIS31" s="70"/>
      <c r="UIT31" s="70"/>
      <c r="UIU31" s="70"/>
      <c r="UIV31" s="70"/>
      <c r="UIW31" s="70"/>
      <c r="UIX31" s="70"/>
      <c r="UIY31" s="70"/>
      <c r="UIZ31" s="70"/>
      <c r="UJA31" s="70"/>
      <c r="UJB31" s="70"/>
      <c r="UJC31" s="70"/>
      <c r="UJD31" s="70"/>
      <c r="UJE31" s="70"/>
      <c r="UJF31" s="70"/>
      <c r="UJG31" s="70"/>
      <c r="UJH31" s="70"/>
      <c r="UJI31" s="70"/>
      <c r="UJJ31" s="70"/>
      <c r="UJK31" s="70"/>
      <c r="UJL31" s="70"/>
      <c r="UJM31" s="70"/>
      <c r="UJN31" s="70"/>
      <c r="UJO31" s="70"/>
      <c r="UJP31" s="70"/>
      <c r="UJQ31" s="70"/>
      <c r="UJR31" s="70"/>
      <c r="UJS31" s="70"/>
      <c r="UJT31" s="70"/>
      <c r="UJU31" s="70"/>
      <c r="UJV31" s="70"/>
      <c r="UJW31" s="70"/>
      <c r="UJX31" s="70"/>
      <c r="UJY31" s="70"/>
      <c r="UJZ31" s="70"/>
      <c r="UKA31" s="70"/>
      <c r="UKB31" s="70"/>
      <c r="UKC31" s="70"/>
      <c r="UKD31" s="70"/>
      <c r="UKE31" s="70"/>
      <c r="UKF31" s="70"/>
      <c r="UKG31" s="70"/>
      <c r="UKH31" s="70"/>
      <c r="UKI31" s="70"/>
      <c r="UKJ31" s="70"/>
      <c r="UKK31" s="70"/>
      <c r="UKL31" s="70"/>
      <c r="UKM31" s="70"/>
      <c r="UKN31" s="70"/>
      <c r="UKO31" s="70"/>
      <c r="UKP31" s="70"/>
      <c r="UKQ31" s="70"/>
      <c r="UKR31" s="70"/>
      <c r="UKS31" s="70"/>
      <c r="UKT31" s="70"/>
      <c r="UKU31" s="70"/>
      <c r="UKV31" s="70"/>
      <c r="UKW31" s="70"/>
      <c r="UKX31" s="70"/>
      <c r="UKY31" s="70"/>
      <c r="UKZ31" s="70"/>
      <c r="ULA31" s="70"/>
      <c r="ULB31" s="70"/>
      <c r="ULC31" s="70"/>
      <c r="ULD31" s="70"/>
      <c r="ULE31" s="70"/>
      <c r="ULF31" s="70"/>
      <c r="ULG31" s="70"/>
      <c r="ULH31" s="70"/>
      <c r="ULI31" s="70"/>
      <c r="ULJ31" s="70"/>
      <c r="ULK31" s="70"/>
      <c r="ULL31" s="70"/>
      <c r="ULM31" s="70"/>
      <c r="ULN31" s="70"/>
      <c r="ULO31" s="70"/>
      <c r="ULP31" s="70"/>
      <c r="ULQ31" s="70"/>
      <c r="ULR31" s="70"/>
      <c r="ULS31" s="70"/>
      <c r="ULT31" s="70"/>
      <c r="ULU31" s="70"/>
      <c r="ULV31" s="70"/>
      <c r="ULW31" s="70"/>
      <c r="ULX31" s="70"/>
      <c r="ULY31" s="70"/>
      <c r="ULZ31" s="70"/>
      <c r="UMA31" s="70"/>
      <c r="UMB31" s="70"/>
      <c r="UMC31" s="70"/>
      <c r="UMD31" s="70"/>
      <c r="UME31" s="70"/>
      <c r="UMF31" s="70"/>
      <c r="UMG31" s="70"/>
      <c r="UMH31" s="70"/>
      <c r="UMI31" s="70"/>
      <c r="UMJ31" s="70"/>
      <c r="UMK31" s="70"/>
      <c r="UML31" s="70"/>
      <c r="UMM31" s="70"/>
      <c r="UMN31" s="70"/>
      <c r="UMO31" s="70"/>
      <c r="UMP31" s="70"/>
      <c r="UMQ31" s="70"/>
      <c r="UMR31" s="70"/>
      <c r="UMS31" s="70"/>
      <c r="UMT31" s="70"/>
      <c r="UMU31" s="70"/>
      <c r="UMV31" s="70"/>
      <c r="UMW31" s="70"/>
      <c r="UMX31" s="70"/>
      <c r="UMY31" s="70"/>
      <c r="UMZ31" s="70"/>
      <c r="UNA31" s="70"/>
      <c r="UNB31" s="70"/>
      <c r="UNC31" s="70"/>
      <c r="UND31" s="70"/>
      <c r="UNE31" s="70"/>
      <c r="UNF31" s="70"/>
      <c r="UNG31" s="70"/>
      <c r="UNH31" s="70"/>
      <c r="UNI31" s="70"/>
      <c r="UNJ31" s="70"/>
      <c r="UNK31" s="70"/>
      <c r="UNL31" s="70"/>
      <c r="UNM31" s="70"/>
      <c r="UNN31" s="70"/>
      <c r="UNO31" s="70"/>
      <c r="UNP31" s="70"/>
      <c r="UNQ31" s="70"/>
      <c r="UNR31" s="70"/>
      <c r="UNS31" s="70"/>
      <c r="UNT31" s="70"/>
      <c r="UNU31" s="70"/>
      <c r="UNV31" s="70"/>
      <c r="UNW31" s="70"/>
      <c r="UNX31" s="70"/>
      <c r="UNY31" s="70"/>
      <c r="UNZ31" s="70"/>
      <c r="UOA31" s="70"/>
      <c r="UOB31" s="70"/>
      <c r="UOC31" s="70"/>
      <c r="UOD31" s="70"/>
      <c r="UOE31" s="70"/>
      <c r="UOF31" s="70"/>
      <c r="UOG31" s="70"/>
      <c r="UOH31" s="70"/>
      <c r="UOI31" s="70"/>
      <c r="UOJ31" s="70"/>
      <c r="UOK31" s="70"/>
      <c r="UOL31" s="70"/>
      <c r="UOM31" s="70"/>
      <c r="UON31" s="70"/>
      <c r="UOO31" s="70"/>
      <c r="UOP31" s="70"/>
      <c r="UOQ31" s="70"/>
      <c r="UOR31" s="70"/>
      <c r="UOS31" s="70"/>
      <c r="UOT31" s="70"/>
      <c r="UOU31" s="70"/>
      <c r="UOV31" s="70"/>
      <c r="UOW31" s="70"/>
      <c r="UOX31" s="70"/>
      <c r="UOY31" s="70"/>
      <c r="UOZ31" s="70"/>
      <c r="UPA31" s="70"/>
      <c r="UPB31" s="70"/>
      <c r="UPC31" s="70"/>
      <c r="UPD31" s="70"/>
      <c r="UPE31" s="70"/>
      <c r="UPF31" s="70"/>
      <c r="UPG31" s="70"/>
      <c r="UPH31" s="70"/>
      <c r="UPI31" s="70"/>
      <c r="UPJ31" s="70"/>
      <c r="UPK31" s="70"/>
      <c r="UPL31" s="70"/>
      <c r="UPM31" s="70"/>
      <c r="UPN31" s="70"/>
      <c r="UPO31" s="70"/>
      <c r="UPP31" s="70"/>
      <c r="UPQ31" s="70"/>
      <c r="UPR31" s="70"/>
      <c r="UPS31" s="70"/>
      <c r="UPT31" s="70"/>
      <c r="UPU31" s="70"/>
      <c r="UPV31" s="70"/>
      <c r="UPW31" s="70"/>
      <c r="UPX31" s="70"/>
      <c r="UPY31" s="70"/>
      <c r="UPZ31" s="70"/>
      <c r="UQA31" s="70"/>
      <c r="UQB31" s="70"/>
      <c r="UQC31" s="70"/>
      <c r="UQD31" s="70"/>
      <c r="UQE31" s="70"/>
      <c r="UQF31" s="70"/>
      <c r="UQG31" s="70"/>
      <c r="UQH31" s="70"/>
      <c r="UQI31" s="70"/>
      <c r="UQJ31" s="70"/>
      <c r="UQK31" s="70"/>
      <c r="UQL31" s="70"/>
      <c r="UQM31" s="70"/>
      <c r="UQN31" s="70"/>
      <c r="UQO31" s="70"/>
      <c r="UQP31" s="70"/>
      <c r="UQQ31" s="70"/>
      <c r="UQR31" s="70"/>
      <c r="UQS31" s="70"/>
      <c r="UQT31" s="70"/>
      <c r="UQU31" s="70"/>
      <c r="UQV31" s="70"/>
      <c r="UQW31" s="70"/>
      <c r="UQX31" s="70"/>
      <c r="UQY31" s="70"/>
      <c r="UQZ31" s="70"/>
      <c r="URA31" s="70"/>
      <c r="URB31" s="70"/>
      <c r="URC31" s="70"/>
      <c r="URD31" s="70"/>
      <c r="URE31" s="70"/>
      <c r="URF31" s="70"/>
      <c r="URG31" s="70"/>
      <c r="URH31" s="70"/>
      <c r="URI31" s="70"/>
      <c r="URJ31" s="70"/>
      <c r="URK31" s="70"/>
      <c r="URL31" s="70"/>
      <c r="URM31" s="70"/>
      <c r="URN31" s="70"/>
      <c r="URO31" s="70"/>
      <c r="URP31" s="70"/>
      <c r="URQ31" s="70"/>
      <c r="URR31" s="70"/>
      <c r="URS31" s="70"/>
      <c r="URT31" s="70"/>
      <c r="URU31" s="70"/>
      <c r="URV31" s="70"/>
      <c r="URW31" s="70"/>
      <c r="URX31" s="70"/>
      <c r="URY31" s="70"/>
      <c r="URZ31" s="70"/>
      <c r="USA31" s="70"/>
      <c r="USB31" s="70"/>
      <c r="USC31" s="70"/>
      <c r="USD31" s="70"/>
      <c r="USE31" s="70"/>
      <c r="USF31" s="70"/>
      <c r="USG31" s="70"/>
      <c r="USH31" s="70"/>
      <c r="USI31" s="70"/>
      <c r="USJ31" s="70"/>
      <c r="USK31" s="70"/>
      <c r="USL31" s="70"/>
      <c r="USM31" s="70"/>
      <c r="USN31" s="70"/>
      <c r="USO31" s="70"/>
      <c r="USP31" s="70"/>
      <c r="USQ31" s="70"/>
      <c r="USR31" s="70"/>
      <c r="USS31" s="70"/>
      <c r="UST31" s="70"/>
      <c r="USU31" s="70"/>
      <c r="USV31" s="70"/>
      <c r="USW31" s="70"/>
      <c r="USX31" s="70"/>
      <c r="USY31" s="70"/>
      <c r="USZ31" s="70"/>
      <c r="UTA31" s="70"/>
      <c r="UTB31" s="70"/>
      <c r="UTC31" s="70"/>
      <c r="UTD31" s="70"/>
      <c r="UTE31" s="70"/>
      <c r="UTF31" s="70"/>
      <c r="UTG31" s="70"/>
      <c r="UTH31" s="70"/>
      <c r="UTI31" s="70"/>
      <c r="UTJ31" s="70"/>
      <c r="UTK31" s="70"/>
      <c r="UTL31" s="70"/>
      <c r="UTM31" s="70"/>
      <c r="UTN31" s="70"/>
      <c r="UTO31" s="70"/>
      <c r="UTP31" s="70"/>
      <c r="UTQ31" s="70"/>
      <c r="UTR31" s="70"/>
      <c r="UTS31" s="70"/>
      <c r="UTT31" s="70"/>
      <c r="UTU31" s="70"/>
      <c r="UTV31" s="70"/>
      <c r="UTW31" s="70"/>
      <c r="UTX31" s="70"/>
      <c r="UTY31" s="70"/>
      <c r="UTZ31" s="70"/>
      <c r="UUA31" s="70"/>
      <c r="UUB31" s="70"/>
      <c r="UUC31" s="70"/>
      <c r="UUD31" s="70"/>
      <c r="UUE31" s="70"/>
      <c r="UUF31" s="70"/>
      <c r="UUG31" s="70"/>
      <c r="UUH31" s="70"/>
      <c r="UUI31" s="70"/>
      <c r="UUJ31" s="70"/>
      <c r="UUK31" s="70"/>
      <c r="UUL31" s="70"/>
      <c r="UUM31" s="70"/>
      <c r="UUN31" s="70"/>
      <c r="UUO31" s="70"/>
      <c r="UUP31" s="70"/>
      <c r="UUQ31" s="70"/>
      <c r="UUR31" s="70"/>
      <c r="UUS31" s="70"/>
      <c r="UUT31" s="70"/>
      <c r="UUU31" s="70"/>
      <c r="UUV31" s="70"/>
      <c r="UUW31" s="70"/>
      <c r="UUX31" s="70"/>
      <c r="UUY31" s="70"/>
      <c r="UUZ31" s="70"/>
      <c r="UVA31" s="70"/>
      <c r="UVB31" s="70"/>
      <c r="UVC31" s="70"/>
      <c r="UVD31" s="70"/>
      <c r="UVE31" s="70"/>
      <c r="UVF31" s="70"/>
      <c r="UVG31" s="70"/>
      <c r="UVH31" s="70"/>
      <c r="UVI31" s="70"/>
      <c r="UVJ31" s="70"/>
      <c r="UVK31" s="70"/>
      <c r="UVL31" s="70"/>
      <c r="UVM31" s="70"/>
      <c r="UVN31" s="70"/>
      <c r="UVO31" s="70"/>
      <c r="UVP31" s="70"/>
      <c r="UVQ31" s="70"/>
      <c r="UVR31" s="70"/>
      <c r="UVS31" s="70"/>
      <c r="UVT31" s="70"/>
      <c r="UVU31" s="70"/>
      <c r="UVV31" s="70"/>
      <c r="UVW31" s="70"/>
      <c r="UVX31" s="70"/>
      <c r="UVY31" s="70"/>
      <c r="UVZ31" s="70"/>
      <c r="UWA31" s="70"/>
      <c r="UWB31" s="70"/>
      <c r="UWC31" s="70"/>
      <c r="UWD31" s="70"/>
      <c r="UWE31" s="70"/>
      <c r="UWF31" s="70"/>
      <c r="UWG31" s="70"/>
      <c r="UWH31" s="70"/>
      <c r="UWI31" s="70"/>
      <c r="UWJ31" s="70"/>
      <c r="UWK31" s="70"/>
      <c r="UWL31" s="70"/>
      <c r="UWM31" s="70"/>
      <c r="UWN31" s="70"/>
      <c r="UWO31" s="70"/>
      <c r="UWP31" s="70"/>
      <c r="UWQ31" s="70"/>
      <c r="UWR31" s="70"/>
      <c r="UWS31" s="70"/>
      <c r="UWT31" s="70"/>
      <c r="UWU31" s="70"/>
      <c r="UWV31" s="70"/>
      <c r="UWW31" s="70"/>
      <c r="UWX31" s="70"/>
      <c r="UWY31" s="70"/>
      <c r="UWZ31" s="70"/>
      <c r="UXA31" s="70"/>
      <c r="UXB31" s="70"/>
      <c r="UXC31" s="70"/>
      <c r="UXD31" s="70"/>
      <c r="UXE31" s="70"/>
      <c r="UXF31" s="70"/>
      <c r="UXG31" s="70"/>
      <c r="UXH31" s="70"/>
      <c r="UXI31" s="70"/>
      <c r="UXJ31" s="70"/>
      <c r="UXK31" s="70"/>
      <c r="UXL31" s="70"/>
      <c r="UXM31" s="70"/>
      <c r="UXN31" s="70"/>
      <c r="UXO31" s="70"/>
      <c r="UXP31" s="70"/>
      <c r="UXQ31" s="70"/>
      <c r="UXR31" s="70"/>
      <c r="UXS31" s="70"/>
      <c r="UXT31" s="70"/>
      <c r="UXU31" s="70"/>
      <c r="UXV31" s="70"/>
      <c r="UXW31" s="70"/>
      <c r="UXX31" s="70"/>
      <c r="UXY31" s="70"/>
      <c r="UXZ31" s="70"/>
      <c r="UYA31" s="70"/>
      <c r="UYB31" s="70"/>
      <c r="UYC31" s="70"/>
      <c r="UYD31" s="70"/>
      <c r="UYE31" s="70"/>
      <c r="UYF31" s="70"/>
      <c r="UYG31" s="70"/>
      <c r="UYH31" s="70"/>
      <c r="UYI31" s="70"/>
      <c r="UYJ31" s="70"/>
      <c r="UYK31" s="70"/>
      <c r="UYL31" s="70"/>
      <c r="UYM31" s="70"/>
      <c r="UYN31" s="70"/>
      <c r="UYO31" s="70"/>
      <c r="UYP31" s="70"/>
      <c r="UYQ31" s="70"/>
      <c r="UYR31" s="70"/>
      <c r="UYS31" s="70"/>
      <c r="UYT31" s="70"/>
      <c r="UYU31" s="70"/>
      <c r="UYV31" s="70"/>
      <c r="UYW31" s="70"/>
      <c r="UYX31" s="70"/>
      <c r="UYY31" s="70"/>
      <c r="UYZ31" s="70"/>
      <c r="UZA31" s="70"/>
      <c r="UZB31" s="70"/>
      <c r="UZC31" s="70"/>
      <c r="UZD31" s="70"/>
      <c r="UZE31" s="70"/>
      <c r="UZF31" s="70"/>
      <c r="UZG31" s="70"/>
      <c r="UZH31" s="70"/>
      <c r="UZI31" s="70"/>
      <c r="UZJ31" s="70"/>
      <c r="UZK31" s="70"/>
      <c r="UZL31" s="70"/>
      <c r="UZM31" s="70"/>
      <c r="UZN31" s="70"/>
      <c r="UZO31" s="70"/>
      <c r="UZP31" s="70"/>
      <c r="UZQ31" s="70"/>
      <c r="UZR31" s="70"/>
      <c r="UZS31" s="70"/>
      <c r="UZT31" s="70"/>
      <c r="UZU31" s="70"/>
      <c r="UZV31" s="70"/>
      <c r="UZW31" s="70"/>
      <c r="UZX31" s="70"/>
      <c r="UZY31" s="70"/>
      <c r="UZZ31" s="70"/>
      <c r="VAA31" s="70"/>
      <c r="VAB31" s="70"/>
      <c r="VAC31" s="70"/>
      <c r="VAD31" s="70"/>
      <c r="VAE31" s="70"/>
      <c r="VAF31" s="70"/>
      <c r="VAG31" s="70"/>
      <c r="VAH31" s="70"/>
      <c r="VAI31" s="70"/>
      <c r="VAJ31" s="70"/>
      <c r="VAK31" s="70"/>
      <c r="VAL31" s="70"/>
      <c r="VAM31" s="70"/>
      <c r="VAN31" s="70"/>
      <c r="VAO31" s="70"/>
      <c r="VAP31" s="70"/>
      <c r="VAQ31" s="70"/>
      <c r="VAR31" s="70"/>
      <c r="VAS31" s="70"/>
      <c r="VAT31" s="70"/>
      <c r="VAU31" s="70"/>
      <c r="VAV31" s="70"/>
      <c r="VAW31" s="70"/>
      <c r="VAX31" s="70"/>
      <c r="VAY31" s="70"/>
      <c r="VAZ31" s="70"/>
      <c r="VBA31" s="70"/>
      <c r="VBB31" s="70"/>
      <c r="VBC31" s="70"/>
      <c r="VBD31" s="70"/>
      <c r="VBE31" s="70"/>
      <c r="VBF31" s="70"/>
      <c r="VBG31" s="70"/>
      <c r="VBH31" s="70"/>
      <c r="VBI31" s="70"/>
      <c r="VBJ31" s="70"/>
      <c r="VBK31" s="70"/>
      <c r="VBL31" s="70"/>
      <c r="VBM31" s="70"/>
      <c r="VBN31" s="70"/>
      <c r="VBO31" s="70"/>
      <c r="VBP31" s="70"/>
      <c r="VBQ31" s="70"/>
      <c r="VBR31" s="70"/>
      <c r="VBS31" s="70"/>
      <c r="VBT31" s="70"/>
      <c r="VBU31" s="70"/>
      <c r="VBV31" s="70"/>
      <c r="VBW31" s="70"/>
      <c r="VBX31" s="70"/>
      <c r="VBY31" s="70"/>
      <c r="VBZ31" s="70"/>
      <c r="VCA31" s="70"/>
      <c r="VCB31" s="70"/>
      <c r="VCC31" s="70"/>
      <c r="VCD31" s="70"/>
      <c r="VCE31" s="70"/>
      <c r="VCF31" s="70"/>
      <c r="VCG31" s="70"/>
      <c r="VCH31" s="70"/>
      <c r="VCI31" s="70"/>
      <c r="VCJ31" s="70"/>
      <c r="VCK31" s="70"/>
      <c r="VCL31" s="70"/>
      <c r="VCM31" s="70"/>
      <c r="VCN31" s="70"/>
      <c r="VCO31" s="70"/>
      <c r="VCP31" s="70"/>
      <c r="VCQ31" s="70"/>
      <c r="VCR31" s="70"/>
      <c r="VCS31" s="70"/>
      <c r="VCT31" s="70"/>
      <c r="VCU31" s="70"/>
      <c r="VCV31" s="70"/>
      <c r="VCW31" s="70"/>
      <c r="VCX31" s="70"/>
      <c r="VCY31" s="70"/>
      <c r="VCZ31" s="70"/>
      <c r="VDA31" s="70"/>
      <c r="VDB31" s="70"/>
      <c r="VDC31" s="70"/>
      <c r="VDD31" s="70"/>
      <c r="VDE31" s="70"/>
      <c r="VDF31" s="70"/>
      <c r="VDG31" s="70"/>
      <c r="VDH31" s="70"/>
      <c r="VDI31" s="70"/>
      <c r="VDJ31" s="70"/>
      <c r="VDK31" s="70"/>
      <c r="VDL31" s="70"/>
      <c r="VDM31" s="70"/>
      <c r="VDN31" s="70"/>
      <c r="VDO31" s="70"/>
      <c r="VDP31" s="70"/>
      <c r="VDQ31" s="70"/>
      <c r="VDR31" s="70"/>
      <c r="VDS31" s="70"/>
      <c r="VDT31" s="70"/>
      <c r="VDU31" s="70"/>
      <c r="VDV31" s="70"/>
      <c r="VDW31" s="70"/>
      <c r="VDX31" s="70"/>
      <c r="VDY31" s="70"/>
      <c r="VDZ31" s="70"/>
      <c r="VEA31" s="70"/>
      <c r="VEB31" s="70"/>
      <c r="VEC31" s="70"/>
      <c r="VED31" s="70"/>
      <c r="VEE31" s="70"/>
      <c r="VEF31" s="70"/>
      <c r="VEG31" s="70"/>
      <c r="VEH31" s="70"/>
      <c r="VEI31" s="70"/>
      <c r="VEJ31" s="70"/>
      <c r="VEK31" s="70"/>
      <c r="VEL31" s="70"/>
      <c r="VEM31" s="70"/>
      <c r="VEN31" s="70"/>
      <c r="VEO31" s="70"/>
      <c r="VEP31" s="70"/>
      <c r="VEQ31" s="70"/>
      <c r="VER31" s="70"/>
      <c r="VES31" s="70"/>
      <c r="VET31" s="70"/>
      <c r="VEU31" s="70"/>
      <c r="VEV31" s="70"/>
      <c r="VEW31" s="70"/>
      <c r="VEX31" s="70"/>
      <c r="VEY31" s="70"/>
      <c r="VEZ31" s="70"/>
      <c r="VFA31" s="70"/>
      <c r="VFB31" s="70"/>
      <c r="VFC31" s="70"/>
      <c r="VFD31" s="70"/>
      <c r="VFE31" s="70"/>
      <c r="VFF31" s="70"/>
      <c r="VFG31" s="70"/>
      <c r="VFH31" s="70"/>
      <c r="VFI31" s="70"/>
      <c r="VFJ31" s="70"/>
      <c r="VFK31" s="70"/>
      <c r="VFL31" s="70"/>
      <c r="VFM31" s="70"/>
      <c r="VFN31" s="70"/>
      <c r="VFO31" s="70"/>
      <c r="VFP31" s="70"/>
      <c r="VFQ31" s="70"/>
      <c r="VFR31" s="70"/>
      <c r="VFS31" s="70"/>
      <c r="VFT31" s="70"/>
      <c r="VFU31" s="70"/>
      <c r="VFV31" s="70"/>
      <c r="VFW31" s="70"/>
      <c r="VFX31" s="70"/>
      <c r="VFY31" s="70"/>
      <c r="VFZ31" s="70"/>
      <c r="VGA31" s="70"/>
      <c r="VGB31" s="70"/>
      <c r="VGC31" s="70"/>
      <c r="VGD31" s="70"/>
      <c r="VGE31" s="70"/>
      <c r="VGF31" s="70"/>
      <c r="VGG31" s="70"/>
      <c r="VGH31" s="70"/>
      <c r="VGI31" s="70"/>
      <c r="VGJ31" s="70"/>
      <c r="VGK31" s="70"/>
      <c r="VGL31" s="70"/>
      <c r="VGM31" s="70"/>
      <c r="VGN31" s="70"/>
      <c r="VGO31" s="70"/>
      <c r="VGP31" s="70"/>
      <c r="VGQ31" s="70"/>
      <c r="VGR31" s="70"/>
      <c r="VGS31" s="70"/>
      <c r="VGT31" s="70"/>
      <c r="VGU31" s="70"/>
      <c r="VGV31" s="70"/>
      <c r="VGW31" s="70"/>
      <c r="VGX31" s="70"/>
      <c r="VGY31" s="70"/>
      <c r="VGZ31" s="70"/>
      <c r="VHA31" s="70"/>
      <c r="VHB31" s="70"/>
      <c r="VHC31" s="70"/>
      <c r="VHD31" s="70"/>
      <c r="VHE31" s="70"/>
      <c r="VHF31" s="70"/>
      <c r="VHG31" s="70"/>
      <c r="VHH31" s="70"/>
      <c r="VHI31" s="70"/>
      <c r="VHJ31" s="70"/>
      <c r="VHK31" s="70"/>
      <c r="VHL31" s="70"/>
      <c r="VHM31" s="70"/>
      <c r="VHN31" s="70"/>
      <c r="VHO31" s="70"/>
      <c r="VHP31" s="70"/>
      <c r="VHQ31" s="70"/>
      <c r="VHR31" s="70"/>
      <c r="VHS31" s="70"/>
      <c r="VHT31" s="70"/>
      <c r="VHU31" s="70"/>
      <c r="VHV31" s="70"/>
      <c r="VHW31" s="70"/>
      <c r="VHX31" s="70"/>
      <c r="VHY31" s="70"/>
      <c r="VHZ31" s="70"/>
      <c r="VIA31" s="70"/>
      <c r="VIB31" s="70"/>
      <c r="VIC31" s="70"/>
      <c r="VID31" s="70"/>
      <c r="VIE31" s="70"/>
      <c r="VIF31" s="70"/>
      <c r="VIG31" s="70"/>
      <c r="VIH31" s="70"/>
      <c r="VII31" s="70"/>
      <c r="VIJ31" s="70"/>
      <c r="VIK31" s="70"/>
      <c r="VIL31" s="70"/>
      <c r="VIM31" s="70"/>
      <c r="VIN31" s="70"/>
      <c r="VIO31" s="70"/>
      <c r="VIP31" s="70"/>
      <c r="VIQ31" s="70"/>
      <c r="VIR31" s="70"/>
      <c r="VIS31" s="70"/>
      <c r="VIT31" s="70"/>
      <c r="VIU31" s="70"/>
      <c r="VIV31" s="70"/>
      <c r="VIW31" s="70"/>
      <c r="VIX31" s="70"/>
      <c r="VIY31" s="70"/>
      <c r="VIZ31" s="70"/>
      <c r="VJA31" s="70"/>
      <c r="VJB31" s="70"/>
      <c r="VJC31" s="70"/>
      <c r="VJD31" s="70"/>
      <c r="VJE31" s="70"/>
      <c r="VJF31" s="70"/>
      <c r="VJG31" s="70"/>
      <c r="VJH31" s="70"/>
      <c r="VJI31" s="70"/>
      <c r="VJJ31" s="70"/>
      <c r="VJK31" s="70"/>
      <c r="VJL31" s="70"/>
      <c r="VJM31" s="70"/>
      <c r="VJN31" s="70"/>
      <c r="VJO31" s="70"/>
      <c r="VJP31" s="70"/>
      <c r="VJQ31" s="70"/>
      <c r="VJR31" s="70"/>
      <c r="VJS31" s="70"/>
      <c r="VJT31" s="70"/>
      <c r="VJU31" s="70"/>
      <c r="VJV31" s="70"/>
      <c r="VJW31" s="70"/>
      <c r="VJX31" s="70"/>
      <c r="VJY31" s="70"/>
      <c r="VJZ31" s="70"/>
      <c r="VKA31" s="70"/>
      <c r="VKB31" s="70"/>
      <c r="VKC31" s="70"/>
      <c r="VKD31" s="70"/>
      <c r="VKE31" s="70"/>
      <c r="VKF31" s="70"/>
      <c r="VKG31" s="70"/>
      <c r="VKH31" s="70"/>
      <c r="VKI31" s="70"/>
      <c r="VKJ31" s="70"/>
      <c r="VKK31" s="70"/>
      <c r="VKL31" s="70"/>
      <c r="VKM31" s="70"/>
      <c r="VKN31" s="70"/>
      <c r="VKO31" s="70"/>
      <c r="VKP31" s="70"/>
      <c r="VKQ31" s="70"/>
      <c r="VKR31" s="70"/>
      <c r="VKS31" s="70"/>
      <c r="VKT31" s="70"/>
      <c r="VKU31" s="70"/>
      <c r="VKV31" s="70"/>
      <c r="VKW31" s="70"/>
      <c r="VKX31" s="70"/>
      <c r="VKY31" s="70"/>
      <c r="VKZ31" s="70"/>
      <c r="VLA31" s="70"/>
      <c r="VLB31" s="70"/>
      <c r="VLC31" s="70"/>
      <c r="VLD31" s="70"/>
      <c r="VLE31" s="70"/>
      <c r="VLF31" s="70"/>
      <c r="VLG31" s="70"/>
      <c r="VLH31" s="70"/>
      <c r="VLI31" s="70"/>
      <c r="VLJ31" s="70"/>
      <c r="VLK31" s="70"/>
      <c r="VLL31" s="70"/>
      <c r="VLM31" s="70"/>
      <c r="VLN31" s="70"/>
      <c r="VLO31" s="70"/>
      <c r="VLP31" s="70"/>
      <c r="VLQ31" s="70"/>
      <c r="VLR31" s="70"/>
      <c r="VLS31" s="70"/>
      <c r="VLT31" s="70"/>
      <c r="VLU31" s="70"/>
      <c r="VLV31" s="70"/>
      <c r="VLW31" s="70"/>
      <c r="VLX31" s="70"/>
      <c r="VLY31" s="70"/>
      <c r="VLZ31" s="70"/>
      <c r="VMA31" s="70"/>
      <c r="VMB31" s="70"/>
      <c r="VMC31" s="70"/>
      <c r="VMD31" s="70"/>
      <c r="VME31" s="70"/>
      <c r="VMF31" s="70"/>
      <c r="VMG31" s="70"/>
      <c r="VMH31" s="70"/>
      <c r="VMI31" s="70"/>
      <c r="VMJ31" s="70"/>
      <c r="VMK31" s="70"/>
      <c r="VML31" s="70"/>
      <c r="VMM31" s="70"/>
      <c r="VMN31" s="70"/>
      <c r="VMO31" s="70"/>
      <c r="VMP31" s="70"/>
      <c r="VMQ31" s="70"/>
      <c r="VMR31" s="70"/>
      <c r="VMS31" s="70"/>
      <c r="VMT31" s="70"/>
      <c r="VMU31" s="70"/>
      <c r="VMV31" s="70"/>
      <c r="VMW31" s="70"/>
      <c r="VMX31" s="70"/>
      <c r="VMY31" s="70"/>
      <c r="VMZ31" s="70"/>
      <c r="VNA31" s="70"/>
      <c r="VNB31" s="70"/>
      <c r="VNC31" s="70"/>
      <c r="VND31" s="70"/>
      <c r="VNE31" s="70"/>
      <c r="VNF31" s="70"/>
      <c r="VNG31" s="70"/>
      <c r="VNH31" s="70"/>
      <c r="VNI31" s="70"/>
      <c r="VNJ31" s="70"/>
      <c r="VNK31" s="70"/>
      <c r="VNL31" s="70"/>
      <c r="VNM31" s="70"/>
      <c r="VNN31" s="70"/>
      <c r="VNO31" s="70"/>
      <c r="VNP31" s="70"/>
      <c r="VNQ31" s="70"/>
      <c r="VNR31" s="70"/>
      <c r="VNS31" s="70"/>
      <c r="VNT31" s="70"/>
      <c r="VNU31" s="70"/>
      <c r="VNV31" s="70"/>
      <c r="VNW31" s="70"/>
      <c r="VNX31" s="70"/>
      <c r="VNY31" s="70"/>
      <c r="VNZ31" s="70"/>
      <c r="VOA31" s="70"/>
      <c r="VOB31" s="70"/>
      <c r="VOC31" s="70"/>
      <c r="VOD31" s="70"/>
      <c r="VOE31" s="70"/>
      <c r="VOF31" s="70"/>
      <c r="VOG31" s="70"/>
      <c r="VOH31" s="70"/>
      <c r="VOI31" s="70"/>
      <c r="VOJ31" s="70"/>
      <c r="VOK31" s="70"/>
      <c r="VOL31" s="70"/>
      <c r="VOM31" s="70"/>
      <c r="VON31" s="70"/>
      <c r="VOO31" s="70"/>
      <c r="VOP31" s="70"/>
      <c r="VOQ31" s="70"/>
      <c r="VOR31" s="70"/>
      <c r="VOS31" s="70"/>
      <c r="VOT31" s="70"/>
      <c r="VOU31" s="70"/>
      <c r="VOV31" s="70"/>
      <c r="VOW31" s="70"/>
      <c r="VOX31" s="70"/>
      <c r="VOY31" s="70"/>
      <c r="VOZ31" s="70"/>
      <c r="VPA31" s="70"/>
      <c r="VPB31" s="70"/>
      <c r="VPC31" s="70"/>
      <c r="VPD31" s="70"/>
      <c r="VPE31" s="70"/>
      <c r="VPF31" s="70"/>
      <c r="VPG31" s="70"/>
      <c r="VPH31" s="70"/>
      <c r="VPI31" s="70"/>
      <c r="VPJ31" s="70"/>
      <c r="VPK31" s="70"/>
      <c r="VPL31" s="70"/>
      <c r="VPM31" s="70"/>
      <c r="VPN31" s="70"/>
      <c r="VPO31" s="70"/>
      <c r="VPP31" s="70"/>
      <c r="VPQ31" s="70"/>
      <c r="VPR31" s="70"/>
      <c r="VPS31" s="70"/>
      <c r="VPT31" s="70"/>
      <c r="VPU31" s="70"/>
      <c r="VPV31" s="70"/>
      <c r="VPW31" s="70"/>
      <c r="VPX31" s="70"/>
      <c r="VPY31" s="70"/>
      <c r="VPZ31" s="70"/>
      <c r="VQA31" s="70"/>
      <c r="VQB31" s="70"/>
      <c r="VQC31" s="70"/>
      <c r="VQD31" s="70"/>
      <c r="VQE31" s="70"/>
      <c r="VQF31" s="70"/>
      <c r="VQG31" s="70"/>
      <c r="VQH31" s="70"/>
      <c r="VQI31" s="70"/>
      <c r="VQJ31" s="70"/>
      <c r="VQK31" s="70"/>
      <c r="VQL31" s="70"/>
      <c r="VQM31" s="70"/>
      <c r="VQN31" s="70"/>
      <c r="VQO31" s="70"/>
      <c r="VQP31" s="70"/>
      <c r="VQQ31" s="70"/>
      <c r="VQR31" s="70"/>
      <c r="VQS31" s="70"/>
      <c r="VQT31" s="70"/>
      <c r="VQU31" s="70"/>
      <c r="VQV31" s="70"/>
      <c r="VQW31" s="70"/>
      <c r="VQX31" s="70"/>
      <c r="VQY31" s="70"/>
      <c r="VQZ31" s="70"/>
      <c r="VRA31" s="70"/>
      <c r="VRB31" s="70"/>
      <c r="VRC31" s="70"/>
      <c r="VRD31" s="70"/>
      <c r="VRE31" s="70"/>
      <c r="VRF31" s="70"/>
      <c r="VRG31" s="70"/>
      <c r="VRH31" s="70"/>
      <c r="VRI31" s="70"/>
      <c r="VRJ31" s="70"/>
      <c r="VRK31" s="70"/>
      <c r="VRL31" s="70"/>
      <c r="VRM31" s="70"/>
      <c r="VRN31" s="70"/>
      <c r="VRO31" s="70"/>
      <c r="VRP31" s="70"/>
      <c r="VRQ31" s="70"/>
      <c r="VRR31" s="70"/>
      <c r="VRS31" s="70"/>
      <c r="VRT31" s="70"/>
      <c r="VRU31" s="70"/>
      <c r="VRV31" s="70"/>
      <c r="VRW31" s="70"/>
      <c r="VRX31" s="70"/>
      <c r="VRY31" s="70"/>
      <c r="VRZ31" s="70"/>
      <c r="VSA31" s="70"/>
      <c r="VSB31" s="70"/>
      <c r="VSC31" s="70"/>
      <c r="VSD31" s="70"/>
      <c r="VSE31" s="70"/>
      <c r="VSF31" s="70"/>
      <c r="VSG31" s="70"/>
      <c r="VSH31" s="70"/>
      <c r="VSI31" s="70"/>
      <c r="VSJ31" s="70"/>
      <c r="VSK31" s="70"/>
      <c r="VSL31" s="70"/>
      <c r="VSM31" s="70"/>
      <c r="VSN31" s="70"/>
      <c r="VSO31" s="70"/>
      <c r="VSP31" s="70"/>
      <c r="VSQ31" s="70"/>
      <c r="VSR31" s="70"/>
      <c r="VSS31" s="70"/>
      <c r="VST31" s="70"/>
      <c r="VSU31" s="70"/>
      <c r="VSV31" s="70"/>
      <c r="VSW31" s="70"/>
      <c r="VSX31" s="70"/>
      <c r="VSY31" s="70"/>
      <c r="VSZ31" s="70"/>
      <c r="VTA31" s="70"/>
      <c r="VTB31" s="70"/>
      <c r="VTC31" s="70"/>
      <c r="VTD31" s="70"/>
      <c r="VTE31" s="70"/>
      <c r="VTF31" s="70"/>
      <c r="VTG31" s="70"/>
      <c r="VTH31" s="70"/>
      <c r="VTI31" s="70"/>
      <c r="VTJ31" s="70"/>
      <c r="VTK31" s="70"/>
      <c r="VTL31" s="70"/>
      <c r="VTM31" s="70"/>
      <c r="VTN31" s="70"/>
      <c r="VTO31" s="70"/>
      <c r="VTP31" s="70"/>
      <c r="VTQ31" s="70"/>
      <c r="VTR31" s="70"/>
      <c r="VTS31" s="70"/>
      <c r="VTT31" s="70"/>
      <c r="VTU31" s="70"/>
      <c r="VTV31" s="70"/>
      <c r="VTW31" s="70"/>
      <c r="VTX31" s="70"/>
      <c r="VTY31" s="70"/>
      <c r="VTZ31" s="70"/>
      <c r="VUA31" s="70"/>
      <c r="VUB31" s="70"/>
      <c r="VUC31" s="70"/>
      <c r="VUD31" s="70"/>
      <c r="VUE31" s="70"/>
      <c r="VUF31" s="70"/>
      <c r="VUG31" s="70"/>
      <c r="VUH31" s="70"/>
      <c r="VUI31" s="70"/>
      <c r="VUJ31" s="70"/>
      <c r="VUK31" s="70"/>
      <c r="VUL31" s="70"/>
      <c r="VUM31" s="70"/>
      <c r="VUN31" s="70"/>
      <c r="VUO31" s="70"/>
      <c r="VUP31" s="70"/>
      <c r="VUQ31" s="70"/>
      <c r="VUR31" s="70"/>
      <c r="VUS31" s="70"/>
      <c r="VUT31" s="70"/>
      <c r="VUU31" s="70"/>
      <c r="VUV31" s="70"/>
      <c r="VUW31" s="70"/>
      <c r="VUX31" s="70"/>
      <c r="VUY31" s="70"/>
      <c r="VUZ31" s="70"/>
      <c r="VVA31" s="70"/>
      <c r="VVB31" s="70"/>
      <c r="VVC31" s="70"/>
      <c r="VVD31" s="70"/>
      <c r="VVE31" s="70"/>
      <c r="VVF31" s="70"/>
      <c r="VVG31" s="70"/>
      <c r="VVH31" s="70"/>
      <c r="VVI31" s="70"/>
      <c r="VVJ31" s="70"/>
      <c r="VVK31" s="70"/>
      <c r="VVL31" s="70"/>
      <c r="VVM31" s="70"/>
      <c r="VVN31" s="70"/>
      <c r="VVO31" s="70"/>
      <c r="VVP31" s="70"/>
      <c r="VVQ31" s="70"/>
      <c r="VVR31" s="70"/>
      <c r="VVS31" s="70"/>
      <c r="VVT31" s="70"/>
      <c r="VVU31" s="70"/>
      <c r="VVV31" s="70"/>
      <c r="VVW31" s="70"/>
      <c r="VVX31" s="70"/>
      <c r="VVY31" s="70"/>
      <c r="VVZ31" s="70"/>
      <c r="VWA31" s="70"/>
      <c r="VWB31" s="70"/>
      <c r="VWC31" s="70"/>
      <c r="VWD31" s="70"/>
      <c r="VWE31" s="70"/>
      <c r="VWF31" s="70"/>
      <c r="VWG31" s="70"/>
      <c r="VWH31" s="70"/>
      <c r="VWI31" s="70"/>
      <c r="VWJ31" s="70"/>
      <c r="VWK31" s="70"/>
      <c r="VWL31" s="70"/>
      <c r="VWM31" s="70"/>
      <c r="VWN31" s="70"/>
      <c r="VWO31" s="70"/>
      <c r="VWP31" s="70"/>
      <c r="VWQ31" s="70"/>
      <c r="VWR31" s="70"/>
      <c r="VWS31" s="70"/>
      <c r="VWT31" s="70"/>
      <c r="VWU31" s="70"/>
      <c r="VWV31" s="70"/>
      <c r="VWW31" s="70"/>
      <c r="VWX31" s="70"/>
      <c r="VWY31" s="70"/>
      <c r="VWZ31" s="70"/>
      <c r="VXA31" s="70"/>
      <c r="VXB31" s="70"/>
      <c r="VXC31" s="70"/>
      <c r="VXD31" s="70"/>
      <c r="VXE31" s="70"/>
      <c r="VXF31" s="70"/>
      <c r="VXG31" s="70"/>
      <c r="VXH31" s="70"/>
      <c r="VXI31" s="70"/>
      <c r="VXJ31" s="70"/>
      <c r="VXK31" s="70"/>
      <c r="VXL31" s="70"/>
      <c r="VXM31" s="70"/>
      <c r="VXN31" s="70"/>
      <c r="VXO31" s="70"/>
      <c r="VXP31" s="70"/>
      <c r="VXQ31" s="70"/>
      <c r="VXR31" s="70"/>
      <c r="VXS31" s="70"/>
      <c r="VXT31" s="70"/>
      <c r="VXU31" s="70"/>
      <c r="VXV31" s="70"/>
      <c r="VXW31" s="70"/>
      <c r="VXX31" s="70"/>
      <c r="VXY31" s="70"/>
      <c r="VXZ31" s="70"/>
      <c r="VYA31" s="70"/>
      <c r="VYB31" s="70"/>
      <c r="VYC31" s="70"/>
      <c r="VYD31" s="70"/>
      <c r="VYE31" s="70"/>
      <c r="VYF31" s="70"/>
      <c r="VYG31" s="70"/>
      <c r="VYH31" s="70"/>
      <c r="VYI31" s="70"/>
      <c r="VYJ31" s="70"/>
      <c r="VYK31" s="70"/>
      <c r="VYL31" s="70"/>
      <c r="VYM31" s="70"/>
      <c r="VYN31" s="70"/>
      <c r="VYO31" s="70"/>
      <c r="VYP31" s="70"/>
      <c r="VYQ31" s="70"/>
      <c r="VYR31" s="70"/>
      <c r="VYS31" s="70"/>
      <c r="VYT31" s="70"/>
      <c r="VYU31" s="70"/>
      <c r="VYV31" s="70"/>
      <c r="VYW31" s="70"/>
      <c r="VYX31" s="70"/>
      <c r="VYY31" s="70"/>
      <c r="VYZ31" s="70"/>
      <c r="VZA31" s="70"/>
      <c r="VZB31" s="70"/>
      <c r="VZC31" s="70"/>
      <c r="VZD31" s="70"/>
      <c r="VZE31" s="70"/>
      <c r="VZF31" s="70"/>
      <c r="VZG31" s="70"/>
      <c r="VZH31" s="70"/>
      <c r="VZI31" s="70"/>
      <c r="VZJ31" s="70"/>
      <c r="VZK31" s="70"/>
      <c r="VZL31" s="70"/>
      <c r="VZM31" s="70"/>
      <c r="VZN31" s="70"/>
      <c r="VZO31" s="70"/>
      <c r="VZP31" s="70"/>
      <c r="VZQ31" s="70"/>
      <c r="VZR31" s="70"/>
      <c r="VZS31" s="70"/>
      <c r="VZT31" s="70"/>
      <c r="VZU31" s="70"/>
      <c r="VZV31" s="70"/>
      <c r="VZW31" s="70"/>
      <c r="VZX31" s="70"/>
      <c r="VZY31" s="70"/>
      <c r="VZZ31" s="70"/>
      <c r="WAA31" s="70"/>
      <c r="WAB31" s="70"/>
      <c r="WAC31" s="70"/>
      <c r="WAD31" s="70"/>
      <c r="WAE31" s="70"/>
      <c r="WAF31" s="70"/>
      <c r="WAG31" s="70"/>
      <c r="WAH31" s="70"/>
      <c r="WAI31" s="70"/>
      <c r="WAJ31" s="70"/>
      <c r="WAK31" s="70"/>
      <c r="WAL31" s="70"/>
      <c r="WAM31" s="70"/>
      <c r="WAN31" s="70"/>
      <c r="WAO31" s="70"/>
      <c r="WAP31" s="70"/>
      <c r="WAQ31" s="70"/>
      <c r="WAR31" s="70"/>
      <c r="WAS31" s="70"/>
      <c r="WAT31" s="70"/>
      <c r="WAU31" s="70"/>
      <c r="WAV31" s="70"/>
      <c r="WAW31" s="70"/>
      <c r="WAX31" s="70"/>
      <c r="WAY31" s="70"/>
      <c r="WAZ31" s="70"/>
      <c r="WBA31" s="70"/>
      <c r="WBB31" s="70"/>
      <c r="WBC31" s="70"/>
      <c r="WBD31" s="70"/>
      <c r="WBE31" s="70"/>
      <c r="WBF31" s="70"/>
      <c r="WBG31" s="70"/>
      <c r="WBH31" s="70"/>
      <c r="WBI31" s="70"/>
      <c r="WBJ31" s="70"/>
      <c r="WBK31" s="70"/>
      <c r="WBL31" s="70"/>
      <c r="WBM31" s="70"/>
      <c r="WBN31" s="70"/>
      <c r="WBO31" s="70"/>
      <c r="WBP31" s="70"/>
      <c r="WBQ31" s="70"/>
      <c r="WBR31" s="70"/>
      <c r="WBS31" s="70"/>
      <c r="WBT31" s="70"/>
      <c r="WBU31" s="70"/>
      <c r="WBV31" s="70"/>
      <c r="WBW31" s="70"/>
      <c r="WBX31" s="70"/>
      <c r="WBY31" s="70"/>
      <c r="WBZ31" s="70"/>
      <c r="WCA31" s="70"/>
      <c r="WCB31" s="70"/>
      <c r="WCC31" s="70"/>
      <c r="WCD31" s="70"/>
      <c r="WCE31" s="70"/>
      <c r="WCF31" s="70"/>
      <c r="WCG31" s="70"/>
      <c r="WCH31" s="70"/>
      <c r="WCI31" s="70"/>
      <c r="WCJ31" s="70"/>
      <c r="WCK31" s="70"/>
      <c r="WCL31" s="70"/>
      <c r="WCM31" s="70"/>
      <c r="WCN31" s="70"/>
      <c r="WCO31" s="70"/>
      <c r="WCP31" s="70"/>
      <c r="WCQ31" s="70"/>
      <c r="WCR31" s="70"/>
      <c r="WCS31" s="70"/>
      <c r="WCT31" s="70"/>
      <c r="WCU31" s="70"/>
      <c r="WCV31" s="70"/>
      <c r="WCW31" s="70"/>
      <c r="WCX31" s="70"/>
      <c r="WCY31" s="70"/>
      <c r="WCZ31" s="70"/>
      <c r="WDA31" s="70"/>
      <c r="WDB31" s="70"/>
      <c r="WDC31" s="70"/>
      <c r="WDD31" s="70"/>
      <c r="WDE31" s="70"/>
      <c r="WDF31" s="70"/>
      <c r="WDG31" s="70"/>
      <c r="WDH31" s="70"/>
      <c r="WDI31" s="70"/>
      <c r="WDJ31" s="70"/>
      <c r="WDK31" s="70"/>
      <c r="WDL31" s="70"/>
      <c r="WDM31" s="70"/>
      <c r="WDN31" s="70"/>
      <c r="WDO31" s="70"/>
      <c r="WDP31" s="70"/>
      <c r="WDQ31" s="70"/>
      <c r="WDR31" s="70"/>
      <c r="WDS31" s="70"/>
      <c r="WDT31" s="70"/>
      <c r="WDU31" s="70"/>
      <c r="WDV31" s="70"/>
      <c r="WDW31" s="70"/>
      <c r="WDX31" s="70"/>
      <c r="WDY31" s="70"/>
      <c r="WDZ31" s="70"/>
      <c r="WEA31" s="70"/>
      <c r="WEB31" s="70"/>
      <c r="WEC31" s="70"/>
      <c r="WED31" s="70"/>
      <c r="WEE31" s="70"/>
      <c r="WEF31" s="70"/>
      <c r="WEG31" s="70"/>
      <c r="WEH31" s="70"/>
      <c r="WEI31" s="70"/>
      <c r="WEJ31" s="70"/>
      <c r="WEK31" s="70"/>
      <c r="WEL31" s="70"/>
      <c r="WEM31" s="70"/>
      <c r="WEN31" s="70"/>
      <c r="WEO31" s="70"/>
      <c r="WEP31" s="70"/>
      <c r="WEQ31" s="70"/>
      <c r="WER31" s="70"/>
      <c r="WES31" s="70"/>
      <c r="WET31" s="70"/>
      <c r="WEU31" s="70"/>
      <c r="WEV31" s="70"/>
      <c r="WEW31" s="70"/>
      <c r="WEX31" s="70"/>
      <c r="WEY31" s="70"/>
      <c r="WEZ31" s="70"/>
      <c r="WFA31" s="70"/>
      <c r="WFB31" s="70"/>
      <c r="WFC31" s="70"/>
      <c r="WFD31" s="70"/>
      <c r="WFE31" s="70"/>
      <c r="WFF31" s="70"/>
      <c r="WFG31" s="70"/>
      <c r="WFH31" s="70"/>
      <c r="WFI31" s="70"/>
      <c r="WFJ31" s="70"/>
      <c r="WFK31" s="70"/>
      <c r="WFL31" s="70"/>
      <c r="WFM31" s="70"/>
      <c r="WFN31" s="70"/>
      <c r="WFO31" s="70"/>
      <c r="WFP31" s="70"/>
      <c r="WFQ31" s="70"/>
      <c r="WFR31" s="70"/>
      <c r="WFS31" s="70"/>
      <c r="WFT31" s="70"/>
      <c r="WFU31" s="70"/>
      <c r="WFV31" s="70"/>
      <c r="WFW31" s="70"/>
      <c r="WFX31" s="70"/>
      <c r="WFY31" s="70"/>
      <c r="WFZ31" s="70"/>
      <c r="WGA31" s="70"/>
      <c r="WGB31" s="70"/>
      <c r="WGC31" s="70"/>
      <c r="WGD31" s="70"/>
      <c r="WGE31" s="70"/>
      <c r="WGF31" s="70"/>
      <c r="WGG31" s="70"/>
      <c r="WGH31" s="70"/>
      <c r="WGI31" s="70"/>
      <c r="WGJ31" s="70"/>
      <c r="WGK31" s="70"/>
      <c r="WGL31" s="70"/>
      <c r="WGM31" s="70"/>
      <c r="WGN31" s="70"/>
      <c r="WGO31" s="70"/>
      <c r="WGP31" s="70"/>
      <c r="WGQ31" s="70"/>
      <c r="WGR31" s="70"/>
      <c r="WGS31" s="70"/>
      <c r="WGT31" s="70"/>
      <c r="WGU31" s="70"/>
      <c r="WGV31" s="70"/>
      <c r="WGW31" s="70"/>
      <c r="WGX31" s="70"/>
      <c r="WGY31" s="70"/>
      <c r="WGZ31" s="70"/>
      <c r="WHA31" s="70"/>
      <c r="WHB31" s="70"/>
      <c r="WHC31" s="70"/>
      <c r="WHD31" s="70"/>
      <c r="WHE31" s="70"/>
      <c r="WHF31" s="70"/>
      <c r="WHG31" s="70"/>
      <c r="WHH31" s="70"/>
      <c r="WHI31" s="70"/>
      <c r="WHJ31" s="70"/>
      <c r="WHK31" s="70"/>
      <c r="WHL31" s="70"/>
      <c r="WHM31" s="70"/>
      <c r="WHN31" s="70"/>
      <c r="WHO31" s="70"/>
      <c r="WHP31" s="70"/>
      <c r="WHQ31" s="70"/>
      <c r="WHR31" s="70"/>
      <c r="WHS31" s="70"/>
      <c r="WHT31" s="70"/>
      <c r="WHU31" s="70"/>
      <c r="WHV31" s="70"/>
      <c r="WHW31" s="70"/>
      <c r="WHX31" s="70"/>
      <c r="WHY31" s="70"/>
      <c r="WHZ31" s="70"/>
      <c r="WIA31" s="70"/>
      <c r="WIB31" s="70"/>
      <c r="WIC31" s="70"/>
      <c r="WID31" s="70"/>
      <c r="WIE31" s="70"/>
      <c r="WIF31" s="70"/>
      <c r="WIG31" s="70"/>
      <c r="WIH31" s="70"/>
      <c r="WII31" s="70"/>
      <c r="WIJ31" s="70"/>
      <c r="WIK31" s="70"/>
      <c r="WIL31" s="70"/>
      <c r="WIM31" s="70"/>
      <c r="WIN31" s="70"/>
      <c r="WIO31" s="70"/>
      <c r="WIP31" s="70"/>
      <c r="WIQ31" s="70"/>
      <c r="WIR31" s="70"/>
      <c r="WIS31" s="70"/>
      <c r="WIT31" s="70"/>
      <c r="WIU31" s="70"/>
      <c r="WIV31" s="70"/>
      <c r="WIW31" s="70"/>
      <c r="WIX31" s="70"/>
      <c r="WIY31" s="70"/>
      <c r="WIZ31" s="70"/>
      <c r="WJA31" s="70"/>
      <c r="WJB31" s="70"/>
      <c r="WJC31" s="70"/>
      <c r="WJD31" s="70"/>
      <c r="WJE31" s="70"/>
      <c r="WJF31" s="70"/>
      <c r="WJG31" s="70"/>
      <c r="WJH31" s="70"/>
      <c r="WJI31" s="70"/>
      <c r="WJJ31" s="70"/>
      <c r="WJK31" s="70"/>
      <c r="WJL31" s="70"/>
      <c r="WJM31" s="70"/>
      <c r="WJN31" s="70"/>
      <c r="WJO31" s="70"/>
      <c r="WJP31" s="70"/>
      <c r="WJQ31" s="70"/>
      <c r="WJR31" s="70"/>
      <c r="WJS31" s="70"/>
      <c r="WJT31" s="70"/>
      <c r="WJU31" s="70"/>
      <c r="WJV31" s="70"/>
      <c r="WJW31" s="70"/>
      <c r="WJX31" s="70"/>
      <c r="WJY31" s="70"/>
      <c r="WJZ31" s="70"/>
      <c r="WKA31" s="70"/>
      <c r="WKB31" s="70"/>
      <c r="WKC31" s="70"/>
      <c r="WKD31" s="70"/>
      <c r="WKE31" s="70"/>
      <c r="WKF31" s="70"/>
      <c r="WKG31" s="70"/>
      <c r="WKH31" s="70"/>
      <c r="WKI31" s="70"/>
      <c r="WKJ31" s="70"/>
      <c r="WKK31" s="70"/>
      <c r="WKL31" s="70"/>
      <c r="WKM31" s="70"/>
      <c r="WKN31" s="70"/>
      <c r="WKO31" s="70"/>
      <c r="WKP31" s="70"/>
      <c r="WKQ31" s="70"/>
      <c r="WKR31" s="70"/>
      <c r="WKS31" s="70"/>
      <c r="WKT31" s="70"/>
      <c r="WKU31" s="70"/>
      <c r="WKV31" s="70"/>
      <c r="WKW31" s="70"/>
      <c r="WKX31" s="70"/>
      <c r="WKY31" s="70"/>
      <c r="WKZ31" s="70"/>
      <c r="WLA31" s="70"/>
      <c r="WLB31" s="70"/>
      <c r="WLC31" s="70"/>
      <c r="WLD31" s="70"/>
      <c r="WLE31" s="70"/>
      <c r="WLF31" s="70"/>
      <c r="WLG31" s="70"/>
      <c r="WLH31" s="70"/>
      <c r="WLI31" s="70"/>
      <c r="WLJ31" s="70"/>
      <c r="WLK31" s="70"/>
      <c r="WLL31" s="70"/>
      <c r="WLM31" s="70"/>
      <c r="WLN31" s="70"/>
      <c r="WLO31" s="70"/>
      <c r="WLP31" s="70"/>
      <c r="WLQ31" s="70"/>
      <c r="WLR31" s="70"/>
      <c r="WLS31" s="70"/>
      <c r="WLT31" s="70"/>
      <c r="WLU31" s="70"/>
      <c r="WLV31" s="70"/>
      <c r="WLW31" s="70"/>
      <c r="WLX31" s="70"/>
      <c r="WLY31" s="70"/>
      <c r="WLZ31" s="70"/>
      <c r="WMA31" s="70"/>
      <c r="WMB31" s="70"/>
      <c r="WMC31" s="70"/>
      <c r="WMD31" s="70"/>
      <c r="WME31" s="70"/>
      <c r="WMF31" s="70"/>
      <c r="WMG31" s="70"/>
      <c r="WMH31" s="70"/>
      <c r="WMI31" s="70"/>
      <c r="WMJ31" s="70"/>
      <c r="WMK31" s="70"/>
      <c r="WML31" s="70"/>
      <c r="WMM31" s="70"/>
      <c r="WMN31" s="70"/>
      <c r="WMO31" s="70"/>
      <c r="WMP31" s="70"/>
      <c r="WMQ31" s="70"/>
      <c r="WMR31" s="70"/>
      <c r="WMS31" s="70"/>
      <c r="WMT31" s="70"/>
      <c r="WMU31" s="70"/>
      <c r="WMV31" s="70"/>
      <c r="WMW31" s="70"/>
      <c r="WMX31" s="70"/>
      <c r="WMY31" s="70"/>
      <c r="WMZ31" s="70"/>
      <c r="WNA31" s="70"/>
      <c r="WNB31" s="70"/>
      <c r="WNC31" s="70"/>
      <c r="WND31" s="70"/>
      <c r="WNE31" s="70"/>
      <c r="WNF31" s="70"/>
      <c r="WNG31" s="70"/>
      <c r="WNH31" s="70"/>
      <c r="WNI31" s="70"/>
      <c r="WNJ31" s="70"/>
      <c r="WNK31" s="70"/>
      <c r="WNL31" s="70"/>
      <c r="WNM31" s="70"/>
      <c r="WNN31" s="70"/>
      <c r="WNO31" s="70"/>
      <c r="WNP31" s="70"/>
      <c r="WNQ31" s="70"/>
      <c r="WNR31" s="70"/>
      <c r="WNS31" s="70"/>
      <c r="WNT31" s="70"/>
      <c r="WNU31" s="70"/>
      <c r="WNV31" s="70"/>
      <c r="WNW31" s="70"/>
      <c r="WNX31" s="70"/>
      <c r="WNY31" s="70"/>
      <c r="WNZ31" s="70"/>
      <c r="WOA31" s="70"/>
      <c r="WOB31" s="70"/>
      <c r="WOC31" s="70"/>
      <c r="WOD31" s="70"/>
      <c r="WOE31" s="70"/>
      <c r="WOF31" s="70"/>
      <c r="WOG31" s="70"/>
      <c r="WOH31" s="70"/>
      <c r="WOI31" s="70"/>
      <c r="WOJ31" s="70"/>
      <c r="WOK31" s="70"/>
      <c r="WOL31" s="70"/>
      <c r="WOM31" s="70"/>
      <c r="WON31" s="70"/>
      <c r="WOO31" s="70"/>
      <c r="WOP31" s="70"/>
      <c r="WOQ31" s="70"/>
      <c r="WOR31" s="70"/>
      <c r="WOS31" s="70"/>
      <c r="WOT31" s="70"/>
      <c r="WOU31" s="70"/>
      <c r="WOV31" s="70"/>
      <c r="WOW31" s="70"/>
      <c r="WOX31" s="70"/>
      <c r="WOY31" s="70"/>
      <c r="WOZ31" s="70"/>
      <c r="WPA31" s="70"/>
      <c r="WPB31" s="70"/>
      <c r="WPC31" s="70"/>
      <c r="WPD31" s="70"/>
      <c r="WPE31" s="70"/>
      <c r="WPF31" s="70"/>
      <c r="WPG31" s="70"/>
      <c r="WPH31" s="70"/>
      <c r="WPI31" s="70"/>
      <c r="WPJ31" s="70"/>
      <c r="WPK31" s="70"/>
      <c r="WPL31" s="70"/>
      <c r="WPM31" s="70"/>
      <c r="WPN31" s="70"/>
      <c r="WPO31" s="70"/>
      <c r="WPP31" s="70"/>
      <c r="WPQ31" s="70"/>
      <c r="WPR31" s="70"/>
      <c r="WPS31" s="70"/>
      <c r="WPT31" s="70"/>
      <c r="WPU31" s="70"/>
      <c r="WPV31" s="70"/>
      <c r="WPW31" s="70"/>
      <c r="WPX31" s="70"/>
      <c r="WPY31" s="70"/>
      <c r="WPZ31" s="70"/>
      <c r="WQA31" s="70"/>
      <c r="WQB31" s="70"/>
      <c r="WQC31" s="70"/>
      <c r="WQD31" s="70"/>
      <c r="WQE31" s="70"/>
      <c r="WQF31" s="70"/>
      <c r="WQG31" s="70"/>
      <c r="WQH31" s="70"/>
      <c r="WQI31" s="70"/>
      <c r="WQJ31" s="70"/>
      <c r="WQK31" s="70"/>
      <c r="WQL31" s="70"/>
      <c r="WQM31" s="70"/>
      <c r="WQN31" s="70"/>
      <c r="WQO31" s="70"/>
      <c r="WQP31" s="70"/>
      <c r="WQQ31" s="70"/>
      <c r="WQR31" s="70"/>
      <c r="WQS31" s="70"/>
      <c r="WQT31" s="70"/>
      <c r="WQU31" s="70"/>
      <c r="WQV31" s="70"/>
      <c r="WQW31" s="70"/>
      <c r="WQX31" s="70"/>
      <c r="WQY31" s="70"/>
      <c r="WQZ31" s="70"/>
      <c r="WRA31" s="70"/>
      <c r="WRB31" s="70"/>
      <c r="WRC31" s="70"/>
      <c r="WRD31" s="70"/>
      <c r="WRE31" s="70"/>
      <c r="WRF31" s="70"/>
      <c r="WRG31" s="70"/>
      <c r="WRH31" s="70"/>
      <c r="WRI31" s="70"/>
      <c r="WRJ31" s="70"/>
      <c r="WRK31" s="70"/>
      <c r="WRL31" s="70"/>
      <c r="WRM31" s="70"/>
      <c r="WRN31" s="70"/>
      <c r="WRO31" s="70"/>
      <c r="WRP31" s="70"/>
      <c r="WRQ31" s="70"/>
      <c r="WRR31" s="70"/>
      <c r="WRS31" s="70"/>
      <c r="WRT31" s="70"/>
      <c r="WRU31" s="70"/>
      <c r="WRV31" s="70"/>
      <c r="WRW31" s="70"/>
      <c r="WRX31" s="70"/>
      <c r="WRY31" s="70"/>
      <c r="WRZ31" s="70"/>
      <c r="WSA31" s="70"/>
      <c r="WSB31" s="70"/>
      <c r="WSC31" s="70"/>
      <c r="WSD31" s="70"/>
      <c r="WSE31" s="70"/>
      <c r="WSF31" s="70"/>
      <c r="WSG31" s="70"/>
      <c r="WSH31" s="70"/>
      <c r="WSI31" s="70"/>
      <c r="WSJ31" s="70"/>
      <c r="WSK31" s="70"/>
      <c r="WSL31" s="70"/>
      <c r="WSM31" s="70"/>
      <c r="WSN31" s="70"/>
      <c r="WSO31" s="70"/>
      <c r="WSP31" s="70"/>
      <c r="WSQ31" s="70"/>
      <c r="WSR31" s="70"/>
      <c r="WSS31" s="70"/>
      <c r="WST31" s="70"/>
      <c r="WSU31" s="70"/>
      <c r="WSV31" s="70"/>
      <c r="WSW31" s="70"/>
      <c r="WSX31" s="70"/>
      <c r="WSY31" s="70"/>
      <c r="WSZ31" s="70"/>
      <c r="WTA31" s="70"/>
      <c r="WTB31" s="70"/>
      <c r="WTC31" s="70"/>
      <c r="WTD31" s="70"/>
      <c r="WTE31" s="70"/>
      <c r="WTF31" s="70"/>
      <c r="WTG31" s="70"/>
      <c r="WTH31" s="70"/>
      <c r="WTI31" s="70"/>
      <c r="WTJ31" s="70"/>
      <c r="WTK31" s="70"/>
      <c r="WTL31" s="70"/>
      <c r="WTM31" s="70"/>
      <c r="WTN31" s="70"/>
      <c r="WTO31" s="70"/>
      <c r="WTP31" s="70"/>
      <c r="WTQ31" s="70"/>
      <c r="WTR31" s="70"/>
      <c r="WTS31" s="70"/>
      <c r="WTT31" s="70"/>
      <c r="WTU31" s="70"/>
      <c r="WTV31" s="70"/>
      <c r="WTW31" s="70"/>
      <c r="WTX31" s="70"/>
      <c r="WTY31" s="70"/>
      <c r="WTZ31" s="70"/>
      <c r="WUA31" s="70"/>
      <c r="WUB31" s="70"/>
      <c r="WUC31" s="70"/>
      <c r="WUD31" s="70"/>
      <c r="WUE31" s="70"/>
      <c r="WUF31" s="70"/>
      <c r="WUG31" s="70"/>
      <c r="WUH31" s="70"/>
      <c r="WUI31" s="70"/>
      <c r="WUJ31" s="70"/>
      <c r="WUK31" s="70"/>
      <c r="WUL31" s="70"/>
      <c r="WUM31" s="70"/>
      <c r="WUN31" s="70"/>
      <c r="WUO31" s="70"/>
      <c r="WUP31" s="70"/>
      <c r="WUQ31" s="70"/>
      <c r="WUR31" s="70"/>
      <c r="WUS31" s="70"/>
      <c r="WUT31" s="70"/>
      <c r="WUU31" s="70"/>
      <c r="WUV31" s="70"/>
      <c r="WUW31" s="70"/>
      <c r="WUX31" s="70"/>
      <c r="WUY31" s="70"/>
      <c r="WUZ31" s="70"/>
      <c r="WVA31" s="70"/>
      <c r="WVB31" s="70"/>
      <c r="WVC31" s="70"/>
      <c r="WVD31" s="70"/>
      <c r="WVE31" s="70"/>
      <c r="WVF31" s="70"/>
      <c r="WVG31" s="70"/>
      <c r="WVH31" s="70"/>
      <c r="WVI31" s="70"/>
      <c r="WVJ31" s="70"/>
      <c r="WVK31" s="70"/>
      <c r="WVL31" s="70"/>
      <c r="WVM31" s="70"/>
      <c r="WVN31" s="70"/>
      <c r="WVO31" s="70"/>
      <c r="WVP31" s="70"/>
      <c r="WVQ31" s="70"/>
      <c r="WVR31" s="70"/>
      <c r="WVS31" s="70"/>
      <c r="WVT31" s="70"/>
      <c r="WVU31" s="70"/>
      <c r="WVV31" s="70"/>
      <c r="WVW31" s="70"/>
      <c r="WVX31" s="70"/>
      <c r="WVY31" s="70"/>
      <c r="WVZ31" s="70"/>
      <c r="WWA31" s="70"/>
      <c r="WWB31" s="70"/>
      <c r="WWC31" s="70"/>
      <c r="WWD31" s="70"/>
      <c r="WWE31" s="70"/>
      <c r="WWF31" s="70"/>
      <c r="WWG31" s="70"/>
      <c r="WWH31" s="70"/>
      <c r="WWI31" s="70"/>
      <c r="WWJ31" s="70"/>
      <c r="WWK31" s="70"/>
      <c r="WWL31" s="70"/>
      <c r="WWM31" s="70"/>
      <c r="WWN31" s="70"/>
      <c r="WWO31" s="70"/>
      <c r="WWP31" s="70"/>
      <c r="WWQ31" s="70"/>
      <c r="WWR31" s="70"/>
      <c r="WWS31" s="70"/>
      <c r="WWT31" s="70"/>
      <c r="WWU31" s="70"/>
      <c r="WWV31" s="70"/>
      <c r="WWW31" s="70"/>
      <c r="WWX31" s="70"/>
      <c r="WWY31" s="70"/>
      <c r="WWZ31" s="70"/>
      <c r="WXA31" s="70"/>
      <c r="WXB31" s="70"/>
      <c r="WXC31" s="70"/>
      <c r="WXD31" s="70"/>
      <c r="WXE31" s="70"/>
      <c r="WXF31" s="70"/>
      <c r="WXG31" s="70"/>
      <c r="WXH31" s="70"/>
      <c r="WXI31" s="70"/>
      <c r="WXJ31" s="70"/>
      <c r="WXK31" s="70"/>
      <c r="WXL31" s="70"/>
      <c r="WXM31" s="70"/>
      <c r="WXN31" s="70"/>
      <c r="WXO31" s="70"/>
      <c r="WXP31" s="70"/>
      <c r="WXQ31" s="70"/>
      <c r="WXR31" s="70"/>
      <c r="WXS31" s="70"/>
      <c r="WXT31" s="70"/>
      <c r="WXU31" s="70"/>
      <c r="WXV31" s="70"/>
      <c r="WXW31" s="70"/>
      <c r="WXX31" s="70"/>
      <c r="WXY31" s="70"/>
      <c r="WXZ31" s="70"/>
      <c r="WYA31" s="70"/>
      <c r="WYB31" s="70"/>
      <c r="WYC31" s="70"/>
      <c r="WYD31" s="70"/>
      <c r="WYE31" s="70"/>
      <c r="WYF31" s="70"/>
      <c r="WYG31" s="70"/>
      <c r="WYH31" s="70"/>
      <c r="WYI31" s="70"/>
      <c r="WYJ31" s="70"/>
      <c r="WYK31" s="70"/>
      <c r="WYL31" s="70"/>
      <c r="WYM31" s="70"/>
      <c r="WYN31" s="70"/>
      <c r="WYO31" s="70"/>
      <c r="WYP31" s="70"/>
      <c r="WYQ31" s="70"/>
      <c r="WYR31" s="70"/>
      <c r="WYS31" s="70"/>
      <c r="WYT31" s="70"/>
      <c r="WYU31" s="70"/>
      <c r="WYV31" s="70"/>
      <c r="WYW31" s="70"/>
      <c r="WYX31" s="70"/>
      <c r="WYY31" s="70"/>
      <c r="WYZ31" s="70"/>
      <c r="WZA31" s="70"/>
      <c r="WZB31" s="70"/>
      <c r="WZC31" s="70"/>
      <c r="WZD31" s="70"/>
      <c r="WZE31" s="70"/>
      <c r="WZF31" s="70"/>
      <c r="WZG31" s="70"/>
      <c r="WZH31" s="70"/>
      <c r="WZI31" s="70"/>
      <c r="WZJ31" s="70"/>
      <c r="WZK31" s="70"/>
      <c r="WZL31" s="70"/>
      <c r="WZM31" s="70"/>
      <c r="WZN31" s="70"/>
      <c r="WZO31" s="70"/>
      <c r="WZP31" s="70"/>
      <c r="WZQ31" s="70"/>
      <c r="WZR31" s="70"/>
      <c r="WZS31" s="70"/>
      <c r="WZT31" s="70"/>
      <c r="WZU31" s="70"/>
      <c r="WZV31" s="70"/>
      <c r="WZW31" s="70"/>
      <c r="WZX31" s="70"/>
      <c r="WZY31" s="70"/>
      <c r="WZZ31" s="70"/>
      <c r="XAA31" s="70"/>
      <c r="XAB31" s="70"/>
      <c r="XAC31" s="70"/>
      <c r="XAD31" s="70"/>
      <c r="XAE31" s="70"/>
      <c r="XAF31" s="70"/>
      <c r="XAG31" s="70"/>
      <c r="XAH31" s="70"/>
      <c r="XAI31" s="70"/>
      <c r="XAJ31" s="70"/>
      <c r="XAK31" s="70"/>
      <c r="XAL31" s="70"/>
      <c r="XAM31" s="70"/>
      <c r="XAN31" s="70"/>
      <c r="XAO31" s="70"/>
      <c r="XAP31" s="70"/>
      <c r="XAQ31" s="70"/>
      <c r="XAR31" s="70"/>
      <c r="XAS31" s="70"/>
      <c r="XAT31" s="70"/>
      <c r="XAU31" s="70"/>
      <c r="XAV31" s="70"/>
      <c r="XAW31" s="70"/>
      <c r="XAX31" s="70"/>
      <c r="XAY31" s="70"/>
      <c r="XAZ31" s="70"/>
      <c r="XBA31" s="70"/>
      <c r="XBB31" s="70"/>
      <c r="XBC31" s="70"/>
      <c r="XBD31" s="70"/>
      <c r="XBE31" s="70"/>
      <c r="XBF31" s="70"/>
      <c r="XBG31" s="70"/>
      <c r="XBH31" s="70"/>
      <c r="XBI31" s="70"/>
      <c r="XBJ31" s="70"/>
      <c r="XBK31" s="70"/>
      <c r="XBL31" s="70"/>
      <c r="XBM31" s="70"/>
      <c r="XBN31" s="70"/>
      <c r="XBO31" s="70"/>
      <c r="XBP31" s="70"/>
      <c r="XBQ31" s="70"/>
      <c r="XBR31" s="70"/>
      <c r="XBS31" s="70"/>
      <c r="XBT31" s="70"/>
      <c r="XBU31" s="70"/>
      <c r="XBV31" s="70"/>
      <c r="XBW31" s="70"/>
      <c r="XBX31" s="70"/>
      <c r="XBY31" s="70"/>
      <c r="XBZ31" s="70"/>
      <c r="XCA31" s="70"/>
      <c r="XCB31" s="70"/>
      <c r="XCC31" s="70"/>
      <c r="XCD31" s="70"/>
      <c r="XCE31" s="70"/>
      <c r="XCF31" s="70"/>
      <c r="XCG31" s="70"/>
      <c r="XCH31" s="70"/>
      <c r="XCI31" s="70"/>
      <c r="XCJ31" s="70"/>
      <c r="XCK31" s="70"/>
      <c r="XCL31" s="70"/>
      <c r="XCM31" s="70"/>
      <c r="XCN31" s="70"/>
      <c r="XCO31" s="70"/>
      <c r="XCP31" s="70"/>
      <c r="XCQ31" s="70"/>
      <c r="XCR31" s="70"/>
      <c r="XCS31" s="70"/>
      <c r="XCT31" s="70"/>
      <c r="XCU31" s="70"/>
      <c r="XCV31" s="70"/>
      <c r="XCW31" s="70"/>
      <c r="XCX31" s="70"/>
      <c r="XCY31" s="70"/>
      <c r="XCZ31" s="70"/>
      <c r="XDA31" s="70"/>
      <c r="XDB31" s="70"/>
      <c r="XDC31" s="70"/>
      <c r="XDD31" s="70"/>
      <c r="XDE31" s="70"/>
      <c r="XDF31" s="70"/>
      <c r="XDG31" s="70"/>
      <c r="XDH31" s="70"/>
      <c r="XDI31" s="70"/>
      <c r="XDJ31" s="70"/>
      <c r="XDK31" s="70"/>
      <c r="XDL31" s="70"/>
      <c r="XDM31" s="70"/>
      <c r="XDN31" s="70"/>
      <c r="XDO31" s="70"/>
      <c r="XDP31" s="70"/>
      <c r="XDQ31" s="70"/>
      <c r="XDR31" s="70"/>
      <c r="XDS31" s="70"/>
      <c r="XDT31" s="70"/>
      <c r="XDU31" s="70"/>
      <c r="XDV31" s="70"/>
      <c r="XDW31" s="70"/>
      <c r="XDX31" s="70"/>
      <c r="XDY31" s="70"/>
      <c r="XDZ31" s="70"/>
      <c r="XEA31" s="70"/>
      <c r="XEB31" s="70"/>
      <c r="XEC31" s="70"/>
      <c r="XED31" s="70"/>
      <c r="XEE31" s="70"/>
      <c r="XEF31" s="70"/>
      <c r="XEG31" s="70"/>
      <c r="XEH31" s="70"/>
      <c r="XEI31" s="70"/>
      <c r="XEJ31" s="70"/>
      <c r="XEK31" s="70"/>
      <c r="XEL31" s="70"/>
      <c r="XEM31" s="70"/>
      <c r="XEN31" s="70"/>
      <c r="XEO31" s="70"/>
      <c r="XEP31" s="70"/>
    </row>
    <row r="32" spans="1:16370" s="11" customFormat="1" ht="24.95" customHeight="1">
      <c r="A32" s="10"/>
      <c r="B32" s="119"/>
      <c r="C32" s="120"/>
      <c r="D32" s="120"/>
      <c r="E32" s="120"/>
      <c r="F32" s="121"/>
      <c r="G32" s="122"/>
      <c r="H32" s="120"/>
    </row>
    <row r="33" spans="1:8" s="9" customFormat="1" ht="24.95" customHeight="1">
      <c r="A33" s="8"/>
      <c r="B33" s="123" t="s">
        <v>33</v>
      </c>
      <c r="C33" s="124" t="e">
        <f>C31/C34</f>
        <v>#REF!</v>
      </c>
      <c r="D33" s="124" t="e">
        <f>D31/D34</f>
        <v>#REF!</v>
      </c>
      <c r="E33" s="125" t="e">
        <f>+C33/D33-1</f>
        <v>#REF!</v>
      </c>
      <c r="F33" s="124">
        <f>F31/F34</f>
        <v>1.9117630643871036E-3</v>
      </c>
      <c r="G33" s="124">
        <f>G31/G34</f>
        <v>1.5078320466582404E-3</v>
      </c>
      <c r="H33" s="125">
        <f>+F33/G33-1</f>
        <v>0.26788860113703161</v>
      </c>
    </row>
    <row r="34" spans="1:8" s="9" customFormat="1" ht="24.95" customHeight="1">
      <c r="A34" s="8"/>
      <c r="B34" s="18" t="s">
        <v>34</v>
      </c>
      <c r="C34" s="6">
        <v>161259</v>
      </c>
      <c r="D34" s="6">
        <v>152661.565</v>
      </c>
      <c r="E34" s="6"/>
      <c r="F34" s="6">
        <v>161259</v>
      </c>
      <c r="G34" s="6">
        <v>152661.565</v>
      </c>
      <c r="H34" s="6"/>
    </row>
  </sheetData>
  <mergeCells count="4">
    <mergeCell ref="F1:H1"/>
    <mergeCell ref="B2:B3"/>
    <mergeCell ref="C2:E2"/>
    <mergeCell ref="F2:H2"/>
  </mergeCells>
  <pageMargins left="0.47244094488188981" right="0.27559055118110237" top="0.6692913385826772" bottom="0.31496062992125984" header="0.15748031496062992" footer="0.23622047244094491"/>
  <pageSetup paperSize="9" scale="64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Planilha24"/>
  <dimension ref="B2:P28"/>
  <sheetViews>
    <sheetView zoomScale="80" zoomScaleNormal="80" workbookViewId="0">
      <selection activeCell="A8" sqref="A8:XFD8"/>
    </sheetView>
  </sheetViews>
  <sheetFormatPr defaultColWidth="9.140625" defaultRowHeight="18.75"/>
  <cols>
    <col min="1" max="1" width="1.7109375" style="22" customWidth="1"/>
    <col min="2" max="2" width="28.42578125" style="21" customWidth="1"/>
    <col min="3" max="4" width="12.7109375" style="22" customWidth="1"/>
    <col min="5" max="5" width="13.7109375" style="22" bestFit="1" customWidth="1"/>
    <col min="6" max="7" width="12.7109375" style="22" customWidth="1"/>
    <col min="8" max="8" width="13.7109375" style="22" bestFit="1" customWidth="1"/>
    <col min="9" max="10" width="12.7109375" style="22" customWidth="1"/>
    <col min="11" max="11" width="13.7109375" style="22" bestFit="1" customWidth="1"/>
    <col min="12" max="14" width="12.7109375" style="22" customWidth="1"/>
    <col min="15" max="16384" width="9.140625" style="22"/>
  </cols>
  <sheetData>
    <row r="2" spans="2:16" ht="19.5">
      <c r="C2" s="593"/>
      <c r="D2" s="593"/>
      <c r="E2" s="593"/>
      <c r="F2" s="593"/>
      <c r="G2" s="593"/>
      <c r="H2" s="593"/>
      <c r="I2" s="593"/>
      <c r="J2" s="593"/>
    </row>
    <row r="5" spans="2:16" ht="20.25" customHeight="1">
      <c r="B5" s="594" t="s">
        <v>46</v>
      </c>
      <c r="C5" s="596" t="s">
        <v>1</v>
      </c>
      <c r="D5" s="597"/>
      <c r="E5" s="597"/>
      <c r="F5" s="597"/>
      <c r="G5" s="597"/>
      <c r="H5" s="598"/>
      <c r="I5" s="599" t="s">
        <v>2</v>
      </c>
      <c r="J5" s="600"/>
      <c r="K5" s="600"/>
      <c r="L5" s="600"/>
      <c r="M5" s="600"/>
      <c r="N5" s="600"/>
    </row>
    <row r="6" spans="2:16" ht="43.5" customHeight="1">
      <c r="B6" s="595"/>
      <c r="C6" s="38" t="s">
        <v>83</v>
      </c>
      <c r="D6" s="38" t="s">
        <v>82</v>
      </c>
      <c r="E6" s="38" t="s">
        <v>45</v>
      </c>
      <c r="F6" s="38" t="s">
        <v>85</v>
      </c>
      <c r="G6" s="38" t="s">
        <v>84</v>
      </c>
      <c r="H6" s="38" t="s">
        <v>45</v>
      </c>
      <c r="I6" s="42" t="str">
        <f>+C6</f>
        <v>3T15</v>
      </c>
      <c r="J6" s="42" t="str">
        <f>+D6</f>
        <v>3T14</v>
      </c>
      <c r="K6" s="42" t="s">
        <v>45</v>
      </c>
      <c r="L6" s="42" t="str">
        <f>+F6</f>
        <v>9M15</v>
      </c>
      <c r="M6" s="42" t="str">
        <f>+G6</f>
        <v>9M14</v>
      </c>
      <c r="N6" s="42" t="s">
        <v>45</v>
      </c>
      <c r="P6" s="89">
        <v>139.80000000000001</v>
      </c>
    </row>
    <row r="7" spans="2:16" s="26" customFormat="1" ht="39" customHeight="1">
      <c r="B7" s="24" t="s">
        <v>12</v>
      </c>
      <c r="C7" s="23">
        <f>SUM('[25]DRE REGULATÓRIO'!$M$32,'[25]DRE REGULATÓRIO'!$M$41)/1000</f>
        <v>-67.507999999999996</v>
      </c>
      <c r="D7" s="23">
        <f>SUM('[26]DRE REGULATÓRIO 2014'!$M$32,'[26]DRE REGULATÓRIO 2014'!$M$41)/1000</f>
        <v>-61.582999999999998</v>
      </c>
      <c r="E7" s="19">
        <f>+C7/D7-1</f>
        <v>9.6211616842310388E-2</v>
      </c>
      <c r="F7" s="23">
        <f>SUM('[25]DRE REGULATÓRIO'!$B$32,'[25]DRE REGULATÓRIO'!$B$41)/1000</f>
        <v>-183.995</v>
      </c>
      <c r="G7" s="23">
        <f>SUM('[26]DRE REGULATÓRIO 2014'!$B$32,'[26]DRE REGULATÓRIO 2014'!$B$41)/1000</f>
        <v>-171.66499999999999</v>
      </c>
      <c r="H7" s="19">
        <f t="shared" ref="H7:H13" si="0">+F7/G7-1</f>
        <v>7.1825940057670623E-2</v>
      </c>
      <c r="I7" s="23">
        <f>SUM('[25]DRE REGULATÓRIO'!$V$32,'[25]DRE REGULATÓRIO'!$V$41)/1000</f>
        <v>-70.768000000000001</v>
      </c>
      <c r="J7" s="23">
        <f>SUM('[26]DRE REGULATÓRIO 2014'!$V$32,'[26]DRE REGULATÓRIO 2014'!$V$41)/1000</f>
        <v>-65.006</v>
      </c>
      <c r="K7" s="19">
        <f t="shared" ref="K7:K13" si="1">+I7/J7-1</f>
        <v>8.8637971879518718E-2</v>
      </c>
      <c r="L7" s="23">
        <f>SUM('[25]DRE REGULATÓRIO'!$K$32,'[25]DRE REGULATÓRIO'!$K$41)/1000</f>
        <v>-192.917</v>
      </c>
      <c r="M7" s="23">
        <f>SUM('[26]DRE REGULATÓRIO 2014'!$K$32,'[26]DRE REGULATÓRIO 2014'!$K$41)/1000</f>
        <v>-179.804</v>
      </c>
      <c r="N7" s="25">
        <f t="shared" ref="N7:N13" si="2">+L7/M7-1</f>
        <v>7.2929412026428775E-2</v>
      </c>
      <c r="P7" s="87">
        <f t="shared" ref="P7:P12" si="3">-I7+J7</f>
        <v>5.7620000000000005</v>
      </c>
    </row>
    <row r="8" spans="2:16" s="26" customFormat="1" ht="39" customHeight="1">
      <c r="B8" s="27" t="s">
        <v>48</v>
      </c>
      <c r="C8" s="28">
        <f>SUM('[25]DRE REGULATÓRIO'!$M$33,'[25]DRE REGULATÓRIO'!$M$42)/1000</f>
        <v>-2.2599999999999998</v>
      </c>
      <c r="D8" s="28">
        <f>SUM('[26]DRE REGULATÓRIO 2014'!$M$33,'[26]DRE REGULATÓRIO 2014'!$M$42)/1000</f>
        <v>-2.8</v>
      </c>
      <c r="E8" s="20">
        <f>+C8/D8-1</f>
        <v>-0.19285714285714284</v>
      </c>
      <c r="F8" s="28">
        <f>SUM('[25]DRE REGULATÓRIO'!$B$33,'[25]DRE REGULATÓRIO'!$B$42)/1000</f>
        <v>-6.0309999999999997</v>
      </c>
      <c r="G8" s="28">
        <f>SUM('[26]DRE REGULATÓRIO 2014'!$B$33,'[26]DRE REGULATÓRIO 2014'!$B$42)/1000</f>
        <v>-7.7169999999999996</v>
      </c>
      <c r="H8" s="20">
        <f t="shared" si="0"/>
        <v>-0.21847868342620191</v>
      </c>
      <c r="I8" s="28">
        <f>SUM('[25]DRE REGULATÓRIO'!$V$33,'[25]DRE REGULATÓRIO'!$V$42)/1000</f>
        <v>-2.3359999999999999</v>
      </c>
      <c r="J8" s="28">
        <f>SUM('[26]DRE REGULATÓRIO 2014'!$V$33,'[26]DRE REGULATÓRIO 2014'!$V$42)/1000</f>
        <v>-2.9460000000000002</v>
      </c>
      <c r="K8" s="20">
        <f t="shared" si="1"/>
        <v>-0.20706042090970822</v>
      </c>
      <c r="L8" s="28">
        <f>SUM('[25]DRE REGULATÓRIO'!$K$33,'[25]DRE REGULATÓRIO'!$K$42)/1000</f>
        <v>-6.3109999999999999</v>
      </c>
      <c r="M8" s="28">
        <f>SUM('[26]DRE REGULATÓRIO 2014'!$K$33,'[26]DRE REGULATÓRIO 2014'!$K$42)/1000</f>
        <v>-8.0039999999999996</v>
      </c>
      <c r="N8" s="29">
        <f t="shared" si="2"/>
        <v>-0.21151924037981007</v>
      </c>
      <c r="P8" s="87">
        <f t="shared" si="3"/>
        <v>-0.61000000000000032</v>
      </c>
    </row>
    <row r="9" spans="2:16" s="26" customFormat="1" ht="39" customHeight="1">
      <c r="B9" s="24" t="s">
        <v>47</v>
      </c>
      <c r="C9" s="23">
        <f>SUM('[25]DRE REGULATÓRIO'!$M$43,'[25]DRE REGULATÓRIO'!$M$34)/1000</f>
        <v>-23.004000000000001</v>
      </c>
      <c r="D9" s="23">
        <f>SUM('[26]DRE REGULATÓRIO 2014'!$M$34,'[26]DRE REGULATÓRIO 2014'!$M$43)/1000</f>
        <v>-24.414999999999999</v>
      </c>
      <c r="E9" s="19">
        <f>+C9/D9-1</f>
        <v>-5.7792340774114215E-2</v>
      </c>
      <c r="F9" s="23">
        <f>SUM('[25]DRE REGULATÓRIO'!$B$34,'[25]DRE REGULATÓRIO'!$B$43)/1000</f>
        <v>-63.069000000000003</v>
      </c>
      <c r="G9" s="23">
        <f>SUM('[26]DRE REGULATÓRIO 2014'!$B$34,'[26]DRE REGULATÓRIO 2014'!$B$43)/1000</f>
        <v>-71.497</v>
      </c>
      <c r="H9" s="19">
        <f t="shared" si="0"/>
        <v>-0.11787907184916846</v>
      </c>
      <c r="I9" s="23">
        <f>SUM('[25]DRE REGULATÓRIO'!$V$34,'[25]DRE REGULATÓRIO'!$V$43)/1000</f>
        <v>-24.54</v>
      </c>
      <c r="J9" s="23">
        <f>SUM('[26]DRE REGULATÓRIO 2014'!$V$34,'[26]DRE REGULATÓRIO 2014'!$V$43)/1000</f>
        <v>-26.053000000000001</v>
      </c>
      <c r="K9" s="19">
        <f t="shared" si="1"/>
        <v>-5.8073926227305894E-2</v>
      </c>
      <c r="L9" s="23">
        <f>SUM('[25]DRE REGULATÓRIO'!$K$34,'[25]DRE REGULATÓRIO'!$K$43)/1000</f>
        <v>-67.765000000000001</v>
      </c>
      <c r="M9" s="23">
        <f>SUM('[26]DRE REGULATÓRIO 2014'!$K$34,'[26]DRE REGULATÓRIO 2014'!$K$43)/1000</f>
        <v>-76.741</v>
      </c>
      <c r="N9" s="25">
        <f t="shared" si="2"/>
        <v>-0.11696485581371108</v>
      </c>
      <c r="P9" s="87">
        <f t="shared" si="3"/>
        <v>-1.5130000000000017</v>
      </c>
    </row>
    <row r="10" spans="2:16" s="26" customFormat="1" ht="39" customHeight="1">
      <c r="B10" s="27" t="s">
        <v>49</v>
      </c>
      <c r="C10" s="28">
        <f>SUM('[25]DRE REGULATÓRIO'!$M$35,'[25]DRE REGULATÓRIO'!$M$44)/1000</f>
        <v>-6.4219999999999997</v>
      </c>
      <c r="D10" s="28">
        <f>SUM('[26]DRE REGULATÓRIO 2014'!$M$35,'[26]DRE REGULATÓRIO 2014'!$M$44)/1000</f>
        <v>-5.4109999999999996</v>
      </c>
      <c r="E10" s="20">
        <f>+C10/D10-1-0.016</f>
        <v>0.1708416189244133</v>
      </c>
      <c r="F10" s="28">
        <f>SUM('[25]DRE REGULATÓRIO'!$B$35,'[25]DRE REGULATÓRIO'!$B$44)/1000</f>
        <v>-18.187999999999999</v>
      </c>
      <c r="G10" s="28">
        <f>SUM('[26]DRE REGULATÓRIO 2014'!$B$35,'[26]DRE REGULATÓRIO 2014'!$B$44)/1000</f>
        <v>-15.057</v>
      </c>
      <c r="H10" s="20">
        <f t="shared" si="0"/>
        <v>0.20794314936574332</v>
      </c>
      <c r="I10" s="28">
        <f>SUM('[25]DRE REGULATÓRIO'!$V$35,'[25]DRE REGULATÓRIO'!$V$44)/1000</f>
        <v>-12.923</v>
      </c>
      <c r="J10" s="28">
        <f>SUM('[26]DRE REGULATÓRIO 2014'!$V$35,'[26]DRE REGULATÓRIO 2014'!$V$44)/1000</f>
        <v>-11.492000000000001</v>
      </c>
      <c r="K10" s="20">
        <f t="shared" si="1"/>
        <v>0.12452140619561436</v>
      </c>
      <c r="L10" s="28">
        <f>SUM('[25]DRE REGULATÓRIO'!$K$35,'[25]DRE REGULATÓRIO'!$K$44)/1000</f>
        <v>-37.314999999999998</v>
      </c>
      <c r="M10" s="28">
        <f>SUM('[26]DRE REGULATÓRIO 2014'!$K$35,'[26]DRE REGULATÓRIO 2014'!$K$44)/1000</f>
        <v>-33.180999999999997</v>
      </c>
      <c r="N10" s="29">
        <f t="shared" si="2"/>
        <v>0.12458937343660526</v>
      </c>
      <c r="P10" s="87">
        <f t="shared" si="3"/>
        <v>1.4309999999999992</v>
      </c>
    </row>
    <row r="11" spans="2:16" s="26" customFormat="1" ht="39" customHeight="1">
      <c r="B11" s="24" t="s">
        <v>50</v>
      </c>
      <c r="C11" s="23">
        <f>SUM('[25]DRE REGULATÓRIO'!$M$45)/1000</f>
        <v>-11.647</v>
      </c>
      <c r="D11" s="23">
        <f>SUM('[26]DRE REGULATÓRIO 2014'!$M$45/1000)</f>
        <v>-17.861000000000001</v>
      </c>
      <c r="E11" s="19">
        <f>+C11/D11-1-0.008</f>
        <v>-0.35590885168803543</v>
      </c>
      <c r="F11" s="23">
        <f>SUM('[25]DRE REGULATÓRIO'!$B$45/1000)</f>
        <v>-50.63</v>
      </c>
      <c r="G11" s="23">
        <f>SUM('[26]DRE REGULATÓRIO 2014'!$B$45)/1000</f>
        <v>-28.893000000000001</v>
      </c>
      <c r="H11" s="19">
        <f t="shared" si="0"/>
        <v>0.7523275533866336</v>
      </c>
      <c r="I11" s="23">
        <f>SUM('[25]DRE REGULATÓRIO'!$V$45)/1000</f>
        <v>-11.659000000000001</v>
      </c>
      <c r="J11" s="23">
        <f>+'[26]DRE REGULATÓRIO 2014'!$V$45/1000</f>
        <v>-17.861000000000001</v>
      </c>
      <c r="K11" s="19">
        <f t="shared" si="1"/>
        <v>-0.34723699680868936</v>
      </c>
      <c r="L11" s="23">
        <f>'[25]DRE REGULATÓRIO'!$K$45/1000</f>
        <v>-50.598999999999997</v>
      </c>
      <c r="M11" s="23">
        <f>SUM('[26]DRE REGULATÓRIO 2014'!$K$45)/1000</f>
        <v>-28.893000000000001</v>
      </c>
      <c r="N11" s="25">
        <f t="shared" si="2"/>
        <v>0.7512546291489286</v>
      </c>
      <c r="P11" s="87">
        <f t="shared" si="3"/>
        <v>-6.202</v>
      </c>
    </row>
    <row r="12" spans="2:16" s="26" customFormat="1" ht="39" customHeight="1">
      <c r="B12" s="27" t="s">
        <v>15</v>
      </c>
      <c r="C12" s="28">
        <f>SUM('[25]DRE REGULATÓRIO'!$M$36:$M$37,'[25]DRE REGULATÓRIO'!$M$46:$M$47)/1000</f>
        <v>-12.076000000000001</v>
      </c>
      <c r="D12" s="28">
        <f>SUM('[26]DRE REGULATÓRIO 2014'!$M$36:$M$37,'[26]DRE REGULATÓRIO 2014'!$M$46:$M$47)/1000</f>
        <v>-16.262</v>
      </c>
      <c r="E12" s="20">
        <f>+C12/D12-1</f>
        <v>-0.25740991267986713</v>
      </c>
      <c r="F12" s="28">
        <f>SUM('[25]DRE REGULATÓRIO'!$B$36:$B$37,'[25]DRE REGULATÓRIO'!$B$46:$B$47)/1000</f>
        <v>-36.195</v>
      </c>
      <c r="G12" s="28">
        <f>SUM('[26]DRE REGULATÓRIO 2014'!$B$36:$B$37,'[26]DRE REGULATÓRIO 2014'!$B$46:$B$47)/1000</f>
        <v>-43.027999999999999</v>
      </c>
      <c r="H12" s="20">
        <f t="shared" si="0"/>
        <v>-0.15880356976852283</v>
      </c>
      <c r="I12" s="28">
        <f>SUM('[25]DRE REGULATÓRIO'!$V$36:$V$37,'[25]DRE REGULATÓRIO'!$V$46:$V$47)/1000</f>
        <v>-12.669</v>
      </c>
      <c r="J12" s="28">
        <f>SUM('[26]DRE REGULATÓRIO 2014'!$V$37,'[26]DRE REGULATÓRIO 2014'!$V$36,'[26]DRE REGULATÓRIO 2014'!$V$46:$V$47)/1000</f>
        <v>-16.463000000000001</v>
      </c>
      <c r="K12" s="20">
        <f t="shared" si="1"/>
        <v>-0.230456174451801</v>
      </c>
      <c r="L12" s="28">
        <f>SUM('[25]DRE REGULATÓRIO'!$K$36:$K$37,'[25]DRE REGULATÓRIO'!$K$46:$K$47)/1000</f>
        <v>-37.853999999999999</v>
      </c>
      <c r="M12" s="28">
        <f>SUM('[26]DRE REGULATÓRIO 2014'!$K$36:$K$37,'[26]DRE REGULATÓRIO 2014'!$K$46:$K$47)/1000</f>
        <v>-44.206000000000003</v>
      </c>
      <c r="N12" s="29">
        <f t="shared" si="2"/>
        <v>-0.14369090168755383</v>
      </c>
      <c r="P12" s="87">
        <f t="shared" si="3"/>
        <v>-3.7940000000000005</v>
      </c>
    </row>
    <row r="13" spans="2:16" ht="37.5" customHeight="1">
      <c r="B13" s="39" t="s">
        <v>36</v>
      </c>
      <c r="C13" s="40">
        <f>SUM(C7:C12)</f>
        <v>-122.917</v>
      </c>
      <c r="D13" s="40">
        <f>SUM(D7:D12)</f>
        <v>-128.33199999999999</v>
      </c>
      <c r="E13" s="41">
        <f>+C13/D13-1</f>
        <v>-4.2195243586946263E-2</v>
      </c>
      <c r="F13" s="40">
        <f>SUM(F7:F12)</f>
        <v>-358.108</v>
      </c>
      <c r="G13" s="40">
        <f>SUM(G7:G12)</f>
        <v>-337.85700000000008</v>
      </c>
      <c r="H13" s="41">
        <f t="shared" si="0"/>
        <v>5.9939560228143618E-2</v>
      </c>
      <c r="I13" s="43">
        <f>SUM(I7:I12)</f>
        <v>-134.89500000000001</v>
      </c>
      <c r="J13" s="43">
        <f>SUM(J7:J12)</f>
        <v>-139.821</v>
      </c>
      <c r="K13" s="44">
        <f t="shared" si="1"/>
        <v>-3.5230759327997907E-2</v>
      </c>
      <c r="L13" s="43">
        <f>SUM(L7:L12)</f>
        <v>-392.76099999999997</v>
      </c>
      <c r="M13" s="43">
        <f>SUM(M7:M12)</f>
        <v>-370.82899999999995</v>
      </c>
      <c r="N13" s="45">
        <f t="shared" si="2"/>
        <v>5.9143163021230905E-2</v>
      </c>
      <c r="P13" s="88">
        <f>+I13-C13</f>
        <v>-11.978000000000009</v>
      </c>
    </row>
    <row r="15" spans="2:16">
      <c r="C15" s="85" t="e">
        <f>+C13-DRE!C9</f>
        <v>#REF!</v>
      </c>
      <c r="D15" s="85" t="e">
        <f>+D13-DRE!D9</f>
        <v>#REF!</v>
      </c>
      <c r="F15" s="85" t="e">
        <f>+F13-DRE!#REF!</f>
        <v>#REF!</v>
      </c>
      <c r="G15" s="85" t="e">
        <f>+G13-DRE!#REF!</f>
        <v>#REF!</v>
      </c>
      <c r="I15" s="85">
        <f>+I13-DRE!F9</f>
        <v>133.31699999999998</v>
      </c>
      <c r="J15" s="85">
        <f>+J13-DRE!G9</f>
        <v>135.39000000000001</v>
      </c>
      <c r="L15" s="85" t="e">
        <f>+L13-DRE!#REF!</f>
        <v>#REF!</v>
      </c>
      <c r="M15" s="85" t="e">
        <f>+M13-DRE!#REF!</f>
        <v>#REF!</v>
      </c>
    </row>
    <row r="20" spans="2:14" ht="20.25" customHeight="1">
      <c r="B20" s="594" t="s">
        <v>54</v>
      </c>
      <c r="C20" s="596" t="e">
        <f>+#REF!</f>
        <v>#REF!</v>
      </c>
      <c r="D20" s="597"/>
      <c r="E20" s="597"/>
      <c r="F20" s="597"/>
      <c r="G20" s="597"/>
      <c r="H20" s="598"/>
      <c r="I20" s="599" t="e">
        <f>+#REF!</f>
        <v>#REF!</v>
      </c>
      <c r="J20" s="600"/>
      <c r="K20" s="600"/>
      <c r="L20" s="600"/>
      <c r="M20" s="600"/>
      <c r="N20" s="600"/>
    </row>
    <row r="21" spans="2:14" ht="43.5" customHeight="1">
      <c r="B21" s="595"/>
      <c r="C21" s="38" t="s">
        <v>86</v>
      </c>
      <c r="D21" s="38" t="s">
        <v>87</v>
      </c>
      <c r="E21" s="38" t="s">
        <v>45</v>
      </c>
      <c r="F21" s="38" t="s">
        <v>85</v>
      </c>
      <c r="G21" s="38" t="s">
        <v>84</v>
      </c>
      <c r="H21" s="38" t="s">
        <v>45</v>
      </c>
      <c r="I21" s="42" t="str">
        <f>+C21</f>
        <v>3Q15</v>
      </c>
      <c r="J21" s="42" t="str">
        <f>+D21</f>
        <v>3Q14</v>
      </c>
      <c r="K21" s="42" t="s">
        <v>45</v>
      </c>
      <c r="L21" s="42" t="str">
        <f>+F21</f>
        <v>9M15</v>
      </c>
      <c r="M21" s="42" t="str">
        <f>+G21</f>
        <v>9M14</v>
      </c>
      <c r="N21" s="42" t="s">
        <v>45</v>
      </c>
    </row>
    <row r="22" spans="2:14" s="26" customFormat="1" ht="39" customHeight="1">
      <c r="B22" s="24" t="s">
        <v>78</v>
      </c>
      <c r="C22" s="23">
        <f>+C7</f>
        <v>-67.507999999999996</v>
      </c>
      <c r="D22" s="23">
        <f>+D7</f>
        <v>-61.582999999999998</v>
      </c>
      <c r="E22" s="19">
        <f>+C22/D22-1</f>
        <v>9.6211616842310388E-2</v>
      </c>
      <c r="F22" s="23">
        <f>+F7</f>
        <v>-183.995</v>
      </c>
      <c r="G22" s="23">
        <f>+G7</f>
        <v>-171.66499999999999</v>
      </c>
      <c r="H22" s="19">
        <f t="shared" ref="H22:H28" si="4">+F22/G22-1</f>
        <v>7.1825940057670623E-2</v>
      </c>
      <c r="I22" s="23">
        <f>+I7</f>
        <v>-70.768000000000001</v>
      </c>
      <c r="J22" s="23">
        <f>+J7</f>
        <v>-65.006</v>
      </c>
      <c r="K22" s="19">
        <f t="shared" ref="K22:K28" si="5">+I22/J22-1</f>
        <v>8.8637971879518718E-2</v>
      </c>
      <c r="L22" s="23">
        <f>+L7</f>
        <v>-192.917</v>
      </c>
      <c r="M22" s="23">
        <f>+M7</f>
        <v>-179.804</v>
      </c>
      <c r="N22" s="25">
        <f t="shared" ref="N22:N28" si="6">+L22/M22-1</f>
        <v>7.2929412026428775E-2</v>
      </c>
    </row>
    <row r="23" spans="2:14" s="26" customFormat="1" ht="39" customHeight="1">
      <c r="B23" s="27" t="s">
        <v>13</v>
      </c>
      <c r="C23" s="28">
        <f t="shared" ref="C23:D27" si="7">+C8</f>
        <v>-2.2599999999999998</v>
      </c>
      <c r="D23" s="28">
        <f t="shared" si="7"/>
        <v>-2.8</v>
      </c>
      <c r="E23" s="20">
        <f>+C23/D23-1</f>
        <v>-0.19285714285714284</v>
      </c>
      <c r="F23" s="28">
        <f t="shared" ref="F23:G27" si="8">+F8</f>
        <v>-6.0309999999999997</v>
      </c>
      <c r="G23" s="28">
        <f t="shared" si="8"/>
        <v>-7.7169999999999996</v>
      </c>
      <c r="H23" s="20">
        <f t="shared" si="4"/>
        <v>-0.21847868342620191</v>
      </c>
      <c r="I23" s="28">
        <f t="shared" ref="I23:J27" si="9">+I8</f>
        <v>-2.3359999999999999</v>
      </c>
      <c r="J23" s="28">
        <f t="shared" si="9"/>
        <v>-2.9460000000000002</v>
      </c>
      <c r="K23" s="20">
        <f t="shared" si="5"/>
        <v>-0.20706042090970822</v>
      </c>
      <c r="L23" s="28">
        <f t="shared" ref="L23:M27" si="10">+L8</f>
        <v>-6.3109999999999999</v>
      </c>
      <c r="M23" s="28">
        <f t="shared" si="10"/>
        <v>-8.0039999999999996</v>
      </c>
      <c r="N23" s="29">
        <f t="shared" si="6"/>
        <v>-0.21151924037981007</v>
      </c>
    </row>
    <row r="24" spans="2:14" s="26" customFormat="1" ht="39" customHeight="1">
      <c r="B24" s="24" t="s">
        <v>79</v>
      </c>
      <c r="C24" s="23">
        <f t="shared" si="7"/>
        <v>-23.004000000000001</v>
      </c>
      <c r="D24" s="23">
        <f t="shared" si="7"/>
        <v>-24.414999999999999</v>
      </c>
      <c r="E24" s="19">
        <f>+C24/D24-1</f>
        <v>-5.7792340774114215E-2</v>
      </c>
      <c r="F24" s="23">
        <f t="shared" si="8"/>
        <v>-63.069000000000003</v>
      </c>
      <c r="G24" s="23">
        <f t="shared" si="8"/>
        <v>-71.497</v>
      </c>
      <c r="H24" s="19">
        <f t="shared" si="4"/>
        <v>-0.11787907184916846</v>
      </c>
      <c r="I24" s="23">
        <f t="shared" si="9"/>
        <v>-24.54</v>
      </c>
      <c r="J24" s="23">
        <f t="shared" si="9"/>
        <v>-26.053000000000001</v>
      </c>
      <c r="K24" s="19">
        <f t="shared" si="5"/>
        <v>-5.8073926227305894E-2</v>
      </c>
      <c r="L24" s="23">
        <f t="shared" si="10"/>
        <v>-67.765000000000001</v>
      </c>
      <c r="M24" s="23">
        <f t="shared" si="10"/>
        <v>-76.741</v>
      </c>
      <c r="N24" s="25">
        <f t="shared" si="6"/>
        <v>-0.11696485581371108</v>
      </c>
    </row>
    <row r="25" spans="2:14" s="26" customFormat="1" ht="39" customHeight="1">
      <c r="B25" s="27" t="s">
        <v>80</v>
      </c>
      <c r="C25" s="28">
        <f t="shared" si="7"/>
        <v>-6.4219999999999997</v>
      </c>
      <c r="D25" s="28">
        <f t="shared" si="7"/>
        <v>-5.4109999999999996</v>
      </c>
      <c r="E25" s="20">
        <f>+C25/D25-1-0.016</f>
        <v>0.1708416189244133</v>
      </c>
      <c r="F25" s="28">
        <f t="shared" si="8"/>
        <v>-18.187999999999999</v>
      </c>
      <c r="G25" s="28">
        <f t="shared" si="8"/>
        <v>-15.057</v>
      </c>
      <c r="H25" s="20">
        <f t="shared" si="4"/>
        <v>0.20794314936574332</v>
      </c>
      <c r="I25" s="28">
        <f t="shared" si="9"/>
        <v>-12.923</v>
      </c>
      <c r="J25" s="28">
        <f t="shared" si="9"/>
        <v>-11.492000000000001</v>
      </c>
      <c r="K25" s="20">
        <f t="shared" si="5"/>
        <v>0.12452140619561436</v>
      </c>
      <c r="L25" s="28">
        <f t="shared" si="10"/>
        <v>-37.314999999999998</v>
      </c>
      <c r="M25" s="28">
        <f t="shared" si="10"/>
        <v>-33.180999999999997</v>
      </c>
      <c r="N25" s="29">
        <f t="shared" si="6"/>
        <v>0.12458937343660526</v>
      </c>
    </row>
    <row r="26" spans="2:14" s="26" customFormat="1" ht="39" customHeight="1">
      <c r="B26" s="24" t="s">
        <v>81</v>
      </c>
      <c r="C26" s="23">
        <f t="shared" si="7"/>
        <v>-11.647</v>
      </c>
      <c r="D26" s="23">
        <f t="shared" si="7"/>
        <v>-17.861000000000001</v>
      </c>
      <c r="E26" s="19">
        <f>+C26/D26-1-0.008</f>
        <v>-0.35590885168803543</v>
      </c>
      <c r="F26" s="23">
        <f t="shared" si="8"/>
        <v>-50.63</v>
      </c>
      <c r="G26" s="23">
        <f t="shared" si="8"/>
        <v>-28.893000000000001</v>
      </c>
      <c r="H26" s="19">
        <f t="shared" si="4"/>
        <v>0.7523275533866336</v>
      </c>
      <c r="I26" s="23">
        <f t="shared" si="9"/>
        <v>-11.659000000000001</v>
      </c>
      <c r="J26" s="23">
        <f t="shared" si="9"/>
        <v>-17.861000000000001</v>
      </c>
      <c r="K26" s="19">
        <f t="shared" si="5"/>
        <v>-0.34723699680868936</v>
      </c>
      <c r="L26" s="23">
        <f t="shared" si="10"/>
        <v>-50.598999999999997</v>
      </c>
      <c r="M26" s="23">
        <f t="shared" si="10"/>
        <v>-28.893000000000001</v>
      </c>
      <c r="N26" s="25">
        <f t="shared" si="6"/>
        <v>0.7512546291489286</v>
      </c>
    </row>
    <row r="27" spans="2:14" s="26" customFormat="1" ht="39" customHeight="1">
      <c r="B27" s="27" t="s">
        <v>42</v>
      </c>
      <c r="C27" s="28">
        <f t="shared" si="7"/>
        <v>-12.076000000000001</v>
      </c>
      <c r="D27" s="28">
        <f t="shared" si="7"/>
        <v>-16.262</v>
      </c>
      <c r="E27" s="20">
        <f>+C27/D27-1</f>
        <v>-0.25740991267986713</v>
      </c>
      <c r="F27" s="28">
        <f t="shared" si="8"/>
        <v>-36.195</v>
      </c>
      <c r="G27" s="28">
        <f t="shared" si="8"/>
        <v>-43.027999999999999</v>
      </c>
      <c r="H27" s="20">
        <f t="shared" si="4"/>
        <v>-0.15880356976852283</v>
      </c>
      <c r="I27" s="28">
        <f t="shared" si="9"/>
        <v>-12.669</v>
      </c>
      <c r="J27" s="28">
        <f t="shared" si="9"/>
        <v>-16.463000000000001</v>
      </c>
      <c r="K27" s="20">
        <f t="shared" si="5"/>
        <v>-0.230456174451801</v>
      </c>
      <c r="L27" s="28">
        <f t="shared" si="10"/>
        <v>-37.853999999999999</v>
      </c>
      <c r="M27" s="28">
        <f t="shared" si="10"/>
        <v>-44.206000000000003</v>
      </c>
      <c r="N27" s="29">
        <f t="shared" si="6"/>
        <v>-0.14369090168755383</v>
      </c>
    </row>
    <row r="28" spans="2:14" ht="37.5" customHeight="1">
      <c r="B28" s="39" t="s">
        <v>36</v>
      </c>
      <c r="C28" s="40">
        <f>SUM(C22:C27)</f>
        <v>-122.917</v>
      </c>
      <c r="D28" s="40">
        <f>SUM(D22:D27)</f>
        <v>-128.33199999999999</v>
      </c>
      <c r="E28" s="41">
        <f>+C28/D28-1</f>
        <v>-4.2195243586946263E-2</v>
      </c>
      <c r="F28" s="40">
        <f>SUM(F22:F27)</f>
        <v>-358.108</v>
      </c>
      <c r="G28" s="40">
        <f>SUM(G22:G27)</f>
        <v>-337.85700000000008</v>
      </c>
      <c r="H28" s="41">
        <f t="shared" si="4"/>
        <v>5.9939560228143618E-2</v>
      </c>
      <c r="I28" s="43">
        <f>SUM(I22:I27)</f>
        <v>-134.89500000000001</v>
      </c>
      <c r="J28" s="43">
        <f>SUM(J22:J27)</f>
        <v>-139.821</v>
      </c>
      <c r="K28" s="44">
        <f t="shared" si="5"/>
        <v>-3.5230759327997907E-2</v>
      </c>
      <c r="L28" s="43">
        <f>SUM(L22:L27)</f>
        <v>-392.76099999999997</v>
      </c>
      <c r="M28" s="43">
        <f>SUM(M22:M27)</f>
        <v>-370.82899999999995</v>
      </c>
      <c r="N28" s="45">
        <f t="shared" si="6"/>
        <v>5.9143163021230905E-2</v>
      </c>
    </row>
  </sheetData>
  <mergeCells count="7">
    <mergeCell ref="C2:J2"/>
    <mergeCell ref="B5:B6"/>
    <mergeCell ref="C5:H5"/>
    <mergeCell ref="I5:N5"/>
    <mergeCell ref="B20:B21"/>
    <mergeCell ref="C20:H20"/>
    <mergeCell ref="I20:N20"/>
  </mergeCells>
  <pageMargins left="0.511811024" right="0.511811024" top="0.78740157499999996" bottom="0.78740157499999996" header="0.31496062000000002" footer="0.31496062000000002"/>
  <pageSetup paperSize="9" scale="48" orientation="portrait" r:id="rId1"/>
  <colBreaks count="1" manualBreakCount="1">
    <brk id="1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Plan9"/>
  <dimension ref="A1:Q41"/>
  <sheetViews>
    <sheetView zoomScale="70" zoomScaleNormal="70" workbookViewId="0">
      <selection activeCell="A34" sqref="A34"/>
    </sheetView>
  </sheetViews>
  <sheetFormatPr defaultColWidth="9.140625" defaultRowHeight="15"/>
  <cols>
    <col min="1" max="1" width="43.140625" style="46" customWidth="1"/>
    <col min="2" max="3" width="10" style="46" bestFit="1" customWidth="1"/>
    <col min="4" max="4" width="14" style="46" bestFit="1" customWidth="1"/>
    <col min="5" max="5" width="18.5703125" style="46" hidden="1" customWidth="1"/>
    <col min="6" max="7" width="10" style="46" bestFit="1" customWidth="1"/>
    <col min="8" max="8" width="14" style="46" bestFit="1" customWidth="1"/>
    <col min="9" max="9" width="18.5703125" style="46" hidden="1" customWidth="1"/>
    <col min="10" max="10" width="11.5703125" style="46" bestFit="1" customWidth="1"/>
    <col min="11" max="11" width="10" style="46" bestFit="1" customWidth="1"/>
    <col min="12" max="12" width="14" style="46" bestFit="1" customWidth="1"/>
    <col min="13" max="13" width="18.5703125" style="46" hidden="1" customWidth="1"/>
    <col min="14" max="14" width="11.5703125" style="46" bestFit="1" customWidth="1"/>
    <col min="15" max="15" width="10" style="46" bestFit="1" customWidth="1"/>
    <col min="16" max="16" width="14" style="46" bestFit="1" customWidth="1"/>
    <col min="17" max="17" width="18.5703125" style="46" hidden="1" customWidth="1"/>
    <col min="18" max="16384" width="9.140625" style="46"/>
  </cols>
  <sheetData>
    <row r="1" spans="1:17" ht="18" customHeight="1">
      <c r="A1" s="607" t="s">
        <v>55</v>
      </c>
      <c r="B1" s="610" t="s">
        <v>3</v>
      </c>
      <c r="C1" s="611"/>
      <c r="D1" s="611"/>
      <c r="E1" s="612"/>
      <c r="F1" s="613" t="s">
        <v>4</v>
      </c>
      <c r="G1" s="614"/>
      <c r="H1" s="614"/>
      <c r="I1" s="615"/>
      <c r="J1" s="610" t="s">
        <v>5</v>
      </c>
      <c r="K1" s="611"/>
      <c r="L1" s="611"/>
      <c r="M1" s="612"/>
      <c r="N1" s="613" t="s">
        <v>6</v>
      </c>
      <c r="O1" s="614"/>
      <c r="P1" s="614"/>
      <c r="Q1" s="615"/>
    </row>
    <row r="2" spans="1:17" ht="36">
      <c r="A2" s="608"/>
      <c r="B2" s="66" t="s">
        <v>56</v>
      </c>
      <c r="C2" s="66" t="s">
        <v>57</v>
      </c>
      <c r="D2" s="66" t="s">
        <v>58</v>
      </c>
      <c r="E2" s="66" t="s">
        <v>59</v>
      </c>
      <c r="F2" s="67" t="s">
        <v>56</v>
      </c>
      <c r="G2" s="67" t="s">
        <v>57</v>
      </c>
      <c r="H2" s="67" t="s">
        <v>58</v>
      </c>
      <c r="I2" s="67" t="s">
        <v>59</v>
      </c>
      <c r="J2" s="66" t="s">
        <v>56</v>
      </c>
      <c r="K2" s="66" t="s">
        <v>57</v>
      </c>
      <c r="L2" s="66" t="s">
        <v>58</v>
      </c>
      <c r="M2" s="66" t="s">
        <v>59</v>
      </c>
      <c r="N2" s="67" t="s">
        <v>56</v>
      </c>
      <c r="O2" s="67" t="s">
        <v>57</v>
      </c>
      <c r="P2" s="67" t="s">
        <v>58</v>
      </c>
      <c r="Q2" s="67" t="s">
        <v>59</v>
      </c>
    </row>
    <row r="3" spans="1:17" ht="20.25" customHeight="1">
      <c r="A3" s="609"/>
      <c r="B3" s="53">
        <v>0.25</v>
      </c>
      <c r="C3" s="53">
        <v>0.5</v>
      </c>
      <c r="D3" s="53">
        <v>0.51</v>
      </c>
      <c r="E3" s="53">
        <v>0.51</v>
      </c>
      <c r="F3" s="54">
        <v>0.25</v>
      </c>
      <c r="G3" s="54">
        <v>0.5</v>
      </c>
      <c r="H3" s="54">
        <v>0.51</v>
      </c>
      <c r="I3" s="54">
        <v>0.51</v>
      </c>
      <c r="J3" s="53">
        <v>0.25</v>
      </c>
      <c r="K3" s="53">
        <v>0.5</v>
      </c>
      <c r="L3" s="53">
        <v>0.51</v>
      </c>
      <c r="M3" s="53">
        <v>0.51</v>
      </c>
      <c r="N3" s="54">
        <v>0.25</v>
      </c>
      <c r="O3" s="54">
        <v>0.5</v>
      </c>
      <c r="P3" s="54">
        <v>0.51</v>
      </c>
      <c r="Q3" s="54">
        <v>0.51</v>
      </c>
    </row>
    <row r="4" spans="1:17" s="64" customFormat="1" ht="24.95" customHeight="1">
      <c r="A4" s="63" t="s">
        <v>7</v>
      </c>
      <c r="B4" s="61">
        <v>11576</v>
      </c>
      <c r="C4" s="61">
        <v>3412</v>
      </c>
      <c r="D4" s="61">
        <v>136470.58823529413</v>
      </c>
      <c r="E4" s="61" t="s">
        <v>51</v>
      </c>
      <c r="F4" s="61">
        <v>9200</v>
      </c>
      <c r="G4" s="61">
        <v>2247</v>
      </c>
      <c r="H4" s="61">
        <v>90301.999999999985</v>
      </c>
      <c r="I4" s="62"/>
      <c r="J4" s="61">
        <v>22924</v>
      </c>
      <c r="K4" s="61">
        <v>6812</v>
      </c>
      <c r="L4" s="61">
        <v>271362.74509803922</v>
      </c>
      <c r="M4" s="61" t="s">
        <v>51</v>
      </c>
      <c r="N4" s="61">
        <v>18407</v>
      </c>
      <c r="O4" s="61">
        <v>4491</v>
      </c>
      <c r="P4" s="61">
        <v>138920</v>
      </c>
      <c r="Q4" s="62"/>
    </row>
    <row r="5" spans="1:17" ht="24.95" customHeight="1">
      <c r="A5" s="47" t="s">
        <v>60</v>
      </c>
      <c r="B5" s="48">
        <v>-1476</v>
      </c>
      <c r="C5" s="48">
        <v>-336</v>
      </c>
      <c r="D5" s="48">
        <v>-17360.784313725489</v>
      </c>
      <c r="E5" s="48" t="s">
        <v>51</v>
      </c>
      <c r="F5" s="48">
        <v>-1087</v>
      </c>
      <c r="G5" s="48">
        <v>-194</v>
      </c>
      <c r="H5" s="48">
        <v>-11489.000000000002</v>
      </c>
      <c r="I5" s="49"/>
      <c r="J5" s="48">
        <v>-2924</v>
      </c>
      <c r="K5" s="48">
        <v>-702</v>
      </c>
      <c r="L5" s="48">
        <v>-34523.529411764706</v>
      </c>
      <c r="M5" s="48" t="s">
        <v>51</v>
      </c>
      <c r="N5" s="48">
        <v>-2138</v>
      </c>
      <c r="O5" s="48">
        <v>-393</v>
      </c>
      <c r="P5" s="48">
        <v>-17674</v>
      </c>
      <c r="Q5" s="49"/>
    </row>
    <row r="6" spans="1:17" s="64" customFormat="1" ht="24.95" customHeight="1">
      <c r="A6" s="63" t="s">
        <v>61</v>
      </c>
      <c r="B6" s="61">
        <v>10100</v>
      </c>
      <c r="C6" s="61">
        <v>3076</v>
      </c>
      <c r="D6" s="61">
        <v>119109.80392156864</v>
      </c>
      <c r="E6" s="61" t="s">
        <v>51</v>
      </c>
      <c r="F6" s="61">
        <v>8113</v>
      </c>
      <c r="G6" s="61">
        <v>2053</v>
      </c>
      <c r="H6" s="61">
        <v>78812.999999999985</v>
      </c>
      <c r="I6" s="62"/>
      <c r="J6" s="61">
        <v>20000</v>
      </c>
      <c r="K6" s="61">
        <v>6110</v>
      </c>
      <c r="L6" s="61">
        <v>236839.21568627452</v>
      </c>
      <c r="M6" s="61" t="s">
        <v>51</v>
      </c>
      <c r="N6" s="61">
        <v>16269</v>
      </c>
      <c r="O6" s="61">
        <v>4098</v>
      </c>
      <c r="P6" s="61">
        <v>121246</v>
      </c>
      <c r="Q6" s="61">
        <v>0</v>
      </c>
    </row>
    <row r="7" spans="1:17" ht="24.95" customHeight="1">
      <c r="A7" s="47" t="s">
        <v>62</v>
      </c>
      <c r="B7" s="48">
        <v>-5332</v>
      </c>
      <c r="C7" s="48">
        <v>-2688</v>
      </c>
      <c r="D7" s="48">
        <v>-23750.980392156864</v>
      </c>
      <c r="E7" s="48" t="s">
        <v>51</v>
      </c>
      <c r="F7" s="48">
        <v>-5363</v>
      </c>
      <c r="G7" s="48">
        <v>-2147</v>
      </c>
      <c r="H7" s="48">
        <v>-15739.999999999998</v>
      </c>
      <c r="I7" s="49"/>
      <c r="J7" s="48">
        <v>-10736</v>
      </c>
      <c r="K7" s="48">
        <v>-5738</v>
      </c>
      <c r="L7" s="48">
        <v>-50874.509803921566</v>
      </c>
      <c r="M7" s="48" t="s">
        <v>51</v>
      </c>
      <c r="N7" s="48">
        <v>-10807</v>
      </c>
      <c r="O7" s="48">
        <v>-4246</v>
      </c>
      <c r="P7" s="48">
        <v>-41820</v>
      </c>
      <c r="Q7" s="49"/>
    </row>
    <row r="8" spans="1:17" s="64" customFormat="1" ht="24.95" customHeight="1">
      <c r="A8" s="63" t="s">
        <v>63</v>
      </c>
      <c r="B8" s="61">
        <v>4768</v>
      </c>
      <c r="C8" s="61">
        <v>388</v>
      </c>
      <c r="D8" s="61">
        <v>95358.823529411777</v>
      </c>
      <c r="E8" s="65" t="s">
        <v>51</v>
      </c>
      <c r="F8" s="61">
        <v>2750</v>
      </c>
      <c r="G8" s="61">
        <v>-94</v>
      </c>
      <c r="H8" s="61">
        <v>63072.999999999985</v>
      </c>
      <c r="I8" s="62"/>
      <c r="J8" s="61">
        <v>9264</v>
      </c>
      <c r="K8" s="61">
        <v>372</v>
      </c>
      <c r="L8" s="61">
        <v>185964.70588235295</v>
      </c>
      <c r="M8" s="61">
        <v>0</v>
      </c>
      <c r="N8" s="61">
        <v>5462</v>
      </c>
      <c r="O8" s="61">
        <v>-148</v>
      </c>
      <c r="P8" s="61">
        <v>79426</v>
      </c>
      <c r="Q8" s="61">
        <v>0</v>
      </c>
    </row>
    <row r="9" spans="1:17" ht="24.95" customHeight="1">
      <c r="A9" s="47" t="s">
        <v>64</v>
      </c>
      <c r="B9" s="48">
        <v>0</v>
      </c>
      <c r="C9" s="48">
        <v>0</v>
      </c>
      <c r="D9" s="48">
        <v>0</v>
      </c>
      <c r="E9" s="48" t="s">
        <v>51</v>
      </c>
      <c r="F9" s="48">
        <v>-347</v>
      </c>
      <c r="G9" s="48">
        <v>-236</v>
      </c>
      <c r="H9" s="48">
        <v>0</v>
      </c>
      <c r="I9" s="49"/>
      <c r="J9" s="48">
        <v>0</v>
      </c>
      <c r="K9" s="48">
        <v>0</v>
      </c>
      <c r="L9" s="48">
        <v>539.21568627450984</v>
      </c>
      <c r="M9" s="48" t="s">
        <v>51</v>
      </c>
      <c r="N9" s="48">
        <v>-630</v>
      </c>
      <c r="O9" s="48">
        <v>-490</v>
      </c>
      <c r="P9" s="48">
        <v>0</v>
      </c>
      <c r="Q9" s="49"/>
    </row>
    <row r="10" spans="1:17" ht="24.95" hidden="1" customHeight="1">
      <c r="A10" s="47" t="s">
        <v>65</v>
      </c>
      <c r="B10" s="48">
        <v>0</v>
      </c>
      <c r="C10" s="48">
        <v>0</v>
      </c>
      <c r="D10" s="48">
        <v>0</v>
      </c>
      <c r="E10" s="48" t="s">
        <v>51</v>
      </c>
      <c r="F10" s="48">
        <v>0</v>
      </c>
      <c r="G10" s="48">
        <v>0</v>
      </c>
      <c r="H10" s="48">
        <v>0</v>
      </c>
      <c r="I10" s="49"/>
      <c r="J10" s="48">
        <v>0</v>
      </c>
      <c r="K10" s="48">
        <v>0</v>
      </c>
      <c r="L10" s="48">
        <v>0</v>
      </c>
      <c r="M10" s="48" t="s">
        <v>51</v>
      </c>
      <c r="N10" s="48">
        <v>0</v>
      </c>
      <c r="O10" s="48">
        <v>0</v>
      </c>
      <c r="P10" s="48">
        <v>0</v>
      </c>
      <c r="Q10" s="49"/>
    </row>
    <row r="11" spans="1:17" ht="24.95" customHeight="1">
      <c r="A11" s="47" t="s">
        <v>20</v>
      </c>
      <c r="B11" s="48">
        <v>-4988</v>
      </c>
      <c r="C11" s="48">
        <v>-358</v>
      </c>
      <c r="D11" s="48">
        <v>-51950.98039215686</v>
      </c>
      <c r="E11" s="48" t="s">
        <v>51</v>
      </c>
      <c r="F11" s="48">
        <v>-5070</v>
      </c>
      <c r="G11" s="48">
        <v>-265</v>
      </c>
      <c r="H11" s="48">
        <v>-36043.039215686265</v>
      </c>
      <c r="I11" s="49"/>
      <c r="J11" s="48">
        <v>-9780</v>
      </c>
      <c r="K11" s="48">
        <v>-648</v>
      </c>
      <c r="L11" s="48">
        <v>-103172.54901960785</v>
      </c>
      <c r="M11" s="48" t="s">
        <v>51</v>
      </c>
      <c r="N11" s="48">
        <v>-10375</v>
      </c>
      <c r="O11" s="48">
        <v>-521</v>
      </c>
      <c r="P11" s="48">
        <v>-73263.039215686265</v>
      </c>
      <c r="Q11" s="49"/>
    </row>
    <row r="12" spans="1:17" s="64" customFormat="1" ht="24.95" customHeight="1">
      <c r="A12" s="63" t="s">
        <v>66</v>
      </c>
      <c r="B12" s="61">
        <v>-220</v>
      </c>
      <c r="C12" s="61">
        <v>30</v>
      </c>
      <c r="D12" s="61">
        <v>43407.843137254917</v>
      </c>
      <c r="E12" s="65" t="s">
        <v>51</v>
      </c>
      <c r="F12" s="61">
        <v>-2667</v>
      </c>
      <c r="G12" s="61">
        <v>-595</v>
      </c>
      <c r="H12" s="61">
        <v>27029.96078431372</v>
      </c>
      <c r="I12" s="62"/>
      <c r="J12" s="61">
        <v>-516</v>
      </c>
      <c r="K12" s="61">
        <v>-276</v>
      </c>
      <c r="L12" s="61">
        <v>83331.372549019623</v>
      </c>
      <c r="M12" s="61">
        <v>0</v>
      </c>
      <c r="N12" s="61">
        <v>-5543</v>
      </c>
      <c r="O12" s="61">
        <v>-1159</v>
      </c>
      <c r="P12" s="61">
        <v>6162.9607843137346</v>
      </c>
      <c r="Q12" s="61">
        <v>0</v>
      </c>
    </row>
    <row r="13" spans="1:17" ht="24.95" customHeight="1">
      <c r="A13" s="47" t="s">
        <v>67</v>
      </c>
      <c r="B13" s="48">
        <v>0</v>
      </c>
      <c r="C13" s="48">
        <v>0</v>
      </c>
      <c r="D13" s="48">
        <v>-8945.8823529411748</v>
      </c>
      <c r="E13" s="48" t="s">
        <v>51</v>
      </c>
      <c r="F13" s="48">
        <v>0</v>
      </c>
      <c r="G13" s="48">
        <v>0</v>
      </c>
      <c r="H13" s="48">
        <v>0</v>
      </c>
      <c r="I13" s="49"/>
      <c r="J13" s="48">
        <v>0</v>
      </c>
      <c r="K13" s="48">
        <v>0</v>
      </c>
      <c r="L13" s="48">
        <v>-8945.8823529411748</v>
      </c>
      <c r="M13" s="48" t="s">
        <v>51</v>
      </c>
      <c r="N13" s="48">
        <v>0</v>
      </c>
      <c r="O13" s="48">
        <v>0</v>
      </c>
      <c r="P13" s="48">
        <v>0</v>
      </c>
      <c r="Q13" s="49"/>
    </row>
    <row r="14" spans="1:17" s="56" customFormat="1" ht="24.95" customHeight="1">
      <c r="A14" s="57" t="s">
        <v>68</v>
      </c>
      <c r="B14" s="58">
        <v>-220</v>
      </c>
      <c r="C14" s="58">
        <v>30</v>
      </c>
      <c r="D14" s="58">
        <v>34461.960784313742</v>
      </c>
      <c r="E14" s="58" t="s">
        <v>51</v>
      </c>
      <c r="F14" s="55">
        <v>-2667</v>
      </c>
      <c r="G14" s="55">
        <v>-595</v>
      </c>
      <c r="H14" s="55">
        <v>27029.96078431372</v>
      </c>
      <c r="I14" s="59"/>
      <c r="J14" s="58">
        <v>-516</v>
      </c>
      <c r="K14" s="58">
        <v>-276</v>
      </c>
      <c r="L14" s="58">
        <v>74385.490196078448</v>
      </c>
      <c r="M14" s="55">
        <v>0</v>
      </c>
      <c r="N14" s="55">
        <v>-5543</v>
      </c>
      <c r="O14" s="55">
        <v>-1159</v>
      </c>
      <c r="P14" s="55">
        <v>6162.9607843137346</v>
      </c>
      <c r="Q14" s="55">
        <v>0</v>
      </c>
    </row>
    <row r="15" spans="1:17" ht="15" customHeight="1">
      <c r="A15" s="50"/>
      <c r="B15" s="51"/>
      <c r="C15" s="51"/>
      <c r="D15" s="51"/>
      <c r="E15" s="51"/>
      <c r="F15" s="51"/>
      <c r="G15" s="51"/>
      <c r="H15" s="51"/>
      <c r="I15" s="51" t="s">
        <v>69</v>
      </c>
      <c r="J15" s="51"/>
      <c r="K15" s="51"/>
      <c r="L15" s="51"/>
      <c r="M15" s="52"/>
      <c r="N15" s="51"/>
      <c r="O15" s="51"/>
      <c r="P15" s="51"/>
      <c r="Q15" s="51" t="s">
        <v>69</v>
      </c>
    </row>
    <row r="16" spans="1:17" ht="24.95" customHeight="1">
      <c r="A16" s="47" t="s">
        <v>70</v>
      </c>
      <c r="B16" s="48">
        <f>+B14*B3</f>
        <v>-55</v>
      </c>
      <c r="C16" s="48">
        <f t="shared" ref="C16:P16" si="0">+C14*C3</f>
        <v>15</v>
      </c>
      <c r="D16" s="48">
        <f t="shared" si="0"/>
        <v>17575.600000000009</v>
      </c>
      <c r="E16" s="48" t="e">
        <f t="shared" si="0"/>
        <v>#VALUE!</v>
      </c>
      <c r="F16" s="48">
        <f t="shared" si="0"/>
        <v>-666.75</v>
      </c>
      <c r="G16" s="48">
        <f t="shared" si="0"/>
        <v>-297.5</v>
      </c>
      <c r="H16" s="48">
        <f t="shared" si="0"/>
        <v>13785.279999999997</v>
      </c>
      <c r="I16" s="48">
        <f t="shared" si="0"/>
        <v>0</v>
      </c>
      <c r="J16" s="48">
        <f t="shared" si="0"/>
        <v>-129</v>
      </c>
      <c r="K16" s="48">
        <f t="shared" si="0"/>
        <v>-138</v>
      </c>
      <c r="L16" s="48">
        <f t="shared" si="0"/>
        <v>37936.600000000006</v>
      </c>
      <c r="M16" s="48">
        <f t="shared" si="0"/>
        <v>0</v>
      </c>
      <c r="N16" s="48">
        <f t="shared" si="0"/>
        <v>-1385.75</v>
      </c>
      <c r="O16" s="48">
        <f t="shared" si="0"/>
        <v>-579.5</v>
      </c>
      <c r="P16" s="48">
        <f t="shared" si="0"/>
        <v>3143.1100000000047</v>
      </c>
      <c r="Q16" s="48">
        <v>0</v>
      </c>
    </row>
    <row r="17" spans="1:17" ht="14.25" customHeight="1">
      <c r="A17" s="50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</row>
    <row r="18" spans="1:17" ht="24.95" customHeight="1">
      <c r="A18" s="60" t="s">
        <v>17</v>
      </c>
      <c r="B18" s="601">
        <f>SUM(B16:D16)</f>
        <v>17535.600000000009</v>
      </c>
      <c r="C18" s="602"/>
      <c r="D18" s="602"/>
      <c r="E18" s="603"/>
      <c r="F18" s="604">
        <f>SUM(F16:H16)</f>
        <v>12821.029999999997</v>
      </c>
      <c r="G18" s="605"/>
      <c r="H18" s="605"/>
      <c r="I18" s="606"/>
      <c r="J18" s="601">
        <f>SUM(J16:L16)</f>
        <v>37669.600000000006</v>
      </c>
      <c r="K18" s="602"/>
      <c r="L18" s="602"/>
      <c r="M18" s="603"/>
      <c r="N18" s="604">
        <f>SUM(N16:P16)</f>
        <v>1177.8600000000047</v>
      </c>
      <c r="O18" s="605"/>
      <c r="P18" s="605"/>
      <c r="Q18" s="606"/>
    </row>
    <row r="24" spans="1:17" ht="18" customHeight="1">
      <c r="A24" s="607" t="s">
        <v>55</v>
      </c>
      <c r="B24" s="610" t="s">
        <v>44</v>
      </c>
      <c r="C24" s="611"/>
      <c r="D24" s="611"/>
      <c r="E24" s="612"/>
      <c r="F24" s="613" t="s">
        <v>39</v>
      </c>
      <c r="G24" s="614"/>
      <c r="H24" s="614"/>
      <c r="I24" s="615"/>
      <c r="J24" s="610" t="s">
        <v>40</v>
      </c>
      <c r="K24" s="611"/>
      <c r="L24" s="611"/>
      <c r="M24" s="612"/>
      <c r="N24" s="613" t="s">
        <v>41</v>
      </c>
      <c r="O24" s="614"/>
      <c r="P24" s="614"/>
      <c r="Q24" s="615"/>
    </row>
    <row r="25" spans="1:17" ht="18">
      <c r="A25" s="608"/>
      <c r="B25" s="66" t="s">
        <v>56</v>
      </c>
      <c r="C25" s="66" t="s">
        <v>57</v>
      </c>
      <c r="D25" s="66" t="s">
        <v>58</v>
      </c>
      <c r="E25" s="66" t="s">
        <v>59</v>
      </c>
      <c r="F25" s="67" t="s">
        <v>56</v>
      </c>
      <c r="G25" s="67" t="s">
        <v>57</v>
      </c>
      <c r="H25" s="67" t="s">
        <v>58</v>
      </c>
      <c r="I25" s="67" t="s">
        <v>59</v>
      </c>
      <c r="J25" s="66" t="s">
        <v>56</v>
      </c>
      <c r="K25" s="66" t="s">
        <v>57</v>
      </c>
      <c r="L25" s="66" t="s">
        <v>58</v>
      </c>
      <c r="M25" s="66" t="s">
        <v>59</v>
      </c>
      <c r="N25" s="67" t="s">
        <v>56</v>
      </c>
      <c r="O25" s="67" t="s">
        <v>57</v>
      </c>
      <c r="P25" s="67" t="s">
        <v>58</v>
      </c>
      <c r="Q25" s="67" t="s">
        <v>59</v>
      </c>
    </row>
    <row r="26" spans="1:17" ht="20.25" customHeight="1">
      <c r="A26" s="609"/>
      <c r="B26" s="53">
        <v>0.25</v>
      </c>
      <c r="C26" s="53">
        <v>0.5</v>
      </c>
      <c r="D26" s="53">
        <v>0.51</v>
      </c>
      <c r="E26" s="53">
        <v>0.51</v>
      </c>
      <c r="F26" s="54">
        <v>0.25</v>
      </c>
      <c r="G26" s="54">
        <v>0.5</v>
      </c>
      <c r="H26" s="54">
        <v>0.51</v>
      </c>
      <c r="I26" s="54">
        <v>0.51</v>
      </c>
      <c r="J26" s="53">
        <v>0.25</v>
      </c>
      <c r="K26" s="53">
        <v>0.5</v>
      </c>
      <c r="L26" s="53">
        <v>0.51</v>
      </c>
      <c r="M26" s="53">
        <v>0.51</v>
      </c>
      <c r="N26" s="54">
        <v>0.25</v>
      </c>
      <c r="O26" s="54">
        <v>0.5</v>
      </c>
      <c r="P26" s="54">
        <v>0.51</v>
      </c>
      <c r="Q26" s="54">
        <v>0.51</v>
      </c>
    </row>
    <row r="27" spans="1:17" s="64" customFormat="1" ht="24.95" customHeight="1">
      <c r="A27" s="63" t="e">
        <f>+#REF!</f>
        <v>#REF!</v>
      </c>
      <c r="B27" s="61">
        <v>11576</v>
      </c>
      <c r="C27" s="61">
        <v>3412</v>
      </c>
      <c r="D27" s="61">
        <v>136470.58823529413</v>
      </c>
      <c r="E27" s="61" t="s">
        <v>51</v>
      </c>
      <c r="F27" s="61">
        <v>9200</v>
      </c>
      <c r="G27" s="61">
        <v>2247</v>
      </c>
      <c r="H27" s="61">
        <v>90301.999999999985</v>
      </c>
      <c r="I27" s="62"/>
      <c r="J27" s="61">
        <v>22924</v>
      </c>
      <c r="K27" s="61">
        <v>6812</v>
      </c>
      <c r="L27" s="61">
        <v>271362.74509803922</v>
      </c>
      <c r="M27" s="61" t="s">
        <v>51</v>
      </c>
      <c r="N27" s="61">
        <v>18407</v>
      </c>
      <c r="O27" s="61">
        <v>4491</v>
      </c>
      <c r="P27" s="61">
        <v>138920</v>
      </c>
      <c r="Q27" s="62"/>
    </row>
    <row r="28" spans="1:17" ht="24.95" customHeight="1">
      <c r="A28" s="47" t="e">
        <f>+#REF!</f>
        <v>#REF!</v>
      </c>
      <c r="B28" s="48">
        <v>-1476</v>
      </c>
      <c r="C28" s="48">
        <v>-336</v>
      </c>
      <c r="D28" s="48">
        <v>-17360.784313725489</v>
      </c>
      <c r="E28" s="48" t="s">
        <v>51</v>
      </c>
      <c r="F28" s="48">
        <v>-1087</v>
      </c>
      <c r="G28" s="48">
        <v>-194</v>
      </c>
      <c r="H28" s="48">
        <v>-11489.000000000002</v>
      </c>
      <c r="I28" s="49"/>
      <c r="J28" s="48">
        <v>-2924</v>
      </c>
      <c r="K28" s="48">
        <v>-702</v>
      </c>
      <c r="L28" s="48">
        <v>-34523.529411764706</v>
      </c>
      <c r="M28" s="48" t="s">
        <v>51</v>
      </c>
      <c r="N28" s="48">
        <v>-2138</v>
      </c>
      <c r="O28" s="48">
        <v>-393</v>
      </c>
      <c r="P28" s="48">
        <v>-17674</v>
      </c>
      <c r="Q28" s="49"/>
    </row>
    <row r="29" spans="1:17" s="64" customFormat="1" ht="24.95" customHeight="1">
      <c r="A29" s="63" t="e">
        <f>+#REF!</f>
        <v>#REF!</v>
      </c>
      <c r="B29" s="61">
        <v>10100</v>
      </c>
      <c r="C29" s="61">
        <v>3076</v>
      </c>
      <c r="D29" s="61">
        <v>119109.80392156864</v>
      </c>
      <c r="E29" s="61" t="s">
        <v>51</v>
      </c>
      <c r="F29" s="61">
        <v>8113</v>
      </c>
      <c r="G29" s="61">
        <v>2053</v>
      </c>
      <c r="H29" s="61">
        <v>78812.999999999985</v>
      </c>
      <c r="I29" s="62"/>
      <c r="J29" s="61">
        <v>20000</v>
      </c>
      <c r="K29" s="61">
        <v>6110</v>
      </c>
      <c r="L29" s="61">
        <v>236839.21568627452</v>
      </c>
      <c r="M29" s="61" t="s">
        <v>51</v>
      </c>
      <c r="N29" s="61">
        <v>16269</v>
      </c>
      <c r="O29" s="61">
        <v>4098</v>
      </c>
      <c r="P29" s="61">
        <v>121246</v>
      </c>
      <c r="Q29" s="61">
        <v>0</v>
      </c>
    </row>
    <row r="30" spans="1:17" ht="24.95" customHeight="1">
      <c r="A30" s="47" t="e">
        <f>+#REF!</f>
        <v>#REF!</v>
      </c>
      <c r="B30" s="48">
        <v>-5332</v>
      </c>
      <c r="C30" s="48">
        <v>-2688</v>
      </c>
      <c r="D30" s="48">
        <v>-23750.980392156864</v>
      </c>
      <c r="E30" s="48" t="s">
        <v>51</v>
      </c>
      <c r="F30" s="48">
        <v>-5363</v>
      </c>
      <c r="G30" s="48">
        <v>-2147</v>
      </c>
      <c r="H30" s="48">
        <v>-15739.999999999998</v>
      </c>
      <c r="I30" s="49"/>
      <c r="J30" s="48">
        <v>-10736</v>
      </c>
      <c r="K30" s="48">
        <v>-5738</v>
      </c>
      <c r="L30" s="48">
        <v>-50874.509803921566</v>
      </c>
      <c r="M30" s="48" t="s">
        <v>51</v>
      </c>
      <c r="N30" s="48">
        <v>-10807</v>
      </c>
      <c r="O30" s="48">
        <v>-4246</v>
      </c>
      <c r="P30" s="48">
        <v>-41820</v>
      </c>
      <c r="Q30" s="49"/>
    </row>
    <row r="31" spans="1:17" s="64" customFormat="1" ht="24.95" customHeight="1">
      <c r="A31" s="72" t="e">
        <f>+#REF!</f>
        <v>#REF!</v>
      </c>
      <c r="B31" s="61">
        <v>4768</v>
      </c>
      <c r="C31" s="61">
        <v>388</v>
      </c>
      <c r="D31" s="61">
        <v>95358.823529411777</v>
      </c>
      <c r="E31" s="65" t="s">
        <v>51</v>
      </c>
      <c r="F31" s="61">
        <v>2750</v>
      </c>
      <c r="G31" s="61">
        <v>-94</v>
      </c>
      <c r="H31" s="61">
        <v>63072.999999999985</v>
      </c>
      <c r="I31" s="62"/>
      <c r="J31" s="61">
        <v>9264</v>
      </c>
      <c r="K31" s="61">
        <v>372</v>
      </c>
      <c r="L31" s="61">
        <v>185964.70588235295</v>
      </c>
      <c r="M31" s="61">
        <v>0</v>
      </c>
      <c r="N31" s="61">
        <v>5462</v>
      </c>
      <c r="O31" s="61">
        <v>-148</v>
      </c>
      <c r="P31" s="61">
        <v>79426</v>
      </c>
      <c r="Q31" s="61">
        <v>0</v>
      </c>
    </row>
    <row r="32" spans="1:17" ht="24.95" customHeight="1">
      <c r="A32" s="47" t="s">
        <v>72</v>
      </c>
      <c r="B32" s="48">
        <v>0</v>
      </c>
      <c r="C32" s="48">
        <v>0</v>
      </c>
      <c r="D32" s="48">
        <v>0</v>
      </c>
      <c r="E32" s="48" t="s">
        <v>51</v>
      </c>
      <c r="F32" s="48">
        <v>-347</v>
      </c>
      <c r="G32" s="48">
        <v>-236</v>
      </c>
      <c r="H32" s="48">
        <v>0</v>
      </c>
      <c r="I32" s="49"/>
      <c r="J32" s="48">
        <v>0</v>
      </c>
      <c r="K32" s="48">
        <v>0</v>
      </c>
      <c r="L32" s="48">
        <v>539.21568627450984</v>
      </c>
      <c r="M32" s="48" t="s">
        <v>51</v>
      </c>
      <c r="N32" s="48">
        <v>-630</v>
      </c>
      <c r="O32" s="48">
        <v>-490</v>
      </c>
      <c r="P32" s="48">
        <v>0</v>
      </c>
      <c r="Q32" s="49"/>
    </row>
    <row r="33" spans="1:17" ht="24.95" hidden="1" customHeight="1">
      <c r="A33" s="47" t="s">
        <v>65</v>
      </c>
      <c r="B33" s="48">
        <v>0</v>
      </c>
      <c r="C33" s="48">
        <v>0</v>
      </c>
      <c r="D33" s="48">
        <v>0</v>
      </c>
      <c r="E33" s="48" t="s">
        <v>51</v>
      </c>
      <c r="F33" s="48">
        <v>0</v>
      </c>
      <c r="G33" s="48">
        <v>0</v>
      </c>
      <c r="H33" s="48">
        <v>0</v>
      </c>
      <c r="I33" s="49"/>
      <c r="J33" s="48">
        <v>0</v>
      </c>
      <c r="K33" s="48">
        <v>0</v>
      </c>
      <c r="L33" s="48">
        <v>0</v>
      </c>
      <c r="M33" s="48" t="s">
        <v>51</v>
      </c>
      <c r="N33" s="48">
        <v>0</v>
      </c>
      <c r="O33" s="48">
        <v>0</v>
      </c>
      <c r="P33" s="48">
        <v>0</v>
      </c>
      <c r="Q33" s="49"/>
    </row>
    <row r="34" spans="1:17" ht="24.95" customHeight="1">
      <c r="A34" s="47" t="e">
        <f>+#REF!</f>
        <v>#REF!</v>
      </c>
      <c r="B34" s="48">
        <v>-4988</v>
      </c>
      <c r="C34" s="48">
        <v>-358</v>
      </c>
      <c r="D34" s="48">
        <v>-51950.98039215686</v>
      </c>
      <c r="E34" s="48" t="s">
        <v>51</v>
      </c>
      <c r="F34" s="48">
        <v>-5070</v>
      </c>
      <c r="G34" s="48">
        <v>-265</v>
      </c>
      <c r="H34" s="48">
        <v>-36043.039215686265</v>
      </c>
      <c r="I34" s="49"/>
      <c r="J34" s="48">
        <v>-9780</v>
      </c>
      <c r="K34" s="48">
        <v>-648</v>
      </c>
      <c r="L34" s="48">
        <v>-103172.54901960785</v>
      </c>
      <c r="M34" s="48" t="s">
        <v>51</v>
      </c>
      <c r="N34" s="48">
        <v>-10375</v>
      </c>
      <c r="O34" s="48">
        <v>-521</v>
      </c>
      <c r="P34" s="48">
        <v>-73263.039215686265</v>
      </c>
      <c r="Q34" s="49"/>
    </row>
    <row r="35" spans="1:17" s="64" customFormat="1" ht="24.95" customHeight="1">
      <c r="A35" s="63" t="e">
        <f>+#REF!</f>
        <v>#REF!</v>
      </c>
      <c r="B35" s="61">
        <v>-220</v>
      </c>
      <c r="C35" s="61">
        <v>30</v>
      </c>
      <c r="D35" s="61">
        <v>43407.843137254917</v>
      </c>
      <c r="E35" s="65" t="s">
        <v>51</v>
      </c>
      <c r="F35" s="61">
        <v>-2667</v>
      </c>
      <c r="G35" s="61">
        <v>-595</v>
      </c>
      <c r="H35" s="61">
        <v>27029.96078431372</v>
      </c>
      <c r="I35" s="62"/>
      <c r="J35" s="61">
        <v>-516</v>
      </c>
      <c r="K35" s="61">
        <v>-276</v>
      </c>
      <c r="L35" s="61">
        <v>83331.372549019623</v>
      </c>
      <c r="M35" s="61">
        <v>0</v>
      </c>
      <c r="N35" s="61">
        <v>-5543</v>
      </c>
      <c r="O35" s="61">
        <v>-1159</v>
      </c>
      <c r="P35" s="61">
        <v>6162.9607843137346</v>
      </c>
      <c r="Q35" s="61">
        <v>0</v>
      </c>
    </row>
    <row r="36" spans="1:17" ht="24.95" customHeight="1">
      <c r="A36" s="47" t="e">
        <f>+#REF!</f>
        <v>#REF!</v>
      </c>
      <c r="B36" s="48">
        <v>0</v>
      </c>
      <c r="C36" s="48">
        <v>0</v>
      </c>
      <c r="D36" s="48">
        <v>-8945.8823529411748</v>
      </c>
      <c r="E36" s="48" t="s">
        <v>51</v>
      </c>
      <c r="F36" s="48">
        <v>0</v>
      </c>
      <c r="G36" s="48">
        <v>0</v>
      </c>
      <c r="H36" s="48">
        <v>0</v>
      </c>
      <c r="I36" s="49"/>
      <c r="J36" s="48">
        <v>0</v>
      </c>
      <c r="K36" s="48">
        <v>0</v>
      </c>
      <c r="L36" s="48">
        <v>-8945.8823529411748</v>
      </c>
      <c r="M36" s="48" t="s">
        <v>51</v>
      </c>
      <c r="N36" s="48">
        <v>0</v>
      </c>
      <c r="O36" s="48">
        <v>0</v>
      </c>
      <c r="P36" s="48">
        <v>0</v>
      </c>
      <c r="Q36" s="49"/>
    </row>
    <row r="37" spans="1:17" s="56" customFormat="1" ht="24.95" customHeight="1">
      <c r="A37" s="57" t="s">
        <v>53</v>
      </c>
      <c r="B37" s="58">
        <v>-220</v>
      </c>
      <c r="C37" s="58">
        <v>30</v>
      </c>
      <c r="D37" s="58">
        <v>34461.960784313742</v>
      </c>
      <c r="E37" s="58" t="s">
        <v>51</v>
      </c>
      <c r="F37" s="55">
        <v>-2667</v>
      </c>
      <c r="G37" s="55">
        <v>-595</v>
      </c>
      <c r="H37" s="55">
        <v>27029.96078431372</v>
      </c>
      <c r="I37" s="59"/>
      <c r="J37" s="58">
        <v>-516</v>
      </c>
      <c r="K37" s="58">
        <v>-276</v>
      </c>
      <c r="L37" s="58">
        <v>74385.490196078448</v>
      </c>
      <c r="M37" s="55">
        <v>0</v>
      </c>
      <c r="N37" s="55">
        <v>-5543</v>
      </c>
      <c r="O37" s="55">
        <v>-1159</v>
      </c>
      <c r="P37" s="55">
        <v>6162.9607843137346</v>
      </c>
      <c r="Q37" s="55">
        <v>0</v>
      </c>
    </row>
    <row r="38" spans="1:17" ht="15" customHeight="1">
      <c r="A38" s="50"/>
      <c r="B38" s="51"/>
      <c r="C38" s="51"/>
      <c r="D38" s="51"/>
      <c r="E38" s="51"/>
      <c r="F38" s="51"/>
      <c r="G38" s="51"/>
      <c r="H38" s="51"/>
      <c r="I38" s="51" t="s">
        <v>69</v>
      </c>
      <c r="J38" s="51"/>
      <c r="K38" s="51"/>
      <c r="L38" s="51"/>
      <c r="M38" s="52"/>
      <c r="N38" s="51"/>
      <c r="O38" s="51"/>
      <c r="P38" s="51"/>
      <c r="Q38" s="51" t="s">
        <v>69</v>
      </c>
    </row>
    <row r="39" spans="1:17" ht="24.95" customHeight="1">
      <c r="A39" s="47" t="s">
        <v>71</v>
      </c>
      <c r="B39" s="48">
        <f>+B37*B26</f>
        <v>-55</v>
      </c>
      <c r="C39" s="48">
        <f t="shared" ref="C39:P39" si="1">+C37*C26</f>
        <v>15</v>
      </c>
      <c r="D39" s="48">
        <f t="shared" si="1"/>
        <v>17575.600000000009</v>
      </c>
      <c r="E39" s="48" t="e">
        <f t="shared" si="1"/>
        <v>#VALUE!</v>
      </c>
      <c r="F39" s="48">
        <f t="shared" si="1"/>
        <v>-666.75</v>
      </c>
      <c r="G39" s="48">
        <f t="shared" si="1"/>
        <v>-297.5</v>
      </c>
      <c r="H39" s="48">
        <f t="shared" si="1"/>
        <v>13785.279999999997</v>
      </c>
      <c r="I39" s="48">
        <f t="shared" si="1"/>
        <v>0</v>
      </c>
      <c r="J39" s="48">
        <f t="shared" si="1"/>
        <v>-129</v>
      </c>
      <c r="K39" s="48">
        <f t="shared" si="1"/>
        <v>-138</v>
      </c>
      <c r="L39" s="48">
        <f t="shared" si="1"/>
        <v>37936.600000000006</v>
      </c>
      <c r="M39" s="48">
        <f t="shared" si="1"/>
        <v>0</v>
      </c>
      <c r="N39" s="48">
        <f t="shared" si="1"/>
        <v>-1385.75</v>
      </c>
      <c r="O39" s="48">
        <f t="shared" si="1"/>
        <v>-579.5</v>
      </c>
      <c r="P39" s="48">
        <f t="shared" si="1"/>
        <v>3143.1100000000047</v>
      </c>
      <c r="Q39" s="48">
        <v>0</v>
      </c>
    </row>
    <row r="40" spans="1:17" ht="14.25" customHeight="1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</row>
    <row r="41" spans="1:17" ht="24.95" customHeight="1">
      <c r="A41" s="60" t="e">
        <f>+#REF!</f>
        <v>#REF!</v>
      </c>
      <c r="B41" s="601">
        <f>SUM(B39:D39)</f>
        <v>17535.600000000009</v>
      </c>
      <c r="C41" s="602"/>
      <c r="D41" s="602"/>
      <c r="E41" s="603"/>
      <c r="F41" s="604">
        <f>SUM(F39:H39)</f>
        <v>12821.029999999997</v>
      </c>
      <c r="G41" s="605"/>
      <c r="H41" s="605"/>
      <c r="I41" s="606"/>
      <c r="J41" s="601">
        <f>SUM(J39:L39)</f>
        <v>37669.600000000006</v>
      </c>
      <c r="K41" s="602"/>
      <c r="L41" s="602"/>
      <c r="M41" s="603"/>
      <c r="N41" s="604">
        <f>SUM(N39:P39)</f>
        <v>1177.8600000000047</v>
      </c>
      <c r="O41" s="605"/>
      <c r="P41" s="605"/>
      <c r="Q41" s="606"/>
    </row>
  </sheetData>
  <mergeCells count="18">
    <mergeCell ref="B41:E41"/>
    <mergeCell ref="F41:I41"/>
    <mergeCell ref="J41:M41"/>
    <mergeCell ref="N41:Q41"/>
    <mergeCell ref="A24:A26"/>
    <mergeCell ref="B24:E24"/>
    <mergeCell ref="F24:I24"/>
    <mergeCell ref="J24:M24"/>
    <mergeCell ref="N24:Q24"/>
    <mergeCell ref="J18:M18"/>
    <mergeCell ref="N18:Q18"/>
    <mergeCell ref="B18:E18"/>
    <mergeCell ref="F18:I18"/>
    <mergeCell ref="A1:A3"/>
    <mergeCell ref="J1:M1"/>
    <mergeCell ref="N1:Q1"/>
    <mergeCell ref="B1:E1"/>
    <mergeCell ref="F1:I1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Planilha25"/>
  <dimension ref="B2:D8"/>
  <sheetViews>
    <sheetView zoomScale="80" zoomScaleNormal="80" workbookViewId="0">
      <selection activeCell="H19" sqref="H19"/>
    </sheetView>
  </sheetViews>
  <sheetFormatPr defaultRowHeight="12.75"/>
  <cols>
    <col min="1" max="1" width="9.140625" style="73"/>
    <col min="2" max="2" width="28.85546875" style="73" customWidth="1"/>
    <col min="3" max="3" width="15.5703125" style="73" bestFit="1" customWidth="1"/>
    <col min="4" max="4" width="13.7109375" style="73" customWidth="1"/>
    <col min="5" max="5" width="18.5703125" style="73" bestFit="1" customWidth="1"/>
    <col min="6" max="7" width="12.7109375" style="73" customWidth="1"/>
    <col min="8" max="8" width="11" style="73" bestFit="1" customWidth="1"/>
    <col min="9" max="245" width="9.140625" style="73"/>
    <col min="246" max="246" width="28.85546875" style="73" bestFit="1" customWidth="1"/>
    <col min="247" max="247" width="13.140625" style="73" bestFit="1" customWidth="1"/>
    <col min="248" max="249" width="13.7109375" style="73" customWidth="1"/>
    <col min="250" max="250" width="5.85546875" style="73" customWidth="1"/>
    <col min="251" max="251" width="12.7109375" style="73" bestFit="1" customWidth="1"/>
    <col min="252" max="253" width="14.28515625" style="73" customWidth="1"/>
    <col min="254" max="501" width="9.140625" style="73"/>
    <col min="502" max="502" width="28.85546875" style="73" bestFit="1" customWidth="1"/>
    <col min="503" max="503" width="13.140625" style="73" bestFit="1" customWidth="1"/>
    <col min="504" max="505" width="13.7109375" style="73" customWidth="1"/>
    <col min="506" max="506" width="5.85546875" style="73" customWidth="1"/>
    <col min="507" max="507" width="12.7109375" style="73" bestFit="1" customWidth="1"/>
    <col min="508" max="509" width="14.28515625" style="73" customWidth="1"/>
    <col min="510" max="757" width="9.140625" style="73"/>
    <col min="758" max="758" width="28.85546875" style="73" bestFit="1" customWidth="1"/>
    <col min="759" max="759" width="13.140625" style="73" bestFit="1" customWidth="1"/>
    <col min="760" max="761" width="13.7109375" style="73" customWidth="1"/>
    <col min="762" max="762" width="5.85546875" style="73" customWidth="1"/>
    <col min="763" max="763" width="12.7109375" style="73" bestFit="1" customWidth="1"/>
    <col min="764" max="765" width="14.28515625" style="73" customWidth="1"/>
    <col min="766" max="1013" width="9.140625" style="73"/>
    <col min="1014" max="1014" width="28.85546875" style="73" bestFit="1" customWidth="1"/>
    <col min="1015" max="1015" width="13.140625" style="73" bestFit="1" customWidth="1"/>
    <col min="1016" max="1017" width="13.7109375" style="73" customWidth="1"/>
    <col min="1018" max="1018" width="5.85546875" style="73" customWidth="1"/>
    <col min="1019" max="1019" width="12.7109375" style="73" bestFit="1" customWidth="1"/>
    <col min="1020" max="1021" width="14.28515625" style="73" customWidth="1"/>
    <col min="1022" max="1269" width="9.140625" style="73"/>
    <col min="1270" max="1270" width="28.85546875" style="73" bestFit="1" customWidth="1"/>
    <col min="1271" max="1271" width="13.140625" style="73" bestFit="1" customWidth="1"/>
    <col min="1272" max="1273" width="13.7109375" style="73" customWidth="1"/>
    <col min="1274" max="1274" width="5.85546875" style="73" customWidth="1"/>
    <col min="1275" max="1275" width="12.7109375" style="73" bestFit="1" customWidth="1"/>
    <col min="1276" max="1277" width="14.28515625" style="73" customWidth="1"/>
    <col min="1278" max="1525" width="9.140625" style="73"/>
    <col min="1526" max="1526" width="28.85546875" style="73" bestFit="1" customWidth="1"/>
    <col min="1527" max="1527" width="13.140625" style="73" bestFit="1" customWidth="1"/>
    <col min="1528" max="1529" width="13.7109375" style="73" customWidth="1"/>
    <col min="1530" max="1530" width="5.85546875" style="73" customWidth="1"/>
    <col min="1531" max="1531" width="12.7109375" style="73" bestFit="1" customWidth="1"/>
    <col min="1532" max="1533" width="14.28515625" style="73" customWidth="1"/>
    <col min="1534" max="1781" width="9.140625" style="73"/>
    <col min="1782" max="1782" width="28.85546875" style="73" bestFit="1" customWidth="1"/>
    <col min="1783" max="1783" width="13.140625" style="73" bestFit="1" customWidth="1"/>
    <col min="1784" max="1785" width="13.7109375" style="73" customWidth="1"/>
    <col min="1786" max="1786" width="5.85546875" style="73" customWidth="1"/>
    <col min="1787" max="1787" width="12.7109375" style="73" bestFit="1" customWidth="1"/>
    <col min="1788" max="1789" width="14.28515625" style="73" customWidth="1"/>
    <col min="1790" max="2037" width="9.140625" style="73"/>
    <col min="2038" max="2038" width="28.85546875" style="73" bestFit="1" customWidth="1"/>
    <col min="2039" max="2039" width="13.140625" style="73" bestFit="1" customWidth="1"/>
    <col min="2040" max="2041" width="13.7109375" style="73" customWidth="1"/>
    <col min="2042" max="2042" width="5.85546875" style="73" customWidth="1"/>
    <col min="2043" max="2043" width="12.7109375" style="73" bestFit="1" customWidth="1"/>
    <col min="2044" max="2045" width="14.28515625" style="73" customWidth="1"/>
    <col min="2046" max="2293" width="9.140625" style="73"/>
    <col min="2294" max="2294" width="28.85546875" style="73" bestFit="1" customWidth="1"/>
    <col min="2295" max="2295" width="13.140625" style="73" bestFit="1" customWidth="1"/>
    <col min="2296" max="2297" width="13.7109375" style="73" customWidth="1"/>
    <col min="2298" max="2298" width="5.85546875" style="73" customWidth="1"/>
    <col min="2299" max="2299" width="12.7109375" style="73" bestFit="1" customWidth="1"/>
    <col min="2300" max="2301" width="14.28515625" style="73" customWidth="1"/>
    <col min="2302" max="2549" width="9.140625" style="73"/>
    <col min="2550" max="2550" width="28.85546875" style="73" bestFit="1" customWidth="1"/>
    <col min="2551" max="2551" width="13.140625" style="73" bestFit="1" customWidth="1"/>
    <col min="2552" max="2553" width="13.7109375" style="73" customWidth="1"/>
    <col min="2554" max="2554" width="5.85546875" style="73" customWidth="1"/>
    <col min="2555" max="2555" width="12.7109375" style="73" bestFit="1" customWidth="1"/>
    <col min="2556" max="2557" width="14.28515625" style="73" customWidth="1"/>
    <col min="2558" max="2805" width="9.140625" style="73"/>
    <col min="2806" max="2806" width="28.85546875" style="73" bestFit="1" customWidth="1"/>
    <col min="2807" max="2807" width="13.140625" style="73" bestFit="1" customWidth="1"/>
    <col min="2808" max="2809" width="13.7109375" style="73" customWidth="1"/>
    <col min="2810" max="2810" width="5.85546875" style="73" customWidth="1"/>
    <col min="2811" max="2811" width="12.7109375" style="73" bestFit="1" customWidth="1"/>
    <col min="2812" max="2813" width="14.28515625" style="73" customWidth="1"/>
    <col min="2814" max="3061" width="9.140625" style="73"/>
    <col min="3062" max="3062" width="28.85546875" style="73" bestFit="1" customWidth="1"/>
    <col min="3063" max="3063" width="13.140625" style="73" bestFit="1" customWidth="1"/>
    <col min="3064" max="3065" width="13.7109375" style="73" customWidth="1"/>
    <col min="3066" max="3066" width="5.85546875" style="73" customWidth="1"/>
    <col min="3067" max="3067" width="12.7109375" style="73" bestFit="1" customWidth="1"/>
    <col min="3068" max="3069" width="14.28515625" style="73" customWidth="1"/>
    <col min="3070" max="3317" width="9.140625" style="73"/>
    <col min="3318" max="3318" width="28.85546875" style="73" bestFit="1" customWidth="1"/>
    <col min="3319" max="3319" width="13.140625" style="73" bestFit="1" customWidth="1"/>
    <col min="3320" max="3321" width="13.7109375" style="73" customWidth="1"/>
    <col min="3322" max="3322" width="5.85546875" style="73" customWidth="1"/>
    <col min="3323" max="3323" width="12.7109375" style="73" bestFit="1" customWidth="1"/>
    <col min="3324" max="3325" width="14.28515625" style="73" customWidth="1"/>
    <col min="3326" max="3573" width="9.140625" style="73"/>
    <col min="3574" max="3574" width="28.85546875" style="73" bestFit="1" customWidth="1"/>
    <col min="3575" max="3575" width="13.140625" style="73" bestFit="1" customWidth="1"/>
    <col min="3576" max="3577" width="13.7109375" style="73" customWidth="1"/>
    <col min="3578" max="3578" width="5.85546875" style="73" customWidth="1"/>
    <col min="3579" max="3579" width="12.7109375" style="73" bestFit="1" customWidth="1"/>
    <col min="3580" max="3581" width="14.28515625" style="73" customWidth="1"/>
    <col min="3582" max="3829" width="9.140625" style="73"/>
    <col min="3830" max="3830" width="28.85546875" style="73" bestFit="1" customWidth="1"/>
    <col min="3831" max="3831" width="13.140625" style="73" bestFit="1" customWidth="1"/>
    <col min="3832" max="3833" width="13.7109375" style="73" customWidth="1"/>
    <col min="3834" max="3834" width="5.85546875" style="73" customWidth="1"/>
    <col min="3835" max="3835" width="12.7109375" style="73" bestFit="1" customWidth="1"/>
    <col min="3836" max="3837" width="14.28515625" style="73" customWidth="1"/>
    <col min="3838" max="4085" width="9.140625" style="73"/>
    <col min="4086" max="4086" width="28.85546875" style="73" bestFit="1" customWidth="1"/>
    <col min="4087" max="4087" width="13.140625" style="73" bestFit="1" customWidth="1"/>
    <col min="4088" max="4089" width="13.7109375" style="73" customWidth="1"/>
    <col min="4090" max="4090" width="5.85546875" style="73" customWidth="1"/>
    <col min="4091" max="4091" width="12.7109375" style="73" bestFit="1" customWidth="1"/>
    <col min="4092" max="4093" width="14.28515625" style="73" customWidth="1"/>
    <col min="4094" max="4341" width="9.140625" style="73"/>
    <col min="4342" max="4342" width="28.85546875" style="73" bestFit="1" customWidth="1"/>
    <col min="4343" max="4343" width="13.140625" style="73" bestFit="1" customWidth="1"/>
    <col min="4344" max="4345" width="13.7109375" style="73" customWidth="1"/>
    <col min="4346" max="4346" width="5.85546875" style="73" customWidth="1"/>
    <col min="4347" max="4347" width="12.7109375" style="73" bestFit="1" customWidth="1"/>
    <col min="4348" max="4349" width="14.28515625" style="73" customWidth="1"/>
    <col min="4350" max="4597" width="9.140625" style="73"/>
    <col min="4598" max="4598" width="28.85546875" style="73" bestFit="1" customWidth="1"/>
    <col min="4599" max="4599" width="13.140625" style="73" bestFit="1" customWidth="1"/>
    <col min="4600" max="4601" width="13.7109375" style="73" customWidth="1"/>
    <col min="4602" max="4602" width="5.85546875" style="73" customWidth="1"/>
    <col min="4603" max="4603" width="12.7109375" style="73" bestFit="1" customWidth="1"/>
    <col min="4604" max="4605" width="14.28515625" style="73" customWidth="1"/>
    <col min="4606" max="4853" width="9.140625" style="73"/>
    <col min="4854" max="4854" width="28.85546875" style="73" bestFit="1" customWidth="1"/>
    <col min="4855" max="4855" width="13.140625" style="73" bestFit="1" customWidth="1"/>
    <col min="4856" max="4857" width="13.7109375" style="73" customWidth="1"/>
    <col min="4858" max="4858" width="5.85546875" style="73" customWidth="1"/>
    <col min="4859" max="4859" width="12.7109375" style="73" bestFit="1" customWidth="1"/>
    <col min="4860" max="4861" width="14.28515625" style="73" customWidth="1"/>
    <col min="4862" max="5109" width="9.140625" style="73"/>
    <col min="5110" max="5110" width="28.85546875" style="73" bestFit="1" customWidth="1"/>
    <col min="5111" max="5111" width="13.140625" style="73" bestFit="1" customWidth="1"/>
    <col min="5112" max="5113" width="13.7109375" style="73" customWidth="1"/>
    <col min="5114" max="5114" width="5.85546875" style="73" customWidth="1"/>
    <col min="5115" max="5115" width="12.7109375" style="73" bestFit="1" customWidth="1"/>
    <col min="5116" max="5117" width="14.28515625" style="73" customWidth="1"/>
    <col min="5118" max="5365" width="9.140625" style="73"/>
    <col min="5366" max="5366" width="28.85546875" style="73" bestFit="1" customWidth="1"/>
    <col min="5367" max="5367" width="13.140625" style="73" bestFit="1" customWidth="1"/>
    <col min="5368" max="5369" width="13.7109375" style="73" customWidth="1"/>
    <col min="5370" max="5370" width="5.85546875" style="73" customWidth="1"/>
    <col min="5371" max="5371" width="12.7109375" style="73" bestFit="1" customWidth="1"/>
    <col min="5372" max="5373" width="14.28515625" style="73" customWidth="1"/>
    <col min="5374" max="5621" width="9.140625" style="73"/>
    <col min="5622" max="5622" width="28.85546875" style="73" bestFit="1" customWidth="1"/>
    <col min="5623" max="5623" width="13.140625" style="73" bestFit="1" customWidth="1"/>
    <col min="5624" max="5625" width="13.7109375" style="73" customWidth="1"/>
    <col min="5626" max="5626" width="5.85546875" style="73" customWidth="1"/>
    <col min="5627" max="5627" width="12.7109375" style="73" bestFit="1" customWidth="1"/>
    <col min="5628" max="5629" width="14.28515625" style="73" customWidth="1"/>
    <col min="5630" max="5877" width="9.140625" style="73"/>
    <col min="5878" max="5878" width="28.85546875" style="73" bestFit="1" customWidth="1"/>
    <col min="5879" max="5879" width="13.140625" style="73" bestFit="1" customWidth="1"/>
    <col min="5880" max="5881" width="13.7109375" style="73" customWidth="1"/>
    <col min="5882" max="5882" width="5.85546875" style="73" customWidth="1"/>
    <col min="5883" max="5883" width="12.7109375" style="73" bestFit="1" customWidth="1"/>
    <col min="5884" max="5885" width="14.28515625" style="73" customWidth="1"/>
    <col min="5886" max="6133" width="9.140625" style="73"/>
    <col min="6134" max="6134" width="28.85546875" style="73" bestFit="1" customWidth="1"/>
    <col min="6135" max="6135" width="13.140625" style="73" bestFit="1" customWidth="1"/>
    <col min="6136" max="6137" width="13.7109375" style="73" customWidth="1"/>
    <col min="6138" max="6138" width="5.85546875" style="73" customWidth="1"/>
    <col min="6139" max="6139" width="12.7109375" style="73" bestFit="1" customWidth="1"/>
    <col min="6140" max="6141" width="14.28515625" style="73" customWidth="1"/>
    <col min="6142" max="6389" width="9.140625" style="73"/>
    <col min="6390" max="6390" width="28.85546875" style="73" bestFit="1" customWidth="1"/>
    <col min="6391" max="6391" width="13.140625" style="73" bestFit="1" customWidth="1"/>
    <col min="6392" max="6393" width="13.7109375" style="73" customWidth="1"/>
    <col min="6394" max="6394" width="5.85546875" style="73" customWidth="1"/>
    <col min="6395" max="6395" width="12.7109375" style="73" bestFit="1" customWidth="1"/>
    <col min="6396" max="6397" width="14.28515625" style="73" customWidth="1"/>
    <col min="6398" max="6645" width="9.140625" style="73"/>
    <col min="6646" max="6646" width="28.85546875" style="73" bestFit="1" customWidth="1"/>
    <col min="6647" max="6647" width="13.140625" style="73" bestFit="1" customWidth="1"/>
    <col min="6648" max="6649" width="13.7109375" style="73" customWidth="1"/>
    <col min="6650" max="6650" width="5.85546875" style="73" customWidth="1"/>
    <col min="6651" max="6651" width="12.7109375" style="73" bestFit="1" customWidth="1"/>
    <col min="6652" max="6653" width="14.28515625" style="73" customWidth="1"/>
    <col min="6654" max="6901" width="9.140625" style="73"/>
    <col min="6902" max="6902" width="28.85546875" style="73" bestFit="1" customWidth="1"/>
    <col min="6903" max="6903" width="13.140625" style="73" bestFit="1" customWidth="1"/>
    <col min="6904" max="6905" width="13.7109375" style="73" customWidth="1"/>
    <col min="6906" max="6906" width="5.85546875" style="73" customWidth="1"/>
    <col min="6907" max="6907" width="12.7109375" style="73" bestFit="1" customWidth="1"/>
    <col min="6908" max="6909" width="14.28515625" style="73" customWidth="1"/>
    <col min="6910" max="7157" width="9.140625" style="73"/>
    <col min="7158" max="7158" width="28.85546875" style="73" bestFit="1" customWidth="1"/>
    <col min="7159" max="7159" width="13.140625" style="73" bestFit="1" customWidth="1"/>
    <col min="7160" max="7161" width="13.7109375" style="73" customWidth="1"/>
    <col min="7162" max="7162" width="5.85546875" style="73" customWidth="1"/>
    <col min="7163" max="7163" width="12.7109375" style="73" bestFit="1" customWidth="1"/>
    <col min="7164" max="7165" width="14.28515625" style="73" customWidth="1"/>
    <col min="7166" max="7413" width="9.140625" style="73"/>
    <col min="7414" max="7414" width="28.85546875" style="73" bestFit="1" customWidth="1"/>
    <col min="7415" max="7415" width="13.140625" style="73" bestFit="1" customWidth="1"/>
    <col min="7416" max="7417" width="13.7109375" style="73" customWidth="1"/>
    <col min="7418" max="7418" width="5.85546875" style="73" customWidth="1"/>
    <col min="7419" max="7419" width="12.7109375" style="73" bestFit="1" customWidth="1"/>
    <col min="7420" max="7421" width="14.28515625" style="73" customWidth="1"/>
    <col min="7422" max="7669" width="9.140625" style="73"/>
    <col min="7670" max="7670" width="28.85546875" style="73" bestFit="1" customWidth="1"/>
    <col min="7671" max="7671" width="13.140625" style="73" bestFit="1" customWidth="1"/>
    <col min="7672" max="7673" width="13.7109375" style="73" customWidth="1"/>
    <col min="7674" max="7674" width="5.85546875" style="73" customWidth="1"/>
    <col min="7675" max="7675" width="12.7109375" style="73" bestFit="1" customWidth="1"/>
    <col min="7676" max="7677" width="14.28515625" style="73" customWidth="1"/>
    <col min="7678" max="7925" width="9.140625" style="73"/>
    <col min="7926" max="7926" width="28.85546875" style="73" bestFit="1" customWidth="1"/>
    <col min="7927" max="7927" width="13.140625" style="73" bestFit="1" customWidth="1"/>
    <col min="7928" max="7929" width="13.7109375" style="73" customWidth="1"/>
    <col min="7930" max="7930" width="5.85546875" style="73" customWidth="1"/>
    <col min="7931" max="7931" width="12.7109375" style="73" bestFit="1" customWidth="1"/>
    <col min="7932" max="7933" width="14.28515625" style="73" customWidth="1"/>
    <col min="7934" max="8181" width="9.140625" style="73"/>
    <col min="8182" max="8182" width="28.85546875" style="73" bestFit="1" customWidth="1"/>
    <col min="8183" max="8183" width="13.140625" style="73" bestFit="1" customWidth="1"/>
    <col min="8184" max="8185" width="13.7109375" style="73" customWidth="1"/>
    <col min="8186" max="8186" width="5.85546875" style="73" customWidth="1"/>
    <col min="8187" max="8187" width="12.7109375" style="73" bestFit="1" customWidth="1"/>
    <col min="8188" max="8189" width="14.28515625" style="73" customWidth="1"/>
    <col min="8190" max="8437" width="9.140625" style="73"/>
    <col min="8438" max="8438" width="28.85546875" style="73" bestFit="1" customWidth="1"/>
    <col min="8439" max="8439" width="13.140625" style="73" bestFit="1" customWidth="1"/>
    <col min="8440" max="8441" width="13.7109375" style="73" customWidth="1"/>
    <col min="8442" max="8442" width="5.85546875" style="73" customWidth="1"/>
    <col min="8443" max="8443" width="12.7109375" style="73" bestFit="1" customWidth="1"/>
    <col min="8444" max="8445" width="14.28515625" style="73" customWidth="1"/>
    <col min="8446" max="8693" width="9.140625" style="73"/>
    <col min="8694" max="8694" width="28.85546875" style="73" bestFit="1" customWidth="1"/>
    <col min="8695" max="8695" width="13.140625" style="73" bestFit="1" customWidth="1"/>
    <col min="8696" max="8697" width="13.7109375" style="73" customWidth="1"/>
    <col min="8698" max="8698" width="5.85546875" style="73" customWidth="1"/>
    <col min="8699" max="8699" width="12.7109375" style="73" bestFit="1" customWidth="1"/>
    <col min="8700" max="8701" width="14.28515625" style="73" customWidth="1"/>
    <col min="8702" max="8949" width="9.140625" style="73"/>
    <col min="8950" max="8950" width="28.85546875" style="73" bestFit="1" customWidth="1"/>
    <col min="8951" max="8951" width="13.140625" style="73" bestFit="1" customWidth="1"/>
    <col min="8952" max="8953" width="13.7109375" style="73" customWidth="1"/>
    <col min="8954" max="8954" width="5.85546875" style="73" customWidth="1"/>
    <col min="8955" max="8955" width="12.7109375" style="73" bestFit="1" customWidth="1"/>
    <col min="8956" max="8957" width="14.28515625" style="73" customWidth="1"/>
    <col min="8958" max="9205" width="9.140625" style="73"/>
    <col min="9206" max="9206" width="28.85546875" style="73" bestFit="1" customWidth="1"/>
    <col min="9207" max="9207" width="13.140625" style="73" bestFit="1" customWidth="1"/>
    <col min="9208" max="9209" width="13.7109375" style="73" customWidth="1"/>
    <col min="9210" max="9210" width="5.85546875" style="73" customWidth="1"/>
    <col min="9211" max="9211" width="12.7109375" style="73" bestFit="1" customWidth="1"/>
    <col min="9212" max="9213" width="14.28515625" style="73" customWidth="1"/>
    <col min="9214" max="9461" width="9.140625" style="73"/>
    <col min="9462" max="9462" width="28.85546875" style="73" bestFit="1" customWidth="1"/>
    <col min="9463" max="9463" width="13.140625" style="73" bestFit="1" customWidth="1"/>
    <col min="9464" max="9465" width="13.7109375" style="73" customWidth="1"/>
    <col min="9466" max="9466" width="5.85546875" style="73" customWidth="1"/>
    <col min="9467" max="9467" width="12.7109375" style="73" bestFit="1" customWidth="1"/>
    <col min="9468" max="9469" width="14.28515625" style="73" customWidth="1"/>
    <col min="9470" max="9717" width="9.140625" style="73"/>
    <col min="9718" max="9718" width="28.85546875" style="73" bestFit="1" customWidth="1"/>
    <col min="9719" max="9719" width="13.140625" style="73" bestFit="1" customWidth="1"/>
    <col min="9720" max="9721" width="13.7109375" style="73" customWidth="1"/>
    <col min="9722" max="9722" width="5.85546875" style="73" customWidth="1"/>
    <col min="9723" max="9723" width="12.7109375" style="73" bestFit="1" customWidth="1"/>
    <col min="9724" max="9725" width="14.28515625" style="73" customWidth="1"/>
    <col min="9726" max="9973" width="9.140625" style="73"/>
    <col min="9974" max="9974" width="28.85546875" style="73" bestFit="1" customWidth="1"/>
    <col min="9975" max="9975" width="13.140625" style="73" bestFit="1" customWidth="1"/>
    <col min="9976" max="9977" width="13.7109375" style="73" customWidth="1"/>
    <col min="9978" max="9978" width="5.85546875" style="73" customWidth="1"/>
    <col min="9979" max="9979" width="12.7109375" style="73" bestFit="1" customWidth="1"/>
    <col min="9980" max="9981" width="14.28515625" style="73" customWidth="1"/>
    <col min="9982" max="10229" width="9.140625" style="73"/>
    <col min="10230" max="10230" width="28.85546875" style="73" bestFit="1" customWidth="1"/>
    <col min="10231" max="10231" width="13.140625" style="73" bestFit="1" customWidth="1"/>
    <col min="10232" max="10233" width="13.7109375" style="73" customWidth="1"/>
    <col min="10234" max="10234" width="5.85546875" style="73" customWidth="1"/>
    <col min="10235" max="10235" width="12.7109375" style="73" bestFit="1" customWidth="1"/>
    <col min="10236" max="10237" width="14.28515625" style="73" customWidth="1"/>
    <col min="10238" max="10485" width="9.140625" style="73"/>
    <col min="10486" max="10486" width="28.85546875" style="73" bestFit="1" customWidth="1"/>
    <col min="10487" max="10487" width="13.140625" style="73" bestFit="1" customWidth="1"/>
    <col min="10488" max="10489" width="13.7109375" style="73" customWidth="1"/>
    <col min="10490" max="10490" width="5.85546875" style="73" customWidth="1"/>
    <col min="10491" max="10491" width="12.7109375" style="73" bestFit="1" customWidth="1"/>
    <col min="10492" max="10493" width="14.28515625" style="73" customWidth="1"/>
    <col min="10494" max="10741" width="9.140625" style="73"/>
    <col min="10742" max="10742" width="28.85546875" style="73" bestFit="1" customWidth="1"/>
    <col min="10743" max="10743" width="13.140625" style="73" bestFit="1" customWidth="1"/>
    <col min="10744" max="10745" width="13.7109375" style="73" customWidth="1"/>
    <col min="10746" max="10746" width="5.85546875" style="73" customWidth="1"/>
    <col min="10747" max="10747" width="12.7109375" style="73" bestFit="1" customWidth="1"/>
    <col min="10748" max="10749" width="14.28515625" style="73" customWidth="1"/>
    <col min="10750" max="10997" width="9.140625" style="73"/>
    <col min="10998" max="10998" width="28.85546875" style="73" bestFit="1" customWidth="1"/>
    <col min="10999" max="10999" width="13.140625" style="73" bestFit="1" customWidth="1"/>
    <col min="11000" max="11001" width="13.7109375" style="73" customWidth="1"/>
    <col min="11002" max="11002" width="5.85546875" style="73" customWidth="1"/>
    <col min="11003" max="11003" width="12.7109375" style="73" bestFit="1" customWidth="1"/>
    <col min="11004" max="11005" width="14.28515625" style="73" customWidth="1"/>
    <col min="11006" max="11253" width="9.140625" style="73"/>
    <col min="11254" max="11254" width="28.85546875" style="73" bestFit="1" customWidth="1"/>
    <col min="11255" max="11255" width="13.140625" style="73" bestFit="1" customWidth="1"/>
    <col min="11256" max="11257" width="13.7109375" style="73" customWidth="1"/>
    <col min="11258" max="11258" width="5.85546875" style="73" customWidth="1"/>
    <col min="11259" max="11259" width="12.7109375" style="73" bestFit="1" customWidth="1"/>
    <col min="11260" max="11261" width="14.28515625" style="73" customWidth="1"/>
    <col min="11262" max="11509" width="9.140625" style="73"/>
    <col min="11510" max="11510" width="28.85546875" style="73" bestFit="1" customWidth="1"/>
    <col min="11511" max="11511" width="13.140625" style="73" bestFit="1" customWidth="1"/>
    <col min="11512" max="11513" width="13.7109375" style="73" customWidth="1"/>
    <col min="11514" max="11514" width="5.85546875" style="73" customWidth="1"/>
    <col min="11515" max="11515" width="12.7109375" style="73" bestFit="1" customWidth="1"/>
    <col min="11516" max="11517" width="14.28515625" style="73" customWidth="1"/>
    <col min="11518" max="11765" width="9.140625" style="73"/>
    <col min="11766" max="11766" width="28.85546875" style="73" bestFit="1" customWidth="1"/>
    <col min="11767" max="11767" width="13.140625" style="73" bestFit="1" customWidth="1"/>
    <col min="11768" max="11769" width="13.7109375" style="73" customWidth="1"/>
    <col min="11770" max="11770" width="5.85546875" style="73" customWidth="1"/>
    <col min="11771" max="11771" width="12.7109375" style="73" bestFit="1" customWidth="1"/>
    <col min="11772" max="11773" width="14.28515625" style="73" customWidth="1"/>
    <col min="11774" max="12021" width="9.140625" style="73"/>
    <col min="12022" max="12022" width="28.85546875" style="73" bestFit="1" customWidth="1"/>
    <col min="12023" max="12023" width="13.140625" style="73" bestFit="1" customWidth="1"/>
    <col min="12024" max="12025" width="13.7109375" style="73" customWidth="1"/>
    <col min="12026" max="12026" width="5.85546875" style="73" customWidth="1"/>
    <col min="12027" max="12027" width="12.7109375" style="73" bestFit="1" customWidth="1"/>
    <col min="12028" max="12029" width="14.28515625" style="73" customWidth="1"/>
    <col min="12030" max="12277" width="9.140625" style="73"/>
    <col min="12278" max="12278" width="28.85546875" style="73" bestFit="1" customWidth="1"/>
    <col min="12279" max="12279" width="13.140625" style="73" bestFit="1" customWidth="1"/>
    <col min="12280" max="12281" width="13.7109375" style="73" customWidth="1"/>
    <col min="12282" max="12282" width="5.85546875" style="73" customWidth="1"/>
    <col min="12283" max="12283" width="12.7109375" style="73" bestFit="1" customWidth="1"/>
    <col min="12284" max="12285" width="14.28515625" style="73" customWidth="1"/>
    <col min="12286" max="12533" width="9.140625" style="73"/>
    <col min="12534" max="12534" width="28.85546875" style="73" bestFit="1" customWidth="1"/>
    <col min="12535" max="12535" width="13.140625" style="73" bestFit="1" customWidth="1"/>
    <col min="12536" max="12537" width="13.7109375" style="73" customWidth="1"/>
    <col min="12538" max="12538" width="5.85546875" style="73" customWidth="1"/>
    <col min="12539" max="12539" width="12.7109375" style="73" bestFit="1" customWidth="1"/>
    <col min="12540" max="12541" width="14.28515625" style="73" customWidth="1"/>
    <col min="12542" max="12789" width="9.140625" style="73"/>
    <col min="12790" max="12790" width="28.85546875" style="73" bestFit="1" customWidth="1"/>
    <col min="12791" max="12791" width="13.140625" style="73" bestFit="1" customWidth="1"/>
    <col min="12792" max="12793" width="13.7109375" style="73" customWidth="1"/>
    <col min="12794" max="12794" width="5.85546875" style="73" customWidth="1"/>
    <col min="12795" max="12795" width="12.7109375" style="73" bestFit="1" customWidth="1"/>
    <col min="12796" max="12797" width="14.28515625" style="73" customWidth="1"/>
    <col min="12798" max="13045" width="9.140625" style="73"/>
    <col min="13046" max="13046" width="28.85546875" style="73" bestFit="1" customWidth="1"/>
    <col min="13047" max="13047" width="13.140625" style="73" bestFit="1" customWidth="1"/>
    <col min="13048" max="13049" width="13.7109375" style="73" customWidth="1"/>
    <col min="13050" max="13050" width="5.85546875" style="73" customWidth="1"/>
    <col min="13051" max="13051" width="12.7109375" style="73" bestFit="1" customWidth="1"/>
    <col min="13052" max="13053" width="14.28515625" style="73" customWidth="1"/>
    <col min="13054" max="13301" width="9.140625" style="73"/>
    <col min="13302" max="13302" width="28.85546875" style="73" bestFit="1" customWidth="1"/>
    <col min="13303" max="13303" width="13.140625" style="73" bestFit="1" customWidth="1"/>
    <col min="13304" max="13305" width="13.7109375" style="73" customWidth="1"/>
    <col min="13306" max="13306" width="5.85546875" style="73" customWidth="1"/>
    <col min="13307" max="13307" width="12.7109375" style="73" bestFit="1" customWidth="1"/>
    <col min="13308" max="13309" width="14.28515625" style="73" customWidth="1"/>
    <col min="13310" max="13557" width="9.140625" style="73"/>
    <col min="13558" max="13558" width="28.85546875" style="73" bestFit="1" customWidth="1"/>
    <col min="13559" max="13559" width="13.140625" style="73" bestFit="1" customWidth="1"/>
    <col min="13560" max="13561" width="13.7109375" style="73" customWidth="1"/>
    <col min="13562" max="13562" width="5.85546875" style="73" customWidth="1"/>
    <col min="13563" max="13563" width="12.7109375" style="73" bestFit="1" customWidth="1"/>
    <col min="13564" max="13565" width="14.28515625" style="73" customWidth="1"/>
    <col min="13566" max="13813" width="9.140625" style="73"/>
    <col min="13814" max="13814" width="28.85546875" style="73" bestFit="1" customWidth="1"/>
    <col min="13815" max="13815" width="13.140625" style="73" bestFit="1" customWidth="1"/>
    <col min="13816" max="13817" width="13.7109375" style="73" customWidth="1"/>
    <col min="13818" max="13818" width="5.85546875" style="73" customWidth="1"/>
    <col min="13819" max="13819" width="12.7109375" style="73" bestFit="1" customWidth="1"/>
    <col min="13820" max="13821" width="14.28515625" style="73" customWidth="1"/>
    <col min="13822" max="14069" width="9.140625" style="73"/>
    <col min="14070" max="14070" width="28.85546875" style="73" bestFit="1" customWidth="1"/>
    <col min="14071" max="14071" width="13.140625" style="73" bestFit="1" customWidth="1"/>
    <col min="14072" max="14073" width="13.7109375" style="73" customWidth="1"/>
    <col min="14074" max="14074" width="5.85546875" style="73" customWidth="1"/>
    <col min="14075" max="14075" width="12.7109375" style="73" bestFit="1" customWidth="1"/>
    <col min="14076" max="14077" width="14.28515625" style="73" customWidth="1"/>
    <col min="14078" max="14325" width="9.140625" style="73"/>
    <col min="14326" max="14326" width="28.85546875" style="73" bestFit="1" customWidth="1"/>
    <col min="14327" max="14327" width="13.140625" style="73" bestFit="1" customWidth="1"/>
    <col min="14328" max="14329" width="13.7109375" style="73" customWidth="1"/>
    <col min="14330" max="14330" width="5.85546875" style="73" customWidth="1"/>
    <col min="14331" max="14331" width="12.7109375" style="73" bestFit="1" customWidth="1"/>
    <col min="14332" max="14333" width="14.28515625" style="73" customWidth="1"/>
    <col min="14334" max="14581" width="9.140625" style="73"/>
    <col min="14582" max="14582" width="28.85546875" style="73" bestFit="1" customWidth="1"/>
    <col min="14583" max="14583" width="13.140625" style="73" bestFit="1" customWidth="1"/>
    <col min="14584" max="14585" width="13.7109375" style="73" customWidth="1"/>
    <col min="14586" max="14586" width="5.85546875" style="73" customWidth="1"/>
    <col min="14587" max="14587" width="12.7109375" style="73" bestFit="1" customWidth="1"/>
    <col min="14588" max="14589" width="14.28515625" style="73" customWidth="1"/>
    <col min="14590" max="14837" width="9.140625" style="73"/>
    <col min="14838" max="14838" width="28.85546875" style="73" bestFit="1" customWidth="1"/>
    <col min="14839" max="14839" width="13.140625" style="73" bestFit="1" customWidth="1"/>
    <col min="14840" max="14841" width="13.7109375" style="73" customWidth="1"/>
    <col min="14842" max="14842" width="5.85546875" style="73" customWidth="1"/>
    <col min="14843" max="14843" width="12.7109375" style="73" bestFit="1" customWidth="1"/>
    <col min="14844" max="14845" width="14.28515625" style="73" customWidth="1"/>
    <col min="14846" max="15093" width="9.140625" style="73"/>
    <col min="15094" max="15094" width="28.85546875" style="73" bestFit="1" customWidth="1"/>
    <col min="15095" max="15095" width="13.140625" style="73" bestFit="1" customWidth="1"/>
    <col min="15096" max="15097" width="13.7109375" style="73" customWidth="1"/>
    <col min="15098" max="15098" width="5.85546875" style="73" customWidth="1"/>
    <col min="15099" max="15099" width="12.7109375" style="73" bestFit="1" customWidth="1"/>
    <col min="15100" max="15101" width="14.28515625" style="73" customWidth="1"/>
    <col min="15102" max="15349" width="9.140625" style="73"/>
    <col min="15350" max="15350" width="28.85546875" style="73" bestFit="1" customWidth="1"/>
    <col min="15351" max="15351" width="13.140625" style="73" bestFit="1" customWidth="1"/>
    <col min="15352" max="15353" width="13.7109375" style="73" customWidth="1"/>
    <col min="15354" max="15354" width="5.85546875" style="73" customWidth="1"/>
    <col min="15355" max="15355" width="12.7109375" style="73" bestFit="1" customWidth="1"/>
    <col min="15356" max="15357" width="14.28515625" style="73" customWidth="1"/>
    <col min="15358" max="15605" width="9.140625" style="73"/>
    <col min="15606" max="15606" width="28.85546875" style="73" bestFit="1" customWidth="1"/>
    <col min="15607" max="15607" width="13.140625" style="73" bestFit="1" customWidth="1"/>
    <col min="15608" max="15609" width="13.7109375" style="73" customWidth="1"/>
    <col min="15610" max="15610" width="5.85546875" style="73" customWidth="1"/>
    <col min="15611" max="15611" width="12.7109375" style="73" bestFit="1" customWidth="1"/>
    <col min="15612" max="15613" width="14.28515625" style="73" customWidth="1"/>
    <col min="15614" max="15861" width="9.140625" style="73"/>
    <col min="15862" max="15862" width="28.85546875" style="73" bestFit="1" customWidth="1"/>
    <col min="15863" max="15863" width="13.140625" style="73" bestFit="1" customWidth="1"/>
    <col min="15864" max="15865" width="13.7109375" style="73" customWidth="1"/>
    <col min="15866" max="15866" width="5.85546875" style="73" customWidth="1"/>
    <col min="15867" max="15867" width="12.7109375" style="73" bestFit="1" customWidth="1"/>
    <col min="15868" max="15869" width="14.28515625" style="73" customWidth="1"/>
    <col min="15870" max="16117" width="9.140625" style="73"/>
    <col min="16118" max="16118" width="28.85546875" style="73" bestFit="1" customWidth="1"/>
    <col min="16119" max="16119" width="13.140625" style="73" bestFit="1" customWidth="1"/>
    <col min="16120" max="16121" width="13.7109375" style="73" customWidth="1"/>
    <col min="16122" max="16122" width="5.85546875" style="73" customWidth="1"/>
    <col min="16123" max="16123" width="12.7109375" style="73" bestFit="1" customWidth="1"/>
    <col min="16124" max="16125" width="14.28515625" style="73" customWidth="1"/>
    <col min="16126" max="16384" width="9.140625" style="73"/>
  </cols>
  <sheetData>
    <row r="2" spans="2:4" ht="18.75">
      <c r="B2" s="616" t="s">
        <v>73</v>
      </c>
      <c r="C2" s="616"/>
      <c r="D2" s="616"/>
    </row>
    <row r="3" spans="2:4" ht="36">
      <c r="B3" s="74"/>
      <c r="C3" s="75" t="s">
        <v>89</v>
      </c>
      <c r="D3" s="75" t="s">
        <v>90</v>
      </c>
    </row>
    <row r="4" spans="2:4" ht="18">
      <c r="B4" s="75" t="s">
        <v>74</v>
      </c>
      <c r="C4" s="76">
        <f>+[27]Regulatório!$H$18/1000</f>
        <v>59.012099999999968</v>
      </c>
      <c r="D4" s="76">
        <f>+[27]Regulatório!$D$18/1000</f>
        <v>66.314170000000018</v>
      </c>
    </row>
    <row r="5" spans="2:4" ht="18">
      <c r="B5" s="75" t="s">
        <v>56</v>
      </c>
      <c r="C5" s="76">
        <f>+[27]Regulatório!$F$18/1000</f>
        <v>-1.56775</v>
      </c>
      <c r="D5" s="76">
        <f>+[27]Regulatório!$B$18/1000</f>
        <v>-0.92500000000000004</v>
      </c>
    </row>
    <row r="6" spans="2:4" ht="18">
      <c r="B6" s="77" t="s">
        <v>57</v>
      </c>
      <c r="C6" s="78">
        <f>+[27]Regulatório!$G$18/1000</f>
        <v>-0.70699999999999996</v>
      </c>
      <c r="D6" s="78">
        <f>+[27]Regulatório!$C$18/1000</f>
        <v>-0.72099999999999997</v>
      </c>
    </row>
    <row r="7" spans="2:4" ht="18">
      <c r="B7" s="77" t="s">
        <v>88</v>
      </c>
      <c r="C7" s="78">
        <v>0</v>
      </c>
      <c r="D7" s="78">
        <f>+[27]Regulatório!$E$18/1000</f>
        <v>1.7549200000000005</v>
      </c>
    </row>
    <row r="8" spans="2:4" ht="36.75" thickBot="1">
      <c r="B8" s="79" t="s">
        <v>75</v>
      </c>
      <c r="C8" s="80">
        <f>+C4+C5+C6</f>
        <v>56.737349999999971</v>
      </c>
      <c r="D8" s="80">
        <f>+D4+D5+D6</f>
        <v>64.668170000000018</v>
      </c>
    </row>
  </sheetData>
  <mergeCells count="1">
    <mergeCell ref="B2:D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Planilha26"/>
  <dimension ref="A1:J32"/>
  <sheetViews>
    <sheetView showGridLines="0" workbookViewId="0">
      <selection activeCell="O14" sqref="O14"/>
    </sheetView>
  </sheetViews>
  <sheetFormatPr defaultColWidth="9.140625" defaultRowHeight="12.75"/>
  <cols>
    <col min="1" max="1" width="42.85546875" style="328" customWidth="1"/>
    <col min="2" max="3" width="9.5703125" style="328" hidden="1" customWidth="1"/>
    <col min="4" max="4" width="4.140625" style="328" hidden="1" customWidth="1"/>
    <col min="5" max="6" width="10.7109375" style="354" customWidth="1"/>
    <col min="7" max="9" width="9.5703125" style="328" hidden="1" customWidth="1"/>
    <col min="10" max="10" width="10.5703125" customWidth="1"/>
    <col min="11" max="16384" width="9.140625" style="328"/>
  </cols>
  <sheetData>
    <row r="1" spans="1:10" s="308" customFormat="1" ht="15">
      <c r="A1" s="397" t="s">
        <v>251</v>
      </c>
      <c r="B1" s="397"/>
      <c r="C1" s="397"/>
    </row>
    <row r="2" spans="1:10" ht="26.25" customHeight="1">
      <c r="A2" s="328" t="s">
        <v>204</v>
      </c>
    </row>
    <row r="3" spans="1:10" ht="18" customHeight="1">
      <c r="A3" s="329" t="s">
        <v>202</v>
      </c>
      <c r="B3" s="330">
        <v>42736</v>
      </c>
      <c r="C3" s="330">
        <v>42767</v>
      </c>
      <c r="D3" s="330">
        <v>42795</v>
      </c>
      <c r="E3" s="331"/>
      <c r="F3" s="331"/>
      <c r="G3" s="330"/>
      <c r="H3" s="330"/>
      <c r="I3" s="330"/>
      <c r="J3" s="331"/>
    </row>
    <row r="4" spans="1:10" ht="18" customHeight="1">
      <c r="A4" s="357" t="s">
        <v>206</v>
      </c>
      <c r="B4" s="330"/>
      <c r="C4" s="330"/>
      <c r="D4" s="330"/>
      <c r="E4" s="331" t="s">
        <v>185</v>
      </c>
      <c r="F4" s="331" t="s">
        <v>186</v>
      </c>
      <c r="G4" s="330">
        <v>43101</v>
      </c>
      <c r="H4" s="330">
        <v>43132</v>
      </c>
      <c r="I4" s="330">
        <v>43160</v>
      </c>
      <c r="J4" s="331" t="s">
        <v>239</v>
      </c>
    </row>
    <row r="5" spans="1:10" s="333" customFormat="1" ht="24.75" customHeight="1">
      <c r="A5" s="340" t="s">
        <v>209</v>
      </c>
      <c r="B5" s="341">
        <f>'[28]Fluxo de Caixa_Detalhes'!FH37</f>
        <v>17.432716069492955</v>
      </c>
      <c r="C5" s="341">
        <f>'[28]Fluxo de Caixa_Detalhes'!FI37</f>
        <v>-39.901453742022426</v>
      </c>
      <c r="D5" s="341">
        <f>'[28]Fluxo de Caixa_Detalhes'!FJ37</f>
        <v>48.163519817188615</v>
      </c>
      <c r="E5" s="350">
        <f>SUM(G5:I5)</f>
        <v>295.92926903997443</v>
      </c>
      <c r="F5" s="350">
        <f t="shared" ref="F5:F10" si="0">SUM(B5:D5)</f>
        <v>25.694782144659143</v>
      </c>
      <c r="G5" s="341">
        <f>'[28]Fluxo de Caixa_Detalhes'!FT37</f>
        <v>58.898048839706263</v>
      </c>
      <c r="H5" s="341">
        <f>'[28]Fluxo de Caixa_Detalhes'!FU37</f>
        <v>130.10117661318873</v>
      </c>
      <c r="I5" s="341">
        <f>'[28]Fluxo de Caixa_Detalhes'!FV37</f>
        <v>106.93004358707941</v>
      </c>
      <c r="J5" s="358">
        <f>E5-F5</f>
        <v>270.23448689531529</v>
      </c>
    </row>
    <row r="6" spans="1:10" s="333" customFormat="1" ht="24.75" customHeight="1">
      <c r="A6" s="336" t="s">
        <v>210</v>
      </c>
      <c r="B6" s="332">
        <f>'[28]Fluxo de Caixa_Detalhes'!FH89-'[28]Fluxo de Caixa_Detalhes'!FH97</f>
        <v>-14.506683039999999</v>
      </c>
      <c r="C6" s="332">
        <f>'[28]Fluxo de Caixa_Detalhes'!FI89-'[28]Fluxo de Caixa_Detalhes'!FI97</f>
        <v>-18.533733090000002</v>
      </c>
      <c r="D6" s="332">
        <f>'[28]Fluxo de Caixa_Detalhes'!FJ89-'[28]Fluxo de Caixa_Detalhes'!FJ97</f>
        <v>-29.273181049999991</v>
      </c>
      <c r="E6" s="350">
        <f t="shared" ref="E6:E10" si="1">SUM(G6:I6)</f>
        <v>-52.17846376</v>
      </c>
      <c r="F6" s="350">
        <f t="shared" si="0"/>
        <v>-62.313597179999988</v>
      </c>
      <c r="G6" s="337">
        <f>'[28]Fluxo de Caixa_Detalhes'!FT89-'[28]Fluxo de Caixa_Detalhes'!FT97</f>
        <v>-15.446881080000008</v>
      </c>
      <c r="H6" s="337">
        <f>'[28]Fluxo de Caixa_Detalhes'!FU89-'[28]Fluxo de Caixa_Detalhes'!FU97</f>
        <v>-14.887784440000001</v>
      </c>
      <c r="I6" s="337">
        <f>'[28]Fluxo de Caixa_Detalhes'!FV89-'[28]Fluxo de Caixa_Detalhes'!FV97</f>
        <v>-21.843798239999991</v>
      </c>
      <c r="J6" s="358">
        <f t="shared" ref="J6:J11" si="2">E6-F6</f>
        <v>10.135133419999988</v>
      </c>
    </row>
    <row r="7" spans="1:10" s="333" customFormat="1" ht="24.75" customHeight="1">
      <c r="A7" s="336" t="s">
        <v>211</v>
      </c>
      <c r="B7" s="332">
        <f>'[28]Fluxo de Caixa_Detalhes'!FH90</f>
        <v>1.4043968600000001</v>
      </c>
      <c r="C7" s="332">
        <f>'[28]Fluxo de Caixa_Detalhes'!FI90</f>
        <v>0.77333951999999995</v>
      </c>
      <c r="D7" s="332">
        <f>'[28]Fluxo de Caixa_Detalhes'!FJ90</f>
        <v>0.68203999999999998</v>
      </c>
      <c r="E7" s="350">
        <f t="shared" si="1"/>
        <v>6.1625535599999992</v>
      </c>
      <c r="F7" s="350">
        <f t="shared" si="0"/>
        <v>2.8597763799999996</v>
      </c>
      <c r="G7" s="337">
        <f>'[28]Fluxo de Caixa_Detalhes'!FT90</f>
        <v>2.0793634399999998</v>
      </c>
      <c r="H7" s="337">
        <f>'[28]Fluxo de Caixa_Detalhes'!FU90</f>
        <v>1.68093662</v>
      </c>
      <c r="I7" s="337">
        <f>'[28]Fluxo de Caixa_Detalhes'!FV90</f>
        <v>2.4022535</v>
      </c>
      <c r="J7" s="358">
        <f t="shared" si="2"/>
        <v>3.3027771799999996</v>
      </c>
    </row>
    <row r="8" spans="1:10" s="333" customFormat="1" ht="24.75" customHeight="1">
      <c r="A8" s="336" t="s">
        <v>212</v>
      </c>
      <c r="B8" s="332">
        <f>-'[28]Fluxo de Caixa_Detalhes'!FH71</f>
        <v>-2.9498263100000002</v>
      </c>
      <c r="C8" s="332">
        <f>-'[28]Fluxo de Caixa_Detalhes'!FI71</f>
        <v>-2.25706623</v>
      </c>
      <c r="D8" s="332">
        <f>-'[28]Fluxo de Caixa_Detalhes'!FJ71</f>
        <v>-5.3241609900000011</v>
      </c>
      <c r="E8" s="350">
        <f t="shared" si="1"/>
        <v>-21.167728564814816</v>
      </c>
      <c r="F8" s="350">
        <f t="shared" si="0"/>
        <v>-10.531053530000001</v>
      </c>
      <c r="G8" s="337">
        <f>-'[28]Fluxo de Caixa_Detalhes'!FT71</f>
        <v>-4.4335763400000001</v>
      </c>
      <c r="H8" s="337">
        <f>-'[28]Fluxo de Caixa_Detalhes'!FU71</f>
        <v>-14.940457709999999</v>
      </c>
      <c r="I8" s="337">
        <f>-'[28]Fluxo de Caixa_Detalhes'!FV71</f>
        <v>-1.7936945148148173</v>
      </c>
      <c r="J8" s="358">
        <f t="shared" si="2"/>
        <v>-10.636675034814814</v>
      </c>
    </row>
    <row r="9" spans="1:10" s="333" customFormat="1" ht="24.75" customHeight="1">
      <c r="A9" s="336" t="s">
        <v>213</v>
      </c>
      <c r="B9" s="332">
        <f>-'[28]Fluxo de Caixa_Detalhes'!FH45</f>
        <v>-18.548778849492901</v>
      </c>
      <c r="C9" s="332">
        <f>-'[28]Fluxo de Caixa_Detalhes'!FI45</f>
        <v>-8.6803466779775995</v>
      </c>
      <c r="D9" s="332">
        <f>-'[28]Fluxo de Caixa_Detalhes'!FJ45</f>
        <v>-29.98298075718855</v>
      </c>
      <c r="E9" s="350">
        <f t="shared" si="1"/>
        <v>-31.766564939974451</v>
      </c>
      <c r="F9" s="350">
        <f t="shared" si="0"/>
        <v>-57.21210628465905</v>
      </c>
      <c r="G9" s="337">
        <f>-'[28]Fluxo de Caixa_Detalhes'!FT45</f>
        <v>-18.49282448970596</v>
      </c>
      <c r="H9" s="337">
        <f>-'[28]Fluxo de Caixa_Detalhes'!FU45</f>
        <v>-3.54171460318892</v>
      </c>
      <c r="I9" s="337">
        <f>-'[28]Fluxo de Caixa_Detalhes'!FV45</f>
        <v>-9.7320258470795693</v>
      </c>
      <c r="J9" s="358">
        <f t="shared" si="2"/>
        <v>25.445541344684599</v>
      </c>
    </row>
    <row r="10" spans="1:10" s="333" customFormat="1" ht="24.75" customHeight="1">
      <c r="A10" s="336" t="s">
        <v>214</v>
      </c>
      <c r="B10" s="332">
        <f>'[28]Fluxo de Caixa_Detalhes'!FH41</f>
        <v>0</v>
      </c>
      <c r="C10" s="332">
        <f>'[28]Fluxo de Caixa_Detalhes'!FI41</f>
        <v>0</v>
      </c>
      <c r="D10" s="332">
        <f>'[28]Fluxo de Caixa_Detalhes'!FJ41</f>
        <v>0</v>
      </c>
      <c r="E10" s="350">
        <f t="shared" si="1"/>
        <v>0</v>
      </c>
      <c r="F10" s="350">
        <f t="shared" si="0"/>
        <v>0</v>
      </c>
      <c r="G10" s="337">
        <f>'[28]Fluxo de Caixa_Detalhes'!FT41</f>
        <v>0</v>
      </c>
      <c r="H10" s="337">
        <f>'[28]Fluxo de Caixa_Detalhes'!FU41</f>
        <v>0</v>
      </c>
      <c r="I10" s="337">
        <f>'[28]Fluxo de Caixa_Detalhes'!FV41</f>
        <v>0</v>
      </c>
      <c r="J10" s="358">
        <f t="shared" si="2"/>
        <v>0</v>
      </c>
    </row>
    <row r="11" spans="1:10" s="333" customFormat="1" ht="24.75" customHeight="1">
      <c r="A11" s="342" t="s">
        <v>215</v>
      </c>
      <c r="B11" s="343">
        <f>SUM(B5:B10)</f>
        <v>-17.168175269999946</v>
      </c>
      <c r="C11" s="343">
        <f t="shared" ref="C11:D11" si="3">SUM(C5:C10)</f>
        <v>-68.599260220000019</v>
      </c>
      <c r="D11" s="343">
        <f t="shared" si="3"/>
        <v>-15.734762979999926</v>
      </c>
      <c r="E11" s="351">
        <f>SUM(E5:E10)</f>
        <v>196.97906533518517</v>
      </c>
      <c r="F11" s="351">
        <f>SUM(F5:F10)</f>
        <v>-101.5021984699999</v>
      </c>
      <c r="G11" s="344">
        <f>SUM(G5:G10)</f>
        <v>22.604130370000291</v>
      </c>
      <c r="H11" s="344">
        <f t="shared" ref="H11:I11" si="4">SUM(H5:H10)</f>
        <v>98.412156479999794</v>
      </c>
      <c r="I11" s="344">
        <f t="shared" si="4"/>
        <v>75.962778485185041</v>
      </c>
      <c r="J11" s="351">
        <f t="shared" si="2"/>
        <v>298.48126380518505</v>
      </c>
    </row>
    <row r="12" spans="1:10" s="333" customFormat="1" ht="24.75" customHeight="1">
      <c r="A12" s="334" t="s">
        <v>218</v>
      </c>
      <c r="B12" s="335">
        <f>[28]DRE_Detalhes!FH112</f>
        <v>29.662322205061493</v>
      </c>
      <c r="C12" s="335">
        <f>[28]DRE_Detalhes!FI112</f>
        <v>29.149185199260113</v>
      </c>
      <c r="D12" s="335">
        <f>[28]DRE_Detalhes!FJ112</f>
        <v>28.013781637430327</v>
      </c>
      <c r="E12" s="353">
        <f>SUM(G12:I12)</f>
        <v>301.80499845952573</v>
      </c>
      <c r="F12" s="353">
        <f>SUM(B12:D12)</f>
        <v>86.82528904175193</v>
      </c>
      <c r="G12" s="335">
        <f>[28]DRE_Detalhes!FT112</f>
        <v>90.311983059780459</v>
      </c>
      <c r="H12" s="335">
        <f>[28]DRE_Detalhes!FU112</f>
        <v>105.38048108373843</v>
      </c>
      <c r="I12" s="335">
        <f>[28]DRE_Detalhes!FV112</f>
        <v>106.11253431600684</v>
      </c>
    </row>
    <row r="13" spans="1:10" s="333" customFormat="1" ht="24.75" customHeight="1">
      <c r="A13" s="334" t="s">
        <v>219</v>
      </c>
      <c r="B13" s="339">
        <f t="shared" ref="B13:I13" si="5">B11/B12</f>
        <v>-0.57878729626470105</v>
      </c>
      <c r="C13" s="339">
        <f t="shared" si="5"/>
        <v>-2.3533851718689296</v>
      </c>
      <c r="D13" s="339">
        <f t="shared" si="5"/>
        <v>-0.56167936138175945</v>
      </c>
      <c r="E13" s="352">
        <f>E11/E12</f>
        <v>0.65266999002868242</v>
      </c>
      <c r="F13" s="352">
        <f t="shared" si="5"/>
        <v>-1.1690395688886246</v>
      </c>
      <c r="G13" s="345">
        <f t="shared" si="5"/>
        <v>0.2502893813663451</v>
      </c>
      <c r="H13" s="345">
        <f t="shared" si="5"/>
        <v>0.93387461765142821</v>
      </c>
      <c r="I13" s="345">
        <f t="shared" si="5"/>
        <v>0.71586998628234833</v>
      </c>
    </row>
    <row r="14" spans="1:10" s="333" customFormat="1" ht="24.75" customHeight="1">
      <c r="A14" s="334" t="s">
        <v>216</v>
      </c>
      <c r="B14" s="335">
        <f>'[28]Fluxo de Caixa_Detalhes'!FH78</f>
        <v>137.11854486999999</v>
      </c>
      <c r="C14" s="335">
        <f>'[28]Fluxo de Caixa_Detalhes'!FI78</f>
        <v>0</v>
      </c>
      <c r="D14" s="335">
        <f>'[28]Fluxo de Caixa_Detalhes'!FJ78</f>
        <v>1.4412999999999999E-4</v>
      </c>
      <c r="E14" s="353">
        <f>SUM(G14:I14)</f>
        <v>8.7477999999999992E-4</v>
      </c>
      <c r="F14" s="353">
        <f>SUM(B14:D14)</f>
        <v>137.11868899999999</v>
      </c>
      <c r="G14" s="338">
        <f>'[28]Fluxo de Caixa_Detalhes'!FT78</f>
        <v>0</v>
      </c>
      <c r="H14" s="338">
        <f>'[28]Fluxo de Caixa_Detalhes'!FU78</f>
        <v>2.4363999999999999E-4</v>
      </c>
      <c r="I14" s="338">
        <f>'[28]Fluxo de Caixa_Detalhes'!FV78</f>
        <v>6.3113999999999998E-4</v>
      </c>
    </row>
    <row r="15" spans="1:10" s="333" customFormat="1" ht="24.75" customHeight="1">
      <c r="A15" s="346" t="s">
        <v>233</v>
      </c>
      <c r="B15" s="339">
        <f t="shared" ref="B15:I15" si="6">B14/B12</f>
        <v>4.6226503751821051</v>
      </c>
      <c r="C15" s="339">
        <f t="shared" si="6"/>
        <v>0</v>
      </c>
      <c r="D15" s="339">
        <f t="shared" si="6"/>
        <v>5.144967640049788E-6</v>
      </c>
      <c r="E15" s="352">
        <f>E14/E12</f>
        <v>2.8984940755290848E-6</v>
      </c>
      <c r="F15" s="352">
        <f t="shared" si="6"/>
        <v>1.5792482871443518</v>
      </c>
      <c r="G15" s="345">
        <f t="shared" si="6"/>
        <v>0</v>
      </c>
      <c r="H15" s="345">
        <f t="shared" si="6"/>
        <v>2.3120031100104436E-6</v>
      </c>
      <c r="I15" s="345">
        <f t="shared" si="6"/>
        <v>5.9478364555919751E-6</v>
      </c>
    </row>
    <row r="16" spans="1:10" s="333" customFormat="1" ht="24.75" customHeight="1">
      <c r="A16" s="346" t="s">
        <v>217</v>
      </c>
      <c r="B16" s="339">
        <f t="shared" ref="B16:I16" si="7">B14/B11</f>
        <v>-7.9867861734615451</v>
      </c>
      <c r="C16" s="339">
        <f t="shared" si="7"/>
        <v>0</v>
      </c>
      <c r="D16" s="339">
        <f t="shared" si="7"/>
        <v>-9.1599727420870665E-6</v>
      </c>
      <c r="E16" s="352">
        <f>E14/E11</f>
        <v>4.4409795452702011E-6</v>
      </c>
      <c r="F16" s="352">
        <f t="shared" si="7"/>
        <v>-1.3508937842417958</v>
      </c>
      <c r="G16" s="345">
        <f t="shared" si="7"/>
        <v>0</v>
      </c>
      <c r="H16" s="345">
        <f t="shared" si="7"/>
        <v>2.4757104072759011E-6</v>
      </c>
      <c r="I16" s="345">
        <f t="shared" si="7"/>
        <v>8.3085428493520778E-6</v>
      </c>
    </row>
    <row r="18" spans="1:9">
      <c r="A18" s="328" t="s">
        <v>205</v>
      </c>
    </row>
    <row r="19" spans="1:9" ht="18" customHeight="1">
      <c r="A19" s="329" t="s">
        <v>207</v>
      </c>
      <c r="B19" s="330">
        <v>42736</v>
      </c>
      <c r="C19" s="330">
        <v>42767</v>
      </c>
      <c r="D19" s="330">
        <v>42795</v>
      </c>
      <c r="E19" s="331"/>
      <c r="F19" s="331"/>
      <c r="G19" s="330"/>
      <c r="H19" s="330"/>
      <c r="I19" s="330"/>
    </row>
    <row r="20" spans="1:9" ht="18" customHeight="1">
      <c r="A20" s="357" t="s">
        <v>221</v>
      </c>
      <c r="B20" s="330"/>
      <c r="C20" s="330"/>
      <c r="D20" s="330"/>
      <c r="E20" s="331" t="s">
        <v>191</v>
      </c>
      <c r="F20" s="331" t="s">
        <v>192</v>
      </c>
      <c r="G20" s="330">
        <v>43101</v>
      </c>
      <c r="H20" s="330">
        <v>43132</v>
      </c>
      <c r="I20" s="330">
        <v>43160</v>
      </c>
    </row>
    <row r="21" spans="1:9" ht="24.75" customHeight="1">
      <c r="A21" s="340" t="s">
        <v>222</v>
      </c>
      <c r="B21" s="341">
        <f>'[28]Fluxo de Caixa_Detalhes'!FH53</f>
        <v>0</v>
      </c>
      <c r="C21" s="341">
        <f>'[28]Fluxo de Caixa_Detalhes'!FI53</f>
        <v>0</v>
      </c>
      <c r="D21" s="341">
        <f>'[28]Fluxo de Caixa_Detalhes'!FJ53</f>
        <v>0</v>
      </c>
      <c r="E21" s="350">
        <f>E5</f>
        <v>295.92926903997443</v>
      </c>
      <c r="F21" s="350">
        <f>F5</f>
        <v>25.694782144659143</v>
      </c>
      <c r="G21" s="341">
        <f>'[28]Fluxo de Caixa_Detalhes'!FT53</f>
        <v>0</v>
      </c>
      <c r="H21" s="341">
        <f>'[28]Fluxo de Caixa_Detalhes'!FU53</f>
        <v>0</v>
      </c>
      <c r="I21" s="341">
        <f>'[28]Fluxo de Caixa_Detalhes'!FV53</f>
        <v>0</v>
      </c>
    </row>
    <row r="22" spans="1:9" ht="24.75" customHeight="1">
      <c r="A22" s="336" t="s">
        <v>224</v>
      </c>
      <c r="B22" s="332">
        <f>'[28]Fluxo de Caixa_Detalhes'!FH105-'[28]Fluxo de Caixa_Detalhes'!FH113</f>
        <v>0</v>
      </c>
      <c r="C22" s="332">
        <f>'[28]Fluxo de Caixa_Detalhes'!FI105-'[28]Fluxo de Caixa_Detalhes'!FI113</f>
        <v>0</v>
      </c>
      <c r="D22" s="332">
        <f>'[28]Fluxo de Caixa_Detalhes'!FJ105-'[28]Fluxo de Caixa_Detalhes'!FJ113</f>
        <v>0</v>
      </c>
      <c r="E22" s="350">
        <f t="shared" ref="E22:E32" si="8">E6</f>
        <v>-52.17846376</v>
      </c>
      <c r="F22" s="350">
        <f t="shared" ref="F22:F32" si="9">F6</f>
        <v>-62.313597179999988</v>
      </c>
      <c r="G22" s="337">
        <f>'[28]Fluxo de Caixa_Detalhes'!FT105-'[28]Fluxo de Caixa_Detalhes'!FT113</f>
        <v>0</v>
      </c>
      <c r="H22" s="337">
        <f>'[28]Fluxo de Caixa_Detalhes'!FU105-'[28]Fluxo de Caixa_Detalhes'!FU113</f>
        <v>0</v>
      </c>
      <c r="I22" s="337">
        <f>'[28]Fluxo de Caixa_Detalhes'!FV105-'[28]Fluxo de Caixa_Detalhes'!FV113</f>
        <v>0</v>
      </c>
    </row>
    <row r="23" spans="1:9" ht="24.75" customHeight="1">
      <c r="A23" s="336" t="s">
        <v>223</v>
      </c>
      <c r="B23" s="332">
        <f>'[28]Fluxo de Caixa_Detalhes'!FH106</f>
        <v>0</v>
      </c>
      <c r="C23" s="332">
        <f>'[28]Fluxo de Caixa_Detalhes'!FI106</f>
        <v>0</v>
      </c>
      <c r="D23" s="332">
        <f>'[28]Fluxo de Caixa_Detalhes'!FJ106</f>
        <v>0</v>
      </c>
      <c r="E23" s="350">
        <f t="shared" si="8"/>
        <v>6.1625535599999992</v>
      </c>
      <c r="F23" s="350">
        <f t="shared" si="9"/>
        <v>2.8597763799999996</v>
      </c>
      <c r="G23" s="337">
        <f>'[28]Fluxo de Caixa_Detalhes'!FT106</f>
        <v>0</v>
      </c>
      <c r="H23" s="337">
        <f>'[28]Fluxo de Caixa_Detalhes'!FU106</f>
        <v>0</v>
      </c>
      <c r="I23" s="337">
        <f>'[28]Fluxo de Caixa_Detalhes'!FV106</f>
        <v>0</v>
      </c>
    </row>
    <row r="24" spans="1:9" ht="24.75" customHeight="1">
      <c r="A24" s="336" t="s">
        <v>225</v>
      </c>
      <c r="B24" s="332">
        <f>-'[28]Fluxo de Caixa_Detalhes'!FH87</f>
        <v>0</v>
      </c>
      <c r="C24" s="332">
        <f>-'[28]Fluxo de Caixa_Detalhes'!FI87</f>
        <v>0</v>
      </c>
      <c r="D24" s="332">
        <f>-'[28]Fluxo de Caixa_Detalhes'!FJ87</f>
        <v>0</v>
      </c>
      <c r="E24" s="350">
        <f t="shared" si="8"/>
        <v>-21.167728564814816</v>
      </c>
      <c r="F24" s="350">
        <f t="shared" si="9"/>
        <v>-10.531053530000001</v>
      </c>
      <c r="G24" s="337">
        <f>-'[28]Fluxo de Caixa_Detalhes'!FT87</f>
        <v>0</v>
      </c>
      <c r="H24" s="337">
        <f>-'[28]Fluxo de Caixa_Detalhes'!FU87</f>
        <v>0</v>
      </c>
      <c r="I24" s="337">
        <f>-'[28]Fluxo de Caixa_Detalhes'!FV87</f>
        <v>0</v>
      </c>
    </row>
    <row r="25" spans="1:9" ht="24.75" customHeight="1">
      <c r="A25" s="336" t="s">
        <v>226</v>
      </c>
      <c r="B25" s="332">
        <f>-'[28]Fluxo de Caixa_Detalhes'!FH61</f>
        <v>0</v>
      </c>
      <c r="C25" s="332">
        <f>-'[28]Fluxo de Caixa_Detalhes'!FI61</f>
        <v>0</v>
      </c>
      <c r="D25" s="332">
        <f>-'[28]Fluxo de Caixa_Detalhes'!FJ61</f>
        <v>0</v>
      </c>
      <c r="E25" s="350">
        <f t="shared" si="8"/>
        <v>-31.766564939974451</v>
      </c>
      <c r="F25" s="350">
        <f t="shared" si="9"/>
        <v>-57.21210628465905</v>
      </c>
      <c r="G25" s="337">
        <f>-'[28]Fluxo de Caixa_Detalhes'!FT61</f>
        <v>0</v>
      </c>
      <c r="H25" s="337">
        <f>-'[28]Fluxo de Caixa_Detalhes'!FU61</f>
        <v>0</v>
      </c>
      <c r="I25" s="337">
        <f>-'[28]Fluxo de Caixa_Detalhes'!FV61</f>
        <v>0</v>
      </c>
    </row>
    <row r="26" spans="1:9" ht="24.75" customHeight="1">
      <c r="A26" s="336" t="s">
        <v>227</v>
      </c>
      <c r="B26" s="332">
        <f>'[28]Fluxo de Caixa_Detalhes'!FH57</f>
        <v>0</v>
      </c>
      <c r="C26" s="332">
        <f>'[28]Fluxo de Caixa_Detalhes'!FI57</f>
        <v>0</v>
      </c>
      <c r="D26" s="332">
        <f>'[28]Fluxo de Caixa_Detalhes'!FJ57</f>
        <v>0</v>
      </c>
      <c r="E26" s="350">
        <f t="shared" si="8"/>
        <v>0</v>
      </c>
      <c r="F26" s="350">
        <f t="shared" si="9"/>
        <v>0</v>
      </c>
      <c r="G26" s="337">
        <f>'[28]Fluxo de Caixa_Detalhes'!FT57</f>
        <v>0</v>
      </c>
      <c r="H26" s="337">
        <f>'[28]Fluxo de Caixa_Detalhes'!FU57</f>
        <v>0</v>
      </c>
      <c r="I26" s="337">
        <f>'[28]Fluxo de Caixa_Detalhes'!FV57</f>
        <v>0</v>
      </c>
    </row>
    <row r="27" spans="1:9" ht="24.75" customHeight="1">
      <c r="A27" s="342" t="s">
        <v>228</v>
      </c>
      <c r="B27" s="343">
        <f>SUM(B21:B26)</f>
        <v>0</v>
      </c>
      <c r="C27" s="343">
        <f t="shared" ref="C27:D27" si="10">SUM(C21:C26)</f>
        <v>0</v>
      </c>
      <c r="D27" s="343">
        <f t="shared" si="10"/>
        <v>0</v>
      </c>
      <c r="E27" s="351">
        <f t="shared" si="8"/>
        <v>196.97906533518517</v>
      </c>
      <c r="F27" s="351">
        <f t="shared" si="9"/>
        <v>-101.5021984699999</v>
      </c>
      <c r="G27" s="344">
        <f>SUM(G21:G26)</f>
        <v>0</v>
      </c>
      <c r="H27" s="344">
        <f t="shared" ref="H27:I27" si="11">SUM(H21:H26)</f>
        <v>0</v>
      </c>
      <c r="I27" s="344">
        <f t="shared" si="11"/>
        <v>0</v>
      </c>
    </row>
    <row r="28" spans="1:9" ht="24.75" customHeight="1">
      <c r="A28" s="334" t="s">
        <v>229</v>
      </c>
      <c r="B28" s="335">
        <f>[28]DRE_Detalhes!FH128</f>
        <v>0</v>
      </c>
      <c r="C28" s="335">
        <f>[28]DRE_Detalhes!FI128</f>
        <v>0</v>
      </c>
      <c r="D28" s="335">
        <f>[28]DRE_Detalhes!FJ128</f>
        <v>0</v>
      </c>
      <c r="E28" s="353">
        <f t="shared" si="8"/>
        <v>301.80499845952573</v>
      </c>
      <c r="F28" s="353">
        <f t="shared" si="9"/>
        <v>86.82528904175193</v>
      </c>
      <c r="G28" s="335">
        <f>[28]DRE_Detalhes!FT128</f>
        <v>0</v>
      </c>
      <c r="H28" s="335">
        <f>[28]DRE_Detalhes!FU128</f>
        <v>0</v>
      </c>
      <c r="I28" s="335">
        <f>[28]DRE_Detalhes!FV128</f>
        <v>0</v>
      </c>
    </row>
    <row r="29" spans="1:9" ht="24.75" customHeight="1">
      <c r="A29" s="334" t="s">
        <v>230</v>
      </c>
      <c r="B29" s="339" t="e">
        <f>B27/B28</f>
        <v>#DIV/0!</v>
      </c>
      <c r="C29" s="339" t="e">
        <f>C27/C28</f>
        <v>#DIV/0!</v>
      </c>
      <c r="D29" s="339" t="e">
        <f>D27/D28</f>
        <v>#DIV/0!</v>
      </c>
      <c r="E29" s="352">
        <f t="shared" si="8"/>
        <v>0.65266999002868242</v>
      </c>
      <c r="F29" s="352">
        <f t="shared" si="9"/>
        <v>-1.1690395688886246</v>
      </c>
      <c r="G29" s="345" t="e">
        <f>G27/G28</f>
        <v>#DIV/0!</v>
      </c>
      <c r="H29" s="345" t="e">
        <f>H27/H28</f>
        <v>#DIV/0!</v>
      </c>
      <c r="I29" s="345" t="e">
        <f>I27/I28</f>
        <v>#DIV/0!</v>
      </c>
    </row>
    <row r="30" spans="1:9" ht="24.75" customHeight="1">
      <c r="A30" s="334" t="s">
        <v>231</v>
      </c>
      <c r="B30" s="335">
        <f>'[28]Fluxo de Caixa_Detalhes'!FH94</f>
        <v>0</v>
      </c>
      <c r="C30" s="335">
        <f>'[28]Fluxo de Caixa_Detalhes'!FI94</f>
        <v>0</v>
      </c>
      <c r="D30" s="335">
        <f>'[28]Fluxo de Caixa_Detalhes'!FJ94</f>
        <v>0</v>
      </c>
      <c r="E30" s="353">
        <f t="shared" si="8"/>
        <v>8.7477999999999992E-4</v>
      </c>
      <c r="F30" s="353">
        <f t="shared" si="9"/>
        <v>137.11868899999999</v>
      </c>
      <c r="G30" s="338">
        <f>'[28]Fluxo de Caixa_Detalhes'!FT94</f>
        <v>0</v>
      </c>
      <c r="H30" s="338">
        <f>'[28]Fluxo de Caixa_Detalhes'!FU94</f>
        <v>0</v>
      </c>
      <c r="I30" s="338">
        <f>'[28]Fluxo de Caixa_Detalhes'!FV94</f>
        <v>0</v>
      </c>
    </row>
    <row r="31" spans="1:9" ht="24.75" customHeight="1">
      <c r="A31" s="346" t="s">
        <v>232</v>
      </c>
      <c r="B31" s="339" t="e">
        <f>B30/B28</f>
        <v>#DIV/0!</v>
      </c>
      <c r="C31" s="339" t="e">
        <f>C30/C28</f>
        <v>#DIV/0!</v>
      </c>
      <c r="D31" s="339" t="e">
        <f>D30/D28</f>
        <v>#DIV/0!</v>
      </c>
      <c r="E31" s="352">
        <f t="shared" si="8"/>
        <v>2.8984940755290848E-6</v>
      </c>
      <c r="F31" s="352">
        <f t="shared" si="9"/>
        <v>1.5792482871443518</v>
      </c>
      <c r="G31" s="345" t="e">
        <f>G30/G28</f>
        <v>#DIV/0!</v>
      </c>
      <c r="H31" s="345" t="e">
        <f>H30/H28</f>
        <v>#DIV/0!</v>
      </c>
      <c r="I31" s="345" t="e">
        <f>I30/I28</f>
        <v>#DIV/0!</v>
      </c>
    </row>
    <row r="32" spans="1:9" ht="24.75" customHeight="1">
      <c r="A32" s="346" t="s">
        <v>217</v>
      </c>
      <c r="B32" s="339" t="e">
        <f>B30/B27</f>
        <v>#DIV/0!</v>
      </c>
      <c r="C32" s="339" t="e">
        <f>C30/C27</f>
        <v>#DIV/0!</v>
      </c>
      <c r="D32" s="339" t="e">
        <f>D30/D27</f>
        <v>#DIV/0!</v>
      </c>
      <c r="E32" s="352">
        <f t="shared" si="8"/>
        <v>4.4409795452702011E-6</v>
      </c>
      <c r="F32" s="352">
        <f t="shared" si="9"/>
        <v>-1.3508937842417958</v>
      </c>
      <c r="G32" s="345" t="e">
        <f>G30/G27</f>
        <v>#DIV/0!</v>
      </c>
      <c r="H32" s="345" t="e">
        <f>H30/H27</f>
        <v>#DIV/0!</v>
      </c>
      <c r="I32" s="345" t="e">
        <f>I30/I27</f>
        <v>#DIV/0!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Planilha27">
    <pageSetUpPr fitToPage="1"/>
  </sheetPr>
  <dimension ref="A1:X41"/>
  <sheetViews>
    <sheetView zoomScale="80" zoomScaleNormal="80" workbookViewId="0">
      <selection activeCell="S22" sqref="S22"/>
    </sheetView>
  </sheetViews>
  <sheetFormatPr defaultColWidth="9.140625" defaultRowHeight="15"/>
  <cols>
    <col min="1" max="1" width="1.28515625" style="406" customWidth="1"/>
    <col min="2" max="2" width="36.7109375" style="406" customWidth="1"/>
    <col min="3" max="3" width="13.7109375" style="406" customWidth="1"/>
    <col min="4" max="4" width="10.42578125" style="406" customWidth="1"/>
    <col min="5" max="5" width="16.28515625" style="406" bestFit="1" customWidth="1"/>
    <col min="6" max="6" width="13" style="406" customWidth="1"/>
    <col min="7" max="7" width="14.42578125" style="406" customWidth="1"/>
    <col min="8" max="8" width="10.7109375" style="406" customWidth="1"/>
    <col min="9" max="9" width="16.28515625" style="406" bestFit="1" customWidth="1"/>
    <col min="10" max="10" width="10.7109375" style="406" customWidth="1"/>
    <col min="11" max="11" width="15.140625" style="406" customWidth="1"/>
    <col min="12" max="12" width="1.28515625" style="406" customWidth="1"/>
    <col min="13" max="14" width="11.5703125" style="406" hidden="1" customWidth="1"/>
    <col min="15" max="15" width="11" style="406" hidden="1" customWidth="1"/>
    <col min="16" max="16" width="9.28515625" style="406" hidden="1" customWidth="1"/>
    <col min="17" max="17" width="13.85546875" style="406" hidden="1" customWidth="1"/>
    <col min="18" max="18" width="9.85546875" style="406" bestFit="1" customWidth="1"/>
    <col min="19" max="19" width="9.140625" style="406"/>
    <col min="20" max="20" width="11.5703125" style="406" bestFit="1" customWidth="1"/>
    <col min="21" max="21" width="10.42578125" style="406" bestFit="1" customWidth="1"/>
    <col min="22" max="16384" width="9.140625" style="406"/>
  </cols>
  <sheetData>
    <row r="1" spans="1:21">
      <c r="B1" s="406" t="s">
        <v>204</v>
      </c>
    </row>
    <row r="2" spans="1:21">
      <c r="B2" s="617" t="s">
        <v>95</v>
      </c>
      <c r="C2" s="618"/>
      <c r="D2" s="618"/>
      <c r="E2" s="618"/>
      <c r="F2" s="618"/>
      <c r="G2" s="618"/>
      <c r="H2" s="618"/>
      <c r="I2" s="618"/>
      <c r="J2" s="618"/>
      <c r="K2" s="618"/>
      <c r="L2" s="407"/>
      <c r="M2" s="408"/>
      <c r="N2" s="408"/>
      <c r="O2" s="408"/>
      <c r="P2" s="408"/>
      <c r="Q2" s="408"/>
    </row>
    <row r="3" spans="1:21" s="409" customFormat="1" ht="31.5" customHeight="1">
      <c r="B3" s="619" t="s">
        <v>258</v>
      </c>
      <c r="C3" s="619" t="s">
        <v>259</v>
      </c>
      <c r="D3" s="619" t="s">
        <v>260</v>
      </c>
      <c r="E3" s="410" t="s">
        <v>261</v>
      </c>
      <c r="F3" s="619" t="s">
        <v>262</v>
      </c>
      <c r="G3" s="619" t="s">
        <v>263</v>
      </c>
      <c r="H3" s="619" t="s">
        <v>159</v>
      </c>
      <c r="I3" s="410" t="s">
        <v>264</v>
      </c>
      <c r="J3" s="622" t="s">
        <v>265</v>
      </c>
      <c r="K3" s="624" t="s">
        <v>264</v>
      </c>
      <c r="L3" s="411"/>
      <c r="M3" s="626" t="s">
        <v>266</v>
      </c>
      <c r="N3" s="627"/>
      <c r="O3" s="628" t="s">
        <v>267</v>
      </c>
      <c r="P3" s="412" t="s">
        <v>268</v>
      </c>
      <c r="T3" s="413" t="s">
        <v>269</v>
      </c>
      <c r="U3" s="413" t="s">
        <v>270</v>
      </c>
    </row>
    <row r="4" spans="1:21" s="409" customFormat="1">
      <c r="B4" s="620"/>
      <c r="C4" s="620"/>
      <c r="D4" s="620"/>
      <c r="E4" s="414" t="s">
        <v>271</v>
      </c>
      <c r="F4" s="621"/>
      <c r="G4" s="621"/>
      <c r="H4" s="621"/>
      <c r="I4" s="414" t="s">
        <v>272</v>
      </c>
      <c r="J4" s="623"/>
      <c r="K4" s="625"/>
      <c r="L4" s="415"/>
      <c r="M4" s="416" t="s">
        <v>265</v>
      </c>
      <c r="N4" s="416" t="s">
        <v>273</v>
      </c>
      <c r="O4" s="629"/>
      <c r="T4" s="417">
        <v>4.2599999999999999E-2</v>
      </c>
      <c r="U4" s="417">
        <v>2.8500000000000001E-2</v>
      </c>
    </row>
    <row r="5" spans="1:21" s="418" customFormat="1">
      <c r="B5" s="419" t="s">
        <v>274</v>
      </c>
      <c r="C5" s="630" t="s">
        <v>275</v>
      </c>
      <c r="D5" s="632" t="s">
        <v>270</v>
      </c>
      <c r="E5" s="420">
        <f>2457.5-E6</f>
        <v>905.09999999999991</v>
      </c>
      <c r="F5" s="420">
        <f>+E5*U4</f>
        <v>25.795349999999999</v>
      </c>
      <c r="G5" s="421">
        <f>58+2.5</f>
        <v>60.5</v>
      </c>
      <c r="H5" s="420">
        <v>0</v>
      </c>
      <c r="I5" s="420">
        <f>SUM(E5:H5)</f>
        <v>991.39534999999989</v>
      </c>
      <c r="J5" s="634">
        <v>-31.5</v>
      </c>
      <c r="K5" s="422">
        <f>I5+J5</f>
        <v>959.89534999999989</v>
      </c>
      <c r="L5" s="422"/>
      <c r="M5" s="420">
        <f>+[29]RAP!$D$4/1000</f>
        <v>20887.976549999999</v>
      </c>
      <c r="N5" s="420">
        <f>+E5+M5</f>
        <v>21793.076549999998</v>
      </c>
      <c r="O5" s="423"/>
      <c r="Q5" s="424">
        <f>+I5/E5-1</f>
        <v>9.534344271351225E-2</v>
      </c>
      <c r="R5" s="425"/>
      <c r="S5" s="425"/>
      <c r="T5" s="426"/>
      <c r="U5" s="426"/>
    </row>
    <row r="6" spans="1:21" s="427" customFormat="1">
      <c r="B6" s="428" t="s">
        <v>276</v>
      </c>
      <c r="C6" s="631"/>
      <c r="D6" s="633"/>
      <c r="E6" s="421">
        <f>'[30]Ciclo 2017.2018'!$H$5</f>
        <v>1552.4</v>
      </c>
      <c r="F6" s="420">
        <f>+E6*U4</f>
        <v>44.243400000000001</v>
      </c>
      <c r="G6" s="421">
        <v>0</v>
      </c>
      <c r="H6" s="421">
        <f>+I6-F6-E6</f>
        <v>-135.44340000000011</v>
      </c>
      <c r="I6" s="421">
        <v>1461.2</v>
      </c>
      <c r="J6" s="635"/>
      <c r="K6" s="429">
        <f>I6</f>
        <v>1461.2</v>
      </c>
      <c r="L6" s="429"/>
      <c r="O6" s="430"/>
      <c r="R6" s="431"/>
    </row>
    <row r="7" spans="1:21" s="432" customFormat="1">
      <c r="B7" s="433" t="s">
        <v>277</v>
      </c>
      <c r="C7" s="434"/>
      <c r="D7" s="435"/>
      <c r="E7" s="436">
        <f t="shared" ref="E7:K7" si="0">SUM(E5:E6)</f>
        <v>2457.5</v>
      </c>
      <c r="F7" s="436">
        <f t="shared" si="0"/>
        <v>70.038749999999993</v>
      </c>
      <c r="G7" s="436">
        <f t="shared" si="0"/>
        <v>60.5</v>
      </c>
      <c r="H7" s="436">
        <f t="shared" si="0"/>
        <v>-135.44340000000011</v>
      </c>
      <c r="I7" s="436">
        <f t="shared" si="0"/>
        <v>2452.5953500000001</v>
      </c>
      <c r="J7" s="436">
        <f t="shared" si="0"/>
        <v>-31.5</v>
      </c>
      <c r="K7" s="436">
        <f t="shared" si="0"/>
        <v>2421.0953500000001</v>
      </c>
      <c r="L7" s="437"/>
      <c r="O7" s="438"/>
      <c r="R7" s="439"/>
    </row>
    <row r="8" spans="1:21">
      <c r="E8" s="440"/>
      <c r="F8" s="441"/>
      <c r="G8" s="440"/>
      <c r="H8" s="440"/>
      <c r="T8" s="440"/>
    </row>
    <row r="9" spans="1:21">
      <c r="B9" s="617" t="s">
        <v>278</v>
      </c>
      <c r="C9" s="618"/>
      <c r="D9" s="618"/>
      <c r="E9" s="618"/>
      <c r="F9" s="618"/>
      <c r="G9" s="618"/>
      <c r="H9" s="618"/>
      <c r="I9" s="618"/>
      <c r="J9" s="618"/>
      <c r="K9" s="618"/>
      <c r="L9" s="407"/>
      <c r="M9" s="408"/>
      <c r="N9" s="408"/>
      <c r="O9" s="408"/>
      <c r="P9" s="408"/>
      <c r="Q9" s="408"/>
      <c r="R9" s="442"/>
    </row>
    <row r="10" spans="1:21" s="409" customFormat="1" ht="30" customHeight="1">
      <c r="B10" s="619" t="str">
        <f>B3</f>
        <v>Concessionária
R$ milhões</v>
      </c>
      <c r="C10" s="619" t="s">
        <v>259</v>
      </c>
      <c r="D10" s="619" t="s">
        <v>260</v>
      </c>
      <c r="E10" s="410" t="s">
        <v>261</v>
      </c>
      <c r="F10" s="619" t="s">
        <v>262</v>
      </c>
      <c r="G10" s="619" t="s">
        <v>263</v>
      </c>
      <c r="H10" s="619" t="s">
        <v>279</v>
      </c>
      <c r="I10" s="410" t="str">
        <f>+I3</f>
        <v>RAP 
Ciclo 18/19</v>
      </c>
      <c r="J10" s="622" t="s">
        <v>265</v>
      </c>
      <c r="K10" s="624" t="s">
        <v>264</v>
      </c>
      <c r="L10" s="411"/>
      <c r="M10" s="626" t="s">
        <v>266</v>
      </c>
      <c r="N10" s="627"/>
      <c r="O10" s="628" t="s">
        <v>267</v>
      </c>
      <c r="Q10" s="443">
        <f>+E5*Q12</f>
        <v>25.795349999999971</v>
      </c>
      <c r="R10" s="444"/>
    </row>
    <row r="11" spans="1:21" s="409" customFormat="1">
      <c r="B11" s="620"/>
      <c r="C11" s="620"/>
      <c r="D11" s="620"/>
      <c r="E11" s="414" t="s">
        <v>271</v>
      </c>
      <c r="F11" s="621"/>
      <c r="G11" s="621"/>
      <c r="H11" s="621"/>
      <c r="I11" s="414" t="s">
        <v>272</v>
      </c>
      <c r="J11" s="623"/>
      <c r="K11" s="625"/>
      <c r="L11" s="415"/>
      <c r="M11" s="416" t="s">
        <v>265</v>
      </c>
      <c r="N11" s="416" t="s">
        <v>273</v>
      </c>
      <c r="O11" s="636"/>
      <c r="R11" s="445"/>
    </row>
    <row r="12" spans="1:21" s="418" customFormat="1">
      <c r="A12" s="446"/>
      <c r="B12" s="447" t="s">
        <v>169</v>
      </c>
      <c r="C12" s="447" t="s">
        <v>280</v>
      </c>
      <c r="D12" s="448" t="s">
        <v>270</v>
      </c>
      <c r="E12" s="449">
        <v>18.3</v>
      </c>
      <c r="F12" s="449">
        <f>+E12*U4</f>
        <v>0.52155000000000007</v>
      </c>
      <c r="G12" s="449">
        <v>0</v>
      </c>
      <c r="H12" s="449">
        <v>0</v>
      </c>
      <c r="I12" s="449">
        <f>SUM(E12:H12)</f>
        <v>18.821550000000002</v>
      </c>
      <c r="J12" s="449">
        <f>-708468/1000000</f>
        <v>-0.70846799999999999</v>
      </c>
      <c r="K12" s="449">
        <f t="shared" ref="K12:K20" si="1">I12+J12</f>
        <v>18.113082000000002</v>
      </c>
      <c r="L12" s="429"/>
      <c r="M12" s="449">
        <v>-967.46818000000007</v>
      </c>
      <c r="N12" s="449">
        <f t="shared" ref="N12:N18" si="2">+I12+M12</f>
        <v>-948.64663000000007</v>
      </c>
      <c r="O12" s="450"/>
      <c r="P12" s="451"/>
      <c r="Q12" s="424">
        <f>+I12/E12-1</f>
        <v>2.849999999999997E-2</v>
      </c>
      <c r="R12" s="452"/>
      <c r="S12" s="453"/>
    </row>
    <row r="13" spans="1:21" s="418" customFormat="1">
      <c r="B13" s="454" t="s">
        <v>281</v>
      </c>
      <c r="C13" s="455" t="s">
        <v>282</v>
      </c>
      <c r="D13" s="456" t="s">
        <v>283</v>
      </c>
      <c r="E13" s="457">
        <v>14.1</v>
      </c>
      <c r="F13" s="457">
        <f>+E13*T4</f>
        <v>0.60065999999999997</v>
      </c>
      <c r="G13" s="457">
        <v>0</v>
      </c>
      <c r="H13" s="457">
        <f>+I13-E13-F13</f>
        <v>-3.0006600000000003</v>
      </c>
      <c r="I13" s="457">
        <v>11.7</v>
      </c>
      <c r="J13" s="457">
        <v>-4.5999999999999996</v>
      </c>
      <c r="K13" s="457">
        <f t="shared" si="1"/>
        <v>7.1</v>
      </c>
      <c r="L13" s="457"/>
      <c r="M13" s="457">
        <v>584.10536999999999</v>
      </c>
      <c r="N13" s="457">
        <f t="shared" si="2"/>
        <v>595.80537000000004</v>
      </c>
      <c r="O13" s="458"/>
      <c r="R13" s="459"/>
      <c r="S13" s="460"/>
    </row>
    <row r="14" spans="1:21" s="418" customFormat="1">
      <c r="A14" s="446"/>
      <c r="B14" s="637" t="s">
        <v>284</v>
      </c>
      <c r="C14" s="447" t="s">
        <v>285</v>
      </c>
      <c r="D14" s="637" t="s">
        <v>270</v>
      </c>
      <c r="E14" s="449">
        <v>11.1</v>
      </c>
      <c r="F14" s="449">
        <f>+E14*U4+0.1</f>
        <v>0.41635</v>
      </c>
      <c r="G14" s="449">
        <v>0</v>
      </c>
      <c r="H14" s="449">
        <v>0</v>
      </c>
      <c r="I14" s="449">
        <f>SUM(E14:H14)</f>
        <v>11.516349999999999</v>
      </c>
      <c r="J14" s="449">
        <v>-0.7</v>
      </c>
      <c r="K14" s="449">
        <f t="shared" si="1"/>
        <v>10.81635</v>
      </c>
      <c r="L14" s="429"/>
      <c r="M14" s="449">
        <v>17.007349999999999</v>
      </c>
      <c r="N14" s="449">
        <f t="shared" si="2"/>
        <v>28.523699999999998</v>
      </c>
      <c r="O14" s="450"/>
      <c r="P14" s="451"/>
      <c r="R14" s="461"/>
      <c r="S14" s="460"/>
    </row>
    <row r="15" spans="1:21" s="418" customFormat="1">
      <c r="A15" s="446"/>
      <c r="B15" s="637"/>
      <c r="C15" s="447" t="s">
        <v>286</v>
      </c>
      <c r="D15" s="637"/>
      <c r="E15" s="449">
        <v>35.700000000000003</v>
      </c>
      <c r="F15" s="449">
        <f>+E15*U4</f>
        <v>1.0174500000000002</v>
      </c>
      <c r="G15" s="449">
        <v>0</v>
      </c>
      <c r="H15" s="449">
        <v>0</v>
      </c>
      <c r="I15" s="449">
        <f>SUM(E15:H15)</f>
        <v>36.717449999999999</v>
      </c>
      <c r="J15" s="449">
        <v>-1.9</v>
      </c>
      <c r="K15" s="449">
        <f t="shared" si="1"/>
        <v>34.817450000000001</v>
      </c>
      <c r="L15" s="429"/>
      <c r="M15" s="449">
        <v>-1238.7029600000001</v>
      </c>
      <c r="N15" s="449">
        <f t="shared" si="2"/>
        <v>-1201.98551</v>
      </c>
      <c r="O15" s="450"/>
      <c r="P15" s="451"/>
      <c r="R15" s="461"/>
      <c r="S15" s="460"/>
    </row>
    <row r="16" spans="1:21" s="418" customFormat="1">
      <c r="A16" s="446"/>
      <c r="B16" s="637"/>
      <c r="C16" s="447" t="s">
        <v>287</v>
      </c>
      <c r="D16" s="637"/>
      <c r="E16" s="449">
        <v>6.0245639390745254</v>
      </c>
      <c r="F16" s="449">
        <f>+E16*U4</f>
        <v>0.17170007226362399</v>
      </c>
      <c r="G16" s="449">
        <v>0</v>
      </c>
      <c r="H16" s="449">
        <v>0</v>
      </c>
      <c r="I16" s="449">
        <f t="shared" ref="I16:I19" si="3">SUM(E16:G16)</f>
        <v>6.1962640113381493</v>
      </c>
      <c r="J16" s="449">
        <v>-0.2</v>
      </c>
      <c r="K16" s="449">
        <f t="shared" si="1"/>
        <v>5.9962640113381491</v>
      </c>
      <c r="L16" s="429"/>
      <c r="M16" s="449">
        <v>-27.244499999999999</v>
      </c>
      <c r="N16" s="449">
        <f t="shared" si="2"/>
        <v>-21.048235988661851</v>
      </c>
      <c r="O16" s="450"/>
      <c r="P16" s="451"/>
      <c r="Q16" s="418">
        <f>+E5*Q12</f>
        <v>25.795349999999971</v>
      </c>
      <c r="R16" s="461"/>
      <c r="S16" s="460"/>
    </row>
    <row r="17" spans="1:24" s="418" customFormat="1">
      <c r="A17" s="446"/>
      <c r="B17" s="637"/>
      <c r="C17" s="447" t="s">
        <v>288</v>
      </c>
      <c r="D17" s="637"/>
      <c r="E17" s="449">
        <v>5.5391872976133678</v>
      </c>
      <c r="F17" s="449">
        <f>+E17*U4</f>
        <v>0.15786683798198098</v>
      </c>
      <c r="G17" s="449">
        <v>0</v>
      </c>
      <c r="H17" s="449">
        <v>0</v>
      </c>
      <c r="I17" s="449">
        <f>SUM(E17:H17)</f>
        <v>5.6970541355953488</v>
      </c>
      <c r="J17" s="449">
        <v>-3.3</v>
      </c>
      <c r="K17" s="449">
        <f t="shared" si="1"/>
        <v>2.397054135595349</v>
      </c>
      <c r="L17" s="429"/>
      <c r="M17" s="449">
        <v>-1155.1970900000001</v>
      </c>
      <c r="N17" s="449">
        <f t="shared" si="2"/>
        <v>-1149.5000358644047</v>
      </c>
      <c r="O17" s="450"/>
      <c r="P17" s="451"/>
      <c r="Q17" s="425">
        <f>+Q16+E5</f>
        <v>930.89534999999989</v>
      </c>
      <c r="R17" s="462"/>
      <c r="S17" s="460"/>
    </row>
    <row r="18" spans="1:24" s="418" customFormat="1">
      <c r="B18" s="638" t="s">
        <v>289</v>
      </c>
      <c r="C18" s="426" t="s">
        <v>290</v>
      </c>
      <c r="D18" s="463" t="s">
        <v>270</v>
      </c>
      <c r="E18" s="421">
        <v>39.5</v>
      </c>
      <c r="F18" s="421">
        <f>+E18*U4+0.1</f>
        <v>1.2257500000000001</v>
      </c>
      <c r="G18" s="421">
        <v>0</v>
      </c>
      <c r="H18" s="429">
        <v>0</v>
      </c>
      <c r="I18" s="429">
        <f t="shared" si="3"/>
        <v>40.725749999999998</v>
      </c>
      <c r="J18" s="457">
        <v>-3.4</v>
      </c>
      <c r="K18" s="457">
        <f t="shared" si="1"/>
        <v>37.325749999999999</v>
      </c>
      <c r="L18" s="457"/>
      <c r="M18" s="457">
        <v>2649.2565199999999</v>
      </c>
      <c r="N18" s="457">
        <f t="shared" si="2"/>
        <v>2689.98227</v>
      </c>
      <c r="O18" s="458"/>
      <c r="P18" s="464"/>
      <c r="Q18" s="465">
        <f>+Q17/1000</f>
        <v>0.9308953499999999</v>
      </c>
      <c r="R18" s="461"/>
      <c r="S18" s="460"/>
    </row>
    <row r="19" spans="1:24" s="418" customFormat="1">
      <c r="B19" s="639"/>
      <c r="C19" s="426" t="s">
        <v>291</v>
      </c>
      <c r="D19" s="456" t="s">
        <v>283</v>
      </c>
      <c r="E19" s="421">
        <v>22.338308300466437</v>
      </c>
      <c r="F19" s="421">
        <f>+E19*T4</f>
        <v>0.95161193359987017</v>
      </c>
      <c r="G19" s="421">
        <v>0</v>
      </c>
      <c r="H19" s="466">
        <v>0</v>
      </c>
      <c r="I19" s="429">
        <f t="shared" si="3"/>
        <v>23.289920234066308</v>
      </c>
      <c r="J19" s="429">
        <v>-0.9</v>
      </c>
      <c r="K19" s="429">
        <f t="shared" si="1"/>
        <v>22.389920234066309</v>
      </c>
      <c r="L19" s="429"/>
      <c r="M19" s="429">
        <v>201.21399</v>
      </c>
      <c r="N19" s="429">
        <v>19218.929660000002</v>
      </c>
      <c r="O19" s="467"/>
      <c r="P19" s="468"/>
      <c r="Q19" s="468">
        <v>28.7</v>
      </c>
      <c r="R19" s="469"/>
      <c r="S19" s="460"/>
    </row>
    <row r="20" spans="1:24" s="418" customFormat="1">
      <c r="B20" s="470" t="s">
        <v>56</v>
      </c>
      <c r="C20" s="447" t="s">
        <v>292</v>
      </c>
      <c r="D20" s="471" t="s">
        <v>270</v>
      </c>
      <c r="E20" s="449">
        <v>45.5</v>
      </c>
      <c r="F20" s="472">
        <f>+E20*U4</f>
        <v>1.2967500000000001</v>
      </c>
      <c r="G20" s="472">
        <v>0</v>
      </c>
      <c r="H20" s="473">
        <v>-1</v>
      </c>
      <c r="I20" s="449">
        <f>SUM(E20:H20)</f>
        <v>45.796750000000003</v>
      </c>
      <c r="J20" s="449">
        <v>-1.6</v>
      </c>
      <c r="K20" s="449">
        <f t="shared" si="1"/>
        <v>44.196750000000002</v>
      </c>
      <c r="L20" s="429"/>
      <c r="M20" s="429"/>
      <c r="N20" s="429"/>
      <c r="O20" s="467"/>
      <c r="P20" s="468"/>
      <c r="Q20" s="468"/>
      <c r="R20" s="469"/>
      <c r="S20" s="460"/>
    </row>
    <row r="21" spans="1:24" s="418" customFormat="1">
      <c r="B21" s="641" t="s">
        <v>316</v>
      </c>
      <c r="C21" s="428" t="s">
        <v>296</v>
      </c>
      <c r="D21" s="643" t="s">
        <v>270</v>
      </c>
      <c r="E21" s="421">
        <v>6.1</v>
      </c>
      <c r="F21" s="421">
        <f>+E21*U4</f>
        <v>0.17385</v>
      </c>
      <c r="G21" s="421">
        <v>0</v>
      </c>
      <c r="H21" s="421">
        <v>0</v>
      </c>
      <c r="I21" s="421">
        <f>SUM(E21:G21)+0.1</f>
        <v>6.3738499999999991</v>
      </c>
      <c r="J21" s="421">
        <f>-219526/1000000</f>
        <v>-0.219526</v>
      </c>
      <c r="K21" s="421">
        <f>I21+J21</f>
        <v>6.154323999999999</v>
      </c>
      <c r="L21" s="421"/>
      <c r="M21" s="492">
        <v>-109.139</v>
      </c>
      <c r="N21" s="421">
        <v>4935.5296500000004</v>
      </c>
      <c r="O21" s="493"/>
      <c r="Q21" s="418" t="e">
        <f>+#REF!-Q30</f>
        <v>#REF!</v>
      </c>
      <c r="R21" s="494"/>
      <c r="S21" s="460"/>
    </row>
    <row r="22" spans="1:24" s="418" customFormat="1">
      <c r="B22" s="642"/>
      <c r="C22" s="428" t="s">
        <v>297</v>
      </c>
      <c r="D22" s="639"/>
      <c r="E22" s="421">
        <v>12.9</v>
      </c>
      <c r="F22" s="421">
        <f>+E22*U4</f>
        <v>0.36765000000000003</v>
      </c>
      <c r="G22" s="421">
        <v>0</v>
      </c>
      <c r="H22" s="421">
        <v>0</v>
      </c>
      <c r="I22" s="421">
        <f>SUM(E22:H22)</f>
        <v>13.26765</v>
      </c>
      <c r="J22" s="421">
        <v>-1.6</v>
      </c>
      <c r="K22" s="421">
        <f>I22+J22</f>
        <v>11.66765</v>
      </c>
      <c r="L22" s="421"/>
      <c r="M22" s="492">
        <v>63.393999999999998</v>
      </c>
      <c r="N22" s="421">
        <v>9149.3304900000003</v>
      </c>
      <c r="O22" s="493"/>
      <c r="R22" s="452"/>
      <c r="S22" s="453"/>
      <c r="X22" s="495"/>
    </row>
    <row r="23" spans="1:24" s="481" customFormat="1">
      <c r="A23" s="474"/>
      <c r="B23" s="475" t="s">
        <v>293</v>
      </c>
      <c r="C23" s="476"/>
      <c r="D23" s="476"/>
      <c r="E23" s="436">
        <f t="shared" ref="E23:K23" si="4">SUM(E12:E22)</f>
        <v>217.10205953715433</v>
      </c>
      <c r="F23" s="436">
        <f t="shared" si="4"/>
        <v>6.9011888438454756</v>
      </c>
      <c r="G23" s="436">
        <f t="shared" si="4"/>
        <v>0</v>
      </c>
      <c r="H23" s="436">
        <f t="shared" si="4"/>
        <v>-4.0006599999999999</v>
      </c>
      <c r="I23" s="436">
        <f t="shared" si="4"/>
        <v>220.1025883809998</v>
      </c>
      <c r="J23" s="436">
        <f t="shared" si="4"/>
        <v>-19.127994000000001</v>
      </c>
      <c r="K23" s="436">
        <f t="shared" si="4"/>
        <v>200.97459438099983</v>
      </c>
      <c r="L23" s="437"/>
      <c r="M23" s="437">
        <f>SUM(M12:M18)</f>
        <v>-138.24349000000075</v>
      </c>
      <c r="N23" s="437">
        <f>SUM(N12:N18)</f>
        <v>-6.8690718530665436</v>
      </c>
      <c r="O23" s="438" t="e">
        <f>+#REF!/N23-1</f>
        <v>#REF!</v>
      </c>
      <c r="P23" s="477"/>
      <c r="Q23" s="478">
        <f>+Q18+Q19</f>
        <v>29.630895349999999</v>
      </c>
      <c r="R23" s="479"/>
      <c r="S23" s="480"/>
    </row>
    <row r="24" spans="1:24">
      <c r="Q24" s="482"/>
      <c r="S24" s="480"/>
    </row>
    <row r="25" spans="1:24" s="427" customFormat="1">
      <c r="B25" s="483" t="s">
        <v>294</v>
      </c>
      <c r="C25" s="483"/>
      <c r="D25" s="483"/>
      <c r="E25" s="484">
        <f>+E23+E7</f>
        <v>2674.6020595371542</v>
      </c>
      <c r="F25" s="484">
        <f>+F23+F7</f>
        <v>76.939938843845468</v>
      </c>
      <c r="G25" s="484">
        <f>+G23+G7</f>
        <v>60.5</v>
      </c>
      <c r="H25" s="484"/>
      <c r="I25" s="484">
        <f>+I23+I7</f>
        <v>2672.6979383809999</v>
      </c>
      <c r="J25" s="485">
        <f>+J23+J7</f>
        <v>-50.627994000000001</v>
      </c>
      <c r="K25" s="484">
        <f>+K23+K7</f>
        <v>2622.0699443809999</v>
      </c>
      <c r="L25" s="486"/>
      <c r="M25" s="432"/>
      <c r="N25" s="432"/>
      <c r="O25" s="432"/>
      <c r="P25" s="432"/>
      <c r="Q25" s="487"/>
      <c r="S25" s="480"/>
    </row>
    <row r="26" spans="1:24" s="427" customFormat="1">
      <c r="B26" s="488"/>
      <c r="C26" s="488"/>
      <c r="D26" s="488"/>
      <c r="E26" s="489"/>
      <c r="F26" s="489"/>
      <c r="G26" s="489"/>
      <c r="H26" s="489"/>
      <c r="I26" s="489"/>
      <c r="J26" s="490"/>
      <c r="K26" s="489"/>
      <c r="L26" s="486"/>
      <c r="M26" s="432"/>
      <c r="N26" s="432"/>
      <c r="O26" s="432"/>
      <c r="P26" s="432"/>
      <c r="Q26" s="487"/>
      <c r="S26" s="480"/>
    </row>
    <row r="27" spans="1:24">
      <c r="Q27" s="482"/>
      <c r="S27" s="480"/>
    </row>
    <row r="28" spans="1:24">
      <c r="B28" s="617" t="s">
        <v>295</v>
      </c>
      <c r="C28" s="618"/>
      <c r="D28" s="618"/>
      <c r="E28" s="618"/>
      <c r="F28" s="618"/>
      <c r="G28" s="618"/>
      <c r="H28" s="618"/>
      <c r="I28" s="618"/>
      <c r="J28" s="618"/>
      <c r="K28" s="618"/>
      <c r="L28" s="407"/>
      <c r="M28" s="408"/>
      <c r="N28" s="408"/>
      <c r="O28" s="408"/>
      <c r="P28" s="408"/>
      <c r="Q28" s="408"/>
      <c r="S28" s="480"/>
    </row>
    <row r="29" spans="1:24" s="409" customFormat="1" ht="30" customHeight="1">
      <c r="B29" s="619" t="str">
        <f>B10</f>
        <v>Concessionária
R$ milhões</v>
      </c>
      <c r="C29" s="619" t="s">
        <v>259</v>
      </c>
      <c r="D29" s="619" t="s">
        <v>260</v>
      </c>
      <c r="E29" s="410" t="s">
        <v>261</v>
      </c>
      <c r="F29" s="619" t="s">
        <v>262</v>
      </c>
      <c r="G29" s="619" t="s">
        <v>263</v>
      </c>
      <c r="H29" s="619" t="s">
        <v>279</v>
      </c>
      <c r="I29" s="410" t="str">
        <f>+I10</f>
        <v>RAP 
Ciclo 18/19</v>
      </c>
      <c r="J29" s="622" t="s">
        <v>265</v>
      </c>
      <c r="K29" s="624" t="s">
        <v>264</v>
      </c>
      <c r="L29" s="411"/>
      <c r="M29" s="626" t="s">
        <v>266</v>
      </c>
      <c r="N29" s="627"/>
      <c r="O29" s="628" t="s">
        <v>267</v>
      </c>
      <c r="Q29" s="491">
        <f>+Q28-Q23</f>
        <v>-29.630895349999999</v>
      </c>
      <c r="S29" s="480"/>
    </row>
    <row r="30" spans="1:24" s="409" customFormat="1">
      <c r="B30" s="620"/>
      <c r="C30" s="620"/>
      <c r="D30" s="620"/>
      <c r="E30" s="414" t="s">
        <v>271</v>
      </c>
      <c r="F30" s="621"/>
      <c r="G30" s="621"/>
      <c r="H30" s="620"/>
      <c r="I30" s="414" t="s">
        <v>272</v>
      </c>
      <c r="J30" s="623"/>
      <c r="K30" s="625"/>
      <c r="L30" s="415"/>
      <c r="M30" s="416" t="s">
        <v>265</v>
      </c>
      <c r="N30" s="416" t="s">
        <v>273</v>
      </c>
      <c r="O30" s="629"/>
      <c r="Q30" s="491">
        <f>+Q28+21</f>
        <v>21</v>
      </c>
      <c r="S30" s="480"/>
    </row>
    <row r="31" spans="1:24" s="418" customFormat="1">
      <c r="A31" s="446"/>
      <c r="B31" s="644" t="s">
        <v>298</v>
      </c>
      <c r="C31" s="447" t="s">
        <v>299</v>
      </c>
      <c r="D31" s="646" t="s">
        <v>270</v>
      </c>
      <c r="E31" s="449">
        <v>292.10000000000002</v>
      </c>
      <c r="F31" s="449">
        <f>+E31*U4</f>
        <v>8.3248500000000014</v>
      </c>
      <c r="G31" s="449">
        <v>0</v>
      </c>
      <c r="H31" s="449">
        <v>0</v>
      </c>
      <c r="I31" s="449">
        <f t="shared" ref="I31:I32" si="5">SUM(E31:G31)</f>
        <v>300.42485000000005</v>
      </c>
      <c r="J31" s="449">
        <v>3.3</v>
      </c>
      <c r="K31" s="449">
        <f t="shared" ref="K31:K33" si="6">I31+J31</f>
        <v>303.72485000000006</v>
      </c>
      <c r="L31" s="429"/>
      <c r="M31" s="449">
        <v>3146.4691800000001</v>
      </c>
      <c r="N31" s="449">
        <v>239910.16525000002</v>
      </c>
      <c r="O31" s="496"/>
      <c r="P31" s="451"/>
      <c r="R31" s="494"/>
      <c r="S31" s="460"/>
    </row>
    <row r="32" spans="1:24" s="418" customFormat="1">
      <c r="A32" s="446"/>
      <c r="B32" s="645"/>
      <c r="C32" s="447" t="s">
        <v>300</v>
      </c>
      <c r="D32" s="647"/>
      <c r="E32" s="449">
        <v>252.4</v>
      </c>
      <c r="F32" s="449">
        <f>+E32*U4</f>
        <v>7.1934000000000005</v>
      </c>
      <c r="G32" s="449">
        <v>0</v>
      </c>
      <c r="H32" s="449">
        <v>0</v>
      </c>
      <c r="I32" s="449">
        <f t="shared" si="5"/>
        <v>259.59340000000003</v>
      </c>
      <c r="J32" s="449">
        <v>-66.5</v>
      </c>
      <c r="K32" s="449">
        <f t="shared" si="6"/>
        <v>193.09340000000003</v>
      </c>
      <c r="L32" s="429"/>
      <c r="M32" s="497">
        <v>0</v>
      </c>
      <c r="N32" s="449">
        <v>205467.71091999998</v>
      </c>
      <c r="O32" s="496"/>
      <c r="P32" s="451"/>
      <c r="R32" s="494"/>
      <c r="S32" s="460"/>
    </row>
    <row r="33" spans="2:19" s="418" customFormat="1" ht="20.25" customHeight="1">
      <c r="B33" s="498" t="s">
        <v>301</v>
      </c>
      <c r="C33" s="428" t="s">
        <v>302</v>
      </c>
      <c r="D33" s="499" t="s">
        <v>270</v>
      </c>
      <c r="E33" s="421">
        <v>87.3</v>
      </c>
      <c r="F33" s="421">
        <f>+E33*U4+0.2</f>
        <v>2.6880500000000001</v>
      </c>
      <c r="G33" s="421">
        <v>0</v>
      </c>
      <c r="H33" s="421">
        <v>0</v>
      </c>
      <c r="I33" s="421">
        <f>SUM(E33:H33)</f>
        <v>89.988050000000001</v>
      </c>
      <c r="J33" s="500">
        <v>-2.9</v>
      </c>
      <c r="K33" s="421">
        <f t="shared" si="6"/>
        <v>87.088049999999996</v>
      </c>
      <c r="L33" s="421"/>
      <c r="M33" s="492">
        <v>0</v>
      </c>
      <c r="N33" s="421">
        <v>81399.062330000001</v>
      </c>
      <c r="O33" s="493"/>
      <c r="R33" s="494"/>
      <c r="S33" s="453"/>
    </row>
    <row r="34" spans="2:19" s="481" customFormat="1">
      <c r="B34" s="475" t="s">
        <v>303</v>
      </c>
      <c r="C34" s="433"/>
      <c r="D34" s="433"/>
      <c r="E34" s="526">
        <f t="shared" ref="E34:K34" si="7">SUM(E31:E33)</f>
        <v>631.79999999999995</v>
      </c>
      <c r="F34" s="526">
        <f t="shared" si="7"/>
        <v>18.206300000000002</v>
      </c>
      <c r="G34" s="526">
        <f t="shared" si="7"/>
        <v>0</v>
      </c>
      <c r="H34" s="526">
        <f t="shared" si="7"/>
        <v>0</v>
      </c>
      <c r="I34" s="526">
        <f t="shared" si="7"/>
        <v>650.00630000000012</v>
      </c>
      <c r="J34" s="526">
        <f t="shared" si="7"/>
        <v>-66.100000000000009</v>
      </c>
      <c r="K34" s="526">
        <f t="shared" si="7"/>
        <v>583.9063000000001</v>
      </c>
      <c r="L34" s="501"/>
      <c r="M34" s="501">
        <f>SUM(M21:M33)</f>
        <v>2962.4806899999994</v>
      </c>
      <c r="N34" s="501">
        <f>SUM(N21:N33)</f>
        <v>540854.92956814694</v>
      </c>
      <c r="O34" s="502" t="e">
        <f>+#REF!/N34-1</f>
        <v>#REF!</v>
      </c>
      <c r="S34" s="480"/>
    </row>
    <row r="35" spans="2:19">
      <c r="B35" s="640" t="s">
        <v>317</v>
      </c>
      <c r="C35" s="640"/>
      <c r="D35" s="640"/>
      <c r="E35" s="640"/>
      <c r="F35" s="640"/>
      <c r="G35" s="640"/>
      <c r="H35" s="640"/>
      <c r="I35" s="640"/>
      <c r="J35" s="640"/>
      <c r="K35" s="640"/>
      <c r="S35" s="480"/>
    </row>
    <row r="36" spans="2:19">
      <c r="B36" s="640"/>
      <c r="C36" s="640"/>
      <c r="D36" s="640"/>
      <c r="E36" s="640"/>
      <c r="F36" s="640"/>
      <c r="G36" s="640"/>
      <c r="H36" s="640"/>
      <c r="I36" s="640"/>
      <c r="J36" s="640"/>
      <c r="K36" s="640"/>
      <c r="L36" s="440"/>
      <c r="S36" s="480"/>
    </row>
    <row r="37" spans="2:19">
      <c r="E37" s="440"/>
      <c r="F37" s="440"/>
      <c r="G37" s="440"/>
      <c r="H37" s="440"/>
      <c r="I37" s="440"/>
      <c r="J37" s="440"/>
      <c r="K37" s="440"/>
      <c r="L37" s="440"/>
      <c r="M37" s="440"/>
      <c r="N37" s="440"/>
      <c r="O37" s="440"/>
      <c r="P37" s="440"/>
      <c r="Q37" s="440"/>
      <c r="S37" s="480"/>
    </row>
    <row r="38" spans="2:19">
      <c r="S38" s="480"/>
    </row>
    <row r="39" spans="2:19">
      <c r="S39" s="480"/>
    </row>
    <row r="41" spans="2:19">
      <c r="I41" s="503"/>
    </row>
  </sheetData>
  <mergeCells count="44">
    <mergeCell ref="B35:K36"/>
    <mergeCell ref="M29:N29"/>
    <mergeCell ref="O29:O30"/>
    <mergeCell ref="B21:B22"/>
    <mergeCell ref="D21:D22"/>
    <mergeCell ref="B31:B32"/>
    <mergeCell ref="D31:D32"/>
    <mergeCell ref="B18:B19"/>
    <mergeCell ref="B28:K28"/>
    <mergeCell ref="B29:B30"/>
    <mergeCell ref="C29:C30"/>
    <mergeCell ref="D29:D30"/>
    <mergeCell ref="F29:F30"/>
    <mergeCell ref="G29:G30"/>
    <mergeCell ref="H29:H30"/>
    <mergeCell ref="J29:J30"/>
    <mergeCell ref="K29:K30"/>
    <mergeCell ref="J10:J11"/>
    <mergeCell ref="K10:K11"/>
    <mergeCell ref="M10:N10"/>
    <mergeCell ref="O10:O11"/>
    <mergeCell ref="B14:B17"/>
    <mergeCell ref="D14:D17"/>
    <mergeCell ref="B10:B11"/>
    <mergeCell ref="C10:C11"/>
    <mergeCell ref="D10:D11"/>
    <mergeCell ref="F10:F11"/>
    <mergeCell ref="G10:G11"/>
    <mergeCell ref="H10:H11"/>
    <mergeCell ref="M3:N3"/>
    <mergeCell ref="O3:O4"/>
    <mergeCell ref="C5:C6"/>
    <mergeCell ref="D5:D6"/>
    <mergeCell ref="J5:J6"/>
    <mergeCell ref="B9:K9"/>
    <mergeCell ref="B2:K2"/>
    <mergeCell ref="B3:B4"/>
    <mergeCell ref="C3:C4"/>
    <mergeCell ref="D3:D4"/>
    <mergeCell ref="F3:F4"/>
    <mergeCell ref="G3:G4"/>
    <mergeCell ref="H3:H4"/>
    <mergeCell ref="J3:J4"/>
    <mergeCell ref="K3:K4"/>
  </mergeCells>
  <pageMargins left="0.51181102362204722" right="0.51181102362204722" top="0.78740157480314965" bottom="0.78740157480314965" header="0.31496062992125984" footer="0.31496062992125984"/>
  <pageSetup paperSize="9" scale="8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Planilha30"/>
  <dimension ref="C6:E20"/>
  <sheetViews>
    <sheetView workbookViewId="0">
      <selection activeCell="D19" sqref="D19:D20"/>
    </sheetView>
  </sheetViews>
  <sheetFormatPr defaultRowHeight="12.75"/>
  <cols>
    <col min="3" max="5" width="24.7109375" customWidth="1"/>
  </cols>
  <sheetData>
    <row r="6" spans="3:5" ht="12.75" customHeight="1">
      <c r="C6" s="307"/>
      <c r="D6" s="648" t="s">
        <v>307</v>
      </c>
      <c r="E6" s="648" t="s">
        <v>310</v>
      </c>
    </row>
    <row r="7" spans="3:5">
      <c r="C7" s="347"/>
      <c r="D7" s="561"/>
      <c r="E7" s="561"/>
    </row>
    <row r="8" spans="3:5" ht="20.100000000000001" customHeight="1">
      <c r="C8" s="181" t="s">
        <v>308</v>
      </c>
      <c r="D8" s="512">
        <v>64484433</v>
      </c>
      <c r="E8" s="512">
        <f>D8*4</f>
        <v>257937732</v>
      </c>
    </row>
    <row r="9" spans="3:5" ht="20.100000000000001" customHeight="1">
      <c r="C9" s="181" t="s">
        <v>309</v>
      </c>
      <c r="D9" s="512">
        <v>100236393</v>
      </c>
      <c r="E9" s="512">
        <f>D9*4</f>
        <v>400945572</v>
      </c>
    </row>
    <row r="10" spans="3:5" ht="20.100000000000001" customHeight="1">
      <c r="C10" s="313" t="s">
        <v>36</v>
      </c>
      <c r="D10" s="368">
        <f>SUM(D8:D9)</f>
        <v>164720826</v>
      </c>
      <c r="E10" s="368">
        <f>SUM(E8:E9)</f>
        <v>658883304</v>
      </c>
    </row>
    <row r="11" spans="3:5" ht="20.100000000000001" customHeight="1">
      <c r="C11" s="197" t="s">
        <v>118</v>
      </c>
      <c r="D11" s="360">
        <v>3590020426.9400001</v>
      </c>
      <c r="E11" s="360">
        <v>3590020426.9400001</v>
      </c>
    </row>
    <row r="18" spans="4:4">
      <c r="D18" s="513"/>
    </row>
    <row r="19" spans="4:4">
      <c r="D19" s="514"/>
    </row>
    <row r="20" spans="4:4">
      <c r="D20" s="515"/>
    </row>
  </sheetData>
  <mergeCells count="2">
    <mergeCell ref="D6:D7"/>
    <mergeCell ref="E6:E7"/>
  </mergeCell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Planilha31">
    <tabColor rgb="FF92D050"/>
  </sheetPr>
  <dimension ref="A2:K35"/>
  <sheetViews>
    <sheetView workbookViewId="0">
      <selection activeCell="D30" sqref="D30"/>
    </sheetView>
  </sheetViews>
  <sheetFormatPr defaultColWidth="9.140625" defaultRowHeight="12.75"/>
  <cols>
    <col min="1" max="1" width="9.140625" style="141"/>
    <col min="2" max="2" width="51.5703125" style="141" bestFit="1" customWidth="1"/>
    <col min="3" max="3" width="21.85546875" style="141" hidden="1" customWidth="1"/>
    <col min="4" max="4" width="21.85546875" style="141" customWidth="1"/>
    <col min="5" max="16384" width="9.140625" style="141"/>
  </cols>
  <sheetData>
    <row r="2" spans="2:4" ht="31.5">
      <c r="B2" s="140" t="s">
        <v>123</v>
      </c>
      <c r="C2" s="138" t="s">
        <v>124</v>
      </c>
      <c r="D2" s="138" t="s">
        <v>125</v>
      </c>
    </row>
    <row r="3" spans="2:4" ht="31.5" customHeight="1">
      <c r="B3" s="136" t="s">
        <v>126</v>
      </c>
      <c r="C3" s="142">
        <v>3896328</v>
      </c>
      <c r="D3" s="142">
        <v>3896328</v>
      </c>
    </row>
    <row r="4" spans="2:4" ht="31.5" customHeight="1">
      <c r="B4" s="137" t="s">
        <v>127</v>
      </c>
      <c r="C4" s="143" t="s">
        <v>128</v>
      </c>
      <c r="D4" s="143" t="s">
        <v>128</v>
      </c>
    </row>
    <row r="5" spans="2:4" ht="31.5" customHeight="1">
      <c r="B5" s="136" t="s">
        <v>129</v>
      </c>
      <c r="C5" s="144" t="s">
        <v>130</v>
      </c>
      <c r="D5" s="144" t="s">
        <v>130</v>
      </c>
    </row>
    <row r="6" spans="2:4" ht="31.5" customHeight="1">
      <c r="B6" s="137" t="s">
        <v>131</v>
      </c>
      <c r="C6" s="143" t="s">
        <v>132</v>
      </c>
      <c r="D6" s="143" t="s">
        <v>132</v>
      </c>
    </row>
    <row r="7" spans="2:4" ht="31.5" customHeight="1">
      <c r="B7" s="140" t="s">
        <v>134</v>
      </c>
      <c r="C7" s="139" t="s">
        <v>124</v>
      </c>
      <c r="D7" s="139"/>
    </row>
    <row r="8" spans="2:4" ht="31.5" customHeight="1">
      <c r="B8" s="145" t="s">
        <v>135</v>
      </c>
      <c r="C8" s="142" t="s">
        <v>51</v>
      </c>
      <c r="D8" s="142">
        <v>1490985</v>
      </c>
    </row>
    <row r="9" spans="2:4" ht="31.5" customHeight="1">
      <c r="B9" s="137" t="s">
        <v>136</v>
      </c>
      <c r="C9" s="146" t="s">
        <v>51</v>
      </c>
      <c r="D9" s="146">
        <f>+[31]Dados!$C$41/1000</f>
        <v>5141579.4063844355</v>
      </c>
    </row>
    <row r="10" spans="2:4" ht="31.5" customHeight="1">
      <c r="B10" s="151" t="s">
        <v>122</v>
      </c>
      <c r="C10" s="152">
        <v>943183</v>
      </c>
      <c r="D10" s="152">
        <f>+D9-D8</f>
        <v>3650594.4063844355</v>
      </c>
    </row>
    <row r="11" spans="2:4" ht="31.5" customHeight="1">
      <c r="B11" s="136"/>
      <c r="C11" s="144" t="s">
        <v>51</v>
      </c>
      <c r="D11" s="147"/>
    </row>
    <row r="12" spans="2:4" ht="39" customHeight="1">
      <c r="C12" s="148"/>
      <c r="D12" s="148"/>
    </row>
    <row r="16" spans="2:4" ht="16.5">
      <c r="B16" s="149" t="s">
        <v>133</v>
      </c>
    </row>
    <row r="17" spans="1:11" ht="18">
      <c r="B17" s="150"/>
    </row>
    <row r="18" spans="1:11">
      <c r="A18" s="154"/>
      <c r="B18" s="154"/>
      <c r="C18" s="154"/>
      <c r="D18" s="154"/>
      <c r="E18" s="154"/>
      <c r="F18" s="154"/>
      <c r="G18" s="154"/>
      <c r="H18" s="154"/>
      <c r="I18" s="154"/>
      <c r="J18" s="154"/>
      <c r="K18" s="154"/>
    </row>
    <row r="27" spans="1:11" ht="31.5">
      <c r="B27" s="140" t="s">
        <v>138</v>
      </c>
      <c r="C27" s="153" t="s">
        <v>124</v>
      </c>
      <c r="D27" s="153" t="s">
        <v>125</v>
      </c>
    </row>
    <row r="28" spans="1:11" ht="31.5" customHeight="1">
      <c r="B28" s="136" t="s">
        <v>137</v>
      </c>
      <c r="C28" s="142">
        <v>3896328</v>
      </c>
      <c r="D28" s="142">
        <v>3896328</v>
      </c>
    </row>
    <row r="29" spans="1:11" ht="31.5" customHeight="1">
      <c r="B29" s="137" t="s">
        <v>139</v>
      </c>
      <c r="C29" s="143" t="s">
        <v>128</v>
      </c>
      <c r="D29" s="143" t="s">
        <v>148</v>
      </c>
    </row>
    <row r="30" spans="1:11" ht="31.5" customHeight="1">
      <c r="B30" s="136" t="s">
        <v>142</v>
      </c>
      <c r="C30" s="144" t="s">
        <v>130</v>
      </c>
      <c r="D30" s="144" t="s">
        <v>141</v>
      </c>
    </row>
    <row r="31" spans="1:11" ht="31.5" customHeight="1">
      <c r="B31" s="137" t="s">
        <v>143</v>
      </c>
      <c r="C31" s="143" t="s">
        <v>132</v>
      </c>
      <c r="D31" s="143" t="s">
        <v>140</v>
      </c>
    </row>
    <row r="32" spans="1:11" ht="31.5">
      <c r="B32" s="140" t="s">
        <v>144</v>
      </c>
      <c r="C32" s="153" t="s">
        <v>124</v>
      </c>
      <c r="D32" s="153"/>
    </row>
    <row r="33" spans="2:4" ht="31.5" customHeight="1">
      <c r="B33" s="145" t="s">
        <v>145</v>
      </c>
      <c r="C33" s="142" t="s">
        <v>51</v>
      </c>
      <c r="D33" s="142">
        <v>1490985</v>
      </c>
    </row>
    <row r="34" spans="2:4" ht="31.5" customHeight="1">
      <c r="B34" s="137" t="s">
        <v>146</v>
      </c>
      <c r="C34" s="146" t="s">
        <v>51</v>
      </c>
      <c r="D34" s="146">
        <f>+[31]Dados!$C$41/1000</f>
        <v>5141579.4063844355</v>
      </c>
    </row>
    <row r="35" spans="2:4" ht="31.5" customHeight="1">
      <c r="B35" s="151" t="s">
        <v>147</v>
      </c>
      <c r="C35" s="152">
        <v>943183</v>
      </c>
      <c r="D35" s="152">
        <f>+D34-D33</f>
        <v>3650594.4063844355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Planilha32"/>
  <dimension ref="A1"/>
  <sheetViews>
    <sheetView workbookViewId="0"/>
  </sheetViews>
  <sheetFormatPr defaultRowHeight="12.7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Planilha17">
    <pageSetUpPr fitToPage="1"/>
  </sheetPr>
  <dimension ref="A1:D81"/>
  <sheetViews>
    <sheetView showGridLines="0" topLeftCell="A64" zoomScaleNormal="100" workbookViewId="0">
      <selection activeCell="D50" sqref="D50"/>
    </sheetView>
  </sheetViews>
  <sheetFormatPr defaultRowHeight="12.75"/>
  <cols>
    <col min="1" max="1" width="2.42578125" style="156" customWidth="1"/>
    <col min="2" max="2" width="50" style="156" bestFit="1" customWidth="1"/>
    <col min="3" max="4" width="14" style="156" bestFit="1" customWidth="1"/>
    <col min="5" max="245" width="9.140625" style="156"/>
    <col min="246" max="246" width="2.42578125" style="156" customWidth="1"/>
    <col min="247" max="247" width="71" style="156" bestFit="1" customWidth="1"/>
    <col min="248" max="251" width="19.28515625" style="156" bestFit="1" customWidth="1"/>
    <col min="252" max="252" width="0.85546875" style="156" customWidth="1"/>
    <col min="253" max="253" width="13.85546875" style="156" bestFit="1" customWidth="1"/>
    <col min="254" max="254" width="15.28515625" style="156" bestFit="1" customWidth="1"/>
    <col min="255" max="255" width="12.42578125" style="156" bestFit="1" customWidth="1"/>
    <col min="256" max="256" width="9.140625" style="156"/>
    <col min="257" max="257" width="17.5703125" style="156" customWidth="1"/>
    <col min="258" max="501" width="9.140625" style="156"/>
    <col min="502" max="502" width="2.42578125" style="156" customWidth="1"/>
    <col min="503" max="503" width="71" style="156" bestFit="1" customWidth="1"/>
    <col min="504" max="507" width="19.28515625" style="156" bestFit="1" customWidth="1"/>
    <col min="508" max="508" width="0.85546875" style="156" customWidth="1"/>
    <col min="509" max="509" width="13.85546875" style="156" bestFit="1" customWidth="1"/>
    <col min="510" max="510" width="15.28515625" style="156" bestFit="1" customWidth="1"/>
    <col min="511" max="511" width="12.42578125" style="156" bestFit="1" customWidth="1"/>
    <col min="512" max="512" width="9.140625" style="156"/>
    <col min="513" max="513" width="17.5703125" style="156" customWidth="1"/>
    <col min="514" max="757" width="9.140625" style="156"/>
    <col min="758" max="758" width="2.42578125" style="156" customWidth="1"/>
    <col min="759" max="759" width="71" style="156" bestFit="1" customWidth="1"/>
    <col min="760" max="763" width="19.28515625" style="156" bestFit="1" customWidth="1"/>
    <col min="764" max="764" width="0.85546875" style="156" customWidth="1"/>
    <col min="765" max="765" width="13.85546875" style="156" bestFit="1" customWidth="1"/>
    <col min="766" max="766" width="15.28515625" style="156" bestFit="1" customWidth="1"/>
    <col min="767" max="767" width="12.42578125" style="156" bestFit="1" customWidth="1"/>
    <col min="768" max="768" width="9.140625" style="156"/>
    <col min="769" max="769" width="17.5703125" style="156" customWidth="1"/>
    <col min="770" max="1013" width="9.140625" style="156"/>
    <col min="1014" max="1014" width="2.42578125" style="156" customWidth="1"/>
    <col min="1015" max="1015" width="71" style="156" bestFit="1" customWidth="1"/>
    <col min="1016" max="1019" width="19.28515625" style="156" bestFit="1" customWidth="1"/>
    <col min="1020" max="1020" width="0.85546875" style="156" customWidth="1"/>
    <col min="1021" max="1021" width="13.85546875" style="156" bestFit="1" customWidth="1"/>
    <col min="1022" max="1022" width="15.28515625" style="156" bestFit="1" customWidth="1"/>
    <col min="1023" max="1023" width="12.42578125" style="156" bestFit="1" customWidth="1"/>
    <col min="1024" max="1024" width="9.140625" style="156"/>
    <col min="1025" max="1025" width="17.5703125" style="156" customWidth="1"/>
    <col min="1026" max="1269" width="9.140625" style="156"/>
    <col min="1270" max="1270" width="2.42578125" style="156" customWidth="1"/>
    <col min="1271" max="1271" width="71" style="156" bestFit="1" customWidth="1"/>
    <col min="1272" max="1275" width="19.28515625" style="156" bestFit="1" customWidth="1"/>
    <col min="1276" max="1276" width="0.85546875" style="156" customWidth="1"/>
    <col min="1277" max="1277" width="13.85546875" style="156" bestFit="1" customWidth="1"/>
    <col min="1278" max="1278" width="15.28515625" style="156" bestFit="1" customWidth="1"/>
    <col min="1279" max="1279" width="12.42578125" style="156" bestFit="1" customWidth="1"/>
    <col min="1280" max="1280" width="9.140625" style="156"/>
    <col min="1281" max="1281" width="17.5703125" style="156" customWidth="1"/>
    <col min="1282" max="1525" width="9.140625" style="156"/>
    <col min="1526" max="1526" width="2.42578125" style="156" customWidth="1"/>
    <col min="1527" max="1527" width="71" style="156" bestFit="1" customWidth="1"/>
    <col min="1528" max="1531" width="19.28515625" style="156" bestFit="1" customWidth="1"/>
    <col min="1532" max="1532" width="0.85546875" style="156" customWidth="1"/>
    <col min="1533" max="1533" width="13.85546875" style="156" bestFit="1" customWidth="1"/>
    <col min="1534" max="1534" width="15.28515625" style="156" bestFit="1" customWidth="1"/>
    <col min="1535" max="1535" width="12.42578125" style="156" bestFit="1" customWidth="1"/>
    <col min="1536" max="1536" width="9.140625" style="156"/>
    <col min="1537" max="1537" width="17.5703125" style="156" customWidth="1"/>
    <col min="1538" max="1781" width="9.140625" style="156"/>
    <col min="1782" max="1782" width="2.42578125" style="156" customWidth="1"/>
    <col min="1783" max="1783" width="71" style="156" bestFit="1" customWidth="1"/>
    <col min="1784" max="1787" width="19.28515625" style="156" bestFit="1" customWidth="1"/>
    <col min="1788" max="1788" width="0.85546875" style="156" customWidth="1"/>
    <col min="1789" max="1789" width="13.85546875" style="156" bestFit="1" customWidth="1"/>
    <col min="1790" max="1790" width="15.28515625" style="156" bestFit="1" customWidth="1"/>
    <col min="1791" max="1791" width="12.42578125" style="156" bestFit="1" customWidth="1"/>
    <col min="1792" max="1792" width="9.140625" style="156"/>
    <col min="1793" max="1793" width="17.5703125" style="156" customWidth="1"/>
    <col min="1794" max="2037" width="9.140625" style="156"/>
    <col min="2038" max="2038" width="2.42578125" style="156" customWidth="1"/>
    <col min="2039" max="2039" width="71" style="156" bestFit="1" customWidth="1"/>
    <col min="2040" max="2043" width="19.28515625" style="156" bestFit="1" customWidth="1"/>
    <col min="2044" max="2044" width="0.85546875" style="156" customWidth="1"/>
    <col min="2045" max="2045" width="13.85546875" style="156" bestFit="1" customWidth="1"/>
    <col min="2046" max="2046" width="15.28515625" style="156" bestFit="1" customWidth="1"/>
    <col min="2047" max="2047" width="12.42578125" style="156" bestFit="1" customWidth="1"/>
    <col min="2048" max="2048" width="9.140625" style="156"/>
    <col min="2049" max="2049" width="17.5703125" style="156" customWidth="1"/>
    <col min="2050" max="2293" width="9.140625" style="156"/>
    <col min="2294" max="2294" width="2.42578125" style="156" customWidth="1"/>
    <col min="2295" max="2295" width="71" style="156" bestFit="1" customWidth="1"/>
    <col min="2296" max="2299" width="19.28515625" style="156" bestFit="1" customWidth="1"/>
    <col min="2300" max="2300" width="0.85546875" style="156" customWidth="1"/>
    <col min="2301" max="2301" width="13.85546875" style="156" bestFit="1" customWidth="1"/>
    <col min="2302" max="2302" width="15.28515625" style="156" bestFit="1" customWidth="1"/>
    <col min="2303" max="2303" width="12.42578125" style="156" bestFit="1" customWidth="1"/>
    <col min="2304" max="2304" width="9.140625" style="156"/>
    <col min="2305" max="2305" width="17.5703125" style="156" customWidth="1"/>
    <col min="2306" max="2549" width="9.140625" style="156"/>
    <col min="2550" max="2550" width="2.42578125" style="156" customWidth="1"/>
    <col min="2551" max="2551" width="71" style="156" bestFit="1" customWidth="1"/>
    <col min="2552" max="2555" width="19.28515625" style="156" bestFit="1" customWidth="1"/>
    <col min="2556" max="2556" width="0.85546875" style="156" customWidth="1"/>
    <col min="2557" max="2557" width="13.85546875" style="156" bestFit="1" customWidth="1"/>
    <col min="2558" max="2558" width="15.28515625" style="156" bestFit="1" customWidth="1"/>
    <col min="2559" max="2559" width="12.42578125" style="156" bestFit="1" customWidth="1"/>
    <col min="2560" max="2560" width="9.140625" style="156"/>
    <col min="2561" max="2561" width="17.5703125" style="156" customWidth="1"/>
    <col min="2562" max="2805" width="9.140625" style="156"/>
    <col min="2806" max="2806" width="2.42578125" style="156" customWidth="1"/>
    <col min="2807" max="2807" width="71" style="156" bestFit="1" customWidth="1"/>
    <col min="2808" max="2811" width="19.28515625" style="156" bestFit="1" customWidth="1"/>
    <col min="2812" max="2812" width="0.85546875" style="156" customWidth="1"/>
    <col min="2813" max="2813" width="13.85546875" style="156" bestFit="1" customWidth="1"/>
    <col min="2814" max="2814" width="15.28515625" style="156" bestFit="1" customWidth="1"/>
    <col min="2815" max="2815" width="12.42578125" style="156" bestFit="1" customWidth="1"/>
    <col min="2816" max="2816" width="9.140625" style="156"/>
    <col min="2817" max="2817" width="17.5703125" style="156" customWidth="1"/>
    <col min="2818" max="3061" width="9.140625" style="156"/>
    <col min="3062" max="3062" width="2.42578125" style="156" customWidth="1"/>
    <col min="3063" max="3063" width="71" style="156" bestFit="1" customWidth="1"/>
    <col min="3064" max="3067" width="19.28515625" style="156" bestFit="1" customWidth="1"/>
    <col min="3068" max="3068" width="0.85546875" style="156" customWidth="1"/>
    <col min="3069" max="3069" width="13.85546875" style="156" bestFit="1" customWidth="1"/>
    <col min="3070" max="3070" width="15.28515625" style="156" bestFit="1" customWidth="1"/>
    <col min="3071" max="3071" width="12.42578125" style="156" bestFit="1" customWidth="1"/>
    <col min="3072" max="3072" width="9.140625" style="156"/>
    <col min="3073" max="3073" width="17.5703125" style="156" customWidth="1"/>
    <col min="3074" max="3317" width="9.140625" style="156"/>
    <col min="3318" max="3318" width="2.42578125" style="156" customWidth="1"/>
    <col min="3319" max="3319" width="71" style="156" bestFit="1" customWidth="1"/>
    <col min="3320" max="3323" width="19.28515625" style="156" bestFit="1" customWidth="1"/>
    <col min="3324" max="3324" width="0.85546875" style="156" customWidth="1"/>
    <col min="3325" max="3325" width="13.85546875" style="156" bestFit="1" customWidth="1"/>
    <col min="3326" max="3326" width="15.28515625" style="156" bestFit="1" customWidth="1"/>
    <col min="3327" max="3327" width="12.42578125" style="156" bestFit="1" customWidth="1"/>
    <col min="3328" max="3328" width="9.140625" style="156"/>
    <col min="3329" max="3329" width="17.5703125" style="156" customWidth="1"/>
    <col min="3330" max="3573" width="9.140625" style="156"/>
    <col min="3574" max="3574" width="2.42578125" style="156" customWidth="1"/>
    <col min="3575" max="3575" width="71" style="156" bestFit="1" customWidth="1"/>
    <col min="3576" max="3579" width="19.28515625" style="156" bestFit="1" customWidth="1"/>
    <col min="3580" max="3580" width="0.85546875" style="156" customWidth="1"/>
    <col min="3581" max="3581" width="13.85546875" style="156" bestFit="1" customWidth="1"/>
    <col min="3582" max="3582" width="15.28515625" style="156" bestFit="1" customWidth="1"/>
    <col min="3583" max="3583" width="12.42578125" style="156" bestFit="1" customWidth="1"/>
    <col min="3584" max="3584" width="9.140625" style="156"/>
    <col min="3585" max="3585" width="17.5703125" style="156" customWidth="1"/>
    <col min="3586" max="3829" width="9.140625" style="156"/>
    <col min="3830" max="3830" width="2.42578125" style="156" customWidth="1"/>
    <col min="3831" max="3831" width="71" style="156" bestFit="1" customWidth="1"/>
    <col min="3832" max="3835" width="19.28515625" style="156" bestFit="1" customWidth="1"/>
    <col min="3836" max="3836" width="0.85546875" style="156" customWidth="1"/>
    <col min="3837" max="3837" width="13.85546875" style="156" bestFit="1" customWidth="1"/>
    <col min="3838" max="3838" width="15.28515625" style="156" bestFit="1" customWidth="1"/>
    <col min="3839" max="3839" width="12.42578125" style="156" bestFit="1" customWidth="1"/>
    <col min="3840" max="3840" width="9.140625" style="156"/>
    <col min="3841" max="3841" width="17.5703125" style="156" customWidth="1"/>
    <col min="3842" max="4085" width="9.140625" style="156"/>
    <col min="4086" max="4086" width="2.42578125" style="156" customWidth="1"/>
    <col min="4087" max="4087" width="71" style="156" bestFit="1" customWidth="1"/>
    <col min="4088" max="4091" width="19.28515625" style="156" bestFit="1" customWidth="1"/>
    <col min="4092" max="4092" width="0.85546875" style="156" customWidth="1"/>
    <col min="4093" max="4093" width="13.85546875" style="156" bestFit="1" customWidth="1"/>
    <col min="4094" max="4094" width="15.28515625" style="156" bestFit="1" customWidth="1"/>
    <col min="4095" max="4095" width="12.42578125" style="156" bestFit="1" customWidth="1"/>
    <col min="4096" max="4096" width="9.140625" style="156"/>
    <col min="4097" max="4097" width="17.5703125" style="156" customWidth="1"/>
    <col min="4098" max="4341" width="9.140625" style="156"/>
    <col min="4342" max="4342" width="2.42578125" style="156" customWidth="1"/>
    <col min="4343" max="4343" width="71" style="156" bestFit="1" customWidth="1"/>
    <col min="4344" max="4347" width="19.28515625" style="156" bestFit="1" customWidth="1"/>
    <col min="4348" max="4348" width="0.85546875" style="156" customWidth="1"/>
    <col min="4349" max="4349" width="13.85546875" style="156" bestFit="1" customWidth="1"/>
    <col min="4350" max="4350" width="15.28515625" style="156" bestFit="1" customWidth="1"/>
    <col min="4351" max="4351" width="12.42578125" style="156" bestFit="1" customWidth="1"/>
    <col min="4352" max="4352" width="9.140625" style="156"/>
    <col min="4353" max="4353" width="17.5703125" style="156" customWidth="1"/>
    <col min="4354" max="4597" width="9.140625" style="156"/>
    <col min="4598" max="4598" width="2.42578125" style="156" customWidth="1"/>
    <col min="4599" max="4599" width="71" style="156" bestFit="1" customWidth="1"/>
    <col min="4600" max="4603" width="19.28515625" style="156" bestFit="1" customWidth="1"/>
    <col min="4604" max="4604" width="0.85546875" style="156" customWidth="1"/>
    <col min="4605" max="4605" width="13.85546875" style="156" bestFit="1" customWidth="1"/>
    <col min="4606" max="4606" width="15.28515625" style="156" bestFit="1" customWidth="1"/>
    <col min="4607" max="4607" width="12.42578125" style="156" bestFit="1" customWidth="1"/>
    <col min="4608" max="4608" width="9.140625" style="156"/>
    <col min="4609" max="4609" width="17.5703125" style="156" customWidth="1"/>
    <col min="4610" max="4853" width="9.140625" style="156"/>
    <col min="4854" max="4854" width="2.42578125" style="156" customWidth="1"/>
    <col min="4855" max="4855" width="71" style="156" bestFit="1" customWidth="1"/>
    <col min="4856" max="4859" width="19.28515625" style="156" bestFit="1" customWidth="1"/>
    <col min="4860" max="4860" width="0.85546875" style="156" customWidth="1"/>
    <col min="4861" max="4861" width="13.85546875" style="156" bestFit="1" customWidth="1"/>
    <col min="4862" max="4862" width="15.28515625" style="156" bestFit="1" customWidth="1"/>
    <col min="4863" max="4863" width="12.42578125" style="156" bestFit="1" customWidth="1"/>
    <col min="4864" max="4864" width="9.140625" style="156"/>
    <col min="4865" max="4865" width="17.5703125" style="156" customWidth="1"/>
    <col min="4866" max="5109" width="9.140625" style="156"/>
    <col min="5110" max="5110" width="2.42578125" style="156" customWidth="1"/>
    <col min="5111" max="5111" width="71" style="156" bestFit="1" customWidth="1"/>
    <col min="5112" max="5115" width="19.28515625" style="156" bestFit="1" customWidth="1"/>
    <col min="5116" max="5116" width="0.85546875" style="156" customWidth="1"/>
    <col min="5117" max="5117" width="13.85546875" style="156" bestFit="1" customWidth="1"/>
    <col min="5118" max="5118" width="15.28515625" style="156" bestFit="1" customWidth="1"/>
    <col min="5119" max="5119" width="12.42578125" style="156" bestFit="1" customWidth="1"/>
    <col min="5120" max="5120" width="9.140625" style="156"/>
    <col min="5121" max="5121" width="17.5703125" style="156" customWidth="1"/>
    <col min="5122" max="5365" width="9.140625" style="156"/>
    <col min="5366" max="5366" width="2.42578125" style="156" customWidth="1"/>
    <col min="5367" max="5367" width="71" style="156" bestFit="1" customWidth="1"/>
    <col min="5368" max="5371" width="19.28515625" style="156" bestFit="1" customWidth="1"/>
    <col min="5372" max="5372" width="0.85546875" style="156" customWidth="1"/>
    <col min="5373" max="5373" width="13.85546875" style="156" bestFit="1" customWidth="1"/>
    <col min="5374" max="5374" width="15.28515625" style="156" bestFit="1" customWidth="1"/>
    <col min="5375" max="5375" width="12.42578125" style="156" bestFit="1" customWidth="1"/>
    <col min="5376" max="5376" width="9.140625" style="156"/>
    <col min="5377" max="5377" width="17.5703125" style="156" customWidth="1"/>
    <col min="5378" max="5621" width="9.140625" style="156"/>
    <col min="5622" max="5622" width="2.42578125" style="156" customWidth="1"/>
    <col min="5623" max="5623" width="71" style="156" bestFit="1" customWidth="1"/>
    <col min="5624" max="5627" width="19.28515625" style="156" bestFit="1" customWidth="1"/>
    <col min="5628" max="5628" width="0.85546875" style="156" customWidth="1"/>
    <col min="5629" max="5629" width="13.85546875" style="156" bestFit="1" customWidth="1"/>
    <col min="5630" max="5630" width="15.28515625" style="156" bestFit="1" customWidth="1"/>
    <col min="5631" max="5631" width="12.42578125" style="156" bestFit="1" customWidth="1"/>
    <col min="5632" max="5632" width="9.140625" style="156"/>
    <col min="5633" max="5633" width="17.5703125" style="156" customWidth="1"/>
    <col min="5634" max="5877" width="9.140625" style="156"/>
    <col min="5878" max="5878" width="2.42578125" style="156" customWidth="1"/>
    <col min="5879" max="5879" width="71" style="156" bestFit="1" customWidth="1"/>
    <col min="5880" max="5883" width="19.28515625" style="156" bestFit="1" customWidth="1"/>
    <col min="5884" max="5884" width="0.85546875" style="156" customWidth="1"/>
    <col min="5885" max="5885" width="13.85546875" style="156" bestFit="1" customWidth="1"/>
    <col min="5886" max="5886" width="15.28515625" style="156" bestFit="1" customWidth="1"/>
    <col min="5887" max="5887" width="12.42578125" style="156" bestFit="1" customWidth="1"/>
    <col min="5888" max="5888" width="9.140625" style="156"/>
    <col min="5889" max="5889" width="17.5703125" style="156" customWidth="1"/>
    <col min="5890" max="6133" width="9.140625" style="156"/>
    <col min="6134" max="6134" width="2.42578125" style="156" customWidth="1"/>
    <col min="6135" max="6135" width="71" style="156" bestFit="1" customWidth="1"/>
    <col min="6136" max="6139" width="19.28515625" style="156" bestFit="1" customWidth="1"/>
    <col min="6140" max="6140" width="0.85546875" style="156" customWidth="1"/>
    <col min="6141" max="6141" width="13.85546875" style="156" bestFit="1" customWidth="1"/>
    <col min="6142" max="6142" width="15.28515625" style="156" bestFit="1" customWidth="1"/>
    <col min="6143" max="6143" width="12.42578125" style="156" bestFit="1" customWidth="1"/>
    <col min="6144" max="6144" width="9.140625" style="156"/>
    <col min="6145" max="6145" width="17.5703125" style="156" customWidth="1"/>
    <col min="6146" max="6389" width="9.140625" style="156"/>
    <col min="6390" max="6390" width="2.42578125" style="156" customWidth="1"/>
    <col min="6391" max="6391" width="71" style="156" bestFit="1" customWidth="1"/>
    <col min="6392" max="6395" width="19.28515625" style="156" bestFit="1" customWidth="1"/>
    <col min="6396" max="6396" width="0.85546875" style="156" customWidth="1"/>
    <col min="6397" max="6397" width="13.85546875" style="156" bestFit="1" customWidth="1"/>
    <col min="6398" max="6398" width="15.28515625" style="156" bestFit="1" customWidth="1"/>
    <col min="6399" max="6399" width="12.42578125" style="156" bestFit="1" customWidth="1"/>
    <col min="6400" max="6400" width="9.140625" style="156"/>
    <col min="6401" max="6401" width="17.5703125" style="156" customWidth="1"/>
    <col min="6402" max="6645" width="9.140625" style="156"/>
    <col min="6646" max="6646" width="2.42578125" style="156" customWidth="1"/>
    <col min="6647" max="6647" width="71" style="156" bestFit="1" customWidth="1"/>
    <col min="6648" max="6651" width="19.28515625" style="156" bestFit="1" customWidth="1"/>
    <col min="6652" max="6652" width="0.85546875" style="156" customWidth="1"/>
    <col min="6653" max="6653" width="13.85546875" style="156" bestFit="1" customWidth="1"/>
    <col min="6654" max="6654" width="15.28515625" style="156" bestFit="1" customWidth="1"/>
    <col min="6655" max="6655" width="12.42578125" style="156" bestFit="1" customWidth="1"/>
    <col min="6656" max="6656" width="9.140625" style="156"/>
    <col min="6657" max="6657" width="17.5703125" style="156" customWidth="1"/>
    <col min="6658" max="6901" width="9.140625" style="156"/>
    <col min="6902" max="6902" width="2.42578125" style="156" customWidth="1"/>
    <col min="6903" max="6903" width="71" style="156" bestFit="1" customWidth="1"/>
    <col min="6904" max="6907" width="19.28515625" style="156" bestFit="1" customWidth="1"/>
    <col min="6908" max="6908" width="0.85546875" style="156" customWidth="1"/>
    <col min="6909" max="6909" width="13.85546875" style="156" bestFit="1" customWidth="1"/>
    <col min="6910" max="6910" width="15.28515625" style="156" bestFit="1" customWidth="1"/>
    <col min="6911" max="6911" width="12.42578125" style="156" bestFit="1" customWidth="1"/>
    <col min="6912" max="6912" width="9.140625" style="156"/>
    <col min="6913" max="6913" width="17.5703125" style="156" customWidth="1"/>
    <col min="6914" max="7157" width="9.140625" style="156"/>
    <col min="7158" max="7158" width="2.42578125" style="156" customWidth="1"/>
    <col min="7159" max="7159" width="71" style="156" bestFit="1" customWidth="1"/>
    <col min="7160" max="7163" width="19.28515625" style="156" bestFit="1" customWidth="1"/>
    <col min="7164" max="7164" width="0.85546875" style="156" customWidth="1"/>
    <col min="7165" max="7165" width="13.85546875" style="156" bestFit="1" customWidth="1"/>
    <col min="7166" max="7166" width="15.28515625" style="156" bestFit="1" customWidth="1"/>
    <col min="7167" max="7167" width="12.42578125" style="156" bestFit="1" customWidth="1"/>
    <col min="7168" max="7168" width="9.140625" style="156"/>
    <col min="7169" max="7169" width="17.5703125" style="156" customWidth="1"/>
    <col min="7170" max="7413" width="9.140625" style="156"/>
    <col min="7414" max="7414" width="2.42578125" style="156" customWidth="1"/>
    <col min="7415" max="7415" width="71" style="156" bestFit="1" customWidth="1"/>
    <col min="7416" max="7419" width="19.28515625" style="156" bestFit="1" customWidth="1"/>
    <col min="7420" max="7420" width="0.85546875" style="156" customWidth="1"/>
    <col min="7421" max="7421" width="13.85546875" style="156" bestFit="1" customWidth="1"/>
    <col min="7422" max="7422" width="15.28515625" style="156" bestFit="1" customWidth="1"/>
    <col min="7423" max="7423" width="12.42578125" style="156" bestFit="1" customWidth="1"/>
    <col min="7424" max="7424" width="9.140625" style="156"/>
    <col min="7425" max="7425" width="17.5703125" style="156" customWidth="1"/>
    <col min="7426" max="7669" width="9.140625" style="156"/>
    <col min="7670" max="7670" width="2.42578125" style="156" customWidth="1"/>
    <col min="7671" max="7671" width="71" style="156" bestFit="1" customWidth="1"/>
    <col min="7672" max="7675" width="19.28515625" style="156" bestFit="1" customWidth="1"/>
    <col min="7676" max="7676" width="0.85546875" style="156" customWidth="1"/>
    <col min="7677" max="7677" width="13.85546875" style="156" bestFit="1" customWidth="1"/>
    <col min="7678" max="7678" width="15.28515625" style="156" bestFit="1" customWidth="1"/>
    <col min="7679" max="7679" width="12.42578125" style="156" bestFit="1" customWidth="1"/>
    <col min="7680" max="7680" width="9.140625" style="156"/>
    <col min="7681" max="7681" width="17.5703125" style="156" customWidth="1"/>
    <col min="7682" max="7925" width="9.140625" style="156"/>
    <col min="7926" max="7926" width="2.42578125" style="156" customWidth="1"/>
    <col min="7927" max="7927" width="71" style="156" bestFit="1" customWidth="1"/>
    <col min="7928" max="7931" width="19.28515625" style="156" bestFit="1" customWidth="1"/>
    <col min="7932" max="7932" width="0.85546875" style="156" customWidth="1"/>
    <col min="7933" max="7933" width="13.85546875" style="156" bestFit="1" customWidth="1"/>
    <col min="7934" max="7934" width="15.28515625" style="156" bestFit="1" customWidth="1"/>
    <col min="7935" max="7935" width="12.42578125" style="156" bestFit="1" customWidth="1"/>
    <col min="7936" max="7936" width="9.140625" style="156"/>
    <col min="7937" max="7937" width="17.5703125" style="156" customWidth="1"/>
    <col min="7938" max="8181" width="9.140625" style="156"/>
    <col min="8182" max="8182" width="2.42578125" style="156" customWidth="1"/>
    <col min="8183" max="8183" width="71" style="156" bestFit="1" customWidth="1"/>
    <col min="8184" max="8187" width="19.28515625" style="156" bestFit="1" customWidth="1"/>
    <col min="8188" max="8188" width="0.85546875" style="156" customWidth="1"/>
    <col min="8189" max="8189" width="13.85546875" style="156" bestFit="1" customWidth="1"/>
    <col min="8190" max="8190" width="15.28515625" style="156" bestFit="1" customWidth="1"/>
    <col min="8191" max="8191" width="12.42578125" style="156" bestFit="1" customWidth="1"/>
    <col min="8192" max="8192" width="9.140625" style="156"/>
    <col min="8193" max="8193" width="17.5703125" style="156" customWidth="1"/>
    <col min="8194" max="8437" width="9.140625" style="156"/>
    <col min="8438" max="8438" width="2.42578125" style="156" customWidth="1"/>
    <col min="8439" max="8439" width="71" style="156" bestFit="1" customWidth="1"/>
    <col min="8440" max="8443" width="19.28515625" style="156" bestFit="1" customWidth="1"/>
    <col min="8444" max="8444" width="0.85546875" style="156" customWidth="1"/>
    <col min="8445" max="8445" width="13.85546875" style="156" bestFit="1" customWidth="1"/>
    <col min="8446" max="8446" width="15.28515625" style="156" bestFit="1" customWidth="1"/>
    <col min="8447" max="8447" width="12.42578125" style="156" bestFit="1" customWidth="1"/>
    <col min="8448" max="8448" width="9.140625" style="156"/>
    <col min="8449" max="8449" width="17.5703125" style="156" customWidth="1"/>
    <col min="8450" max="8693" width="9.140625" style="156"/>
    <col min="8694" max="8694" width="2.42578125" style="156" customWidth="1"/>
    <col min="8695" max="8695" width="71" style="156" bestFit="1" customWidth="1"/>
    <col min="8696" max="8699" width="19.28515625" style="156" bestFit="1" customWidth="1"/>
    <col min="8700" max="8700" width="0.85546875" style="156" customWidth="1"/>
    <col min="8701" max="8701" width="13.85546875" style="156" bestFit="1" customWidth="1"/>
    <col min="8702" max="8702" width="15.28515625" style="156" bestFit="1" customWidth="1"/>
    <col min="8703" max="8703" width="12.42578125" style="156" bestFit="1" customWidth="1"/>
    <col min="8704" max="8704" width="9.140625" style="156"/>
    <col min="8705" max="8705" width="17.5703125" style="156" customWidth="1"/>
    <col min="8706" max="8949" width="9.140625" style="156"/>
    <col min="8950" max="8950" width="2.42578125" style="156" customWidth="1"/>
    <col min="8951" max="8951" width="71" style="156" bestFit="1" customWidth="1"/>
    <col min="8952" max="8955" width="19.28515625" style="156" bestFit="1" customWidth="1"/>
    <col min="8956" max="8956" width="0.85546875" style="156" customWidth="1"/>
    <col min="8957" max="8957" width="13.85546875" style="156" bestFit="1" customWidth="1"/>
    <col min="8958" max="8958" width="15.28515625" style="156" bestFit="1" customWidth="1"/>
    <col min="8959" max="8959" width="12.42578125" style="156" bestFit="1" customWidth="1"/>
    <col min="8960" max="8960" width="9.140625" style="156"/>
    <col min="8961" max="8961" width="17.5703125" style="156" customWidth="1"/>
    <col min="8962" max="9205" width="9.140625" style="156"/>
    <col min="9206" max="9206" width="2.42578125" style="156" customWidth="1"/>
    <col min="9207" max="9207" width="71" style="156" bestFit="1" customWidth="1"/>
    <col min="9208" max="9211" width="19.28515625" style="156" bestFit="1" customWidth="1"/>
    <col min="9212" max="9212" width="0.85546875" style="156" customWidth="1"/>
    <col min="9213" max="9213" width="13.85546875" style="156" bestFit="1" customWidth="1"/>
    <col min="9214" max="9214" width="15.28515625" style="156" bestFit="1" customWidth="1"/>
    <col min="9215" max="9215" width="12.42578125" style="156" bestFit="1" customWidth="1"/>
    <col min="9216" max="9216" width="9.140625" style="156"/>
    <col min="9217" max="9217" width="17.5703125" style="156" customWidth="1"/>
    <col min="9218" max="9461" width="9.140625" style="156"/>
    <col min="9462" max="9462" width="2.42578125" style="156" customWidth="1"/>
    <col min="9463" max="9463" width="71" style="156" bestFit="1" customWidth="1"/>
    <col min="9464" max="9467" width="19.28515625" style="156" bestFit="1" customWidth="1"/>
    <col min="9468" max="9468" width="0.85546875" style="156" customWidth="1"/>
    <col min="9469" max="9469" width="13.85546875" style="156" bestFit="1" customWidth="1"/>
    <col min="9470" max="9470" width="15.28515625" style="156" bestFit="1" customWidth="1"/>
    <col min="9471" max="9471" width="12.42578125" style="156" bestFit="1" customWidth="1"/>
    <col min="9472" max="9472" width="9.140625" style="156"/>
    <col min="9473" max="9473" width="17.5703125" style="156" customWidth="1"/>
    <col min="9474" max="9717" width="9.140625" style="156"/>
    <col min="9718" max="9718" width="2.42578125" style="156" customWidth="1"/>
    <col min="9719" max="9719" width="71" style="156" bestFit="1" customWidth="1"/>
    <col min="9720" max="9723" width="19.28515625" style="156" bestFit="1" customWidth="1"/>
    <col min="9724" max="9724" width="0.85546875" style="156" customWidth="1"/>
    <col min="9725" max="9725" width="13.85546875" style="156" bestFit="1" customWidth="1"/>
    <col min="9726" max="9726" width="15.28515625" style="156" bestFit="1" customWidth="1"/>
    <col min="9727" max="9727" width="12.42578125" style="156" bestFit="1" customWidth="1"/>
    <col min="9728" max="9728" width="9.140625" style="156"/>
    <col min="9729" max="9729" width="17.5703125" style="156" customWidth="1"/>
    <col min="9730" max="9973" width="9.140625" style="156"/>
    <col min="9974" max="9974" width="2.42578125" style="156" customWidth="1"/>
    <col min="9975" max="9975" width="71" style="156" bestFit="1" customWidth="1"/>
    <col min="9976" max="9979" width="19.28515625" style="156" bestFit="1" customWidth="1"/>
    <col min="9980" max="9980" width="0.85546875" style="156" customWidth="1"/>
    <col min="9981" max="9981" width="13.85546875" style="156" bestFit="1" customWidth="1"/>
    <col min="9982" max="9982" width="15.28515625" style="156" bestFit="1" customWidth="1"/>
    <col min="9983" max="9983" width="12.42578125" style="156" bestFit="1" customWidth="1"/>
    <col min="9984" max="9984" width="9.140625" style="156"/>
    <col min="9985" max="9985" width="17.5703125" style="156" customWidth="1"/>
    <col min="9986" max="10229" width="9.140625" style="156"/>
    <col min="10230" max="10230" width="2.42578125" style="156" customWidth="1"/>
    <col min="10231" max="10231" width="71" style="156" bestFit="1" customWidth="1"/>
    <col min="10232" max="10235" width="19.28515625" style="156" bestFit="1" customWidth="1"/>
    <col min="10236" max="10236" width="0.85546875" style="156" customWidth="1"/>
    <col min="10237" max="10237" width="13.85546875" style="156" bestFit="1" customWidth="1"/>
    <col min="10238" max="10238" width="15.28515625" style="156" bestFit="1" customWidth="1"/>
    <col min="10239" max="10239" width="12.42578125" style="156" bestFit="1" customWidth="1"/>
    <col min="10240" max="10240" width="9.140625" style="156"/>
    <col min="10241" max="10241" width="17.5703125" style="156" customWidth="1"/>
    <col min="10242" max="10485" width="9.140625" style="156"/>
    <col min="10486" max="10486" width="2.42578125" style="156" customWidth="1"/>
    <col min="10487" max="10487" width="71" style="156" bestFit="1" customWidth="1"/>
    <col min="10488" max="10491" width="19.28515625" style="156" bestFit="1" customWidth="1"/>
    <col min="10492" max="10492" width="0.85546875" style="156" customWidth="1"/>
    <col min="10493" max="10493" width="13.85546875" style="156" bestFit="1" customWidth="1"/>
    <col min="10494" max="10494" width="15.28515625" style="156" bestFit="1" customWidth="1"/>
    <col min="10495" max="10495" width="12.42578125" style="156" bestFit="1" customWidth="1"/>
    <col min="10496" max="10496" width="9.140625" style="156"/>
    <col min="10497" max="10497" width="17.5703125" style="156" customWidth="1"/>
    <col min="10498" max="10741" width="9.140625" style="156"/>
    <col min="10742" max="10742" width="2.42578125" style="156" customWidth="1"/>
    <col min="10743" max="10743" width="71" style="156" bestFit="1" customWidth="1"/>
    <col min="10744" max="10747" width="19.28515625" style="156" bestFit="1" customWidth="1"/>
    <col min="10748" max="10748" width="0.85546875" style="156" customWidth="1"/>
    <col min="10749" max="10749" width="13.85546875" style="156" bestFit="1" customWidth="1"/>
    <col min="10750" max="10750" width="15.28515625" style="156" bestFit="1" customWidth="1"/>
    <col min="10751" max="10751" width="12.42578125" style="156" bestFit="1" customWidth="1"/>
    <col min="10752" max="10752" width="9.140625" style="156"/>
    <col min="10753" max="10753" width="17.5703125" style="156" customWidth="1"/>
    <col min="10754" max="10997" width="9.140625" style="156"/>
    <col min="10998" max="10998" width="2.42578125" style="156" customWidth="1"/>
    <col min="10999" max="10999" width="71" style="156" bestFit="1" customWidth="1"/>
    <col min="11000" max="11003" width="19.28515625" style="156" bestFit="1" customWidth="1"/>
    <col min="11004" max="11004" width="0.85546875" style="156" customWidth="1"/>
    <col min="11005" max="11005" width="13.85546875" style="156" bestFit="1" customWidth="1"/>
    <col min="11006" max="11006" width="15.28515625" style="156" bestFit="1" customWidth="1"/>
    <col min="11007" max="11007" width="12.42578125" style="156" bestFit="1" customWidth="1"/>
    <col min="11008" max="11008" width="9.140625" style="156"/>
    <col min="11009" max="11009" width="17.5703125" style="156" customWidth="1"/>
    <col min="11010" max="11253" width="9.140625" style="156"/>
    <col min="11254" max="11254" width="2.42578125" style="156" customWidth="1"/>
    <col min="11255" max="11255" width="71" style="156" bestFit="1" customWidth="1"/>
    <col min="11256" max="11259" width="19.28515625" style="156" bestFit="1" customWidth="1"/>
    <col min="11260" max="11260" width="0.85546875" style="156" customWidth="1"/>
    <col min="11261" max="11261" width="13.85546875" style="156" bestFit="1" customWidth="1"/>
    <col min="11262" max="11262" width="15.28515625" style="156" bestFit="1" customWidth="1"/>
    <col min="11263" max="11263" width="12.42578125" style="156" bestFit="1" customWidth="1"/>
    <col min="11264" max="11264" width="9.140625" style="156"/>
    <col min="11265" max="11265" width="17.5703125" style="156" customWidth="1"/>
    <col min="11266" max="11509" width="9.140625" style="156"/>
    <col min="11510" max="11510" width="2.42578125" style="156" customWidth="1"/>
    <col min="11511" max="11511" width="71" style="156" bestFit="1" customWidth="1"/>
    <col min="11512" max="11515" width="19.28515625" style="156" bestFit="1" customWidth="1"/>
    <col min="11516" max="11516" width="0.85546875" style="156" customWidth="1"/>
    <col min="11517" max="11517" width="13.85546875" style="156" bestFit="1" customWidth="1"/>
    <col min="11518" max="11518" width="15.28515625" style="156" bestFit="1" customWidth="1"/>
    <col min="11519" max="11519" width="12.42578125" style="156" bestFit="1" customWidth="1"/>
    <col min="11520" max="11520" width="9.140625" style="156"/>
    <col min="11521" max="11521" width="17.5703125" style="156" customWidth="1"/>
    <col min="11522" max="11765" width="9.140625" style="156"/>
    <col min="11766" max="11766" width="2.42578125" style="156" customWidth="1"/>
    <col min="11767" max="11767" width="71" style="156" bestFit="1" customWidth="1"/>
    <col min="11768" max="11771" width="19.28515625" style="156" bestFit="1" customWidth="1"/>
    <col min="11772" max="11772" width="0.85546875" style="156" customWidth="1"/>
    <col min="11773" max="11773" width="13.85546875" style="156" bestFit="1" customWidth="1"/>
    <col min="11774" max="11774" width="15.28515625" style="156" bestFit="1" customWidth="1"/>
    <col min="11775" max="11775" width="12.42578125" style="156" bestFit="1" customWidth="1"/>
    <col min="11776" max="11776" width="9.140625" style="156"/>
    <col min="11777" max="11777" width="17.5703125" style="156" customWidth="1"/>
    <col min="11778" max="12021" width="9.140625" style="156"/>
    <col min="12022" max="12022" width="2.42578125" style="156" customWidth="1"/>
    <col min="12023" max="12023" width="71" style="156" bestFit="1" customWidth="1"/>
    <col min="12024" max="12027" width="19.28515625" style="156" bestFit="1" customWidth="1"/>
    <col min="12028" max="12028" width="0.85546875" style="156" customWidth="1"/>
    <col min="12029" max="12029" width="13.85546875" style="156" bestFit="1" customWidth="1"/>
    <col min="12030" max="12030" width="15.28515625" style="156" bestFit="1" customWidth="1"/>
    <col min="12031" max="12031" width="12.42578125" style="156" bestFit="1" customWidth="1"/>
    <col min="12032" max="12032" width="9.140625" style="156"/>
    <col min="12033" max="12033" width="17.5703125" style="156" customWidth="1"/>
    <col min="12034" max="12277" width="9.140625" style="156"/>
    <col min="12278" max="12278" width="2.42578125" style="156" customWidth="1"/>
    <col min="12279" max="12279" width="71" style="156" bestFit="1" customWidth="1"/>
    <col min="12280" max="12283" width="19.28515625" style="156" bestFit="1" customWidth="1"/>
    <col min="12284" max="12284" width="0.85546875" style="156" customWidth="1"/>
    <col min="12285" max="12285" width="13.85546875" style="156" bestFit="1" customWidth="1"/>
    <col min="12286" max="12286" width="15.28515625" style="156" bestFit="1" customWidth="1"/>
    <col min="12287" max="12287" width="12.42578125" style="156" bestFit="1" customWidth="1"/>
    <col min="12288" max="12288" width="9.140625" style="156"/>
    <col min="12289" max="12289" width="17.5703125" style="156" customWidth="1"/>
    <col min="12290" max="12533" width="9.140625" style="156"/>
    <col min="12534" max="12534" width="2.42578125" style="156" customWidth="1"/>
    <col min="12535" max="12535" width="71" style="156" bestFit="1" customWidth="1"/>
    <col min="12536" max="12539" width="19.28515625" style="156" bestFit="1" customWidth="1"/>
    <col min="12540" max="12540" width="0.85546875" style="156" customWidth="1"/>
    <col min="12541" max="12541" width="13.85546875" style="156" bestFit="1" customWidth="1"/>
    <col min="12542" max="12542" width="15.28515625" style="156" bestFit="1" customWidth="1"/>
    <col min="12543" max="12543" width="12.42578125" style="156" bestFit="1" customWidth="1"/>
    <col min="12544" max="12544" width="9.140625" style="156"/>
    <col min="12545" max="12545" width="17.5703125" style="156" customWidth="1"/>
    <col min="12546" max="12789" width="9.140625" style="156"/>
    <col min="12790" max="12790" width="2.42578125" style="156" customWidth="1"/>
    <col min="12791" max="12791" width="71" style="156" bestFit="1" customWidth="1"/>
    <col min="12792" max="12795" width="19.28515625" style="156" bestFit="1" customWidth="1"/>
    <col min="12796" max="12796" width="0.85546875" style="156" customWidth="1"/>
    <col min="12797" max="12797" width="13.85546875" style="156" bestFit="1" customWidth="1"/>
    <col min="12798" max="12798" width="15.28515625" style="156" bestFit="1" customWidth="1"/>
    <col min="12799" max="12799" width="12.42578125" style="156" bestFit="1" customWidth="1"/>
    <col min="12800" max="12800" width="9.140625" style="156"/>
    <col min="12801" max="12801" width="17.5703125" style="156" customWidth="1"/>
    <col min="12802" max="13045" width="9.140625" style="156"/>
    <col min="13046" max="13046" width="2.42578125" style="156" customWidth="1"/>
    <col min="13047" max="13047" width="71" style="156" bestFit="1" customWidth="1"/>
    <col min="13048" max="13051" width="19.28515625" style="156" bestFit="1" customWidth="1"/>
    <col min="13052" max="13052" width="0.85546875" style="156" customWidth="1"/>
    <col min="13053" max="13053" width="13.85546875" style="156" bestFit="1" customWidth="1"/>
    <col min="13054" max="13054" width="15.28515625" style="156" bestFit="1" customWidth="1"/>
    <col min="13055" max="13055" width="12.42578125" style="156" bestFit="1" customWidth="1"/>
    <col min="13056" max="13056" width="9.140625" style="156"/>
    <col min="13057" max="13057" width="17.5703125" style="156" customWidth="1"/>
    <col min="13058" max="13301" width="9.140625" style="156"/>
    <col min="13302" max="13302" width="2.42578125" style="156" customWidth="1"/>
    <col min="13303" max="13303" width="71" style="156" bestFit="1" customWidth="1"/>
    <col min="13304" max="13307" width="19.28515625" style="156" bestFit="1" customWidth="1"/>
    <col min="13308" max="13308" width="0.85546875" style="156" customWidth="1"/>
    <col min="13309" max="13309" width="13.85546875" style="156" bestFit="1" customWidth="1"/>
    <col min="13310" max="13310" width="15.28515625" style="156" bestFit="1" customWidth="1"/>
    <col min="13311" max="13311" width="12.42578125" style="156" bestFit="1" customWidth="1"/>
    <col min="13312" max="13312" width="9.140625" style="156"/>
    <col min="13313" max="13313" width="17.5703125" style="156" customWidth="1"/>
    <col min="13314" max="13557" width="9.140625" style="156"/>
    <col min="13558" max="13558" width="2.42578125" style="156" customWidth="1"/>
    <col min="13559" max="13559" width="71" style="156" bestFit="1" customWidth="1"/>
    <col min="13560" max="13563" width="19.28515625" style="156" bestFit="1" customWidth="1"/>
    <col min="13564" max="13564" width="0.85546875" style="156" customWidth="1"/>
    <col min="13565" max="13565" width="13.85546875" style="156" bestFit="1" customWidth="1"/>
    <col min="13566" max="13566" width="15.28515625" style="156" bestFit="1" customWidth="1"/>
    <col min="13567" max="13567" width="12.42578125" style="156" bestFit="1" customWidth="1"/>
    <col min="13568" max="13568" width="9.140625" style="156"/>
    <col min="13569" max="13569" width="17.5703125" style="156" customWidth="1"/>
    <col min="13570" max="13813" width="9.140625" style="156"/>
    <col min="13814" max="13814" width="2.42578125" style="156" customWidth="1"/>
    <col min="13815" max="13815" width="71" style="156" bestFit="1" customWidth="1"/>
    <col min="13816" max="13819" width="19.28515625" style="156" bestFit="1" customWidth="1"/>
    <col min="13820" max="13820" width="0.85546875" style="156" customWidth="1"/>
    <col min="13821" max="13821" width="13.85546875" style="156" bestFit="1" customWidth="1"/>
    <col min="13822" max="13822" width="15.28515625" style="156" bestFit="1" customWidth="1"/>
    <col min="13823" max="13823" width="12.42578125" style="156" bestFit="1" customWidth="1"/>
    <col min="13824" max="13824" width="9.140625" style="156"/>
    <col min="13825" max="13825" width="17.5703125" style="156" customWidth="1"/>
    <col min="13826" max="14069" width="9.140625" style="156"/>
    <col min="14070" max="14070" width="2.42578125" style="156" customWidth="1"/>
    <col min="14071" max="14071" width="71" style="156" bestFit="1" customWidth="1"/>
    <col min="14072" max="14075" width="19.28515625" style="156" bestFit="1" customWidth="1"/>
    <col min="14076" max="14076" width="0.85546875" style="156" customWidth="1"/>
    <col min="14077" max="14077" width="13.85546875" style="156" bestFit="1" customWidth="1"/>
    <col min="14078" max="14078" width="15.28515625" style="156" bestFit="1" customWidth="1"/>
    <col min="14079" max="14079" width="12.42578125" style="156" bestFit="1" customWidth="1"/>
    <col min="14080" max="14080" width="9.140625" style="156"/>
    <col min="14081" max="14081" width="17.5703125" style="156" customWidth="1"/>
    <col min="14082" max="14325" width="9.140625" style="156"/>
    <col min="14326" max="14326" width="2.42578125" style="156" customWidth="1"/>
    <col min="14327" max="14327" width="71" style="156" bestFit="1" customWidth="1"/>
    <col min="14328" max="14331" width="19.28515625" style="156" bestFit="1" customWidth="1"/>
    <col min="14332" max="14332" width="0.85546875" style="156" customWidth="1"/>
    <col min="14333" max="14333" width="13.85546875" style="156" bestFit="1" customWidth="1"/>
    <col min="14334" max="14334" width="15.28515625" style="156" bestFit="1" customWidth="1"/>
    <col min="14335" max="14335" width="12.42578125" style="156" bestFit="1" customWidth="1"/>
    <col min="14336" max="14336" width="9.140625" style="156"/>
    <col min="14337" max="14337" width="17.5703125" style="156" customWidth="1"/>
    <col min="14338" max="14581" width="9.140625" style="156"/>
    <col min="14582" max="14582" width="2.42578125" style="156" customWidth="1"/>
    <col min="14583" max="14583" width="71" style="156" bestFit="1" customWidth="1"/>
    <col min="14584" max="14587" width="19.28515625" style="156" bestFit="1" customWidth="1"/>
    <col min="14588" max="14588" width="0.85546875" style="156" customWidth="1"/>
    <col min="14589" max="14589" width="13.85546875" style="156" bestFit="1" customWidth="1"/>
    <col min="14590" max="14590" width="15.28515625" style="156" bestFit="1" customWidth="1"/>
    <col min="14591" max="14591" width="12.42578125" style="156" bestFit="1" customWidth="1"/>
    <col min="14592" max="14592" width="9.140625" style="156"/>
    <col min="14593" max="14593" width="17.5703125" style="156" customWidth="1"/>
    <col min="14594" max="14837" width="9.140625" style="156"/>
    <col min="14838" max="14838" width="2.42578125" style="156" customWidth="1"/>
    <col min="14839" max="14839" width="71" style="156" bestFit="1" customWidth="1"/>
    <col min="14840" max="14843" width="19.28515625" style="156" bestFit="1" customWidth="1"/>
    <col min="14844" max="14844" width="0.85546875" style="156" customWidth="1"/>
    <col min="14845" max="14845" width="13.85546875" style="156" bestFit="1" customWidth="1"/>
    <col min="14846" max="14846" width="15.28515625" style="156" bestFit="1" customWidth="1"/>
    <col min="14847" max="14847" width="12.42578125" style="156" bestFit="1" customWidth="1"/>
    <col min="14848" max="14848" width="9.140625" style="156"/>
    <col min="14849" max="14849" width="17.5703125" style="156" customWidth="1"/>
    <col min="14850" max="15093" width="9.140625" style="156"/>
    <col min="15094" max="15094" width="2.42578125" style="156" customWidth="1"/>
    <col min="15095" max="15095" width="71" style="156" bestFit="1" customWidth="1"/>
    <col min="15096" max="15099" width="19.28515625" style="156" bestFit="1" customWidth="1"/>
    <col min="15100" max="15100" width="0.85546875" style="156" customWidth="1"/>
    <col min="15101" max="15101" width="13.85546875" style="156" bestFit="1" customWidth="1"/>
    <col min="15102" max="15102" width="15.28515625" style="156" bestFit="1" customWidth="1"/>
    <col min="15103" max="15103" width="12.42578125" style="156" bestFit="1" customWidth="1"/>
    <col min="15104" max="15104" width="9.140625" style="156"/>
    <col min="15105" max="15105" width="17.5703125" style="156" customWidth="1"/>
    <col min="15106" max="15349" width="9.140625" style="156"/>
    <col min="15350" max="15350" width="2.42578125" style="156" customWidth="1"/>
    <col min="15351" max="15351" width="71" style="156" bestFit="1" customWidth="1"/>
    <col min="15352" max="15355" width="19.28515625" style="156" bestFit="1" customWidth="1"/>
    <col min="15356" max="15356" width="0.85546875" style="156" customWidth="1"/>
    <col min="15357" max="15357" width="13.85546875" style="156" bestFit="1" customWidth="1"/>
    <col min="15358" max="15358" width="15.28515625" style="156" bestFit="1" customWidth="1"/>
    <col min="15359" max="15359" width="12.42578125" style="156" bestFit="1" customWidth="1"/>
    <col min="15360" max="15360" width="9.140625" style="156"/>
    <col min="15361" max="15361" width="17.5703125" style="156" customWidth="1"/>
    <col min="15362" max="15605" width="9.140625" style="156"/>
    <col min="15606" max="15606" width="2.42578125" style="156" customWidth="1"/>
    <col min="15607" max="15607" width="71" style="156" bestFit="1" customWidth="1"/>
    <col min="15608" max="15611" width="19.28515625" style="156" bestFit="1" customWidth="1"/>
    <col min="15612" max="15612" width="0.85546875" style="156" customWidth="1"/>
    <col min="15613" max="15613" width="13.85546875" style="156" bestFit="1" customWidth="1"/>
    <col min="15614" max="15614" width="15.28515625" style="156" bestFit="1" customWidth="1"/>
    <col min="15615" max="15615" width="12.42578125" style="156" bestFit="1" customWidth="1"/>
    <col min="15616" max="15616" width="9.140625" style="156"/>
    <col min="15617" max="15617" width="17.5703125" style="156" customWidth="1"/>
    <col min="15618" max="15861" width="9.140625" style="156"/>
    <col min="15862" max="15862" width="2.42578125" style="156" customWidth="1"/>
    <col min="15863" max="15863" width="71" style="156" bestFit="1" customWidth="1"/>
    <col min="15864" max="15867" width="19.28515625" style="156" bestFit="1" customWidth="1"/>
    <col min="15868" max="15868" width="0.85546875" style="156" customWidth="1"/>
    <col min="15869" max="15869" width="13.85546875" style="156" bestFit="1" customWidth="1"/>
    <col min="15870" max="15870" width="15.28515625" style="156" bestFit="1" customWidth="1"/>
    <col min="15871" max="15871" width="12.42578125" style="156" bestFit="1" customWidth="1"/>
    <col min="15872" max="15872" width="9.140625" style="156"/>
    <col min="15873" max="15873" width="17.5703125" style="156" customWidth="1"/>
    <col min="15874" max="16117" width="9.140625" style="156"/>
    <col min="16118" max="16118" width="2.42578125" style="156" customWidth="1"/>
    <col min="16119" max="16119" width="71" style="156" bestFit="1" customWidth="1"/>
    <col min="16120" max="16123" width="19.28515625" style="156" bestFit="1" customWidth="1"/>
    <col min="16124" max="16124" width="0.85546875" style="156" customWidth="1"/>
    <col min="16125" max="16125" width="13.85546875" style="156" bestFit="1" customWidth="1"/>
    <col min="16126" max="16126" width="15.28515625" style="156" bestFit="1" customWidth="1"/>
    <col min="16127" max="16127" width="12.42578125" style="156" bestFit="1" customWidth="1"/>
    <col min="16128" max="16128" width="9.140625" style="156"/>
    <col min="16129" max="16129" width="17.5703125" style="156" customWidth="1"/>
    <col min="16130" max="16384" width="9.140625" style="156"/>
  </cols>
  <sheetData>
    <row r="1" spans="1:4" ht="15.75">
      <c r="A1" s="155"/>
      <c r="B1" s="314"/>
      <c r="C1" s="155"/>
      <c r="D1" s="155"/>
    </row>
    <row r="2" spans="1:4" s="157" customFormat="1" ht="15.75" customHeight="1">
      <c r="B2" s="158" t="s">
        <v>244</v>
      </c>
      <c r="C2" s="561" t="s">
        <v>2</v>
      </c>
      <c r="D2" s="561"/>
    </row>
    <row r="3" spans="1:4" s="157" customFormat="1" ht="15.75" customHeight="1">
      <c r="B3" s="369" t="s">
        <v>245</v>
      </c>
      <c r="C3" s="236">
        <v>43921</v>
      </c>
      <c r="D3" s="236">
        <v>43830</v>
      </c>
    </row>
    <row r="4" spans="1:4" s="159" customFormat="1" ht="15.75" customHeight="1">
      <c r="B4" s="574" t="s">
        <v>96</v>
      </c>
      <c r="C4" s="574"/>
      <c r="D4" s="574"/>
    </row>
    <row r="5" spans="1:4" ht="15.75" customHeight="1">
      <c r="B5" s="181" t="s">
        <v>97</v>
      </c>
      <c r="C5" s="547">
        <v>757278</v>
      </c>
      <c r="D5" s="525">
        <v>595971</v>
      </c>
    </row>
    <row r="6" spans="1:4" ht="15.75" customHeight="1">
      <c r="B6" s="367" t="s">
        <v>158</v>
      </c>
      <c r="C6" s="548">
        <v>511984</v>
      </c>
      <c r="D6" s="368">
        <v>2068611</v>
      </c>
    </row>
    <row r="7" spans="1:4" ht="15.75" customHeight="1">
      <c r="B7" s="181" t="s">
        <v>383</v>
      </c>
      <c r="C7" s="550">
        <v>281522</v>
      </c>
      <c r="D7" s="525">
        <v>256674</v>
      </c>
    </row>
    <row r="8" spans="1:4" ht="15.75" customHeight="1">
      <c r="B8" s="367" t="s">
        <v>351</v>
      </c>
      <c r="C8" s="548">
        <v>15165</v>
      </c>
      <c r="D8" s="368">
        <v>14942</v>
      </c>
    </row>
    <row r="9" spans="1:4" ht="15.75" customHeight="1">
      <c r="B9" s="181" t="s">
        <v>352</v>
      </c>
      <c r="C9" s="550">
        <v>9681</v>
      </c>
      <c r="D9" s="525">
        <v>17452</v>
      </c>
    </row>
    <row r="10" spans="1:4" ht="15.75" customHeight="1">
      <c r="B10" s="367" t="s">
        <v>236</v>
      </c>
      <c r="C10" s="548">
        <v>43483</v>
      </c>
      <c r="D10" s="368">
        <v>32335</v>
      </c>
    </row>
    <row r="11" spans="1:4" ht="15.75" customHeight="1">
      <c r="B11" s="181" t="s">
        <v>353</v>
      </c>
      <c r="C11" s="550">
        <v>228664</v>
      </c>
      <c r="D11" s="525">
        <v>19202</v>
      </c>
    </row>
    <row r="12" spans="1:4" ht="15.75" customHeight="1">
      <c r="B12" s="367" t="s">
        <v>354</v>
      </c>
      <c r="C12" s="554">
        <v>917</v>
      </c>
      <c r="D12" s="368">
        <v>703</v>
      </c>
    </row>
    <row r="13" spans="1:4" ht="15.75" customHeight="1">
      <c r="B13" s="181" t="s">
        <v>305</v>
      </c>
      <c r="C13" s="550">
        <v>33212</v>
      </c>
      <c r="D13" s="525">
        <v>4677</v>
      </c>
    </row>
    <row r="14" spans="1:4" ht="15.75" customHeight="1">
      <c r="B14" s="367" t="s">
        <v>201</v>
      </c>
      <c r="C14" s="548">
        <v>1887</v>
      </c>
      <c r="D14" s="368">
        <v>1876</v>
      </c>
    </row>
    <row r="15" spans="1:4" ht="15.75" customHeight="1">
      <c r="B15" s="181" t="s">
        <v>15</v>
      </c>
      <c r="C15" s="550">
        <v>39483</v>
      </c>
      <c r="D15" s="525">
        <v>41133</v>
      </c>
    </row>
    <row r="16" spans="1:4" s="157" customFormat="1" ht="15.75" customHeight="1">
      <c r="B16" s="162"/>
      <c r="C16" s="360">
        <v>1923276</v>
      </c>
      <c r="D16" s="360">
        <v>3053576</v>
      </c>
    </row>
    <row r="17" spans="2:4" s="159" customFormat="1" ht="15.75" customHeight="1">
      <c r="B17" s="574" t="s">
        <v>101</v>
      </c>
      <c r="C17" s="574"/>
      <c r="D17" s="574"/>
    </row>
    <row r="18" spans="2:4" s="159" customFormat="1" ht="15.75" customHeight="1">
      <c r="B18" s="182" t="s">
        <v>102</v>
      </c>
      <c r="C18" s="183"/>
      <c r="D18" s="183"/>
    </row>
    <row r="19" spans="2:4" s="159" customFormat="1" ht="15.75" customHeight="1">
      <c r="B19" s="367" t="s">
        <v>201</v>
      </c>
      <c r="C19" s="551">
        <v>46649</v>
      </c>
      <c r="D19" s="368">
        <v>46515</v>
      </c>
    </row>
    <row r="20" spans="2:4" ht="15.75" customHeight="1">
      <c r="B20" s="181" t="s">
        <v>383</v>
      </c>
      <c r="C20" s="552">
        <v>10700</v>
      </c>
      <c r="D20" s="184">
        <v>10679</v>
      </c>
    </row>
    <row r="21" spans="2:4" s="159" customFormat="1" ht="15.75" customHeight="1">
      <c r="B21" s="367" t="s">
        <v>103</v>
      </c>
      <c r="C21" s="548">
        <v>1620971</v>
      </c>
      <c r="D21" s="368">
        <v>1576332</v>
      </c>
    </row>
    <row r="22" spans="2:4" ht="15.75" customHeight="1">
      <c r="B22" s="181" t="s">
        <v>378</v>
      </c>
      <c r="C22" s="553">
        <v>0</v>
      </c>
      <c r="D22" s="184">
        <v>242</v>
      </c>
    </row>
    <row r="23" spans="2:4" s="159" customFormat="1" ht="15.75" customHeight="1">
      <c r="B23" s="367" t="s">
        <v>105</v>
      </c>
      <c r="C23" s="548">
        <v>51597</v>
      </c>
      <c r="D23" s="368">
        <v>52886</v>
      </c>
    </row>
    <row r="24" spans="2:4" ht="15.75" customHeight="1">
      <c r="B24" s="181" t="s">
        <v>369</v>
      </c>
      <c r="C24" s="552">
        <v>43024</v>
      </c>
      <c r="D24" s="184">
        <v>43024</v>
      </c>
    </row>
    <row r="25" spans="2:4" s="159" customFormat="1" ht="15.75" customHeight="1">
      <c r="B25" s="367" t="s">
        <v>353</v>
      </c>
      <c r="C25" s="548">
        <v>3068</v>
      </c>
      <c r="D25" s="368">
        <v>0</v>
      </c>
    </row>
    <row r="26" spans="2:4" s="159" customFormat="1" ht="15.75" customHeight="1">
      <c r="B26" s="181" t="s">
        <v>352</v>
      </c>
      <c r="C26" s="552">
        <v>12226</v>
      </c>
      <c r="D26" s="184">
        <v>0</v>
      </c>
    </row>
    <row r="27" spans="2:4" ht="15.75" customHeight="1">
      <c r="B27" s="367" t="s">
        <v>106</v>
      </c>
      <c r="C27" s="548">
        <v>13700</v>
      </c>
      <c r="D27" s="368">
        <v>12693</v>
      </c>
    </row>
    <row r="28" spans="2:4" s="157" customFormat="1" ht="15.75" customHeight="1">
      <c r="B28" s="162"/>
      <c r="C28" s="360">
        <v>1801935</v>
      </c>
      <c r="D28" s="360">
        <v>1742371</v>
      </c>
    </row>
    <row r="29" spans="2:4" ht="15.75" customHeight="1">
      <c r="B29" s="181" t="s">
        <v>107</v>
      </c>
      <c r="C29" s="552">
        <v>1510113</v>
      </c>
      <c r="D29" s="184">
        <v>1390300</v>
      </c>
    </row>
    <row r="30" spans="2:4" s="159" customFormat="1" ht="15.75" customHeight="1">
      <c r="B30" s="367" t="s">
        <v>108</v>
      </c>
      <c r="C30" s="548">
        <v>7153557</v>
      </c>
      <c r="D30" s="368">
        <v>7156235</v>
      </c>
    </row>
    <row r="31" spans="2:4" ht="15.75" customHeight="1">
      <c r="B31" s="181" t="s">
        <v>109</v>
      </c>
      <c r="C31" s="552">
        <v>300500</v>
      </c>
      <c r="D31" s="184">
        <v>306071</v>
      </c>
    </row>
    <row r="32" spans="2:4" ht="15.75" customHeight="1">
      <c r="B32" s="162"/>
      <c r="C32" s="360">
        <v>8964170</v>
      </c>
      <c r="D32" s="360">
        <v>8852606</v>
      </c>
    </row>
    <row r="33" spans="2:4" ht="15.75" customHeight="1">
      <c r="B33" s="162"/>
      <c r="C33" s="360">
        <v>10766105</v>
      </c>
      <c r="D33" s="360">
        <v>10594977</v>
      </c>
    </row>
    <row r="34" spans="2:4" s="157" customFormat="1" ht="15.75" customHeight="1">
      <c r="B34" s="165" t="s">
        <v>110</v>
      </c>
      <c r="C34" s="360">
        <v>12689381</v>
      </c>
      <c r="D34" s="360">
        <v>13648553</v>
      </c>
    </row>
    <row r="35" spans="2:4" s="161" customFormat="1" ht="15.75" customHeight="1">
      <c r="B35" s="166"/>
      <c r="C35" s="155"/>
      <c r="D35" s="155"/>
    </row>
    <row r="36" spans="2:4" s="157" customFormat="1" ht="15.75" customHeight="1">
      <c r="B36" s="158" t="s">
        <v>246</v>
      </c>
      <c r="C36" s="561" t="s">
        <v>2</v>
      </c>
      <c r="D36" s="561"/>
    </row>
    <row r="37" spans="2:4" s="157" customFormat="1" ht="15.75" customHeight="1">
      <c r="B37" s="369" t="s">
        <v>245</v>
      </c>
      <c r="C37" s="236">
        <v>43921</v>
      </c>
      <c r="D37" s="236">
        <v>43830</v>
      </c>
    </row>
    <row r="38" spans="2:4" s="159" customFormat="1" ht="15.75" customHeight="1">
      <c r="B38" s="574" t="s">
        <v>96</v>
      </c>
      <c r="C38" s="574"/>
      <c r="D38" s="574"/>
    </row>
    <row r="39" spans="2:4" ht="15.75" customHeight="1">
      <c r="B39" s="181" t="s">
        <v>111</v>
      </c>
      <c r="C39" s="547">
        <v>886355</v>
      </c>
      <c r="D39" s="525">
        <v>709928</v>
      </c>
    </row>
    <row r="40" spans="2:4" ht="15.75" customHeight="1">
      <c r="B40" s="367" t="s">
        <v>112</v>
      </c>
      <c r="C40" s="548">
        <v>371913</v>
      </c>
      <c r="D40" s="368">
        <v>367508</v>
      </c>
    </row>
    <row r="41" spans="2:4" ht="15.75" customHeight="1">
      <c r="B41" s="181" t="s">
        <v>379</v>
      </c>
      <c r="C41" s="549">
        <v>240</v>
      </c>
      <c r="D41" s="525">
        <v>282</v>
      </c>
    </row>
    <row r="42" spans="2:4" ht="15.75" customHeight="1">
      <c r="B42" s="367" t="s">
        <v>154</v>
      </c>
      <c r="C42" s="548">
        <v>167858</v>
      </c>
      <c r="D42" s="368">
        <v>167774</v>
      </c>
    </row>
    <row r="43" spans="2:4" ht="15.75" customHeight="1">
      <c r="B43" s="181" t="s">
        <v>113</v>
      </c>
      <c r="C43" s="550">
        <v>127657</v>
      </c>
      <c r="D43" s="525">
        <v>92106</v>
      </c>
    </row>
    <row r="44" spans="2:4" ht="15.75" customHeight="1">
      <c r="B44" s="367" t="s">
        <v>355</v>
      </c>
      <c r="C44" s="548">
        <v>48970</v>
      </c>
      <c r="D44" s="368">
        <v>48336</v>
      </c>
    </row>
    <row r="45" spans="2:4" ht="15.75" customHeight="1">
      <c r="B45" s="181" t="s">
        <v>356</v>
      </c>
      <c r="C45" s="550">
        <v>9731</v>
      </c>
      <c r="D45" s="525">
        <v>102079</v>
      </c>
    </row>
    <row r="46" spans="2:4" ht="15.75" customHeight="1">
      <c r="B46" s="367" t="s">
        <v>114</v>
      </c>
      <c r="C46" s="548">
        <v>26512</v>
      </c>
      <c r="D46" s="368">
        <v>33341</v>
      </c>
    </row>
    <row r="47" spans="2:4" ht="15.75" customHeight="1">
      <c r="B47" s="181" t="s">
        <v>357</v>
      </c>
      <c r="C47" s="550">
        <v>2176</v>
      </c>
      <c r="D47" s="525">
        <v>2173</v>
      </c>
    </row>
    <row r="48" spans="2:4" ht="15.75" customHeight="1">
      <c r="B48" s="367" t="s">
        <v>306</v>
      </c>
      <c r="C48" s="548">
        <v>2480</v>
      </c>
      <c r="D48" s="368">
        <v>2480</v>
      </c>
    </row>
    <row r="49" spans="2:4" ht="15.75" customHeight="1">
      <c r="B49" s="181" t="s">
        <v>15</v>
      </c>
      <c r="C49" s="550">
        <v>55374</v>
      </c>
      <c r="D49" s="525">
        <v>80152</v>
      </c>
    </row>
    <row r="50" spans="2:4" s="157" customFormat="1" ht="15.75" customHeight="1">
      <c r="B50" s="162"/>
      <c r="C50" s="163">
        <v>1699266</v>
      </c>
      <c r="D50" s="360">
        <v>1606159</v>
      </c>
    </row>
    <row r="51" spans="2:4" s="159" customFormat="1" ht="15.75" customHeight="1">
      <c r="B51" s="574" t="s">
        <v>101</v>
      </c>
      <c r="C51" s="574"/>
      <c r="D51" s="574"/>
    </row>
    <row r="52" spans="2:4" s="159" customFormat="1" ht="15.75" customHeight="1">
      <c r="B52" s="228" t="s">
        <v>115</v>
      </c>
      <c r="C52" s="183"/>
      <c r="D52" s="183"/>
    </row>
    <row r="53" spans="2:4" ht="15.75" customHeight="1">
      <c r="B53" s="367" t="s">
        <v>116</v>
      </c>
      <c r="C53" s="551">
        <v>620011</v>
      </c>
      <c r="D53" s="368">
        <v>637448</v>
      </c>
    </row>
    <row r="54" spans="2:4" ht="15.75" customHeight="1">
      <c r="B54" s="181" t="s">
        <v>112</v>
      </c>
      <c r="C54" s="550">
        <v>1554166</v>
      </c>
      <c r="D54" s="525">
        <v>1528971</v>
      </c>
    </row>
    <row r="55" spans="2:4" ht="15.75" customHeight="1">
      <c r="B55" s="367" t="s">
        <v>379</v>
      </c>
      <c r="C55" s="554">
        <v>73</v>
      </c>
      <c r="D55" s="368">
        <v>101</v>
      </c>
    </row>
    <row r="56" spans="2:4" ht="15.75" customHeight="1">
      <c r="B56" s="181" t="s">
        <v>314</v>
      </c>
      <c r="C56" s="549">
        <v>0</v>
      </c>
      <c r="D56" s="525">
        <v>135</v>
      </c>
    </row>
    <row r="57" spans="2:4" ht="15.75" customHeight="1">
      <c r="B57" s="367" t="s">
        <v>104</v>
      </c>
      <c r="C57" s="548">
        <v>713361</v>
      </c>
      <c r="D57" s="368">
        <v>686732</v>
      </c>
    </row>
    <row r="58" spans="2:4" ht="15.75" customHeight="1">
      <c r="B58" s="181" t="s">
        <v>355</v>
      </c>
      <c r="C58" s="550">
        <v>34179</v>
      </c>
      <c r="D58" s="525">
        <v>41236</v>
      </c>
    </row>
    <row r="59" spans="2:4" ht="15.75" customHeight="1">
      <c r="B59" s="367" t="s">
        <v>114</v>
      </c>
      <c r="C59" s="548">
        <v>59509</v>
      </c>
      <c r="D59" s="368">
        <v>62367</v>
      </c>
    </row>
    <row r="60" spans="2:4" ht="15.75" customHeight="1">
      <c r="B60" s="181" t="s">
        <v>327</v>
      </c>
      <c r="C60" s="550">
        <v>15992</v>
      </c>
      <c r="D60" s="525">
        <v>16612</v>
      </c>
    </row>
    <row r="61" spans="2:4" ht="15.75" customHeight="1">
      <c r="B61" s="367" t="s">
        <v>157</v>
      </c>
      <c r="C61" s="548">
        <v>388616</v>
      </c>
      <c r="D61" s="368">
        <v>351904</v>
      </c>
    </row>
    <row r="62" spans="2:4" ht="15.75" customHeight="1">
      <c r="B62" s="181" t="s">
        <v>15</v>
      </c>
      <c r="C62" s="550">
        <v>46714</v>
      </c>
      <c r="D62" s="525">
        <v>35652</v>
      </c>
    </row>
    <row r="63" spans="2:4" ht="15.75" customHeight="1">
      <c r="B63" s="165"/>
      <c r="C63" s="163">
        <v>3432621</v>
      </c>
      <c r="D63" s="360">
        <v>3361158</v>
      </c>
    </row>
    <row r="64" spans="2:4" s="159" customFormat="1" ht="15.75" customHeight="1">
      <c r="B64" s="356" t="s">
        <v>117</v>
      </c>
      <c r="C64" s="356"/>
      <c r="D64" s="356"/>
    </row>
    <row r="65" spans="2:4" ht="15.75" customHeight="1">
      <c r="B65" s="181" t="s">
        <v>118</v>
      </c>
      <c r="C65" s="547">
        <v>3590020</v>
      </c>
      <c r="D65" s="525">
        <v>3590020</v>
      </c>
    </row>
    <row r="66" spans="2:4" ht="15.75" customHeight="1">
      <c r="B66" s="367" t="s">
        <v>119</v>
      </c>
      <c r="C66" s="554">
        <v>666</v>
      </c>
      <c r="D66" s="368">
        <v>666</v>
      </c>
    </row>
    <row r="67" spans="2:4" ht="15.75" customHeight="1">
      <c r="B67" s="181" t="s">
        <v>120</v>
      </c>
      <c r="C67" s="550">
        <v>1192078</v>
      </c>
      <c r="D67" s="525">
        <v>1192078</v>
      </c>
    </row>
    <row r="68" spans="2:4" ht="15.75" customHeight="1">
      <c r="B68" s="367" t="s">
        <v>122</v>
      </c>
      <c r="C68" s="548">
        <v>1844193</v>
      </c>
      <c r="D68" s="368">
        <v>1899993</v>
      </c>
    </row>
    <row r="69" spans="2:4" ht="15.75" customHeight="1">
      <c r="B69" s="181" t="s">
        <v>370</v>
      </c>
      <c r="C69" s="550">
        <v>63630</v>
      </c>
      <c r="D69" s="525">
        <v>31191</v>
      </c>
    </row>
    <row r="70" spans="2:4" ht="15.75" customHeight="1">
      <c r="B70" s="367" t="s">
        <v>150</v>
      </c>
      <c r="C70" s="548">
        <v>364465</v>
      </c>
      <c r="D70" s="368">
        <v>0</v>
      </c>
    </row>
    <row r="71" spans="2:4" s="157" customFormat="1" ht="15.75" customHeight="1">
      <c r="B71" s="165"/>
      <c r="C71" s="163">
        <v>7055052</v>
      </c>
      <c r="D71" s="360">
        <v>6713948</v>
      </c>
    </row>
    <row r="72" spans="2:4" s="506" customFormat="1" ht="25.5">
      <c r="B72" s="523" t="s">
        <v>371</v>
      </c>
      <c r="C72" s="368">
        <v>502442</v>
      </c>
      <c r="D72" s="368">
        <v>1967288</v>
      </c>
    </row>
    <row r="73" spans="2:4" s="157" customFormat="1" ht="15.75" customHeight="1">
      <c r="B73" s="165"/>
      <c r="C73" s="360">
        <v>7557494</v>
      </c>
      <c r="D73" s="360">
        <v>8681236</v>
      </c>
    </row>
    <row r="74" spans="2:4" s="157" customFormat="1" ht="15.75" customHeight="1">
      <c r="B74" s="165" t="s">
        <v>121</v>
      </c>
      <c r="C74" s="163">
        <v>12689381</v>
      </c>
      <c r="D74" s="360">
        <v>13648553</v>
      </c>
    </row>
    <row r="75" spans="2:4" ht="24.75" customHeight="1">
      <c r="C75" s="556"/>
      <c r="D75" s="556"/>
    </row>
    <row r="76" spans="2:4" ht="24.75" customHeight="1">
      <c r="C76" s="556"/>
      <c r="D76" s="556"/>
    </row>
    <row r="77" spans="2:4" ht="24.75" customHeight="1">
      <c r="C77" s="556"/>
      <c r="D77" s="556"/>
    </row>
    <row r="78" spans="2:4" s="155" customFormat="1" ht="24.75" customHeight="1">
      <c r="B78" s="168"/>
      <c r="C78" s="169"/>
      <c r="D78" s="169"/>
    </row>
    <row r="79" spans="2:4" ht="24.75" customHeight="1"/>
    <row r="80" spans="2:4" ht="24.75" customHeight="1"/>
    <row r="81" ht="24.75" customHeight="1"/>
  </sheetData>
  <mergeCells count="6">
    <mergeCell ref="C36:D36"/>
    <mergeCell ref="B38:D38"/>
    <mergeCell ref="B51:D51"/>
    <mergeCell ref="C2:D2"/>
    <mergeCell ref="B4:D4"/>
    <mergeCell ref="B17:D17"/>
  </mergeCells>
  <pageMargins left="0.78740157499999996" right="0.78740157499999996" top="0.984251969" bottom="0.984251969" header="0.49212598499999999" footer="0.49212598499999999"/>
  <pageSetup paperSize="9" scale="83" orientation="portrait" r:id="rId1"/>
  <headerFooter alignWithMargins="0"/>
  <rowBreaks count="1" manualBreakCount="1">
    <brk id="35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Planilha19">
    <pageSetUpPr fitToPage="1"/>
  </sheetPr>
  <dimension ref="B1:H60"/>
  <sheetViews>
    <sheetView showGridLines="0" showWhiteSpace="0" topLeftCell="A54" zoomScale="80" zoomScaleNormal="80" workbookViewId="0">
      <selection activeCell="A48" sqref="A1:XFD1048576"/>
    </sheetView>
  </sheetViews>
  <sheetFormatPr defaultRowHeight="16.5"/>
  <cols>
    <col min="1" max="1" width="4" style="170" customWidth="1"/>
    <col min="2" max="2" width="62.85546875" style="170" bestFit="1" customWidth="1"/>
    <col min="3" max="4" width="17.85546875" style="170" customWidth="1"/>
    <col min="5" max="243" width="9.140625" style="170"/>
    <col min="244" max="244" width="4" style="170" customWidth="1"/>
    <col min="245" max="245" width="85.85546875" style="170" customWidth="1"/>
    <col min="246" max="247" width="17.5703125" style="170" bestFit="1" customWidth="1"/>
    <col min="248" max="249" width="17.28515625" style="170" bestFit="1" customWidth="1"/>
    <col min="250" max="250" width="12.85546875" style="170" bestFit="1" customWidth="1"/>
    <col min="251" max="251" width="9.140625" style="170"/>
    <col min="252" max="252" width="9.7109375" style="170" bestFit="1" customWidth="1"/>
    <col min="253" max="253" width="11.7109375" style="170" bestFit="1" customWidth="1"/>
    <col min="254" max="254" width="9.140625" style="170"/>
    <col min="255" max="255" width="11.7109375" style="170" bestFit="1" customWidth="1"/>
    <col min="256" max="499" width="9.140625" style="170"/>
    <col min="500" max="500" width="4" style="170" customWidth="1"/>
    <col min="501" max="501" width="85.85546875" style="170" customWidth="1"/>
    <col min="502" max="503" width="17.5703125" style="170" bestFit="1" customWidth="1"/>
    <col min="504" max="505" width="17.28515625" style="170" bestFit="1" customWidth="1"/>
    <col min="506" max="506" width="12.85546875" style="170" bestFit="1" customWidth="1"/>
    <col min="507" max="507" width="9.140625" style="170"/>
    <col min="508" max="508" width="9.7109375" style="170" bestFit="1" customWidth="1"/>
    <col min="509" max="509" width="11.7109375" style="170" bestFit="1" customWidth="1"/>
    <col min="510" max="510" width="9.140625" style="170"/>
    <col min="511" max="511" width="11.7109375" style="170" bestFit="1" customWidth="1"/>
    <col min="512" max="755" width="9.140625" style="170"/>
    <col min="756" max="756" width="4" style="170" customWidth="1"/>
    <col min="757" max="757" width="85.85546875" style="170" customWidth="1"/>
    <col min="758" max="759" width="17.5703125" style="170" bestFit="1" customWidth="1"/>
    <col min="760" max="761" width="17.28515625" style="170" bestFit="1" customWidth="1"/>
    <col min="762" max="762" width="12.85546875" style="170" bestFit="1" customWidth="1"/>
    <col min="763" max="763" width="9.140625" style="170"/>
    <col min="764" max="764" width="9.7109375" style="170" bestFit="1" customWidth="1"/>
    <col min="765" max="765" width="11.7109375" style="170" bestFit="1" customWidth="1"/>
    <col min="766" max="766" width="9.140625" style="170"/>
    <col min="767" max="767" width="11.7109375" style="170" bestFit="1" customWidth="1"/>
    <col min="768" max="1011" width="9.140625" style="170"/>
    <col min="1012" max="1012" width="4" style="170" customWidth="1"/>
    <col min="1013" max="1013" width="85.85546875" style="170" customWidth="1"/>
    <col min="1014" max="1015" width="17.5703125" style="170" bestFit="1" customWidth="1"/>
    <col min="1016" max="1017" width="17.28515625" style="170" bestFit="1" customWidth="1"/>
    <col min="1018" max="1018" width="12.85546875" style="170" bestFit="1" customWidth="1"/>
    <col min="1019" max="1019" width="9.140625" style="170"/>
    <col min="1020" max="1020" width="9.7109375" style="170" bestFit="1" customWidth="1"/>
    <col min="1021" max="1021" width="11.7109375" style="170" bestFit="1" customWidth="1"/>
    <col min="1022" max="1022" width="9.140625" style="170"/>
    <col min="1023" max="1023" width="11.7109375" style="170" bestFit="1" customWidth="1"/>
    <col min="1024" max="1267" width="9.140625" style="170"/>
    <col min="1268" max="1268" width="4" style="170" customWidth="1"/>
    <col min="1269" max="1269" width="85.85546875" style="170" customWidth="1"/>
    <col min="1270" max="1271" width="17.5703125" style="170" bestFit="1" customWidth="1"/>
    <col min="1272" max="1273" width="17.28515625" style="170" bestFit="1" customWidth="1"/>
    <col min="1274" max="1274" width="12.85546875" style="170" bestFit="1" customWidth="1"/>
    <col min="1275" max="1275" width="9.140625" style="170"/>
    <col min="1276" max="1276" width="9.7109375" style="170" bestFit="1" customWidth="1"/>
    <col min="1277" max="1277" width="11.7109375" style="170" bestFit="1" customWidth="1"/>
    <col min="1278" max="1278" width="9.140625" style="170"/>
    <col min="1279" max="1279" width="11.7109375" style="170" bestFit="1" customWidth="1"/>
    <col min="1280" max="1523" width="9.140625" style="170"/>
    <col min="1524" max="1524" width="4" style="170" customWidth="1"/>
    <col min="1525" max="1525" width="85.85546875" style="170" customWidth="1"/>
    <col min="1526" max="1527" width="17.5703125" style="170" bestFit="1" customWidth="1"/>
    <col min="1528" max="1529" width="17.28515625" style="170" bestFit="1" customWidth="1"/>
    <col min="1530" max="1530" width="12.85546875" style="170" bestFit="1" customWidth="1"/>
    <col min="1531" max="1531" width="9.140625" style="170"/>
    <col min="1532" max="1532" width="9.7109375" style="170" bestFit="1" customWidth="1"/>
    <col min="1533" max="1533" width="11.7109375" style="170" bestFit="1" customWidth="1"/>
    <col min="1534" max="1534" width="9.140625" style="170"/>
    <col min="1535" max="1535" width="11.7109375" style="170" bestFit="1" customWidth="1"/>
    <col min="1536" max="1779" width="9.140625" style="170"/>
    <col min="1780" max="1780" width="4" style="170" customWidth="1"/>
    <col min="1781" max="1781" width="85.85546875" style="170" customWidth="1"/>
    <col min="1782" max="1783" width="17.5703125" style="170" bestFit="1" customWidth="1"/>
    <col min="1784" max="1785" width="17.28515625" style="170" bestFit="1" customWidth="1"/>
    <col min="1786" max="1786" width="12.85546875" style="170" bestFit="1" customWidth="1"/>
    <col min="1787" max="1787" width="9.140625" style="170"/>
    <col min="1788" max="1788" width="9.7109375" style="170" bestFit="1" customWidth="1"/>
    <col min="1789" max="1789" width="11.7109375" style="170" bestFit="1" customWidth="1"/>
    <col min="1790" max="1790" width="9.140625" style="170"/>
    <col min="1791" max="1791" width="11.7109375" style="170" bestFit="1" customWidth="1"/>
    <col min="1792" max="2035" width="9.140625" style="170"/>
    <col min="2036" max="2036" width="4" style="170" customWidth="1"/>
    <col min="2037" max="2037" width="85.85546875" style="170" customWidth="1"/>
    <col min="2038" max="2039" width="17.5703125" style="170" bestFit="1" customWidth="1"/>
    <col min="2040" max="2041" width="17.28515625" style="170" bestFit="1" customWidth="1"/>
    <col min="2042" max="2042" width="12.85546875" style="170" bestFit="1" customWidth="1"/>
    <col min="2043" max="2043" width="9.140625" style="170"/>
    <col min="2044" max="2044" width="9.7109375" style="170" bestFit="1" customWidth="1"/>
    <col min="2045" max="2045" width="11.7109375" style="170" bestFit="1" customWidth="1"/>
    <col min="2046" max="2046" width="9.140625" style="170"/>
    <col min="2047" max="2047" width="11.7109375" style="170" bestFit="1" customWidth="1"/>
    <col min="2048" max="2291" width="9.140625" style="170"/>
    <col min="2292" max="2292" width="4" style="170" customWidth="1"/>
    <col min="2293" max="2293" width="85.85546875" style="170" customWidth="1"/>
    <col min="2294" max="2295" width="17.5703125" style="170" bestFit="1" customWidth="1"/>
    <col min="2296" max="2297" width="17.28515625" style="170" bestFit="1" customWidth="1"/>
    <col min="2298" max="2298" width="12.85546875" style="170" bestFit="1" customWidth="1"/>
    <col min="2299" max="2299" width="9.140625" style="170"/>
    <col min="2300" max="2300" width="9.7109375" style="170" bestFit="1" customWidth="1"/>
    <col min="2301" max="2301" width="11.7109375" style="170" bestFit="1" customWidth="1"/>
    <col min="2302" max="2302" width="9.140625" style="170"/>
    <col min="2303" max="2303" width="11.7109375" style="170" bestFit="1" customWidth="1"/>
    <col min="2304" max="2547" width="9.140625" style="170"/>
    <col min="2548" max="2548" width="4" style="170" customWidth="1"/>
    <col min="2549" max="2549" width="85.85546875" style="170" customWidth="1"/>
    <col min="2550" max="2551" width="17.5703125" style="170" bestFit="1" customWidth="1"/>
    <col min="2552" max="2553" width="17.28515625" style="170" bestFit="1" customWidth="1"/>
    <col min="2554" max="2554" width="12.85546875" style="170" bestFit="1" customWidth="1"/>
    <col min="2555" max="2555" width="9.140625" style="170"/>
    <col min="2556" max="2556" width="9.7109375" style="170" bestFit="1" customWidth="1"/>
    <col min="2557" max="2557" width="11.7109375" style="170" bestFit="1" customWidth="1"/>
    <col min="2558" max="2558" width="9.140625" style="170"/>
    <col min="2559" max="2559" width="11.7109375" style="170" bestFit="1" customWidth="1"/>
    <col min="2560" max="2803" width="9.140625" style="170"/>
    <col min="2804" max="2804" width="4" style="170" customWidth="1"/>
    <col min="2805" max="2805" width="85.85546875" style="170" customWidth="1"/>
    <col min="2806" max="2807" width="17.5703125" style="170" bestFit="1" customWidth="1"/>
    <col min="2808" max="2809" width="17.28515625" style="170" bestFit="1" customWidth="1"/>
    <col min="2810" max="2810" width="12.85546875" style="170" bestFit="1" customWidth="1"/>
    <col min="2811" max="2811" width="9.140625" style="170"/>
    <col min="2812" max="2812" width="9.7109375" style="170" bestFit="1" customWidth="1"/>
    <col min="2813" max="2813" width="11.7109375" style="170" bestFit="1" customWidth="1"/>
    <col min="2814" max="2814" width="9.140625" style="170"/>
    <col min="2815" max="2815" width="11.7109375" style="170" bestFit="1" customWidth="1"/>
    <col min="2816" max="3059" width="9.140625" style="170"/>
    <col min="3060" max="3060" width="4" style="170" customWidth="1"/>
    <col min="3061" max="3061" width="85.85546875" style="170" customWidth="1"/>
    <col min="3062" max="3063" width="17.5703125" style="170" bestFit="1" customWidth="1"/>
    <col min="3064" max="3065" width="17.28515625" style="170" bestFit="1" customWidth="1"/>
    <col min="3066" max="3066" width="12.85546875" style="170" bestFit="1" customWidth="1"/>
    <col min="3067" max="3067" width="9.140625" style="170"/>
    <col min="3068" max="3068" width="9.7109375" style="170" bestFit="1" customWidth="1"/>
    <col min="3069" max="3069" width="11.7109375" style="170" bestFit="1" customWidth="1"/>
    <col min="3070" max="3070" width="9.140625" style="170"/>
    <col min="3071" max="3071" width="11.7109375" style="170" bestFit="1" customWidth="1"/>
    <col min="3072" max="3315" width="9.140625" style="170"/>
    <col min="3316" max="3316" width="4" style="170" customWidth="1"/>
    <col min="3317" max="3317" width="85.85546875" style="170" customWidth="1"/>
    <col min="3318" max="3319" width="17.5703125" style="170" bestFit="1" customWidth="1"/>
    <col min="3320" max="3321" width="17.28515625" style="170" bestFit="1" customWidth="1"/>
    <col min="3322" max="3322" width="12.85546875" style="170" bestFit="1" customWidth="1"/>
    <col min="3323" max="3323" width="9.140625" style="170"/>
    <col min="3324" max="3324" width="9.7109375" style="170" bestFit="1" customWidth="1"/>
    <col min="3325" max="3325" width="11.7109375" style="170" bestFit="1" customWidth="1"/>
    <col min="3326" max="3326" width="9.140625" style="170"/>
    <col min="3327" max="3327" width="11.7109375" style="170" bestFit="1" customWidth="1"/>
    <col min="3328" max="3571" width="9.140625" style="170"/>
    <col min="3572" max="3572" width="4" style="170" customWidth="1"/>
    <col min="3573" max="3573" width="85.85546875" style="170" customWidth="1"/>
    <col min="3574" max="3575" width="17.5703125" style="170" bestFit="1" customWidth="1"/>
    <col min="3576" max="3577" width="17.28515625" style="170" bestFit="1" customWidth="1"/>
    <col min="3578" max="3578" width="12.85546875" style="170" bestFit="1" customWidth="1"/>
    <col min="3579" max="3579" width="9.140625" style="170"/>
    <col min="3580" max="3580" width="9.7109375" style="170" bestFit="1" customWidth="1"/>
    <col min="3581" max="3581" width="11.7109375" style="170" bestFit="1" customWidth="1"/>
    <col min="3582" max="3582" width="9.140625" style="170"/>
    <col min="3583" max="3583" width="11.7109375" style="170" bestFit="1" customWidth="1"/>
    <col min="3584" max="3827" width="9.140625" style="170"/>
    <col min="3828" max="3828" width="4" style="170" customWidth="1"/>
    <col min="3829" max="3829" width="85.85546875" style="170" customWidth="1"/>
    <col min="3830" max="3831" width="17.5703125" style="170" bestFit="1" customWidth="1"/>
    <col min="3832" max="3833" width="17.28515625" style="170" bestFit="1" customWidth="1"/>
    <col min="3834" max="3834" width="12.85546875" style="170" bestFit="1" customWidth="1"/>
    <col min="3835" max="3835" width="9.140625" style="170"/>
    <col min="3836" max="3836" width="9.7109375" style="170" bestFit="1" customWidth="1"/>
    <col min="3837" max="3837" width="11.7109375" style="170" bestFit="1" customWidth="1"/>
    <col min="3838" max="3838" width="9.140625" style="170"/>
    <col min="3839" max="3839" width="11.7109375" style="170" bestFit="1" customWidth="1"/>
    <col min="3840" max="4083" width="9.140625" style="170"/>
    <col min="4084" max="4084" width="4" style="170" customWidth="1"/>
    <col min="4085" max="4085" width="85.85546875" style="170" customWidth="1"/>
    <col min="4086" max="4087" width="17.5703125" style="170" bestFit="1" customWidth="1"/>
    <col min="4088" max="4089" width="17.28515625" style="170" bestFit="1" customWidth="1"/>
    <col min="4090" max="4090" width="12.85546875" style="170" bestFit="1" customWidth="1"/>
    <col min="4091" max="4091" width="9.140625" style="170"/>
    <col min="4092" max="4092" width="9.7109375" style="170" bestFit="1" customWidth="1"/>
    <col min="4093" max="4093" width="11.7109375" style="170" bestFit="1" customWidth="1"/>
    <col min="4094" max="4094" width="9.140625" style="170"/>
    <col min="4095" max="4095" width="11.7109375" style="170" bestFit="1" customWidth="1"/>
    <col min="4096" max="4339" width="9.140625" style="170"/>
    <col min="4340" max="4340" width="4" style="170" customWidth="1"/>
    <col min="4341" max="4341" width="85.85546875" style="170" customWidth="1"/>
    <col min="4342" max="4343" width="17.5703125" style="170" bestFit="1" customWidth="1"/>
    <col min="4344" max="4345" width="17.28515625" style="170" bestFit="1" customWidth="1"/>
    <col min="4346" max="4346" width="12.85546875" style="170" bestFit="1" customWidth="1"/>
    <col min="4347" max="4347" width="9.140625" style="170"/>
    <col min="4348" max="4348" width="9.7109375" style="170" bestFit="1" customWidth="1"/>
    <col min="4349" max="4349" width="11.7109375" style="170" bestFit="1" customWidth="1"/>
    <col min="4350" max="4350" width="9.140625" style="170"/>
    <col min="4351" max="4351" width="11.7109375" style="170" bestFit="1" customWidth="1"/>
    <col min="4352" max="4595" width="9.140625" style="170"/>
    <col min="4596" max="4596" width="4" style="170" customWidth="1"/>
    <col min="4597" max="4597" width="85.85546875" style="170" customWidth="1"/>
    <col min="4598" max="4599" width="17.5703125" style="170" bestFit="1" customWidth="1"/>
    <col min="4600" max="4601" width="17.28515625" style="170" bestFit="1" customWidth="1"/>
    <col min="4602" max="4602" width="12.85546875" style="170" bestFit="1" customWidth="1"/>
    <col min="4603" max="4603" width="9.140625" style="170"/>
    <col min="4604" max="4604" width="9.7109375" style="170" bestFit="1" customWidth="1"/>
    <col min="4605" max="4605" width="11.7109375" style="170" bestFit="1" customWidth="1"/>
    <col min="4606" max="4606" width="9.140625" style="170"/>
    <col min="4607" max="4607" width="11.7109375" style="170" bestFit="1" customWidth="1"/>
    <col min="4608" max="4851" width="9.140625" style="170"/>
    <col min="4852" max="4852" width="4" style="170" customWidth="1"/>
    <col min="4853" max="4853" width="85.85546875" style="170" customWidth="1"/>
    <col min="4854" max="4855" width="17.5703125" style="170" bestFit="1" customWidth="1"/>
    <col min="4856" max="4857" width="17.28515625" style="170" bestFit="1" customWidth="1"/>
    <col min="4858" max="4858" width="12.85546875" style="170" bestFit="1" customWidth="1"/>
    <col min="4859" max="4859" width="9.140625" style="170"/>
    <col min="4860" max="4860" width="9.7109375" style="170" bestFit="1" customWidth="1"/>
    <col min="4861" max="4861" width="11.7109375" style="170" bestFit="1" customWidth="1"/>
    <col min="4862" max="4862" width="9.140625" style="170"/>
    <col min="4863" max="4863" width="11.7109375" style="170" bestFit="1" customWidth="1"/>
    <col min="4864" max="5107" width="9.140625" style="170"/>
    <col min="5108" max="5108" width="4" style="170" customWidth="1"/>
    <col min="5109" max="5109" width="85.85546875" style="170" customWidth="1"/>
    <col min="5110" max="5111" width="17.5703125" style="170" bestFit="1" customWidth="1"/>
    <col min="5112" max="5113" width="17.28515625" style="170" bestFit="1" customWidth="1"/>
    <col min="5114" max="5114" width="12.85546875" style="170" bestFit="1" customWidth="1"/>
    <col min="5115" max="5115" width="9.140625" style="170"/>
    <col min="5116" max="5116" width="9.7109375" style="170" bestFit="1" customWidth="1"/>
    <col min="5117" max="5117" width="11.7109375" style="170" bestFit="1" customWidth="1"/>
    <col min="5118" max="5118" width="9.140625" style="170"/>
    <col min="5119" max="5119" width="11.7109375" style="170" bestFit="1" customWidth="1"/>
    <col min="5120" max="5363" width="9.140625" style="170"/>
    <col min="5364" max="5364" width="4" style="170" customWidth="1"/>
    <col min="5365" max="5365" width="85.85546875" style="170" customWidth="1"/>
    <col min="5366" max="5367" width="17.5703125" style="170" bestFit="1" customWidth="1"/>
    <col min="5368" max="5369" width="17.28515625" style="170" bestFit="1" customWidth="1"/>
    <col min="5370" max="5370" width="12.85546875" style="170" bestFit="1" customWidth="1"/>
    <col min="5371" max="5371" width="9.140625" style="170"/>
    <col min="5372" max="5372" width="9.7109375" style="170" bestFit="1" customWidth="1"/>
    <col min="5373" max="5373" width="11.7109375" style="170" bestFit="1" customWidth="1"/>
    <col min="5374" max="5374" width="9.140625" style="170"/>
    <col min="5375" max="5375" width="11.7109375" style="170" bestFit="1" customWidth="1"/>
    <col min="5376" max="5619" width="9.140625" style="170"/>
    <col min="5620" max="5620" width="4" style="170" customWidth="1"/>
    <col min="5621" max="5621" width="85.85546875" style="170" customWidth="1"/>
    <col min="5622" max="5623" width="17.5703125" style="170" bestFit="1" customWidth="1"/>
    <col min="5624" max="5625" width="17.28515625" style="170" bestFit="1" customWidth="1"/>
    <col min="5626" max="5626" width="12.85546875" style="170" bestFit="1" customWidth="1"/>
    <col min="5627" max="5627" width="9.140625" style="170"/>
    <col min="5628" max="5628" width="9.7109375" style="170" bestFit="1" customWidth="1"/>
    <col min="5629" max="5629" width="11.7109375" style="170" bestFit="1" customWidth="1"/>
    <col min="5630" max="5630" width="9.140625" style="170"/>
    <col min="5631" max="5631" width="11.7109375" style="170" bestFit="1" customWidth="1"/>
    <col min="5632" max="5875" width="9.140625" style="170"/>
    <col min="5876" max="5876" width="4" style="170" customWidth="1"/>
    <col min="5877" max="5877" width="85.85546875" style="170" customWidth="1"/>
    <col min="5878" max="5879" width="17.5703125" style="170" bestFit="1" customWidth="1"/>
    <col min="5880" max="5881" width="17.28515625" style="170" bestFit="1" customWidth="1"/>
    <col min="5882" max="5882" width="12.85546875" style="170" bestFit="1" customWidth="1"/>
    <col min="5883" max="5883" width="9.140625" style="170"/>
    <col min="5884" max="5884" width="9.7109375" style="170" bestFit="1" customWidth="1"/>
    <col min="5885" max="5885" width="11.7109375" style="170" bestFit="1" customWidth="1"/>
    <col min="5886" max="5886" width="9.140625" style="170"/>
    <col min="5887" max="5887" width="11.7109375" style="170" bestFit="1" customWidth="1"/>
    <col min="5888" max="6131" width="9.140625" style="170"/>
    <col min="6132" max="6132" width="4" style="170" customWidth="1"/>
    <col min="6133" max="6133" width="85.85546875" style="170" customWidth="1"/>
    <col min="6134" max="6135" width="17.5703125" style="170" bestFit="1" customWidth="1"/>
    <col min="6136" max="6137" width="17.28515625" style="170" bestFit="1" customWidth="1"/>
    <col min="6138" max="6138" width="12.85546875" style="170" bestFit="1" customWidth="1"/>
    <col min="6139" max="6139" width="9.140625" style="170"/>
    <col min="6140" max="6140" width="9.7109375" style="170" bestFit="1" customWidth="1"/>
    <col min="6141" max="6141" width="11.7109375" style="170" bestFit="1" customWidth="1"/>
    <col min="6142" max="6142" width="9.140625" style="170"/>
    <col min="6143" max="6143" width="11.7109375" style="170" bestFit="1" customWidth="1"/>
    <col min="6144" max="6387" width="9.140625" style="170"/>
    <col min="6388" max="6388" width="4" style="170" customWidth="1"/>
    <col min="6389" max="6389" width="85.85546875" style="170" customWidth="1"/>
    <col min="6390" max="6391" width="17.5703125" style="170" bestFit="1" customWidth="1"/>
    <col min="6392" max="6393" width="17.28515625" style="170" bestFit="1" customWidth="1"/>
    <col min="6394" max="6394" width="12.85546875" style="170" bestFit="1" customWidth="1"/>
    <col min="6395" max="6395" width="9.140625" style="170"/>
    <col min="6396" max="6396" width="9.7109375" style="170" bestFit="1" customWidth="1"/>
    <col min="6397" max="6397" width="11.7109375" style="170" bestFit="1" customWidth="1"/>
    <col min="6398" max="6398" width="9.140625" style="170"/>
    <col min="6399" max="6399" width="11.7109375" style="170" bestFit="1" customWidth="1"/>
    <col min="6400" max="6643" width="9.140625" style="170"/>
    <col min="6644" max="6644" width="4" style="170" customWidth="1"/>
    <col min="6645" max="6645" width="85.85546875" style="170" customWidth="1"/>
    <col min="6646" max="6647" width="17.5703125" style="170" bestFit="1" customWidth="1"/>
    <col min="6648" max="6649" width="17.28515625" style="170" bestFit="1" customWidth="1"/>
    <col min="6650" max="6650" width="12.85546875" style="170" bestFit="1" customWidth="1"/>
    <col min="6651" max="6651" width="9.140625" style="170"/>
    <col min="6652" max="6652" width="9.7109375" style="170" bestFit="1" customWidth="1"/>
    <col min="6653" max="6653" width="11.7109375" style="170" bestFit="1" customWidth="1"/>
    <col min="6654" max="6654" width="9.140625" style="170"/>
    <col min="6655" max="6655" width="11.7109375" style="170" bestFit="1" customWidth="1"/>
    <col min="6656" max="6899" width="9.140625" style="170"/>
    <col min="6900" max="6900" width="4" style="170" customWidth="1"/>
    <col min="6901" max="6901" width="85.85546875" style="170" customWidth="1"/>
    <col min="6902" max="6903" width="17.5703125" style="170" bestFit="1" customWidth="1"/>
    <col min="6904" max="6905" width="17.28515625" style="170" bestFit="1" customWidth="1"/>
    <col min="6906" max="6906" width="12.85546875" style="170" bestFit="1" customWidth="1"/>
    <col min="6907" max="6907" width="9.140625" style="170"/>
    <col min="6908" max="6908" width="9.7109375" style="170" bestFit="1" customWidth="1"/>
    <col min="6909" max="6909" width="11.7109375" style="170" bestFit="1" customWidth="1"/>
    <col min="6910" max="6910" width="9.140625" style="170"/>
    <col min="6911" max="6911" width="11.7109375" style="170" bestFit="1" customWidth="1"/>
    <col min="6912" max="7155" width="9.140625" style="170"/>
    <col min="7156" max="7156" width="4" style="170" customWidth="1"/>
    <col min="7157" max="7157" width="85.85546875" style="170" customWidth="1"/>
    <col min="7158" max="7159" width="17.5703125" style="170" bestFit="1" customWidth="1"/>
    <col min="7160" max="7161" width="17.28515625" style="170" bestFit="1" customWidth="1"/>
    <col min="7162" max="7162" width="12.85546875" style="170" bestFit="1" customWidth="1"/>
    <col min="7163" max="7163" width="9.140625" style="170"/>
    <col min="7164" max="7164" width="9.7109375" style="170" bestFit="1" customWidth="1"/>
    <col min="7165" max="7165" width="11.7109375" style="170" bestFit="1" customWidth="1"/>
    <col min="7166" max="7166" width="9.140625" style="170"/>
    <col min="7167" max="7167" width="11.7109375" style="170" bestFit="1" customWidth="1"/>
    <col min="7168" max="7411" width="9.140625" style="170"/>
    <col min="7412" max="7412" width="4" style="170" customWidth="1"/>
    <col min="7413" max="7413" width="85.85546875" style="170" customWidth="1"/>
    <col min="7414" max="7415" width="17.5703125" style="170" bestFit="1" customWidth="1"/>
    <col min="7416" max="7417" width="17.28515625" style="170" bestFit="1" customWidth="1"/>
    <col min="7418" max="7418" width="12.85546875" style="170" bestFit="1" customWidth="1"/>
    <col min="7419" max="7419" width="9.140625" style="170"/>
    <col min="7420" max="7420" width="9.7109375" style="170" bestFit="1" customWidth="1"/>
    <col min="7421" max="7421" width="11.7109375" style="170" bestFit="1" customWidth="1"/>
    <col min="7422" max="7422" width="9.140625" style="170"/>
    <col min="7423" max="7423" width="11.7109375" style="170" bestFit="1" customWidth="1"/>
    <col min="7424" max="7667" width="9.140625" style="170"/>
    <col min="7668" max="7668" width="4" style="170" customWidth="1"/>
    <col min="7669" max="7669" width="85.85546875" style="170" customWidth="1"/>
    <col min="7670" max="7671" width="17.5703125" style="170" bestFit="1" customWidth="1"/>
    <col min="7672" max="7673" width="17.28515625" style="170" bestFit="1" customWidth="1"/>
    <col min="7674" max="7674" width="12.85546875" style="170" bestFit="1" customWidth="1"/>
    <col min="7675" max="7675" width="9.140625" style="170"/>
    <col min="7676" max="7676" width="9.7109375" style="170" bestFit="1" customWidth="1"/>
    <col min="7677" max="7677" width="11.7109375" style="170" bestFit="1" customWidth="1"/>
    <col min="7678" max="7678" width="9.140625" style="170"/>
    <col min="7679" max="7679" width="11.7109375" style="170" bestFit="1" customWidth="1"/>
    <col min="7680" max="7923" width="9.140625" style="170"/>
    <col min="7924" max="7924" width="4" style="170" customWidth="1"/>
    <col min="7925" max="7925" width="85.85546875" style="170" customWidth="1"/>
    <col min="7926" max="7927" width="17.5703125" style="170" bestFit="1" customWidth="1"/>
    <col min="7928" max="7929" width="17.28515625" style="170" bestFit="1" customWidth="1"/>
    <col min="7930" max="7930" width="12.85546875" style="170" bestFit="1" customWidth="1"/>
    <col min="7931" max="7931" width="9.140625" style="170"/>
    <col min="7932" max="7932" width="9.7109375" style="170" bestFit="1" customWidth="1"/>
    <col min="7933" max="7933" width="11.7109375" style="170" bestFit="1" customWidth="1"/>
    <col min="7934" max="7934" width="9.140625" style="170"/>
    <col min="7935" max="7935" width="11.7109375" style="170" bestFit="1" customWidth="1"/>
    <col min="7936" max="8179" width="9.140625" style="170"/>
    <col min="8180" max="8180" width="4" style="170" customWidth="1"/>
    <col min="8181" max="8181" width="85.85546875" style="170" customWidth="1"/>
    <col min="8182" max="8183" width="17.5703125" style="170" bestFit="1" customWidth="1"/>
    <col min="8184" max="8185" width="17.28515625" style="170" bestFit="1" customWidth="1"/>
    <col min="8186" max="8186" width="12.85546875" style="170" bestFit="1" customWidth="1"/>
    <col min="8187" max="8187" width="9.140625" style="170"/>
    <col min="8188" max="8188" width="9.7109375" style="170" bestFit="1" customWidth="1"/>
    <col min="8189" max="8189" width="11.7109375" style="170" bestFit="1" customWidth="1"/>
    <col min="8190" max="8190" width="9.140625" style="170"/>
    <col min="8191" max="8191" width="11.7109375" style="170" bestFit="1" customWidth="1"/>
    <col min="8192" max="8435" width="9.140625" style="170"/>
    <col min="8436" max="8436" width="4" style="170" customWidth="1"/>
    <col min="8437" max="8437" width="85.85546875" style="170" customWidth="1"/>
    <col min="8438" max="8439" width="17.5703125" style="170" bestFit="1" customWidth="1"/>
    <col min="8440" max="8441" width="17.28515625" style="170" bestFit="1" customWidth="1"/>
    <col min="8442" max="8442" width="12.85546875" style="170" bestFit="1" customWidth="1"/>
    <col min="8443" max="8443" width="9.140625" style="170"/>
    <col min="8444" max="8444" width="9.7109375" style="170" bestFit="1" customWidth="1"/>
    <col min="8445" max="8445" width="11.7109375" style="170" bestFit="1" customWidth="1"/>
    <col min="8446" max="8446" width="9.140625" style="170"/>
    <col min="8447" max="8447" width="11.7109375" style="170" bestFit="1" customWidth="1"/>
    <col min="8448" max="8691" width="9.140625" style="170"/>
    <col min="8692" max="8692" width="4" style="170" customWidth="1"/>
    <col min="8693" max="8693" width="85.85546875" style="170" customWidth="1"/>
    <col min="8694" max="8695" width="17.5703125" style="170" bestFit="1" customWidth="1"/>
    <col min="8696" max="8697" width="17.28515625" style="170" bestFit="1" customWidth="1"/>
    <col min="8698" max="8698" width="12.85546875" style="170" bestFit="1" customWidth="1"/>
    <col min="8699" max="8699" width="9.140625" style="170"/>
    <col min="8700" max="8700" width="9.7109375" style="170" bestFit="1" customWidth="1"/>
    <col min="8701" max="8701" width="11.7109375" style="170" bestFit="1" customWidth="1"/>
    <col min="8702" max="8702" width="9.140625" style="170"/>
    <col min="8703" max="8703" width="11.7109375" style="170" bestFit="1" customWidth="1"/>
    <col min="8704" max="8947" width="9.140625" style="170"/>
    <col min="8948" max="8948" width="4" style="170" customWidth="1"/>
    <col min="8949" max="8949" width="85.85546875" style="170" customWidth="1"/>
    <col min="8950" max="8951" width="17.5703125" style="170" bestFit="1" customWidth="1"/>
    <col min="8952" max="8953" width="17.28515625" style="170" bestFit="1" customWidth="1"/>
    <col min="8954" max="8954" width="12.85546875" style="170" bestFit="1" customWidth="1"/>
    <col min="8955" max="8955" width="9.140625" style="170"/>
    <col min="8956" max="8956" width="9.7109375" style="170" bestFit="1" customWidth="1"/>
    <col min="8957" max="8957" width="11.7109375" style="170" bestFit="1" customWidth="1"/>
    <col min="8958" max="8958" width="9.140625" style="170"/>
    <col min="8959" max="8959" width="11.7109375" style="170" bestFit="1" customWidth="1"/>
    <col min="8960" max="9203" width="9.140625" style="170"/>
    <col min="9204" max="9204" width="4" style="170" customWidth="1"/>
    <col min="9205" max="9205" width="85.85546875" style="170" customWidth="1"/>
    <col min="9206" max="9207" width="17.5703125" style="170" bestFit="1" customWidth="1"/>
    <col min="9208" max="9209" width="17.28515625" style="170" bestFit="1" customWidth="1"/>
    <col min="9210" max="9210" width="12.85546875" style="170" bestFit="1" customWidth="1"/>
    <col min="9211" max="9211" width="9.140625" style="170"/>
    <col min="9212" max="9212" width="9.7109375" style="170" bestFit="1" customWidth="1"/>
    <col min="9213" max="9213" width="11.7109375" style="170" bestFit="1" customWidth="1"/>
    <col min="9214" max="9214" width="9.140625" style="170"/>
    <col min="9215" max="9215" width="11.7109375" style="170" bestFit="1" customWidth="1"/>
    <col min="9216" max="9459" width="9.140625" style="170"/>
    <col min="9460" max="9460" width="4" style="170" customWidth="1"/>
    <col min="9461" max="9461" width="85.85546875" style="170" customWidth="1"/>
    <col min="9462" max="9463" width="17.5703125" style="170" bestFit="1" customWidth="1"/>
    <col min="9464" max="9465" width="17.28515625" style="170" bestFit="1" customWidth="1"/>
    <col min="9466" max="9466" width="12.85546875" style="170" bestFit="1" customWidth="1"/>
    <col min="9467" max="9467" width="9.140625" style="170"/>
    <col min="9468" max="9468" width="9.7109375" style="170" bestFit="1" customWidth="1"/>
    <col min="9469" max="9469" width="11.7109375" style="170" bestFit="1" customWidth="1"/>
    <col min="9470" max="9470" width="9.140625" style="170"/>
    <col min="9471" max="9471" width="11.7109375" style="170" bestFit="1" customWidth="1"/>
    <col min="9472" max="9715" width="9.140625" style="170"/>
    <col min="9716" max="9716" width="4" style="170" customWidth="1"/>
    <col min="9717" max="9717" width="85.85546875" style="170" customWidth="1"/>
    <col min="9718" max="9719" width="17.5703125" style="170" bestFit="1" customWidth="1"/>
    <col min="9720" max="9721" width="17.28515625" style="170" bestFit="1" customWidth="1"/>
    <col min="9722" max="9722" width="12.85546875" style="170" bestFit="1" customWidth="1"/>
    <col min="9723" max="9723" width="9.140625" style="170"/>
    <col min="9724" max="9724" width="9.7109375" style="170" bestFit="1" customWidth="1"/>
    <col min="9725" max="9725" width="11.7109375" style="170" bestFit="1" customWidth="1"/>
    <col min="9726" max="9726" width="9.140625" style="170"/>
    <col min="9727" max="9727" width="11.7109375" style="170" bestFit="1" customWidth="1"/>
    <col min="9728" max="9971" width="9.140625" style="170"/>
    <col min="9972" max="9972" width="4" style="170" customWidth="1"/>
    <col min="9973" max="9973" width="85.85546875" style="170" customWidth="1"/>
    <col min="9974" max="9975" width="17.5703125" style="170" bestFit="1" customWidth="1"/>
    <col min="9976" max="9977" width="17.28515625" style="170" bestFit="1" customWidth="1"/>
    <col min="9978" max="9978" width="12.85546875" style="170" bestFit="1" customWidth="1"/>
    <col min="9979" max="9979" width="9.140625" style="170"/>
    <col min="9980" max="9980" width="9.7109375" style="170" bestFit="1" customWidth="1"/>
    <col min="9981" max="9981" width="11.7109375" style="170" bestFit="1" customWidth="1"/>
    <col min="9982" max="9982" width="9.140625" style="170"/>
    <col min="9983" max="9983" width="11.7109375" style="170" bestFit="1" customWidth="1"/>
    <col min="9984" max="10227" width="9.140625" style="170"/>
    <col min="10228" max="10228" width="4" style="170" customWidth="1"/>
    <col min="10229" max="10229" width="85.85546875" style="170" customWidth="1"/>
    <col min="10230" max="10231" width="17.5703125" style="170" bestFit="1" customWidth="1"/>
    <col min="10232" max="10233" width="17.28515625" style="170" bestFit="1" customWidth="1"/>
    <col min="10234" max="10234" width="12.85546875" style="170" bestFit="1" customWidth="1"/>
    <col min="10235" max="10235" width="9.140625" style="170"/>
    <col min="10236" max="10236" width="9.7109375" style="170" bestFit="1" customWidth="1"/>
    <col min="10237" max="10237" width="11.7109375" style="170" bestFit="1" customWidth="1"/>
    <col min="10238" max="10238" width="9.140625" style="170"/>
    <col min="10239" max="10239" width="11.7109375" style="170" bestFit="1" customWidth="1"/>
    <col min="10240" max="10483" width="9.140625" style="170"/>
    <col min="10484" max="10484" width="4" style="170" customWidth="1"/>
    <col min="10485" max="10485" width="85.85546875" style="170" customWidth="1"/>
    <col min="10486" max="10487" width="17.5703125" style="170" bestFit="1" customWidth="1"/>
    <col min="10488" max="10489" width="17.28515625" style="170" bestFit="1" customWidth="1"/>
    <col min="10490" max="10490" width="12.85546875" style="170" bestFit="1" customWidth="1"/>
    <col min="10491" max="10491" width="9.140625" style="170"/>
    <col min="10492" max="10492" width="9.7109375" style="170" bestFit="1" customWidth="1"/>
    <col min="10493" max="10493" width="11.7109375" style="170" bestFit="1" customWidth="1"/>
    <col min="10494" max="10494" width="9.140625" style="170"/>
    <col min="10495" max="10495" width="11.7109375" style="170" bestFit="1" customWidth="1"/>
    <col min="10496" max="10739" width="9.140625" style="170"/>
    <col min="10740" max="10740" width="4" style="170" customWidth="1"/>
    <col min="10741" max="10741" width="85.85546875" style="170" customWidth="1"/>
    <col min="10742" max="10743" width="17.5703125" style="170" bestFit="1" customWidth="1"/>
    <col min="10744" max="10745" width="17.28515625" style="170" bestFit="1" customWidth="1"/>
    <col min="10746" max="10746" width="12.85546875" style="170" bestFit="1" customWidth="1"/>
    <col min="10747" max="10747" width="9.140625" style="170"/>
    <col min="10748" max="10748" width="9.7109375" style="170" bestFit="1" customWidth="1"/>
    <col min="10749" max="10749" width="11.7109375" style="170" bestFit="1" customWidth="1"/>
    <col min="10750" max="10750" width="9.140625" style="170"/>
    <col min="10751" max="10751" width="11.7109375" style="170" bestFit="1" customWidth="1"/>
    <col min="10752" max="10995" width="9.140625" style="170"/>
    <col min="10996" max="10996" width="4" style="170" customWidth="1"/>
    <col min="10997" max="10997" width="85.85546875" style="170" customWidth="1"/>
    <col min="10998" max="10999" width="17.5703125" style="170" bestFit="1" customWidth="1"/>
    <col min="11000" max="11001" width="17.28515625" style="170" bestFit="1" customWidth="1"/>
    <col min="11002" max="11002" width="12.85546875" style="170" bestFit="1" customWidth="1"/>
    <col min="11003" max="11003" width="9.140625" style="170"/>
    <col min="11004" max="11004" width="9.7109375" style="170" bestFit="1" customWidth="1"/>
    <col min="11005" max="11005" width="11.7109375" style="170" bestFit="1" customWidth="1"/>
    <col min="11006" max="11006" width="9.140625" style="170"/>
    <col min="11007" max="11007" width="11.7109375" style="170" bestFit="1" customWidth="1"/>
    <col min="11008" max="11251" width="9.140625" style="170"/>
    <col min="11252" max="11252" width="4" style="170" customWidth="1"/>
    <col min="11253" max="11253" width="85.85546875" style="170" customWidth="1"/>
    <col min="11254" max="11255" width="17.5703125" style="170" bestFit="1" customWidth="1"/>
    <col min="11256" max="11257" width="17.28515625" style="170" bestFit="1" customWidth="1"/>
    <col min="11258" max="11258" width="12.85546875" style="170" bestFit="1" customWidth="1"/>
    <col min="11259" max="11259" width="9.140625" style="170"/>
    <col min="11260" max="11260" width="9.7109375" style="170" bestFit="1" customWidth="1"/>
    <col min="11261" max="11261" width="11.7109375" style="170" bestFit="1" customWidth="1"/>
    <col min="11262" max="11262" width="9.140625" style="170"/>
    <col min="11263" max="11263" width="11.7109375" style="170" bestFit="1" customWidth="1"/>
    <col min="11264" max="11507" width="9.140625" style="170"/>
    <col min="11508" max="11508" width="4" style="170" customWidth="1"/>
    <col min="11509" max="11509" width="85.85546875" style="170" customWidth="1"/>
    <col min="11510" max="11511" width="17.5703125" style="170" bestFit="1" customWidth="1"/>
    <col min="11512" max="11513" width="17.28515625" style="170" bestFit="1" customWidth="1"/>
    <col min="11514" max="11514" width="12.85546875" style="170" bestFit="1" customWidth="1"/>
    <col min="11515" max="11515" width="9.140625" style="170"/>
    <col min="11516" max="11516" width="9.7109375" style="170" bestFit="1" customWidth="1"/>
    <col min="11517" max="11517" width="11.7109375" style="170" bestFit="1" customWidth="1"/>
    <col min="11518" max="11518" width="9.140625" style="170"/>
    <col min="11519" max="11519" width="11.7109375" style="170" bestFit="1" customWidth="1"/>
    <col min="11520" max="11763" width="9.140625" style="170"/>
    <col min="11764" max="11764" width="4" style="170" customWidth="1"/>
    <col min="11765" max="11765" width="85.85546875" style="170" customWidth="1"/>
    <col min="11766" max="11767" width="17.5703125" style="170" bestFit="1" customWidth="1"/>
    <col min="11768" max="11769" width="17.28515625" style="170" bestFit="1" customWidth="1"/>
    <col min="11770" max="11770" width="12.85546875" style="170" bestFit="1" customWidth="1"/>
    <col min="11771" max="11771" width="9.140625" style="170"/>
    <col min="11772" max="11772" width="9.7109375" style="170" bestFit="1" customWidth="1"/>
    <col min="11773" max="11773" width="11.7109375" style="170" bestFit="1" customWidth="1"/>
    <col min="11774" max="11774" width="9.140625" style="170"/>
    <col min="11775" max="11775" width="11.7109375" style="170" bestFit="1" customWidth="1"/>
    <col min="11776" max="12019" width="9.140625" style="170"/>
    <col min="12020" max="12020" width="4" style="170" customWidth="1"/>
    <col min="12021" max="12021" width="85.85546875" style="170" customWidth="1"/>
    <col min="12022" max="12023" width="17.5703125" style="170" bestFit="1" customWidth="1"/>
    <col min="12024" max="12025" width="17.28515625" style="170" bestFit="1" customWidth="1"/>
    <col min="12026" max="12026" width="12.85546875" style="170" bestFit="1" customWidth="1"/>
    <col min="12027" max="12027" width="9.140625" style="170"/>
    <col min="12028" max="12028" width="9.7109375" style="170" bestFit="1" customWidth="1"/>
    <col min="12029" max="12029" width="11.7109375" style="170" bestFit="1" customWidth="1"/>
    <col min="12030" max="12030" width="9.140625" style="170"/>
    <col min="12031" max="12031" width="11.7109375" style="170" bestFit="1" customWidth="1"/>
    <col min="12032" max="12275" width="9.140625" style="170"/>
    <col min="12276" max="12276" width="4" style="170" customWidth="1"/>
    <col min="12277" max="12277" width="85.85546875" style="170" customWidth="1"/>
    <col min="12278" max="12279" width="17.5703125" style="170" bestFit="1" customWidth="1"/>
    <col min="12280" max="12281" width="17.28515625" style="170" bestFit="1" customWidth="1"/>
    <col min="12282" max="12282" width="12.85546875" style="170" bestFit="1" customWidth="1"/>
    <col min="12283" max="12283" width="9.140625" style="170"/>
    <col min="12284" max="12284" width="9.7109375" style="170" bestFit="1" customWidth="1"/>
    <col min="12285" max="12285" width="11.7109375" style="170" bestFit="1" customWidth="1"/>
    <col min="12286" max="12286" width="9.140625" style="170"/>
    <col min="12287" max="12287" width="11.7109375" style="170" bestFit="1" customWidth="1"/>
    <col min="12288" max="12531" width="9.140625" style="170"/>
    <col min="12532" max="12532" width="4" style="170" customWidth="1"/>
    <col min="12533" max="12533" width="85.85546875" style="170" customWidth="1"/>
    <col min="12534" max="12535" width="17.5703125" style="170" bestFit="1" customWidth="1"/>
    <col min="12536" max="12537" width="17.28515625" style="170" bestFit="1" customWidth="1"/>
    <col min="12538" max="12538" width="12.85546875" style="170" bestFit="1" customWidth="1"/>
    <col min="12539" max="12539" width="9.140625" style="170"/>
    <col min="12540" max="12540" width="9.7109375" style="170" bestFit="1" customWidth="1"/>
    <col min="12541" max="12541" width="11.7109375" style="170" bestFit="1" customWidth="1"/>
    <col min="12542" max="12542" width="9.140625" style="170"/>
    <col min="12543" max="12543" width="11.7109375" style="170" bestFit="1" customWidth="1"/>
    <col min="12544" max="12787" width="9.140625" style="170"/>
    <col min="12788" max="12788" width="4" style="170" customWidth="1"/>
    <col min="12789" max="12789" width="85.85546875" style="170" customWidth="1"/>
    <col min="12790" max="12791" width="17.5703125" style="170" bestFit="1" customWidth="1"/>
    <col min="12792" max="12793" width="17.28515625" style="170" bestFit="1" customWidth="1"/>
    <col min="12794" max="12794" width="12.85546875" style="170" bestFit="1" customWidth="1"/>
    <col min="12795" max="12795" width="9.140625" style="170"/>
    <col min="12796" max="12796" width="9.7109375" style="170" bestFit="1" customWidth="1"/>
    <col min="12797" max="12797" width="11.7109375" style="170" bestFit="1" customWidth="1"/>
    <col min="12798" max="12798" width="9.140625" style="170"/>
    <col min="12799" max="12799" width="11.7109375" style="170" bestFit="1" customWidth="1"/>
    <col min="12800" max="13043" width="9.140625" style="170"/>
    <col min="13044" max="13044" width="4" style="170" customWidth="1"/>
    <col min="13045" max="13045" width="85.85546875" style="170" customWidth="1"/>
    <col min="13046" max="13047" width="17.5703125" style="170" bestFit="1" customWidth="1"/>
    <col min="13048" max="13049" width="17.28515625" style="170" bestFit="1" customWidth="1"/>
    <col min="13050" max="13050" width="12.85546875" style="170" bestFit="1" customWidth="1"/>
    <col min="13051" max="13051" width="9.140625" style="170"/>
    <col min="13052" max="13052" width="9.7109375" style="170" bestFit="1" customWidth="1"/>
    <col min="13053" max="13053" width="11.7109375" style="170" bestFit="1" customWidth="1"/>
    <col min="13054" max="13054" width="9.140625" style="170"/>
    <col min="13055" max="13055" width="11.7109375" style="170" bestFit="1" customWidth="1"/>
    <col min="13056" max="13299" width="9.140625" style="170"/>
    <col min="13300" max="13300" width="4" style="170" customWidth="1"/>
    <col min="13301" max="13301" width="85.85546875" style="170" customWidth="1"/>
    <col min="13302" max="13303" width="17.5703125" style="170" bestFit="1" customWidth="1"/>
    <col min="13304" max="13305" width="17.28515625" style="170" bestFit="1" customWidth="1"/>
    <col min="13306" max="13306" width="12.85546875" style="170" bestFit="1" customWidth="1"/>
    <col min="13307" max="13307" width="9.140625" style="170"/>
    <col min="13308" max="13308" width="9.7109375" style="170" bestFit="1" customWidth="1"/>
    <col min="13309" max="13309" width="11.7109375" style="170" bestFit="1" customWidth="1"/>
    <col min="13310" max="13310" width="9.140625" style="170"/>
    <col min="13311" max="13311" width="11.7109375" style="170" bestFit="1" customWidth="1"/>
    <col min="13312" max="13555" width="9.140625" style="170"/>
    <col min="13556" max="13556" width="4" style="170" customWidth="1"/>
    <col min="13557" max="13557" width="85.85546875" style="170" customWidth="1"/>
    <col min="13558" max="13559" width="17.5703125" style="170" bestFit="1" customWidth="1"/>
    <col min="13560" max="13561" width="17.28515625" style="170" bestFit="1" customWidth="1"/>
    <col min="13562" max="13562" width="12.85546875" style="170" bestFit="1" customWidth="1"/>
    <col min="13563" max="13563" width="9.140625" style="170"/>
    <col min="13564" max="13564" width="9.7109375" style="170" bestFit="1" customWidth="1"/>
    <col min="13565" max="13565" width="11.7109375" style="170" bestFit="1" customWidth="1"/>
    <col min="13566" max="13566" width="9.140625" style="170"/>
    <col min="13567" max="13567" width="11.7109375" style="170" bestFit="1" customWidth="1"/>
    <col min="13568" max="13811" width="9.140625" style="170"/>
    <col min="13812" max="13812" width="4" style="170" customWidth="1"/>
    <col min="13813" max="13813" width="85.85546875" style="170" customWidth="1"/>
    <col min="13814" max="13815" width="17.5703125" style="170" bestFit="1" customWidth="1"/>
    <col min="13816" max="13817" width="17.28515625" style="170" bestFit="1" customWidth="1"/>
    <col min="13818" max="13818" width="12.85546875" style="170" bestFit="1" customWidth="1"/>
    <col min="13819" max="13819" width="9.140625" style="170"/>
    <col min="13820" max="13820" width="9.7109375" style="170" bestFit="1" customWidth="1"/>
    <col min="13821" max="13821" width="11.7109375" style="170" bestFit="1" customWidth="1"/>
    <col min="13822" max="13822" width="9.140625" style="170"/>
    <col min="13823" max="13823" width="11.7109375" style="170" bestFit="1" customWidth="1"/>
    <col min="13824" max="14067" width="9.140625" style="170"/>
    <col min="14068" max="14068" width="4" style="170" customWidth="1"/>
    <col min="14069" max="14069" width="85.85546875" style="170" customWidth="1"/>
    <col min="14070" max="14071" width="17.5703125" style="170" bestFit="1" customWidth="1"/>
    <col min="14072" max="14073" width="17.28515625" style="170" bestFit="1" customWidth="1"/>
    <col min="14074" max="14074" width="12.85546875" style="170" bestFit="1" customWidth="1"/>
    <col min="14075" max="14075" width="9.140625" style="170"/>
    <col min="14076" max="14076" width="9.7109375" style="170" bestFit="1" customWidth="1"/>
    <col min="14077" max="14077" width="11.7109375" style="170" bestFit="1" customWidth="1"/>
    <col min="14078" max="14078" width="9.140625" style="170"/>
    <col min="14079" max="14079" width="11.7109375" style="170" bestFit="1" customWidth="1"/>
    <col min="14080" max="14323" width="9.140625" style="170"/>
    <col min="14324" max="14324" width="4" style="170" customWidth="1"/>
    <col min="14325" max="14325" width="85.85546875" style="170" customWidth="1"/>
    <col min="14326" max="14327" width="17.5703125" style="170" bestFit="1" customWidth="1"/>
    <col min="14328" max="14329" width="17.28515625" style="170" bestFit="1" customWidth="1"/>
    <col min="14330" max="14330" width="12.85546875" style="170" bestFit="1" customWidth="1"/>
    <col min="14331" max="14331" width="9.140625" style="170"/>
    <col min="14332" max="14332" width="9.7109375" style="170" bestFit="1" customWidth="1"/>
    <col min="14333" max="14333" width="11.7109375" style="170" bestFit="1" customWidth="1"/>
    <col min="14334" max="14334" width="9.140625" style="170"/>
    <col min="14335" max="14335" width="11.7109375" style="170" bestFit="1" customWidth="1"/>
    <col min="14336" max="14579" width="9.140625" style="170"/>
    <col min="14580" max="14580" width="4" style="170" customWidth="1"/>
    <col min="14581" max="14581" width="85.85546875" style="170" customWidth="1"/>
    <col min="14582" max="14583" width="17.5703125" style="170" bestFit="1" customWidth="1"/>
    <col min="14584" max="14585" width="17.28515625" style="170" bestFit="1" customWidth="1"/>
    <col min="14586" max="14586" width="12.85546875" style="170" bestFit="1" customWidth="1"/>
    <col min="14587" max="14587" width="9.140625" style="170"/>
    <col min="14588" max="14588" width="9.7109375" style="170" bestFit="1" customWidth="1"/>
    <col min="14589" max="14589" width="11.7109375" style="170" bestFit="1" customWidth="1"/>
    <col min="14590" max="14590" width="9.140625" style="170"/>
    <col min="14591" max="14591" width="11.7109375" style="170" bestFit="1" customWidth="1"/>
    <col min="14592" max="14835" width="9.140625" style="170"/>
    <col min="14836" max="14836" width="4" style="170" customWidth="1"/>
    <col min="14837" max="14837" width="85.85546875" style="170" customWidth="1"/>
    <col min="14838" max="14839" width="17.5703125" style="170" bestFit="1" customWidth="1"/>
    <col min="14840" max="14841" width="17.28515625" style="170" bestFit="1" customWidth="1"/>
    <col min="14842" max="14842" width="12.85546875" style="170" bestFit="1" customWidth="1"/>
    <col min="14843" max="14843" width="9.140625" style="170"/>
    <col min="14844" max="14844" width="9.7109375" style="170" bestFit="1" customWidth="1"/>
    <col min="14845" max="14845" width="11.7109375" style="170" bestFit="1" customWidth="1"/>
    <col min="14846" max="14846" width="9.140625" style="170"/>
    <col min="14847" max="14847" width="11.7109375" style="170" bestFit="1" customWidth="1"/>
    <col min="14848" max="15091" width="9.140625" style="170"/>
    <col min="15092" max="15092" width="4" style="170" customWidth="1"/>
    <col min="15093" max="15093" width="85.85546875" style="170" customWidth="1"/>
    <col min="15094" max="15095" width="17.5703125" style="170" bestFit="1" customWidth="1"/>
    <col min="15096" max="15097" width="17.28515625" style="170" bestFit="1" customWidth="1"/>
    <col min="15098" max="15098" width="12.85546875" style="170" bestFit="1" customWidth="1"/>
    <col min="15099" max="15099" width="9.140625" style="170"/>
    <col min="15100" max="15100" width="9.7109375" style="170" bestFit="1" customWidth="1"/>
    <col min="15101" max="15101" width="11.7109375" style="170" bestFit="1" customWidth="1"/>
    <col min="15102" max="15102" width="9.140625" style="170"/>
    <col min="15103" max="15103" width="11.7109375" style="170" bestFit="1" customWidth="1"/>
    <col min="15104" max="15347" width="9.140625" style="170"/>
    <col min="15348" max="15348" width="4" style="170" customWidth="1"/>
    <col min="15349" max="15349" width="85.85546875" style="170" customWidth="1"/>
    <col min="15350" max="15351" width="17.5703125" style="170" bestFit="1" customWidth="1"/>
    <col min="15352" max="15353" width="17.28515625" style="170" bestFit="1" customWidth="1"/>
    <col min="15354" max="15354" width="12.85546875" style="170" bestFit="1" customWidth="1"/>
    <col min="15355" max="15355" width="9.140625" style="170"/>
    <col min="15356" max="15356" width="9.7109375" style="170" bestFit="1" customWidth="1"/>
    <col min="15357" max="15357" width="11.7109375" style="170" bestFit="1" customWidth="1"/>
    <col min="15358" max="15358" width="9.140625" style="170"/>
    <col min="15359" max="15359" width="11.7109375" style="170" bestFit="1" customWidth="1"/>
    <col min="15360" max="15603" width="9.140625" style="170"/>
    <col min="15604" max="15604" width="4" style="170" customWidth="1"/>
    <col min="15605" max="15605" width="85.85546875" style="170" customWidth="1"/>
    <col min="15606" max="15607" width="17.5703125" style="170" bestFit="1" customWidth="1"/>
    <col min="15608" max="15609" width="17.28515625" style="170" bestFit="1" customWidth="1"/>
    <col min="15610" max="15610" width="12.85546875" style="170" bestFit="1" customWidth="1"/>
    <col min="15611" max="15611" width="9.140625" style="170"/>
    <col min="15612" max="15612" width="9.7109375" style="170" bestFit="1" customWidth="1"/>
    <col min="15613" max="15613" width="11.7109375" style="170" bestFit="1" customWidth="1"/>
    <col min="15614" max="15614" width="9.140625" style="170"/>
    <col min="15615" max="15615" width="11.7109375" style="170" bestFit="1" customWidth="1"/>
    <col min="15616" max="15859" width="9.140625" style="170"/>
    <col min="15860" max="15860" width="4" style="170" customWidth="1"/>
    <col min="15861" max="15861" width="85.85546875" style="170" customWidth="1"/>
    <col min="15862" max="15863" width="17.5703125" style="170" bestFit="1" customWidth="1"/>
    <col min="15864" max="15865" width="17.28515625" style="170" bestFit="1" customWidth="1"/>
    <col min="15866" max="15866" width="12.85546875" style="170" bestFit="1" customWidth="1"/>
    <col min="15867" max="15867" width="9.140625" style="170"/>
    <col min="15868" max="15868" width="9.7109375" style="170" bestFit="1" customWidth="1"/>
    <col min="15869" max="15869" width="11.7109375" style="170" bestFit="1" customWidth="1"/>
    <col min="15870" max="15870" width="9.140625" style="170"/>
    <col min="15871" max="15871" width="11.7109375" style="170" bestFit="1" customWidth="1"/>
    <col min="15872" max="16115" width="9.140625" style="170"/>
    <col min="16116" max="16116" width="4" style="170" customWidth="1"/>
    <col min="16117" max="16117" width="85.85546875" style="170" customWidth="1"/>
    <col min="16118" max="16119" width="17.5703125" style="170" bestFit="1" customWidth="1"/>
    <col min="16120" max="16121" width="17.28515625" style="170" bestFit="1" customWidth="1"/>
    <col min="16122" max="16122" width="12.85546875" style="170" bestFit="1" customWidth="1"/>
    <col min="16123" max="16123" width="9.140625" style="170"/>
    <col min="16124" max="16124" width="9.7109375" style="170" bestFit="1" customWidth="1"/>
    <col min="16125" max="16125" width="11.7109375" style="170" bestFit="1" customWidth="1"/>
    <col min="16126" max="16126" width="9.140625" style="170"/>
    <col min="16127" max="16127" width="11.7109375" style="170" bestFit="1" customWidth="1"/>
    <col min="16128" max="16384" width="9.140625" style="170"/>
  </cols>
  <sheetData>
    <row r="1" spans="2:8">
      <c r="B1" s="187"/>
      <c r="C1" s="171"/>
      <c r="D1" s="171"/>
    </row>
    <row r="2" spans="2:8" s="172" customFormat="1" ht="18" customHeight="1">
      <c r="B2" s="587" t="s">
        <v>151</v>
      </c>
      <c r="C2" s="588" t="s">
        <v>2</v>
      </c>
      <c r="D2" s="588"/>
    </row>
    <row r="3" spans="2:8" s="172" customFormat="1" ht="22.5" customHeight="1">
      <c r="B3" s="587"/>
      <c r="C3" s="405">
        <v>43921</v>
      </c>
      <c r="D3" s="405">
        <v>43830</v>
      </c>
    </row>
    <row r="4" spans="2:8" s="173" customFormat="1" ht="20.100000000000001" customHeight="1">
      <c r="B4" s="355" t="s">
        <v>347</v>
      </c>
      <c r="C4" s="399">
        <v>552386</v>
      </c>
      <c r="D4" s="399">
        <v>1948742</v>
      </c>
    </row>
    <row r="5" spans="2:8" s="173" customFormat="1" ht="18" customHeight="1">
      <c r="B5" s="185" t="s">
        <v>359</v>
      </c>
      <c r="C5" s="186">
        <v>323786</v>
      </c>
      <c r="D5" s="186">
        <v>1238650</v>
      </c>
    </row>
    <row r="6" spans="2:8" s="173" customFormat="1" ht="18" customHeight="1">
      <c r="B6" s="185" t="s">
        <v>350</v>
      </c>
      <c r="C6" s="186">
        <v>140551</v>
      </c>
      <c r="D6" s="186">
        <v>575557</v>
      </c>
    </row>
    <row r="7" spans="2:8" s="173" customFormat="1" ht="18" customHeight="1">
      <c r="B7" s="185" t="s">
        <v>199</v>
      </c>
      <c r="C7" s="186">
        <v>25836</v>
      </c>
      <c r="D7" s="186">
        <v>-25538</v>
      </c>
    </row>
    <row r="8" spans="2:8" s="173" customFormat="1" ht="18" customHeight="1">
      <c r="B8" s="185" t="s">
        <v>328</v>
      </c>
      <c r="C8" s="186">
        <v>-2904</v>
      </c>
      <c r="D8" s="186">
        <v>-13940</v>
      </c>
    </row>
    <row r="9" spans="2:8" s="173" customFormat="1" ht="18" customHeight="1">
      <c r="B9" s="185" t="s">
        <v>329</v>
      </c>
      <c r="C9" s="186">
        <v>16765</v>
      </c>
      <c r="D9" s="186">
        <v>21894</v>
      </c>
    </row>
    <row r="10" spans="2:8" s="173" customFormat="1" ht="18" customHeight="1">
      <c r="B10" s="185" t="s">
        <v>330</v>
      </c>
      <c r="C10" s="186">
        <v>10</v>
      </c>
      <c r="D10" s="186">
        <v>36</v>
      </c>
      <c r="H10" s="174"/>
    </row>
    <row r="11" spans="2:8" s="173" customFormat="1" ht="18" customHeight="1">
      <c r="B11" s="185" t="s">
        <v>331</v>
      </c>
      <c r="C11" s="186">
        <v>597</v>
      </c>
      <c r="D11" s="186">
        <v>2390</v>
      </c>
    </row>
    <row r="12" spans="2:8" s="173" customFormat="1" ht="18" customHeight="1">
      <c r="B12" s="185" t="s">
        <v>332</v>
      </c>
      <c r="C12" s="186">
        <v>-470</v>
      </c>
      <c r="D12" s="186">
        <v>-1966</v>
      </c>
    </row>
    <row r="13" spans="2:8" s="173" customFormat="1" ht="18" hidden="1" customHeight="1">
      <c r="B13" s="185" t="s">
        <v>387</v>
      </c>
      <c r="C13" s="186">
        <v>0</v>
      </c>
      <c r="D13" s="186">
        <v>0</v>
      </c>
    </row>
    <row r="14" spans="2:8" s="173" customFormat="1" ht="17.25" customHeight="1">
      <c r="B14" s="185" t="s">
        <v>152</v>
      </c>
      <c r="C14" s="186">
        <v>-20314</v>
      </c>
      <c r="D14" s="186">
        <v>-69900</v>
      </c>
    </row>
    <row r="15" spans="2:8" s="173" customFormat="1" ht="18" customHeight="1">
      <c r="B15" s="185" t="s">
        <v>333</v>
      </c>
      <c r="C15" s="186">
        <v>68529</v>
      </c>
      <c r="D15" s="186">
        <v>221559</v>
      </c>
    </row>
    <row r="16" spans="2:8" s="173" customFormat="1" ht="20.100000000000001" customHeight="1">
      <c r="B16" s="355" t="s">
        <v>348</v>
      </c>
      <c r="C16" s="399">
        <v>-111924.78546</v>
      </c>
      <c r="D16" s="399">
        <v>-124023</v>
      </c>
    </row>
    <row r="17" spans="2:4" s="173" customFormat="1" ht="18" customHeight="1">
      <c r="B17" s="185" t="s">
        <v>201</v>
      </c>
      <c r="C17" s="186">
        <v>-145</v>
      </c>
      <c r="D17" s="186">
        <v>-4336</v>
      </c>
    </row>
    <row r="18" spans="2:4" s="173" customFormat="1" ht="18" customHeight="1">
      <c r="B18" s="185" t="s">
        <v>386</v>
      </c>
      <c r="C18" s="186">
        <v>-24869</v>
      </c>
      <c r="D18" s="186">
        <v>14144</v>
      </c>
    </row>
    <row r="19" spans="2:4" s="173" customFormat="1" ht="18" customHeight="1">
      <c r="B19" s="185" t="s">
        <v>99</v>
      </c>
      <c r="C19" s="186">
        <v>-223</v>
      </c>
      <c r="D19" s="186">
        <v>5423</v>
      </c>
    </row>
    <row r="20" spans="2:4" s="173" customFormat="1" ht="18" customHeight="1">
      <c r="B20" s="185" t="s">
        <v>311</v>
      </c>
      <c r="C20" s="186">
        <v>-44639</v>
      </c>
      <c r="D20" s="186">
        <v>-150249</v>
      </c>
    </row>
    <row r="21" spans="2:4" s="173" customFormat="1" ht="18" customHeight="1">
      <c r="B21" s="185" t="s">
        <v>236</v>
      </c>
      <c r="C21" s="186">
        <v>-11148</v>
      </c>
      <c r="D21" s="186">
        <v>-2814</v>
      </c>
    </row>
    <row r="22" spans="2:4" s="173" customFormat="1" ht="18" customHeight="1">
      <c r="B22" s="185" t="s">
        <v>305</v>
      </c>
      <c r="C22" s="186">
        <v>-28535</v>
      </c>
      <c r="D22" s="186">
        <v>3707</v>
      </c>
    </row>
    <row r="23" spans="2:4" s="173" customFormat="1" ht="18" customHeight="1">
      <c r="B23" s="185" t="s">
        <v>153</v>
      </c>
      <c r="C23" s="186">
        <v>1670</v>
      </c>
      <c r="D23" s="186">
        <v>16328</v>
      </c>
    </row>
    <row r="24" spans="2:4" s="173" customFormat="1" ht="18" customHeight="1">
      <c r="B24" s="185" t="s">
        <v>156</v>
      </c>
      <c r="C24" s="186">
        <v>2</v>
      </c>
      <c r="D24" s="186">
        <v>-13826</v>
      </c>
    </row>
    <row r="25" spans="2:4" s="173" customFormat="1" ht="18" customHeight="1">
      <c r="B25" s="185" t="s">
        <v>100</v>
      </c>
      <c r="C25" s="186">
        <v>-214.78546000000051</v>
      </c>
      <c r="D25" s="186">
        <v>-8863</v>
      </c>
    </row>
    <row r="26" spans="2:4" s="173" customFormat="1" ht="18" customHeight="1">
      <c r="B26" s="185" t="s">
        <v>334</v>
      </c>
      <c r="C26" s="186">
        <v>-3823</v>
      </c>
      <c r="D26" s="186">
        <v>16463</v>
      </c>
    </row>
    <row r="27" spans="2:4" s="173" customFormat="1" ht="20.100000000000001" customHeight="1">
      <c r="B27" s="355" t="s">
        <v>349</v>
      </c>
      <c r="C27" s="399">
        <v>44542.785459999999</v>
      </c>
      <c r="D27" s="399">
        <v>180114</v>
      </c>
    </row>
    <row r="28" spans="2:4" s="173" customFormat="1" ht="18" customHeight="1">
      <c r="B28" s="185" t="s">
        <v>154</v>
      </c>
      <c r="C28" s="186">
        <v>83.785460000000512</v>
      </c>
      <c r="D28" s="186">
        <v>79161</v>
      </c>
    </row>
    <row r="29" spans="2:4" s="173" customFormat="1" ht="18" customHeight="1">
      <c r="B29" s="185" t="s">
        <v>237</v>
      </c>
      <c r="C29" s="186">
        <v>35555</v>
      </c>
      <c r="D29" s="186">
        <v>37762</v>
      </c>
    </row>
    <row r="30" spans="2:4" s="173" customFormat="1" ht="18" customHeight="1">
      <c r="B30" s="185" t="s">
        <v>381</v>
      </c>
      <c r="C30" s="186">
        <v>-6829</v>
      </c>
      <c r="D30" s="186">
        <v>-3706</v>
      </c>
    </row>
    <row r="31" spans="2:4" s="173" customFormat="1" ht="18" hidden="1" customHeight="1">
      <c r="B31" s="185" t="s">
        <v>197</v>
      </c>
      <c r="C31" s="186">
        <v>0</v>
      </c>
      <c r="D31" s="186">
        <v>0</v>
      </c>
    </row>
    <row r="32" spans="2:4" s="173" customFormat="1" ht="18" customHeight="1">
      <c r="B32" s="185" t="s">
        <v>312</v>
      </c>
      <c r="C32" s="186">
        <v>-6965</v>
      </c>
      <c r="D32" s="186">
        <v>10675</v>
      </c>
    </row>
    <row r="33" spans="2:4" s="173" customFormat="1" ht="18" customHeight="1">
      <c r="B33" s="185" t="s">
        <v>114</v>
      </c>
      <c r="C33" s="186">
        <v>-1668</v>
      </c>
      <c r="D33" s="186">
        <v>-22033</v>
      </c>
    </row>
    <row r="34" spans="2:4" s="173" customFormat="1" ht="18" customHeight="1">
      <c r="B34" s="185" t="s">
        <v>335</v>
      </c>
      <c r="C34" s="186">
        <v>3</v>
      </c>
      <c r="D34" s="186">
        <v>-2077</v>
      </c>
    </row>
    <row r="35" spans="2:4" s="173" customFormat="1" ht="18" customHeight="1">
      <c r="B35" s="185" t="s">
        <v>255</v>
      </c>
      <c r="C35" s="186">
        <v>-620</v>
      </c>
      <c r="D35" s="186">
        <v>-2481</v>
      </c>
    </row>
    <row r="36" spans="2:4" s="173" customFormat="1" ht="18" customHeight="1">
      <c r="B36" s="185" t="s">
        <v>157</v>
      </c>
      <c r="C36" s="186">
        <v>39900</v>
      </c>
      <c r="D36" s="186">
        <v>36733</v>
      </c>
    </row>
    <row r="37" spans="2:4" s="173" customFormat="1" ht="18" customHeight="1">
      <c r="B37" s="185" t="s">
        <v>15</v>
      </c>
      <c r="C37" s="186">
        <v>-14917</v>
      </c>
      <c r="D37" s="186">
        <v>46080</v>
      </c>
    </row>
    <row r="38" spans="2:4" s="173" customFormat="1" ht="20.100000000000001" customHeight="1">
      <c r="B38" s="522" t="s">
        <v>336</v>
      </c>
      <c r="C38" s="364">
        <v>485004</v>
      </c>
      <c r="D38" s="364">
        <v>2004833</v>
      </c>
    </row>
    <row r="39" spans="2:4" s="173" customFormat="1" ht="20.100000000000001" customHeight="1">
      <c r="B39" s="355" t="s">
        <v>337</v>
      </c>
      <c r="C39" s="399">
        <v>-160097</v>
      </c>
      <c r="D39" s="399">
        <v>-508948</v>
      </c>
    </row>
    <row r="40" spans="2:4" s="173" customFormat="1" ht="18" customHeight="1">
      <c r="B40" s="185" t="s">
        <v>158</v>
      </c>
      <c r="C40" s="186">
        <v>91781</v>
      </c>
      <c r="D40" s="186">
        <v>348708</v>
      </c>
    </row>
    <row r="41" spans="2:4" s="173" customFormat="1" ht="18" customHeight="1">
      <c r="B41" s="185" t="s">
        <v>313</v>
      </c>
      <c r="C41" s="186">
        <v>-152378</v>
      </c>
      <c r="D41" s="186">
        <v>-687532</v>
      </c>
    </row>
    <row r="42" spans="2:4" s="173" customFormat="1" ht="18" hidden="1" customHeight="1">
      <c r="B42" s="185" t="s">
        <v>109</v>
      </c>
      <c r="C42" s="186">
        <v>0</v>
      </c>
      <c r="D42" s="186">
        <v>0</v>
      </c>
    </row>
    <row r="43" spans="2:4" s="173" customFormat="1" ht="18" customHeight="1">
      <c r="B43" s="185" t="s">
        <v>107</v>
      </c>
      <c r="C43" s="186">
        <v>-99500</v>
      </c>
      <c r="D43" s="186">
        <v>-185000</v>
      </c>
    </row>
    <row r="44" spans="2:4" s="173" customFormat="1" ht="18" hidden="1" customHeight="1">
      <c r="B44" s="185" t="s">
        <v>388</v>
      </c>
      <c r="C44" s="186">
        <v>0</v>
      </c>
      <c r="D44" s="186">
        <v>0</v>
      </c>
    </row>
    <row r="45" spans="2:4" s="173" customFormat="1" ht="18" customHeight="1">
      <c r="B45" s="185" t="s">
        <v>256</v>
      </c>
      <c r="C45" s="186">
        <v>0</v>
      </c>
      <c r="D45" s="186">
        <v>14876</v>
      </c>
    </row>
    <row r="46" spans="2:4" s="175" customFormat="1" ht="20.100000000000001" customHeight="1">
      <c r="B46" s="355" t="s">
        <v>343</v>
      </c>
      <c r="C46" s="399">
        <v>-163600</v>
      </c>
      <c r="D46" s="399">
        <v>-916654</v>
      </c>
    </row>
    <row r="47" spans="2:4" s="175" customFormat="1" ht="20.100000000000001" customHeight="1">
      <c r="B47" s="185" t="s">
        <v>338</v>
      </c>
      <c r="C47" s="186">
        <v>4138</v>
      </c>
      <c r="D47" s="186">
        <v>509515</v>
      </c>
    </row>
    <row r="48" spans="2:4" s="175" customFormat="1" ht="20.100000000000001" customHeight="1">
      <c r="B48" s="185" t="s">
        <v>339</v>
      </c>
      <c r="C48" s="186">
        <v>-22814</v>
      </c>
      <c r="D48" s="186">
        <v>-337234</v>
      </c>
    </row>
    <row r="49" spans="2:4" s="175" customFormat="1" ht="20.100000000000001" customHeight="1">
      <c r="B49" s="185" t="s">
        <v>340</v>
      </c>
      <c r="C49" s="186">
        <v>-36202</v>
      </c>
      <c r="D49" s="186">
        <v>-169700</v>
      </c>
    </row>
    <row r="50" spans="2:4" s="175" customFormat="1" ht="20.100000000000001" customHeight="1">
      <c r="B50" s="185" t="s">
        <v>155</v>
      </c>
      <c r="C50" s="186">
        <v>-15497</v>
      </c>
      <c r="D50" s="186">
        <v>-16820</v>
      </c>
    </row>
    <row r="51" spans="2:4" s="173" customFormat="1" ht="18" customHeight="1">
      <c r="B51" s="185" t="s">
        <v>314</v>
      </c>
      <c r="C51" s="186">
        <v>-1254</v>
      </c>
      <c r="D51" s="186">
        <v>-1701</v>
      </c>
    </row>
    <row r="52" spans="2:4" s="173" customFormat="1" ht="18" hidden="1" customHeight="1">
      <c r="B52" s="185" t="s">
        <v>341</v>
      </c>
      <c r="C52" s="186">
        <v>0</v>
      </c>
      <c r="D52" s="186">
        <v>0</v>
      </c>
    </row>
    <row r="53" spans="2:4" s="173" customFormat="1" ht="18" customHeight="1">
      <c r="B53" s="185" t="s">
        <v>342</v>
      </c>
      <c r="C53" s="186">
        <v>-91971</v>
      </c>
      <c r="D53" s="186">
        <v>-900714</v>
      </c>
    </row>
    <row r="54" spans="2:4" s="175" customFormat="1" ht="19.5" customHeight="1">
      <c r="B54" s="355" t="s">
        <v>344</v>
      </c>
      <c r="C54" s="366">
        <v>161307</v>
      </c>
      <c r="D54" s="366">
        <v>579231</v>
      </c>
    </row>
    <row r="55" spans="2:4" s="176" customFormat="1" ht="18" customHeight="1">
      <c r="B55" s="185" t="s">
        <v>345</v>
      </c>
      <c r="C55" s="186">
        <v>595971</v>
      </c>
      <c r="D55" s="186">
        <v>16740</v>
      </c>
    </row>
    <row r="56" spans="2:4" s="176" customFormat="1" ht="18" customHeight="1">
      <c r="B56" s="185" t="s">
        <v>238</v>
      </c>
      <c r="C56" s="186">
        <v>757278</v>
      </c>
      <c r="D56" s="186">
        <v>595971</v>
      </c>
    </row>
    <row r="57" spans="2:4" s="175" customFormat="1" ht="20.100000000000001" customHeight="1">
      <c r="B57" s="165" t="s">
        <v>346</v>
      </c>
      <c r="C57" s="360">
        <v>161307</v>
      </c>
      <c r="D57" s="360">
        <v>579231</v>
      </c>
    </row>
    <row r="59" spans="2:4">
      <c r="C59" s="177"/>
      <c r="D59" s="177"/>
    </row>
    <row r="60" spans="2:4" s="180" customFormat="1">
      <c r="B60" s="178"/>
      <c r="C60" s="179"/>
      <c r="D60" s="179"/>
    </row>
  </sheetData>
  <mergeCells count="2">
    <mergeCell ref="B2:B3"/>
    <mergeCell ref="C2:D2"/>
  </mergeCells>
  <pageMargins left="0.78740157499999996" right="0.78740157499999996" top="0.984251969" bottom="0.984251969" header="0.49212598499999999" footer="0.49212598499999999"/>
  <pageSetup paperSize="9" scale="7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Planilha13">
    <pageSetUpPr fitToPage="1"/>
  </sheetPr>
  <dimension ref="A1:BD36"/>
  <sheetViews>
    <sheetView topLeftCell="A4" zoomScale="80" zoomScaleNormal="80" zoomScaleSheetLayoutView="100" workbookViewId="0">
      <selection activeCell="F13" sqref="F13"/>
    </sheetView>
  </sheetViews>
  <sheetFormatPr defaultColWidth="9.140625" defaultRowHeight="12.75"/>
  <cols>
    <col min="1" max="1" width="4.140625" style="160" customWidth="1"/>
    <col min="2" max="2" width="30.28515625" style="160" customWidth="1"/>
    <col min="3" max="3" width="31.28515625" style="232" bestFit="1" customWidth="1"/>
    <col min="4" max="4" width="22.5703125" style="232" customWidth="1"/>
    <col min="5" max="6" width="22.5703125" style="160" customWidth="1"/>
    <col min="7" max="16384" width="9.140625" style="160"/>
  </cols>
  <sheetData>
    <row r="1" spans="1:56">
      <c r="B1" s="315"/>
    </row>
    <row r="2" spans="1:56" s="233" customFormat="1" ht="25.5" customHeight="1">
      <c r="A2" s="160"/>
      <c r="B2" s="510" t="s">
        <v>160</v>
      </c>
      <c r="C2" s="509" t="s">
        <v>161</v>
      </c>
      <c r="D2" s="509" t="s">
        <v>162</v>
      </c>
      <c r="E2" s="236">
        <v>43921</v>
      </c>
      <c r="F2" s="236">
        <v>43830</v>
      </c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</row>
    <row r="3" spans="1:56" s="233" customFormat="1" ht="25.5" customHeight="1">
      <c r="A3" s="160"/>
      <c r="B3" s="567" t="s">
        <v>163</v>
      </c>
      <c r="C3" s="520" t="s">
        <v>208</v>
      </c>
      <c r="D3" s="234">
        <v>47192</v>
      </c>
      <c r="E3" s="394">
        <v>173.27600000000001</v>
      </c>
      <c r="F3" s="394">
        <v>178.166</v>
      </c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</row>
    <row r="4" spans="1:56" s="233" customFormat="1" ht="25.5" customHeight="1">
      <c r="A4" s="160"/>
      <c r="B4" s="567"/>
      <c r="C4" s="520" t="s">
        <v>164</v>
      </c>
      <c r="D4" s="234">
        <v>45306</v>
      </c>
      <c r="E4" s="394">
        <v>39.113</v>
      </c>
      <c r="F4" s="394">
        <v>41.690000000000005</v>
      </c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</row>
    <row r="5" spans="1:56" s="233" customFormat="1" ht="25.5" hidden="1" customHeight="1">
      <c r="A5" s="160"/>
      <c r="B5" s="567"/>
      <c r="C5" s="520" t="s">
        <v>165</v>
      </c>
      <c r="D5" s="234">
        <v>47192</v>
      </c>
      <c r="E5" s="394">
        <v>2.5999999999999999E-2</v>
      </c>
      <c r="F5" s="394">
        <v>2.5999999999999999E-2</v>
      </c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0"/>
    </row>
    <row r="6" spans="1:56" s="233" customFormat="1" ht="25.5" customHeight="1">
      <c r="A6" s="160"/>
      <c r="B6" s="567"/>
      <c r="C6" s="520" t="s">
        <v>363</v>
      </c>
      <c r="D6" s="234">
        <v>48288</v>
      </c>
      <c r="E6" s="394">
        <v>233.47800000000001</v>
      </c>
      <c r="F6" s="394">
        <v>234.14500000000001</v>
      </c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</row>
    <row r="7" spans="1:56" s="233" customFormat="1" ht="25.5" hidden="1" customHeight="1">
      <c r="A7" s="160"/>
      <c r="B7" s="567"/>
      <c r="C7" s="520" t="s">
        <v>165</v>
      </c>
      <c r="D7" s="234">
        <v>47192</v>
      </c>
      <c r="E7" s="394">
        <v>2.7E-2</v>
      </c>
      <c r="F7" s="394">
        <v>2.4E-2</v>
      </c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</row>
    <row r="8" spans="1:56" s="233" customFormat="1" ht="25.5" customHeight="1">
      <c r="A8" s="160"/>
      <c r="B8" s="565" t="s">
        <v>166</v>
      </c>
      <c r="C8" s="565"/>
      <c r="D8" s="565"/>
      <c r="E8" s="565"/>
      <c r="F8" s="565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</row>
    <row r="9" spans="1:56" s="233" customFormat="1" ht="25.5" customHeight="1">
      <c r="A9" s="160"/>
      <c r="B9" s="181" t="s">
        <v>408</v>
      </c>
      <c r="C9" s="235" t="s">
        <v>376</v>
      </c>
      <c r="D9" s="234">
        <v>44392</v>
      </c>
      <c r="E9" s="394">
        <v>173.93199999999999</v>
      </c>
      <c r="F9" s="394">
        <v>168.54499999999999</v>
      </c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</row>
    <row r="10" spans="1:56" s="233" customFormat="1" ht="25.5" customHeight="1">
      <c r="A10" s="160"/>
      <c r="B10" s="181" t="s">
        <v>409</v>
      </c>
      <c r="C10" s="235" t="s">
        <v>377</v>
      </c>
      <c r="D10" s="234">
        <v>45337</v>
      </c>
      <c r="E10" s="394">
        <v>329.94400000000002</v>
      </c>
      <c r="F10" s="394">
        <v>336.91</v>
      </c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</row>
    <row r="11" spans="1:56" s="233" customFormat="1" ht="25.5" customHeight="1">
      <c r="A11" s="160"/>
      <c r="B11" s="181" t="s">
        <v>410</v>
      </c>
      <c r="C11" s="235" t="s">
        <v>326</v>
      </c>
      <c r="D11" s="234">
        <v>44178</v>
      </c>
      <c r="E11" s="394">
        <v>354.21499999999997</v>
      </c>
      <c r="F11" s="394">
        <v>350.36799999999999</v>
      </c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</row>
    <row r="12" spans="1:56" s="233" customFormat="1" ht="25.5" customHeight="1">
      <c r="A12" s="160"/>
      <c r="B12" s="181" t="s">
        <v>411</v>
      </c>
      <c r="C12" s="235" t="s">
        <v>253</v>
      </c>
      <c r="D12" s="234">
        <v>45762</v>
      </c>
      <c r="E12" s="394">
        <v>669.90599999999995</v>
      </c>
      <c r="F12" s="394">
        <v>651.01700000000005</v>
      </c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</row>
    <row r="13" spans="1:56" s="233" customFormat="1" ht="25.5" customHeight="1">
      <c r="A13" s="160"/>
      <c r="B13" s="181" t="s">
        <v>412</v>
      </c>
      <c r="C13" s="235" t="s">
        <v>391</v>
      </c>
      <c r="D13" s="234">
        <v>47467</v>
      </c>
      <c r="E13" s="394">
        <v>398.08199999999999</v>
      </c>
      <c r="F13" s="394">
        <v>389.63900000000001</v>
      </c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</row>
    <row r="14" spans="1:56" s="233" customFormat="1" ht="25.5" customHeight="1">
      <c r="A14" s="160"/>
      <c r="B14" s="565" t="s">
        <v>167</v>
      </c>
      <c r="C14" s="565"/>
      <c r="D14" s="565"/>
      <c r="E14" s="565"/>
      <c r="F14" s="565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</row>
    <row r="15" spans="1:56" s="233" customFormat="1" ht="25.5" customHeight="1">
      <c r="A15" s="160"/>
      <c r="B15" s="181" t="s">
        <v>318</v>
      </c>
      <c r="C15" s="505" t="s">
        <v>319</v>
      </c>
      <c r="D15" s="234">
        <v>44032</v>
      </c>
      <c r="E15" s="394">
        <v>395.61200000000002</v>
      </c>
      <c r="F15" s="394">
        <v>306.06900000000002</v>
      </c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</row>
    <row r="16" spans="1:56" s="233" customFormat="1" ht="25.5" customHeight="1">
      <c r="A16" s="160"/>
      <c r="B16" s="181" t="s">
        <v>315</v>
      </c>
      <c r="C16" s="235" t="s">
        <v>374</v>
      </c>
      <c r="D16" s="234">
        <v>44067</v>
      </c>
      <c r="E16" s="394">
        <v>391.108</v>
      </c>
      <c r="F16" s="394">
        <v>302.40699999999998</v>
      </c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</row>
    <row r="17" spans="1:56" s="233" customFormat="1" ht="25.5" customHeight="1">
      <c r="A17" s="160"/>
      <c r="B17" s="181" t="s">
        <v>315</v>
      </c>
      <c r="C17" s="235" t="s">
        <v>375</v>
      </c>
      <c r="D17" s="234">
        <v>43777</v>
      </c>
      <c r="E17" s="394" t="s">
        <v>51</v>
      </c>
      <c r="F17" s="394" t="s">
        <v>51</v>
      </c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</row>
    <row r="18" spans="1:56" s="233" customFormat="1" ht="25.5" customHeight="1">
      <c r="A18" s="160"/>
      <c r="B18" s="181" t="s">
        <v>389</v>
      </c>
      <c r="C18" s="520" t="s">
        <v>324</v>
      </c>
      <c r="D18" s="234">
        <v>43787</v>
      </c>
      <c r="E18" s="394" t="s">
        <v>51</v>
      </c>
      <c r="F18" s="394" t="s">
        <v>51</v>
      </c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</row>
    <row r="19" spans="1:56" s="233" customFormat="1" ht="25.5" customHeight="1">
      <c r="A19" s="160"/>
      <c r="B19" s="181" t="s">
        <v>168</v>
      </c>
      <c r="C19" s="511" t="s">
        <v>323</v>
      </c>
      <c r="D19" s="234">
        <v>44515</v>
      </c>
      <c r="E19" s="394" t="s">
        <v>51</v>
      </c>
      <c r="F19" s="394" t="s">
        <v>51</v>
      </c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</row>
    <row r="20" spans="1:56" s="233" customFormat="1" ht="25.5" customHeight="1">
      <c r="A20" s="160"/>
      <c r="B20" s="181" t="s">
        <v>385</v>
      </c>
      <c r="C20" s="520" t="s">
        <v>401</v>
      </c>
      <c r="D20" s="234">
        <v>44165</v>
      </c>
      <c r="E20" s="394" t="s">
        <v>51</v>
      </c>
      <c r="F20" s="394" t="s">
        <v>51</v>
      </c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</row>
    <row r="21" spans="1:56" s="233" customFormat="1" ht="25.5" customHeight="1">
      <c r="A21" s="160"/>
      <c r="B21" s="564" t="s">
        <v>220</v>
      </c>
      <c r="C21" s="564"/>
      <c r="D21" s="564"/>
      <c r="E21" s="320">
        <v>3158.692</v>
      </c>
      <c r="F21" s="320">
        <v>2958.982</v>
      </c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</row>
    <row r="22" spans="1:56" s="233" customFormat="1" ht="25.5" customHeight="1">
      <c r="A22" s="160"/>
      <c r="B22" s="519" t="s">
        <v>160</v>
      </c>
      <c r="C22" s="518" t="s">
        <v>161</v>
      </c>
      <c r="D22" s="518" t="s">
        <v>162</v>
      </c>
      <c r="E22" s="236">
        <v>43921</v>
      </c>
      <c r="F22" s="236">
        <v>43830</v>
      </c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</row>
    <row r="23" spans="1:56" s="233" customFormat="1" ht="25.5" customHeight="1">
      <c r="A23" s="160"/>
      <c r="B23" s="566" t="s">
        <v>170</v>
      </c>
      <c r="C23" s="319" t="s">
        <v>364</v>
      </c>
      <c r="D23" s="318">
        <v>46798</v>
      </c>
      <c r="E23" s="305">
        <v>4.3440000000000003</v>
      </c>
      <c r="F23" s="305">
        <v>4.4820000000000002</v>
      </c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</row>
    <row r="24" spans="1:56" s="233" customFormat="1" ht="25.5" customHeight="1">
      <c r="A24" s="160"/>
      <c r="B24" s="566"/>
      <c r="C24" s="319" t="s">
        <v>320</v>
      </c>
      <c r="D24" s="318">
        <v>45031</v>
      </c>
      <c r="E24" s="305">
        <v>5.5839999999999996</v>
      </c>
      <c r="F24" s="305">
        <v>6.0369999999999999</v>
      </c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</row>
    <row r="25" spans="1:56" s="233" customFormat="1" ht="25.5" customHeight="1">
      <c r="A25" s="160"/>
      <c r="B25" s="566"/>
      <c r="C25" s="319" t="s">
        <v>363</v>
      </c>
      <c r="D25" s="318">
        <v>46157</v>
      </c>
      <c r="E25" s="305">
        <v>22.376999999999999</v>
      </c>
      <c r="F25" s="305">
        <v>23.326000000000001</v>
      </c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</row>
    <row r="26" spans="1:56" ht="25.5" customHeight="1">
      <c r="B26" s="566"/>
      <c r="C26" s="319" t="s">
        <v>321</v>
      </c>
      <c r="D26" s="318">
        <v>44211</v>
      </c>
      <c r="E26" s="305">
        <v>8.3759999999999994</v>
      </c>
      <c r="F26" s="305">
        <v>10.888</v>
      </c>
    </row>
    <row r="27" spans="1:56" ht="25.5" customHeight="1">
      <c r="B27" s="567" t="s">
        <v>171</v>
      </c>
      <c r="C27" s="511" t="s">
        <v>365</v>
      </c>
      <c r="D27" s="234">
        <v>46157</v>
      </c>
      <c r="E27" s="394">
        <v>23.773</v>
      </c>
      <c r="F27" s="394">
        <v>24.741</v>
      </c>
    </row>
    <row r="28" spans="1:56" ht="25.5" customHeight="1">
      <c r="B28" s="567"/>
      <c r="C28" s="511" t="s">
        <v>366</v>
      </c>
      <c r="D28" s="234">
        <v>46157</v>
      </c>
      <c r="E28" s="394">
        <v>20.542999999999999</v>
      </c>
      <c r="F28" s="394">
        <v>21.38</v>
      </c>
    </row>
    <row r="29" spans="1:56" ht="25.5" customHeight="1">
      <c r="B29" s="313" t="s">
        <v>169</v>
      </c>
      <c r="C29" s="319" t="s">
        <v>367</v>
      </c>
      <c r="D29" s="318">
        <v>45031</v>
      </c>
      <c r="E29" s="305">
        <v>16.286000000000001</v>
      </c>
      <c r="F29" s="305">
        <v>17.61</v>
      </c>
    </row>
    <row r="30" spans="1:56" s="233" customFormat="1" ht="25.5" customHeight="1">
      <c r="A30" s="160"/>
      <c r="B30" s="568" t="s">
        <v>184</v>
      </c>
      <c r="C30" s="520" t="s">
        <v>321</v>
      </c>
      <c r="D30" s="234">
        <v>44211</v>
      </c>
      <c r="E30" s="394">
        <v>0.93300000000000005</v>
      </c>
      <c r="F30" s="394">
        <v>1.2130000000000001</v>
      </c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</row>
    <row r="31" spans="1:56" s="233" customFormat="1" ht="25.5" customHeight="1">
      <c r="A31" s="160"/>
      <c r="B31" s="568"/>
      <c r="C31" s="520" t="s">
        <v>368</v>
      </c>
      <c r="D31" s="234">
        <v>45792</v>
      </c>
      <c r="E31" s="394">
        <v>3.9449999999999998</v>
      </c>
      <c r="F31" s="394">
        <v>4.1360000000000001</v>
      </c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</row>
    <row r="32" spans="1:56" s="233" customFormat="1" ht="25.5" customHeight="1">
      <c r="A32" s="160"/>
      <c r="B32" s="568"/>
      <c r="C32" s="520" t="s">
        <v>325</v>
      </c>
      <c r="D32" s="234">
        <v>45031</v>
      </c>
      <c r="E32" s="394">
        <v>3.6739999999999999</v>
      </c>
      <c r="F32" s="394">
        <v>3.972</v>
      </c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</row>
    <row r="33" spans="1:56" s="233" customFormat="1" ht="25.5" customHeight="1">
      <c r="A33" s="160"/>
      <c r="B33" s="568"/>
      <c r="C33" s="520" t="s">
        <v>368</v>
      </c>
      <c r="D33" s="234">
        <v>46798</v>
      </c>
      <c r="E33" s="394">
        <v>6.5949999999999998</v>
      </c>
      <c r="F33" s="394">
        <v>6.7720000000000002</v>
      </c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</row>
    <row r="34" spans="1:56" s="233" customFormat="1" ht="25.5" customHeight="1">
      <c r="A34" s="160"/>
      <c r="B34" s="313" t="s">
        <v>56</v>
      </c>
      <c r="C34" s="319" t="s">
        <v>322</v>
      </c>
      <c r="D34" s="318">
        <v>47622</v>
      </c>
      <c r="E34" s="305">
        <v>157.34899999999999</v>
      </c>
      <c r="F34" s="305">
        <v>160.30699999999999</v>
      </c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</row>
    <row r="35" spans="1:56" s="233" customFormat="1" ht="25.5" customHeight="1">
      <c r="A35" s="160"/>
      <c r="B35" s="564" t="s">
        <v>172</v>
      </c>
      <c r="C35" s="564"/>
      <c r="D35" s="564"/>
      <c r="E35" s="320">
        <v>273.779</v>
      </c>
      <c r="F35" s="320">
        <v>284.86399999999998</v>
      </c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</row>
    <row r="36" spans="1:56" s="233" customFormat="1" ht="25.5" customHeight="1">
      <c r="A36" s="160"/>
      <c r="B36" s="564" t="s">
        <v>254</v>
      </c>
      <c r="C36" s="564"/>
      <c r="D36" s="564"/>
      <c r="E36" s="320">
        <v>3432.471</v>
      </c>
      <c r="F36" s="320">
        <v>3243.846</v>
      </c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</row>
  </sheetData>
  <mergeCells count="9">
    <mergeCell ref="B3:B7"/>
    <mergeCell ref="B8:F8"/>
    <mergeCell ref="B14:F14"/>
    <mergeCell ref="B21:D21"/>
    <mergeCell ref="B23:B26"/>
    <mergeCell ref="B27:B28"/>
    <mergeCell ref="B35:D35"/>
    <mergeCell ref="B36:D36"/>
    <mergeCell ref="B30:B33"/>
  </mergeCells>
  <pageMargins left="0.78740157499999996" right="0.78740157499999996" top="0.984251969" bottom="0.984251969" header="0.49212598499999999" footer="0.49212598499999999"/>
  <pageSetup paperSize="9" scale="6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Planilha16">
    <pageSetUpPr fitToPage="1"/>
  </sheetPr>
  <dimension ref="A1:K34"/>
  <sheetViews>
    <sheetView showGridLines="0" topLeftCell="A22" zoomScale="80" zoomScaleNormal="80" workbookViewId="0">
      <selection activeCell="G9" sqref="G9"/>
    </sheetView>
  </sheetViews>
  <sheetFormatPr defaultColWidth="9.140625" defaultRowHeight="12.75"/>
  <cols>
    <col min="1" max="1" width="1.28515625" style="239" customWidth="1"/>
    <col min="2" max="2" width="28.5703125" style="242" customWidth="1"/>
    <col min="3" max="3" width="14.28515625" style="251" customWidth="1"/>
    <col min="4" max="4" width="17.85546875" style="251" bestFit="1" customWidth="1"/>
    <col min="5" max="5" width="14.28515625" style="251" customWidth="1"/>
    <col min="6" max="6" width="16.28515625" style="242" bestFit="1" customWidth="1"/>
    <col min="7" max="7" width="14.28515625" style="242" customWidth="1"/>
    <col min="8" max="16384" width="9.140625" style="242"/>
  </cols>
  <sheetData>
    <row r="1" spans="2:8" ht="27" customHeight="1">
      <c r="B1" s="251"/>
      <c r="C1" s="240"/>
      <c r="D1" s="240"/>
      <c r="E1" s="528"/>
      <c r="F1" s="529"/>
      <c r="G1" s="530"/>
    </row>
    <row r="2" spans="2:8" s="239" customFormat="1" ht="54.75" customHeight="1">
      <c r="B2" s="189" t="s">
        <v>173</v>
      </c>
      <c r="C2" s="189" t="s">
        <v>160</v>
      </c>
      <c r="D2" s="189" t="s">
        <v>161</v>
      </c>
      <c r="E2" s="189" t="s">
        <v>174</v>
      </c>
      <c r="F2" s="504" t="s">
        <v>175</v>
      </c>
      <c r="G2" s="309" t="s">
        <v>407</v>
      </c>
      <c r="H2" s="569"/>
    </row>
    <row r="3" spans="2:8" s="325" customFormat="1" ht="24.75" customHeight="1">
      <c r="B3" s="570" t="s">
        <v>176</v>
      </c>
      <c r="C3" s="190" t="s">
        <v>413</v>
      </c>
      <c r="D3" s="190" t="s">
        <v>178</v>
      </c>
      <c r="E3" s="324">
        <v>45734</v>
      </c>
      <c r="F3" s="237">
        <v>207.53978512649999</v>
      </c>
      <c r="G3" s="237">
        <v>406.94075514999997</v>
      </c>
      <c r="H3" s="569"/>
    </row>
    <row r="4" spans="2:8" s="325" customFormat="1" ht="24.75" customHeight="1">
      <c r="B4" s="570"/>
      <c r="C4" s="190" t="s">
        <v>163</v>
      </c>
      <c r="D4" s="190" t="s">
        <v>179</v>
      </c>
      <c r="E4" s="324">
        <v>47529</v>
      </c>
      <c r="F4" s="237">
        <v>509.66600085663902</v>
      </c>
      <c r="G4" s="237">
        <v>999.34509971889997</v>
      </c>
    </row>
    <row r="5" spans="2:8" s="325" customFormat="1" ht="24.75" customHeight="1">
      <c r="B5" s="570"/>
      <c r="C5" s="394" t="s">
        <v>163</v>
      </c>
      <c r="D5" s="394" t="s">
        <v>165</v>
      </c>
      <c r="E5" s="324">
        <v>47529</v>
      </c>
      <c r="F5" s="237">
        <v>1.9670894327110287</v>
      </c>
      <c r="G5" s="237">
        <v>3.8570381033549581</v>
      </c>
    </row>
    <row r="6" spans="2:8" s="325" customFormat="1" ht="24.75" customHeight="1">
      <c r="B6" s="570"/>
      <c r="C6" s="394" t="s">
        <v>163</v>
      </c>
      <c r="D6" s="394" t="s">
        <v>249</v>
      </c>
      <c r="E6" s="324">
        <v>44849</v>
      </c>
      <c r="F6" s="237">
        <v>43.449067866050008</v>
      </c>
      <c r="G6" s="237">
        <v>85.194250717745106</v>
      </c>
    </row>
    <row r="7" spans="2:8" s="325" customFormat="1" ht="24.75" customHeight="1">
      <c r="B7" s="570"/>
      <c r="C7" s="190" t="s">
        <v>180</v>
      </c>
      <c r="D7" s="190" t="s">
        <v>360</v>
      </c>
      <c r="E7" s="324">
        <v>48497</v>
      </c>
      <c r="F7" s="237">
        <v>140.08022207100001</v>
      </c>
      <c r="G7" s="237">
        <v>274.66710210000002</v>
      </c>
    </row>
    <row r="8" spans="2:8" s="325" customFormat="1" ht="24.75" customHeight="1">
      <c r="B8" s="359" t="s">
        <v>181</v>
      </c>
      <c r="C8" s="373"/>
      <c r="D8" s="305"/>
      <c r="E8" s="305"/>
      <c r="F8" s="317">
        <v>902.70216535290001</v>
      </c>
      <c r="G8" s="317">
        <v>1770.0042457899999</v>
      </c>
    </row>
    <row r="9" spans="2:8" s="325" customFormat="1" ht="24.75" customHeight="1">
      <c r="B9" s="327" t="s">
        <v>182</v>
      </c>
      <c r="C9" s="190"/>
      <c r="D9" s="190"/>
      <c r="E9" s="326"/>
      <c r="F9" s="306">
        <v>146.29146</v>
      </c>
      <c r="G9" s="306">
        <v>286.846</v>
      </c>
    </row>
    <row r="10" spans="2:8" s="325" customFormat="1" ht="24.75" customHeight="1">
      <c r="B10" s="359" t="s">
        <v>183</v>
      </c>
      <c r="C10" s="373"/>
      <c r="D10" s="305"/>
      <c r="E10" s="305"/>
      <c r="F10" s="317">
        <v>756.41070535289998</v>
      </c>
      <c r="G10" s="317">
        <v>1483.1582457899999</v>
      </c>
    </row>
    <row r="11" spans="2:8" s="325" customFormat="1" ht="24.75" customHeight="1">
      <c r="B11" s="573" t="s">
        <v>257</v>
      </c>
      <c r="C11" s="190" t="s">
        <v>163</v>
      </c>
      <c r="D11" s="190" t="s">
        <v>250</v>
      </c>
      <c r="E11" s="324">
        <v>47102</v>
      </c>
      <c r="F11" s="237">
        <v>77.516786629663187</v>
      </c>
      <c r="G11" s="395">
        <v>151.99369927384939</v>
      </c>
    </row>
    <row r="12" spans="2:8" s="325" customFormat="1" ht="24.75" customHeight="1">
      <c r="B12" s="573"/>
      <c r="C12" s="394" t="s">
        <v>163</v>
      </c>
      <c r="D12" s="394" t="s">
        <v>164</v>
      </c>
      <c r="E12" s="324">
        <v>45153</v>
      </c>
      <c r="F12" s="237">
        <v>29.722017709213333</v>
      </c>
      <c r="G12" s="395">
        <v>58.278466096496729</v>
      </c>
    </row>
    <row r="13" spans="2:8" s="325" customFormat="1" ht="24.75" customHeight="1">
      <c r="B13" s="573"/>
      <c r="C13" s="394" t="s">
        <v>163</v>
      </c>
      <c r="D13" s="394" t="s">
        <v>165</v>
      </c>
      <c r="E13" s="324">
        <v>47102</v>
      </c>
      <c r="F13" s="237">
        <v>0.5699728174234836</v>
      </c>
      <c r="G13" s="395">
        <v>1.1175937596538894</v>
      </c>
    </row>
    <row r="14" spans="2:8" s="325" customFormat="1" ht="24.75" customHeight="1">
      <c r="B14" s="359" t="s">
        <v>181</v>
      </c>
      <c r="C14" s="373"/>
      <c r="D14" s="305"/>
      <c r="E14" s="305"/>
      <c r="F14" s="317">
        <v>107.80877715630001</v>
      </c>
      <c r="G14" s="317">
        <v>211.38975912999999</v>
      </c>
    </row>
    <row r="15" spans="2:8" s="325" customFormat="1" ht="24.75" customHeight="1">
      <c r="B15" s="327" t="s">
        <v>182</v>
      </c>
      <c r="C15" s="190"/>
      <c r="D15" s="190"/>
      <c r="E15" s="326"/>
      <c r="F15" s="306">
        <v>13.11924</v>
      </c>
      <c r="G15" s="306">
        <v>25.724</v>
      </c>
    </row>
    <row r="16" spans="2:8" s="325" customFormat="1" ht="24.75" customHeight="1">
      <c r="B16" s="359" t="s">
        <v>183</v>
      </c>
      <c r="C16" s="373"/>
      <c r="D16" s="305"/>
      <c r="E16" s="305"/>
      <c r="F16" s="317">
        <v>94.689537156300005</v>
      </c>
      <c r="G16" s="317">
        <v>185.66575913</v>
      </c>
    </row>
    <row r="17" spans="1:7" s="325" customFormat="1" ht="40.5" customHeight="1">
      <c r="B17" s="539" t="s">
        <v>392</v>
      </c>
      <c r="C17" s="394" t="s">
        <v>177</v>
      </c>
      <c r="D17" s="304" t="s">
        <v>393</v>
      </c>
      <c r="E17" s="324">
        <v>52580</v>
      </c>
      <c r="F17" s="306">
        <v>801.47519966000004</v>
      </c>
      <c r="G17" s="540">
        <v>1602.9503993200001</v>
      </c>
    </row>
    <row r="18" spans="1:7" s="325" customFormat="1" ht="24.75" customHeight="1">
      <c r="B18" s="359" t="s">
        <v>181</v>
      </c>
      <c r="C18" s="373"/>
      <c r="D18" s="305"/>
      <c r="E18" s="305"/>
      <c r="F18" s="317">
        <v>801.47519966000004</v>
      </c>
      <c r="G18" s="317">
        <v>1602.9503993200001</v>
      </c>
    </row>
    <row r="19" spans="1:7" s="325" customFormat="1" ht="24.75" customHeight="1">
      <c r="B19" s="327" t="s">
        <v>182</v>
      </c>
      <c r="C19" s="394"/>
      <c r="D19" s="394"/>
      <c r="E19" s="326"/>
      <c r="F19" s="306">
        <v>775.91600000000005</v>
      </c>
      <c r="G19" s="306">
        <v>1551.8320000000001</v>
      </c>
    </row>
    <row r="20" spans="1:7" s="325" customFormat="1" ht="24.75" customHeight="1">
      <c r="B20" s="359" t="s">
        <v>183</v>
      </c>
      <c r="C20" s="373"/>
      <c r="D20" s="305"/>
      <c r="E20" s="305"/>
      <c r="F20" s="317">
        <v>25.55919965999999</v>
      </c>
      <c r="G20" s="317">
        <v>51.11839931999998</v>
      </c>
    </row>
    <row r="21" spans="1:7" s="239" customFormat="1" ht="24.75" customHeight="1">
      <c r="B21" s="572" t="s">
        <v>242</v>
      </c>
      <c r="C21" s="572"/>
      <c r="D21" s="572"/>
      <c r="E21" s="572"/>
      <c r="F21" s="238">
        <v>1811.9861421692001</v>
      </c>
      <c r="G21" s="238">
        <v>3584.3444042399997</v>
      </c>
    </row>
    <row r="22" spans="1:7" s="239" customFormat="1" ht="24.75" customHeight="1">
      <c r="B22" s="264" t="s">
        <v>243</v>
      </c>
      <c r="C22" s="193"/>
      <c r="D22" s="193"/>
      <c r="E22" s="193"/>
      <c r="F22" s="238">
        <v>876.65944216920002</v>
      </c>
      <c r="G22" s="238">
        <v>1719.9424042399999</v>
      </c>
    </row>
    <row r="23" spans="1:7">
      <c r="B23" s="249"/>
      <c r="C23" s="249"/>
      <c r="D23" s="250"/>
    </row>
    <row r="24" spans="1:7">
      <c r="B24" s="249"/>
      <c r="C24" s="249"/>
      <c r="D24" s="250"/>
    </row>
    <row r="25" spans="1:7">
      <c r="B25" s="252"/>
      <c r="C25" s="249"/>
      <c r="D25" s="250"/>
    </row>
    <row r="26" spans="1:7">
      <c r="B26" s="239"/>
      <c r="C26" s="250"/>
      <c r="D26" s="253"/>
    </row>
    <row r="27" spans="1:7" s="243" customFormat="1" ht="30" customHeight="1">
      <c r="B27" s="254"/>
      <c r="C27" s="246"/>
      <c r="D27" s="244"/>
      <c r="E27" s="247"/>
      <c r="F27" s="247"/>
      <c r="G27" s="245"/>
    </row>
    <row r="28" spans="1:7" s="243" customFormat="1">
      <c r="B28" s="255"/>
      <c r="C28" s="256"/>
      <c r="D28" s="257"/>
      <c r="E28" s="257"/>
      <c r="F28" s="257"/>
      <c r="G28" s="258"/>
    </row>
    <row r="29" spans="1:7" s="243" customFormat="1" ht="7.5" customHeight="1">
      <c r="B29" s="248"/>
      <c r="C29" s="248"/>
      <c r="D29" s="248"/>
      <c r="E29" s="248"/>
      <c r="F29" s="321"/>
      <c r="G29" s="322"/>
    </row>
    <row r="30" spans="1:7" s="239" customFormat="1" ht="20.100000000000001" customHeight="1">
      <c r="B30" s="571"/>
      <c r="C30" s="571"/>
      <c r="D30" s="571"/>
      <c r="E30" s="571"/>
      <c r="F30" s="323"/>
      <c r="G30" s="167"/>
    </row>
    <row r="31" spans="1:7" s="239" customFormat="1" ht="20.100000000000001" customHeight="1">
      <c r="B31" s="259"/>
      <c r="C31" s="260"/>
      <c r="D31" s="260"/>
      <c r="E31" s="260"/>
      <c r="F31" s="323"/>
      <c r="G31" s="167"/>
    </row>
    <row r="32" spans="1:7" s="241" customFormat="1">
      <c r="A32" s="239"/>
      <c r="B32" s="261"/>
      <c r="C32" s="261"/>
      <c r="D32" s="262"/>
      <c r="E32" s="262"/>
    </row>
    <row r="33" spans="1:5" s="241" customFormat="1">
      <c r="A33" s="239"/>
      <c r="B33" s="261"/>
      <c r="C33" s="261"/>
      <c r="D33" s="262"/>
      <c r="E33" s="262"/>
    </row>
    <row r="34" spans="1:5" s="241" customFormat="1">
      <c r="A34" s="239"/>
      <c r="B34" s="263"/>
      <c r="C34" s="261"/>
      <c r="D34" s="262"/>
      <c r="E34" s="262"/>
    </row>
  </sheetData>
  <mergeCells count="5">
    <mergeCell ref="H2:H3"/>
    <mergeCell ref="B3:B7"/>
    <mergeCell ref="B30:E30"/>
    <mergeCell ref="B21:E21"/>
    <mergeCell ref="B11:B13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Planilha20"/>
  <dimension ref="A2:I18"/>
  <sheetViews>
    <sheetView topLeftCell="A16" zoomScaleNormal="100" workbookViewId="0">
      <selection activeCell="C12" sqref="C12"/>
    </sheetView>
  </sheetViews>
  <sheetFormatPr defaultColWidth="9.140625" defaultRowHeight="12.75"/>
  <cols>
    <col min="1" max="1" width="42.85546875" style="194" customWidth="1"/>
    <col min="2" max="4" width="10.7109375" style="194" customWidth="1"/>
    <col min="5" max="5" width="9.140625" style="194"/>
    <col min="6" max="6" width="29.28515625" style="194" bestFit="1" customWidth="1"/>
    <col min="7" max="7" width="15.85546875" style="194" customWidth="1"/>
    <col min="8" max="8" width="15.85546875" style="661" customWidth="1"/>
    <col min="9" max="16384" width="9.140625" style="194"/>
  </cols>
  <sheetData>
    <row r="2" spans="1:9" ht="18" customHeight="1">
      <c r="A2" s="590" t="s">
        <v>93</v>
      </c>
      <c r="B2" s="590"/>
      <c r="C2" s="590"/>
      <c r="D2" s="590"/>
      <c r="F2" s="649" t="s">
        <v>94</v>
      </c>
      <c r="G2" s="649"/>
      <c r="H2" s="649"/>
      <c r="I2" s="649"/>
    </row>
    <row r="3" spans="1:9" ht="38.25" customHeight="1">
      <c r="A3" s="307" t="s">
        <v>235</v>
      </c>
      <c r="B3" s="189" t="s">
        <v>404</v>
      </c>
      <c r="C3" s="195" t="s">
        <v>402</v>
      </c>
      <c r="D3" s="195" t="s">
        <v>193</v>
      </c>
      <c r="F3" s="650" t="s">
        <v>235</v>
      </c>
      <c r="G3" s="651" t="s">
        <v>405</v>
      </c>
      <c r="H3" s="660" t="s">
        <v>403</v>
      </c>
      <c r="I3" s="652" t="s">
        <v>193</v>
      </c>
    </row>
    <row r="4" spans="1:9" s="196" customFormat="1" ht="24.95" customHeight="1">
      <c r="A4" s="204" t="s">
        <v>7</v>
      </c>
      <c r="B4" s="543">
        <v>144811.76470588235</v>
      </c>
      <c r="C4" s="543">
        <v>126091</v>
      </c>
      <c r="D4" s="533">
        <v>0.14847026913802219</v>
      </c>
      <c r="F4" s="653" t="s">
        <v>7</v>
      </c>
      <c r="G4" s="543">
        <v>26233.333333333332</v>
      </c>
      <c r="H4" s="543">
        <v>25558.693589999999</v>
      </c>
      <c r="I4" s="225">
        <v>2.6395705279603554E-2</v>
      </c>
    </row>
    <row r="5" spans="1:9" ht="24.95" customHeight="1">
      <c r="A5" s="205" t="s">
        <v>60</v>
      </c>
      <c r="B5" s="544">
        <v>-18431.372549019608</v>
      </c>
      <c r="C5" s="544">
        <v>-16643</v>
      </c>
      <c r="D5" s="534">
        <v>0.10745493895449187</v>
      </c>
      <c r="F5" s="654" t="s">
        <v>60</v>
      </c>
      <c r="G5" s="544">
        <v>-3411.7647058823527</v>
      </c>
      <c r="H5" s="544">
        <v>-3218.3997400000003</v>
      </c>
      <c r="I5" s="558">
        <v>6.0081090449737751E-2</v>
      </c>
    </row>
    <row r="6" spans="1:9" s="196" customFormat="1" ht="24.95" customHeight="1">
      <c r="A6" s="204" t="s">
        <v>61</v>
      </c>
      <c r="B6" s="543">
        <v>126380.39215686274</v>
      </c>
      <c r="C6" s="543">
        <v>109448</v>
      </c>
      <c r="D6" s="545">
        <v>0.15470718658050164</v>
      </c>
      <c r="F6" s="653" t="s">
        <v>61</v>
      </c>
      <c r="G6" s="543">
        <v>22821.568627450979</v>
      </c>
      <c r="H6" s="543">
        <v>22340.293849999998</v>
      </c>
      <c r="I6" s="225">
        <v>2.1542902733617364E-2</v>
      </c>
    </row>
    <row r="7" spans="1:9" ht="24.75" customHeight="1">
      <c r="A7" s="205" t="s">
        <v>240</v>
      </c>
      <c r="B7" s="544">
        <v>866.66666666666674</v>
      </c>
      <c r="C7" s="544">
        <v>-9046.9999999999964</v>
      </c>
      <c r="D7" s="534">
        <v>-1.0957960281492944</v>
      </c>
      <c r="F7" s="654" t="s">
        <v>240</v>
      </c>
      <c r="G7" s="544">
        <v>-3537.2549019607841</v>
      </c>
      <c r="H7" s="544">
        <v>-3992.2507699999996</v>
      </c>
      <c r="I7" s="558">
        <v>-0.11396976148349913</v>
      </c>
    </row>
    <row r="8" spans="1:9" ht="24.75" customHeight="1">
      <c r="A8" s="205" t="s">
        <v>397</v>
      </c>
      <c r="B8" s="544">
        <v>-33858.823529411762</v>
      </c>
      <c r="C8" s="544">
        <v>-33866</v>
      </c>
      <c r="D8" s="534">
        <v>-2.1190783051550088E-4</v>
      </c>
      <c r="F8" s="654" t="s">
        <v>397</v>
      </c>
      <c r="G8" s="544">
        <v>-6252.9411764705883</v>
      </c>
      <c r="H8" s="544">
        <v>-6226.02135</v>
      </c>
      <c r="I8" s="558">
        <v>4.3237607064403605E-3</v>
      </c>
    </row>
    <row r="9" spans="1:9" s="196" customFormat="1" ht="24.75" customHeight="1">
      <c r="A9" s="204" t="s">
        <v>187</v>
      </c>
      <c r="B9" s="543">
        <v>93388.23529411765</v>
      </c>
      <c r="C9" s="543">
        <v>66535</v>
      </c>
      <c r="D9" s="533">
        <v>0.40359563078256033</v>
      </c>
      <c r="F9" s="653" t="s">
        <v>187</v>
      </c>
      <c r="G9" s="543">
        <v>13031.372549019608</v>
      </c>
      <c r="H9" s="543">
        <v>12122.02173</v>
      </c>
      <c r="I9" s="225">
        <v>7.5016432017203538E-2</v>
      </c>
    </row>
    <row r="10" spans="1:9" ht="24.95" customHeight="1">
      <c r="A10" s="205" t="s">
        <v>20</v>
      </c>
      <c r="B10" s="544">
        <v>-35417.647058823532</v>
      </c>
      <c r="C10" s="544">
        <v>-41441.000000000007</v>
      </c>
      <c r="D10" s="534">
        <v>-0.14534767358839007</v>
      </c>
      <c r="F10" s="654" t="s">
        <v>20</v>
      </c>
      <c r="G10" s="544">
        <v>-3047.0588235294117</v>
      </c>
      <c r="H10" s="544">
        <v>-3950.4678800000002</v>
      </c>
      <c r="I10" s="558">
        <v>-0.22868406576453126</v>
      </c>
    </row>
    <row r="11" spans="1:9" ht="24.95" customHeight="1">
      <c r="A11" s="205" t="s">
        <v>241</v>
      </c>
      <c r="B11" s="544">
        <v>241.17647058823528</v>
      </c>
      <c r="C11" s="544">
        <v>-39</v>
      </c>
      <c r="D11" s="534">
        <v>-7.1840120663650069</v>
      </c>
      <c r="F11" s="654" t="s">
        <v>241</v>
      </c>
      <c r="G11" s="544">
        <v>158.8235294117647</v>
      </c>
      <c r="H11" s="544">
        <v>0</v>
      </c>
      <c r="I11" s="558" t="s">
        <v>51</v>
      </c>
    </row>
    <row r="12" spans="1:9" s="196" customFormat="1" ht="24.95" customHeight="1">
      <c r="A12" s="204" t="s">
        <v>66</v>
      </c>
      <c r="B12" s="543">
        <v>58211.764705882357</v>
      </c>
      <c r="C12" s="543">
        <v>25054.999999999993</v>
      </c>
      <c r="D12" s="533">
        <v>1.3233591979996957</v>
      </c>
      <c r="F12" s="653" t="s">
        <v>66</v>
      </c>
      <c r="G12" s="543">
        <v>10143.13725490196</v>
      </c>
      <c r="H12" s="543">
        <v>8171.5538500000002</v>
      </c>
      <c r="I12" s="225">
        <v>0.24127399036866892</v>
      </c>
    </row>
    <row r="13" spans="1:9" ht="24.95" customHeight="1">
      <c r="A13" s="205" t="s">
        <v>149</v>
      </c>
      <c r="B13" s="544">
        <v>-290.19607843137254</v>
      </c>
      <c r="C13" s="544">
        <v>-307.99999999999994</v>
      </c>
      <c r="D13" s="534">
        <v>-5.7804940157881179E-2</v>
      </c>
      <c r="F13" s="654" t="s">
        <v>149</v>
      </c>
      <c r="G13" s="544">
        <v>-654.9019607843137</v>
      </c>
      <c r="H13" s="544">
        <v>-336.36745000000002</v>
      </c>
      <c r="I13" s="558">
        <v>0.94698375477268582</v>
      </c>
    </row>
    <row r="14" spans="1:9" ht="24.95" customHeight="1">
      <c r="A14" s="197" t="s">
        <v>68</v>
      </c>
      <c r="B14" s="546">
        <v>57921.568627450986</v>
      </c>
      <c r="C14" s="546">
        <v>24746.999999999993</v>
      </c>
      <c r="D14" s="535">
        <v>1.3405491020103852</v>
      </c>
      <c r="F14" s="655" t="s">
        <v>68</v>
      </c>
      <c r="G14" s="546">
        <v>9488.2352941176468</v>
      </c>
      <c r="H14" s="546">
        <v>7835.1864000000005</v>
      </c>
      <c r="I14" s="192">
        <v>0.21097760917565989</v>
      </c>
    </row>
    <row r="15" spans="1:9" ht="4.5" customHeight="1">
      <c r="A15" s="199"/>
      <c r="B15" s="200"/>
      <c r="C15" s="200"/>
      <c r="D15" s="201"/>
      <c r="F15" s="656"/>
      <c r="G15" s="657"/>
      <c r="H15" s="657"/>
      <c r="I15" s="658"/>
    </row>
    <row r="16" spans="1:9" ht="24.95" customHeight="1">
      <c r="A16" s="193" t="s">
        <v>252</v>
      </c>
      <c r="B16" s="546">
        <v>29540.000000000004</v>
      </c>
      <c r="C16" s="198">
        <v>12620.969999999996</v>
      </c>
      <c r="D16" s="535">
        <v>1.3405491020103852</v>
      </c>
      <c r="F16" s="659" t="s">
        <v>252</v>
      </c>
      <c r="G16" s="546">
        <v>4839</v>
      </c>
      <c r="H16" s="546">
        <v>3995.9450640000005</v>
      </c>
      <c r="I16" s="192">
        <v>0.21097760917565989</v>
      </c>
    </row>
    <row r="17" spans="1:9" ht="43.5" customHeight="1">
      <c r="A17" s="563" t="s">
        <v>194</v>
      </c>
      <c r="B17" s="563"/>
      <c r="C17" s="563"/>
      <c r="D17" s="563"/>
      <c r="F17" s="562" t="s">
        <v>195</v>
      </c>
      <c r="G17" s="562"/>
      <c r="H17" s="562"/>
      <c r="I17" s="562"/>
    </row>
    <row r="18" spans="1:9" ht="24.95" hidden="1" customHeight="1">
      <c r="A18" s="202" t="e">
        <v>#REF!</v>
      </c>
      <c r="B18" s="202"/>
      <c r="C18" s="203"/>
      <c r="D18" s="203"/>
    </row>
  </sheetData>
  <mergeCells count="4">
    <mergeCell ref="F2:I2"/>
    <mergeCell ref="F17:I17"/>
    <mergeCell ref="A2:D2"/>
    <mergeCell ref="A17:D1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Planilha21"/>
  <dimension ref="A1:H79"/>
  <sheetViews>
    <sheetView showGridLines="0" topLeftCell="A13" zoomScaleNormal="100" workbookViewId="0">
      <selection activeCell="F15" sqref="F15"/>
    </sheetView>
  </sheetViews>
  <sheetFormatPr defaultRowHeight="12.75"/>
  <cols>
    <col min="1" max="1" width="2.42578125" style="375" customWidth="1"/>
    <col min="2" max="2" width="42.5703125" style="375" customWidth="1"/>
    <col min="3" max="3" width="15.7109375" style="375" hidden="1" customWidth="1"/>
    <col min="4" max="4" width="10.140625" style="375" hidden="1" customWidth="1"/>
    <col min="5" max="6" width="12.7109375" style="375" customWidth="1"/>
    <col min="7" max="244" width="9.140625" style="375"/>
    <col min="245" max="245" width="2.42578125" style="375" customWidth="1"/>
    <col min="246" max="246" width="71" style="375" bestFit="1" customWidth="1"/>
    <col min="247" max="250" width="19.28515625" style="375" bestFit="1" customWidth="1"/>
    <col min="251" max="251" width="0.85546875" style="375" customWidth="1"/>
    <col min="252" max="252" width="13.85546875" style="375" bestFit="1" customWidth="1"/>
    <col min="253" max="253" width="15.28515625" style="375" bestFit="1" customWidth="1"/>
    <col min="254" max="254" width="12.42578125" style="375" bestFit="1" customWidth="1"/>
    <col min="255" max="255" width="9.140625" style="375"/>
    <col min="256" max="256" width="17.5703125" style="375" customWidth="1"/>
    <col min="257" max="500" width="9.140625" style="375"/>
    <col min="501" max="501" width="2.42578125" style="375" customWidth="1"/>
    <col min="502" max="502" width="71" style="375" bestFit="1" customWidth="1"/>
    <col min="503" max="506" width="19.28515625" style="375" bestFit="1" customWidth="1"/>
    <col min="507" max="507" width="0.85546875" style="375" customWidth="1"/>
    <col min="508" max="508" width="13.85546875" style="375" bestFit="1" customWidth="1"/>
    <col min="509" max="509" width="15.28515625" style="375" bestFit="1" customWidth="1"/>
    <col min="510" max="510" width="12.42578125" style="375" bestFit="1" customWidth="1"/>
    <col min="511" max="511" width="9.140625" style="375"/>
    <col min="512" max="512" width="17.5703125" style="375" customWidth="1"/>
    <col min="513" max="756" width="9.140625" style="375"/>
    <col min="757" max="757" width="2.42578125" style="375" customWidth="1"/>
    <col min="758" max="758" width="71" style="375" bestFit="1" customWidth="1"/>
    <col min="759" max="762" width="19.28515625" style="375" bestFit="1" customWidth="1"/>
    <col min="763" max="763" width="0.85546875" style="375" customWidth="1"/>
    <col min="764" max="764" width="13.85546875" style="375" bestFit="1" customWidth="1"/>
    <col min="765" max="765" width="15.28515625" style="375" bestFit="1" customWidth="1"/>
    <col min="766" max="766" width="12.42578125" style="375" bestFit="1" customWidth="1"/>
    <col min="767" max="767" width="9.140625" style="375"/>
    <col min="768" max="768" width="17.5703125" style="375" customWidth="1"/>
    <col min="769" max="1012" width="9.140625" style="375"/>
    <col min="1013" max="1013" width="2.42578125" style="375" customWidth="1"/>
    <col min="1014" max="1014" width="71" style="375" bestFit="1" customWidth="1"/>
    <col min="1015" max="1018" width="19.28515625" style="375" bestFit="1" customWidth="1"/>
    <col min="1019" max="1019" width="0.85546875" style="375" customWidth="1"/>
    <col min="1020" max="1020" width="13.85546875" style="375" bestFit="1" customWidth="1"/>
    <col min="1021" max="1021" width="15.28515625" style="375" bestFit="1" customWidth="1"/>
    <col min="1022" max="1022" width="12.42578125" style="375" bestFit="1" customWidth="1"/>
    <col min="1023" max="1023" width="9.140625" style="375"/>
    <col min="1024" max="1024" width="17.5703125" style="375" customWidth="1"/>
    <col min="1025" max="1268" width="9.140625" style="375"/>
    <col min="1269" max="1269" width="2.42578125" style="375" customWidth="1"/>
    <col min="1270" max="1270" width="71" style="375" bestFit="1" customWidth="1"/>
    <col min="1271" max="1274" width="19.28515625" style="375" bestFit="1" customWidth="1"/>
    <col min="1275" max="1275" width="0.85546875" style="375" customWidth="1"/>
    <col min="1276" max="1276" width="13.85546875" style="375" bestFit="1" customWidth="1"/>
    <col min="1277" max="1277" width="15.28515625" style="375" bestFit="1" customWidth="1"/>
    <col min="1278" max="1278" width="12.42578125" style="375" bestFit="1" customWidth="1"/>
    <col min="1279" max="1279" width="9.140625" style="375"/>
    <col min="1280" max="1280" width="17.5703125" style="375" customWidth="1"/>
    <col min="1281" max="1524" width="9.140625" style="375"/>
    <col min="1525" max="1525" width="2.42578125" style="375" customWidth="1"/>
    <col min="1526" max="1526" width="71" style="375" bestFit="1" customWidth="1"/>
    <col min="1527" max="1530" width="19.28515625" style="375" bestFit="1" customWidth="1"/>
    <col min="1531" max="1531" width="0.85546875" style="375" customWidth="1"/>
    <col min="1532" max="1532" width="13.85546875" style="375" bestFit="1" customWidth="1"/>
    <col min="1533" max="1533" width="15.28515625" style="375" bestFit="1" customWidth="1"/>
    <col min="1534" max="1534" width="12.42578125" style="375" bestFit="1" customWidth="1"/>
    <col min="1535" max="1535" width="9.140625" style="375"/>
    <col min="1536" max="1536" width="17.5703125" style="375" customWidth="1"/>
    <col min="1537" max="1780" width="9.140625" style="375"/>
    <col min="1781" max="1781" width="2.42578125" style="375" customWidth="1"/>
    <col min="1782" max="1782" width="71" style="375" bestFit="1" customWidth="1"/>
    <col min="1783" max="1786" width="19.28515625" style="375" bestFit="1" customWidth="1"/>
    <col min="1787" max="1787" width="0.85546875" style="375" customWidth="1"/>
    <col min="1788" max="1788" width="13.85546875" style="375" bestFit="1" customWidth="1"/>
    <col min="1789" max="1789" width="15.28515625" style="375" bestFit="1" customWidth="1"/>
    <col min="1790" max="1790" width="12.42578125" style="375" bestFit="1" customWidth="1"/>
    <col min="1791" max="1791" width="9.140625" style="375"/>
    <col min="1792" max="1792" width="17.5703125" style="375" customWidth="1"/>
    <col min="1793" max="2036" width="9.140625" style="375"/>
    <col min="2037" max="2037" width="2.42578125" style="375" customWidth="1"/>
    <col min="2038" max="2038" width="71" style="375" bestFit="1" customWidth="1"/>
    <col min="2039" max="2042" width="19.28515625" style="375" bestFit="1" customWidth="1"/>
    <col min="2043" max="2043" width="0.85546875" style="375" customWidth="1"/>
    <col min="2044" max="2044" width="13.85546875" style="375" bestFit="1" customWidth="1"/>
    <col min="2045" max="2045" width="15.28515625" style="375" bestFit="1" customWidth="1"/>
    <col min="2046" max="2046" width="12.42578125" style="375" bestFit="1" customWidth="1"/>
    <col min="2047" max="2047" width="9.140625" style="375"/>
    <col min="2048" max="2048" width="17.5703125" style="375" customWidth="1"/>
    <col min="2049" max="2292" width="9.140625" style="375"/>
    <col min="2293" max="2293" width="2.42578125" style="375" customWidth="1"/>
    <col min="2294" max="2294" width="71" style="375" bestFit="1" customWidth="1"/>
    <col min="2295" max="2298" width="19.28515625" style="375" bestFit="1" customWidth="1"/>
    <col min="2299" max="2299" width="0.85546875" style="375" customWidth="1"/>
    <col min="2300" max="2300" width="13.85546875" style="375" bestFit="1" customWidth="1"/>
    <col min="2301" max="2301" width="15.28515625" style="375" bestFit="1" customWidth="1"/>
    <col min="2302" max="2302" width="12.42578125" style="375" bestFit="1" customWidth="1"/>
    <col min="2303" max="2303" width="9.140625" style="375"/>
    <col min="2304" max="2304" width="17.5703125" style="375" customWidth="1"/>
    <col min="2305" max="2548" width="9.140625" style="375"/>
    <col min="2549" max="2549" width="2.42578125" style="375" customWidth="1"/>
    <col min="2550" max="2550" width="71" style="375" bestFit="1" customWidth="1"/>
    <col min="2551" max="2554" width="19.28515625" style="375" bestFit="1" customWidth="1"/>
    <col min="2555" max="2555" width="0.85546875" style="375" customWidth="1"/>
    <col min="2556" max="2556" width="13.85546875" style="375" bestFit="1" customWidth="1"/>
    <col min="2557" max="2557" width="15.28515625" style="375" bestFit="1" customWidth="1"/>
    <col min="2558" max="2558" width="12.42578125" style="375" bestFit="1" customWidth="1"/>
    <col min="2559" max="2559" width="9.140625" style="375"/>
    <col min="2560" max="2560" width="17.5703125" style="375" customWidth="1"/>
    <col min="2561" max="2804" width="9.140625" style="375"/>
    <col min="2805" max="2805" width="2.42578125" style="375" customWidth="1"/>
    <col min="2806" max="2806" width="71" style="375" bestFit="1" customWidth="1"/>
    <col min="2807" max="2810" width="19.28515625" style="375" bestFit="1" customWidth="1"/>
    <col min="2811" max="2811" width="0.85546875" style="375" customWidth="1"/>
    <col min="2812" max="2812" width="13.85546875" style="375" bestFit="1" customWidth="1"/>
    <col min="2813" max="2813" width="15.28515625" style="375" bestFit="1" customWidth="1"/>
    <col min="2814" max="2814" width="12.42578125" style="375" bestFit="1" customWidth="1"/>
    <col min="2815" max="2815" width="9.140625" style="375"/>
    <col min="2816" max="2816" width="17.5703125" style="375" customWidth="1"/>
    <col min="2817" max="3060" width="9.140625" style="375"/>
    <col min="3061" max="3061" width="2.42578125" style="375" customWidth="1"/>
    <col min="3062" max="3062" width="71" style="375" bestFit="1" customWidth="1"/>
    <col min="3063" max="3066" width="19.28515625" style="375" bestFit="1" customWidth="1"/>
    <col min="3067" max="3067" width="0.85546875" style="375" customWidth="1"/>
    <col min="3068" max="3068" width="13.85546875" style="375" bestFit="1" customWidth="1"/>
    <col min="3069" max="3069" width="15.28515625" style="375" bestFit="1" customWidth="1"/>
    <col min="3070" max="3070" width="12.42578125" style="375" bestFit="1" customWidth="1"/>
    <col min="3071" max="3071" width="9.140625" style="375"/>
    <col min="3072" max="3072" width="17.5703125" style="375" customWidth="1"/>
    <col min="3073" max="3316" width="9.140625" style="375"/>
    <col min="3317" max="3317" width="2.42578125" style="375" customWidth="1"/>
    <col min="3318" max="3318" width="71" style="375" bestFit="1" customWidth="1"/>
    <col min="3319" max="3322" width="19.28515625" style="375" bestFit="1" customWidth="1"/>
    <col min="3323" max="3323" width="0.85546875" style="375" customWidth="1"/>
    <col min="3324" max="3324" width="13.85546875" style="375" bestFit="1" customWidth="1"/>
    <col min="3325" max="3325" width="15.28515625" style="375" bestFit="1" customWidth="1"/>
    <col min="3326" max="3326" width="12.42578125" style="375" bestFit="1" customWidth="1"/>
    <col min="3327" max="3327" width="9.140625" style="375"/>
    <col min="3328" max="3328" width="17.5703125" style="375" customWidth="1"/>
    <col min="3329" max="3572" width="9.140625" style="375"/>
    <col min="3573" max="3573" width="2.42578125" style="375" customWidth="1"/>
    <col min="3574" max="3574" width="71" style="375" bestFit="1" customWidth="1"/>
    <col min="3575" max="3578" width="19.28515625" style="375" bestFit="1" customWidth="1"/>
    <col min="3579" max="3579" width="0.85546875" style="375" customWidth="1"/>
    <col min="3580" max="3580" width="13.85546875" style="375" bestFit="1" customWidth="1"/>
    <col min="3581" max="3581" width="15.28515625" style="375" bestFit="1" customWidth="1"/>
    <col min="3582" max="3582" width="12.42578125" style="375" bestFit="1" customWidth="1"/>
    <col min="3583" max="3583" width="9.140625" style="375"/>
    <col min="3584" max="3584" width="17.5703125" style="375" customWidth="1"/>
    <col min="3585" max="3828" width="9.140625" style="375"/>
    <col min="3829" max="3829" width="2.42578125" style="375" customWidth="1"/>
    <col min="3830" max="3830" width="71" style="375" bestFit="1" customWidth="1"/>
    <col min="3831" max="3834" width="19.28515625" style="375" bestFit="1" customWidth="1"/>
    <col min="3835" max="3835" width="0.85546875" style="375" customWidth="1"/>
    <col min="3836" max="3836" width="13.85546875" style="375" bestFit="1" customWidth="1"/>
    <col min="3837" max="3837" width="15.28515625" style="375" bestFit="1" customWidth="1"/>
    <col min="3838" max="3838" width="12.42578125" style="375" bestFit="1" customWidth="1"/>
    <col min="3839" max="3839" width="9.140625" style="375"/>
    <col min="3840" max="3840" width="17.5703125" style="375" customWidth="1"/>
    <col min="3841" max="4084" width="9.140625" style="375"/>
    <col min="4085" max="4085" width="2.42578125" style="375" customWidth="1"/>
    <col min="4086" max="4086" width="71" style="375" bestFit="1" customWidth="1"/>
    <col min="4087" max="4090" width="19.28515625" style="375" bestFit="1" customWidth="1"/>
    <col min="4091" max="4091" width="0.85546875" style="375" customWidth="1"/>
    <col min="4092" max="4092" width="13.85546875" style="375" bestFit="1" customWidth="1"/>
    <col min="4093" max="4093" width="15.28515625" style="375" bestFit="1" customWidth="1"/>
    <col min="4094" max="4094" width="12.42578125" style="375" bestFit="1" customWidth="1"/>
    <col min="4095" max="4095" width="9.140625" style="375"/>
    <col min="4096" max="4096" width="17.5703125" style="375" customWidth="1"/>
    <col min="4097" max="4340" width="9.140625" style="375"/>
    <col min="4341" max="4341" width="2.42578125" style="375" customWidth="1"/>
    <col min="4342" max="4342" width="71" style="375" bestFit="1" customWidth="1"/>
    <col min="4343" max="4346" width="19.28515625" style="375" bestFit="1" customWidth="1"/>
    <col min="4347" max="4347" width="0.85546875" style="375" customWidth="1"/>
    <col min="4348" max="4348" width="13.85546875" style="375" bestFit="1" customWidth="1"/>
    <col min="4349" max="4349" width="15.28515625" style="375" bestFit="1" customWidth="1"/>
    <col min="4350" max="4350" width="12.42578125" style="375" bestFit="1" customWidth="1"/>
    <col min="4351" max="4351" width="9.140625" style="375"/>
    <col min="4352" max="4352" width="17.5703125" style="375" customWidth="1"/>
    <col min="4353" max="4596" width="9.140625" style="375"/>
    <col min="4597" max="4597" width="2.42578125" style="375" customWidth="1"/>
    <col min="4598" max="4598" width="71" style="375" bestFit="1" customWidth="1"/>
    <col min="4599" max="4602" width="19.28515625" style="375" bestFit="1" customWidth="1"/>
    <col min="4603" max="4603" width="0.85546875" style="375" customWidth="1"/>
    <col min="4604" max="4604" width="13.85546875" style="375" bestFit="1" customWidth="1"/>
    <col min="4605" max="4605" width="15.28515625" style="375" bestFit="1" customWidth="1"/>
    <col min="4606" max="4606" width="12.42578125" style="375" bestFit="1" customWidth="1"/>
    <col min="4607" max="4607" width="9.140625" style="375"/>
    <col min="4608" max="4608" width="17.5703125" style="375" customWidth="1"/>
    <col min="4609" max="4852" width="9.140625" style="375"/>
    <col min="4853" max="4853" width="2.42578125" style="375" customWidth="1"/>
    <col min="4854" max="4854" width="71" style="375" bestFit="1" customWidth="1"/>
    <col min="4855" max="4858" width="19.28515625" style="375" bestFit="1" customWidth="1"/>
    <col min="4859" max="4859" width="0.85546875" style="375" customWidth="1"/>
    <col min="4860" max="4860" width="13.85546875" style="375" bestFit="1" customWidth="1"/>
    <col min="4861" max="4861" width="15.28515625" style="375" bestFit="1" customWidth="1"/>
    <col min="4862" max="4862" width="12.42578125" style="375" bestFit="1" customWidth="1"/>
    <col min="4863" max="4863" width="9.140625" style="375"/>
    <col min="4864" max="4864" width="17.5703125" style="375" customWidth="1"/>
    <col min="4865" max="5108" width="9.140625" style="375"/>
    <col min="5109" max="5109" width="2.42578125" style="375" customWidth="1"/>
    <col min="5110" max="5110" width="71" style="375" bestFit="1" customWidth="1"/>
    <col min="5111" max="5114" width="19.28515625" style="375" bestFit="1" customWidth="1"/>
    <col min="5115" max="5115" width="0.85546875" style="375" customWidth="1"/>
    <col min="5116" max="5116" width="13.85546875" style="375" bestFit="1" customWidth="1"/>
    <col min="5117" max="5117" width="15.28515625" style="375" bestFit="1" customWidth="1"/>
    <col min="5118" max="5118" width="12.42578125" style="375" bestFit="1" customWidth="1"/>
    <col min="5119" max="5119" width="9.140625" style="375"/>
    <col min="5120" max="5120" width="17.5703125" style="375" customWidth="1"/>
    <col min="5121" max="5364" width="9.140625" style="375"/>
    <col min="5365" max="5365" width="2.42578125" style="375" customWidth="1"/>
    <col min="5366" max="5366" width="71" style="375" bestFit="1" customWidth="1"/>
    <col min="5367" max="5370" width="19.28515625" style="375" bestFit="1" customWidth="1"/>
    <col min="5371" max="5371" width="0.85546875" style="375" customWidth="1"/>
    <col min="5372" max="5372" width="13.85546875" style="375" bestFit="1" customWidth="1"/>
    <col min="5373" max="5373" width="15.28515625" style="375" bestFit="1" customWidth="1"/>
    <col min="5374" max="5374" width="12.42578125" style="375" bestFit="1" customWidth="1"/>
    <col min="5375" max="5375" width="9.140625" style="375"/>
    <col min="5376" max="5376" width="17.5703125" style="375" customWidth="1"/>
    <col min="5377" max="5620" width="9.140625" style="375"/>
    <col min="5621" max="5621" width="2.42578125" style="375" customWidth="1"/>
    <col min="5622" max="5622" width="71" style="375" bestFit="1" customWidth="1"/>
    <col min="5623" max="5626" width="19.28515625" style="375" bestFit="1" customWidth="1"/>
    <col min="5627" max="5627" width="0.85546875" style="375" customWidth="1"/>
    <col min="5628" max="5628" width="13.85546875" style="375" bestFit="1" customWidth="1"/>
    <col min="5629" max="5629" width="15.28515625" style="375" bestFit="1" customWidth="1"/>
    <col min="5630" max="5630" width="12.42578125" style="375" bestFit="1" customWidth="1"/>
    <col min="5631" max="5631" width="9.140625" style="375"/>
    <col min="5632" max="5632" width="17.5703125" style="375" customWidth="1"/>
    <col min="5633" max="5876" width="9.140625" style="375"/>
    <col min="5877" max="5877" width="2.42578125" style="375" customWidth="1"/>
    <col min="5878" max="5878" width="71" style="375" bestFit="1" customWidth="1"/>
    <col min="5879" max="5882" width="19.28515625" style="375" bestFit="1" customWidth="1"/>
    <col min="5883" max="5883" width="0.85546875" style="375" customWidth="1"/>
    <col min="5884" max="5884" width="13.85546875" style="375" bestFit="1" customWidth="1"/>
    <col min="5885" max="5885" width="15.28515625" style="375" bestFit="1" customWidth="1"/>
    <col min="5886" max="5886" width="12.42578125" style="375" bestFit="1" customWidth="1"/>
    <col min="5887" max="5887" width="9.140625" style="375"/>
    <col min="5888" max="5888" width="17.5703125" style="375" customWidth="1"/>
    <col min="5889" max="6132" width="9.140625" style="375"/>
    <col min="6133" max="6133" width="2.42578125" style="375" customWidth="1"/>
    <col min="6134" max="6134" width="71" style="375" bestFit="1" customWidth="1"/>
    <col min="6135" max="6138" width="19.28515625" style="375" bestFit="1" customWidth="1"/>
    <col min="6139" max="6139" width="0.85546875" style="375" customWidth="1"/>
    <col min="6140" max="6140" width="13.85546875" style="375" bestFit="1" customWidth="1"/>
    <col min="6141" max="6141" width="15.28515625" style="375" bestFit="1" customWidth="1"/>
    <col min="6142" max="6142" width="12.42578125" style="375" bestFit="1" customWidth="1"/>
    <col min="6143" max="6143" width="9.140625" style="375"/>
    <col min="6144" max="6144" width="17.5703125" style="375" customWidth="1"/>
    <col min="6145" max="6388" width="9.140625" style="375"/>
    <col min="6389" max="6389" width="2.42578125" style="375" customWidth="1"/>
    <col min="6390" max="6390" width="71" style="375" bestFit="1" customWidth="1"/>
    <col min="6391" max="6394" width="19.28515625" style="375" bestFit="1" customWidth="1"/>
    <col min="6395" max="6395" width="0.85546875" style="375" customWidth="1"/>
    <col min="6396" max="6396" width="13.85546875" style="375" bestFit="1" customWidth="1"/>
    <col min="6397" max="6397" width="15.28515625" style="375" bestFit="1" customWidth="1"/>
    <col min="6398" max="6398" width="12.42578125" style="375" bestFit="1" customWidth="1"/>
    <col min="6399" max="6399" width="9.140625" style="375"/>
    <col min="6400" max="6400" width="17.5703125" style="375" customWidth="1"/>
    <col min="6401" max="6644" width="9.140625" style="375"/>
    <col min="6645" max="6645" width="2.42578125" style="375" customWidth="1"/>
    <col min="6646" max="6646" width="71" style="375" bestFit="1" customWidth="1"/>
    <col min="6647" max="6650" width="19.28515625" style="375" bestFit="1" customWidth="1"/>
    <col min="6651" max="6651" width="0.85546875" style="375" customWidth="1"/>
    <col min="6652" max="6652" width="13.85546875" style="375" bestFit="1" customWidth="1"/>
    <col min="6653" max="6653" width="15.28515625" style="375" bestFit="1" customWidth="1"/>
    <col min="6654" max="6654" width="12.42578125" style="375" bestFit="1" customWidth="1"/>
    <col min="6655" max="6655" width="9.140625" style="375"/>
    <col min="6656" max="6656" width="17.5703125" style="375" customWidth="1"/>
    <col min="6657" max="6900" width="9.140625" style="375"/>
    <col min="6901" max="6901" width="2.42578125" style="375" customWidth="1"/>
    <col min="6902" max="6902" width="71" style="375" bestFit="1" customWidth="1"/>
    <col min="6903" max="6906" width="19.28515625" style="375" bestFit="1" customWidth="1"/>
    <col min="6907" max="6907" width="0.85546875" style="375" customWidth="1"/>
    <col min="6908" max="6908" width="13.85546875" style="375" bestFit="1" customWidth="1"/>
    <col min="6909" max="6909" width="15.28515625" style="375" bestFit="1" customWidth="1"/>
    <col min="6910" max="6910" width="12.42578125" style="375" bestFit="1" customWidth="1"/>
    <col min="6911" max="6911" width="9.140625" style="375"/>
    <col min="6912" max="6912" width="17.5703125" style="375" customWidth="1"/>
    <col min="6913" max="7156" width="9.140625" style="375"/>
    <col min="7157" max="7157" width="2.42578125" style="375" customWidth="1"/>
    <col min="7158" max="7158" width="71" style="375" bestFit="1" customWidth="1"/>
    <col min="7159" max="7162" width="19.28515625" style="375" bestFit="1" customWidth="1"/>
    <col min="7163" max="7163" width="0.85546875" style="375" customWidth="1"/>
    <col min="7164" max="7164" width="13.85546875" style="375" bestFit="1" customWidth="1"/>
    <col min="7165" max="7165" width="15.28515625" style="375" bestFit="1" customWidth="1"/>
    <col min="7166" max="7166" width="12.42578125" style="375" bestFit="1" customWidth="1"/>
    <col min="7167" max="7167" width="9.140625" style="375"/>
    <col min="7168" max="7168" width="17.5703125" style="375" customWidth="1"/>
    <col min="7169" max="7412" width="9.140625" style="375"/>
    <col min="7413" max="7413" width="2.42578125" style="375" customWidth="1"/>
    <col min="7414" max="7414" width="71" style="375" bestFit="1" customWidth="1"/>
    <col min="7415" max="7418" width="19.28515625" style="375" bestFit="1" customWidth="1"/>
    <col min="7419" max="7419" width="0.85546875" style="375" customWidth="1"/>
    <col min="7420" max="7420" width="13.85546875" style="375" bestFit="1" customWidth="1"/>
    <col min="7421" max="7421" width="15.28515625" style="375" bestFit="1" customWidth="1"/>
    <col min="7422" max="7422" width="12.42578125" style="375" bestFit="1" customWidth="1"/>
    <col min="7423" max="7423" width="9.140625" style="375"/>
    <col min="7424" max="7424" width="17.5703125" style="375" customWidth="1"/>
    <col min="7425" max="7668" width="9.140625" style="375"/>
    <col min="7669" max="7669" width="2.42578125" style="375" customWidth="1"/>
    <col min="7670" max="7670" width="71" style="375" bestFit="1" customWidth="1"/>
    <col min="7671" max="7674" width="19.28515625" style="375" bestFit="1" customWidth="1"/>
    <col min="7675" max="7675" width="0.85546875" style="375" customWidth="1"/>
    <col min="7676" max="7676" width="13.85546875" style="375" bestFit="1" customWidth="1"/>
    <col min="7677" max="7677" width="15.28515625" style="375" bestFit="1" customWidth="1"/>
    <col min="7678" max="7678" width="12.42578125" style="375" bestFit="1" customWidth="1"/>
    <col min="7679" max="7679" width="9.140625" style="375"/>
    <col min="7680" max="7680" width="17.5703125" style="375" customWidth="1"/>
    <col min="7681" max="7924" width="9.140625" style="375"/>
    <col min="7925" max="7925" width="2.42578125" style="375" customWidth="1"/>
    <col min="7926" max="7926" width="71" style="375" bestFit="1" customWidth="1"/>
    <col min="7927" max="7930" width="19.28515625" style="375" bestFit="1" customWidth="1"/>
    <col min="7931" max="7931" width="0.85546875" style="375" customWidth="1"/>
    <col min="7932" max="7932" width="13.85546875" style="375" bestFit="1" customWidth="1"/>
    <col min="7933" max="7933" width="15.28515625" style="375" bestFit="1" customWidth="1"/>
    <col min="7934" max="7934" width="12.42578125" style="375" bestFit="1" customWidth="1"/>
    <col min="7935" max="7935" width="9.140625" style="375"/>
    <col min="7936" max="7936" width="17.5703125" style="375" customWidth="1"/>
    <col min="7937" max="8180" width="9.140625" style="375"/>
    <col min="8181" max="8181" width="2.42578125" style="375" customWidth="1"/>
    <col min="8182" max="8182" width="71" style="375" bestFit="1" customWidth="1"/>
    <col min="8183" max="8186" width="19.28515625" style="375" bestFit="1" customWidth="1"/>
    <col min="8187" max="8187" width="0.85546875" style="375" customWidth="1"/>
    <col min="8188" max="8188" width="13.85546875" style="375" bestFit="1" customWidth="1"/>
    <col min="8189" max="8189" width="15.28515625" style="375" bestFit="1" customWidth="1"/>
    <col min="8190" max="8190" width="12.42578125" style="375" bestFit="1" customWidth="1"/>
    <col min="8191" max="8191" width="9.140625" style="375"/>
    <col min="8192" max="8192" width="17.5703125" style="375" customWidth="1"/>
    <col min="8193" max="8436" width="9.140625" style="375"/>
    <col min="8437" max="8437" width="2.42578125" style="375" customWidth="1"/>
    <col min="8438" max="8438" width="71" style="375" bestFit="1" customWidth="1"/>
    <col min="8439" max="8442" width="19.28515625" style="375" bestFit="1" customWidth="1"/>
    <col min="8443" max="8443" width="0.85546875" style="375" customWidth="1"/>
    <col min="8444" max="8444" width="13.85546875" style="375" bestFit="1" customWidth="1"/>
    <col min="8445" max="8445" width="15.28515625" style="375" bestFit="1" customWidth="1"/>
    <col min="8446" max="8446" width="12.42578125" style="375" bestFit="1" customWidth="1"/>
    <col min="8447" max="8447" width="9.140625" style="375"/>
    <col min="8448" max="8448" width="17.5703125" style="375" customWidth="1"/>
    <col min="8449" max="8692" width="9.140625" style="375"/>
    <col min="8693" max="8693" width="2.42578125" style="375" customWidth="1"/>
    <col min="8694" max="8694" width="71" style="375" bestFit="1" customWidth="1"/>
    <col min="8695" max="8698" width="19.28515625" style="375" bestFit="1" customWidth="1"/>
    <col min="8699" max="8699" width="0.85546875" style="375" customWidth="1"/>
    <col min="8700" max="8700" width="13.85546875" style="375" bestFit="1" customWidth="1"/>
    <col min="8701" max="8701" width="15.28515625" style="375" bestFit="1" customWidth="1"/>
    <col min="8702" max="8702" width="12.42578125" style="375" bestFit="1" customWidth="1"/>
    <col min="8703" max="8703" width="9.140625" style="375"/>
    <col min="8704" max="8704" width="17.5703125" style="375" customWidth="1"/>
    <col min="8705" max="8948" width="9.140625" style="375"/>
    <col min="8949" max="8949" width="2.42578125" style="375" customWidth="1"/>
    <col min="8950" max="8950" width="71" style="375" bestFit="1" customWidth="1"/>
    <col min="8951" max="8954" width="19.28515625" style="375" bestFit="1" customWidth="1"/>
    <col min="8955" max="8955" width="0.85546875" style="375" customWidth="1"/>
    <col min="8956" max="8956" width="13.85546875" style="375" bestFit="1" customWidth="1"/>
    <col min="8957" max="8957" width="15.28515625" style="375" bestFit="1" customWidth="1"/>
    <col min="8958" max="8958" width="12.42578125" style="375" bestFit="1" customWidth="1"/>
    <col min="8959" max="8959" width="9.140625" style="375"/>
    <col min="8960" max="8960" width="17.5703125" style="375" customWidth="1"/>
    <col min="8961" max="9204" width="9.140625" style="375"/>
    <col min="9205" max="9205" width="2.42578125" style="375" customWidth="1"/>
    <col min="9206" max="9206" width="71" style="375" bestFit="1" customWidth="1"/>
    <col min="9207" max="9210" width="19.28515625" style="375" bestFit="1" customWidth="1"/>
    <col min="9211" max="9211" width="0.85546875" style="375" customWidth="1"/>
    <col min="9212" max="9212" width="13.85546875" style="375" bestFit="1" customWidth="1"/>
    <col min="9213" max="9213" width="15.28515625" style="375" bestFit="1" customWidth="1"/>
    <col min="9214" max="9214" width="12.42578125" style="375" bestFit="1" customWidth="1"/>
    <col min="9215" max="9215" width="9.140625" style="375"/>
    <col min="9216" max="9216" width="17.5703125" style="375" customWidth="1"/>
    <col min="9217" max="9460" width="9.140625" style="375"/>
    <col min="9461" max="9461" width="2.42578125" style="375" customWidth="1"/>
    <col min="9462" max="9462" width="71" style="375" bestFit="1" customWidth="1"/>
    <col min="9463" max="9466" width="19.28515625" style="375" bestFit="1" customWidth="1"/>
    <col min="9467" max="9467" width="0.85546875" style="375" customWidth="1"/>
    <col min="9468" max="9468" width="13.85546875" style="375" bestFit="1" customWidth="1"/>
    <col min="9469" max="9469" width="15.28515625" style="375" bestFit="1" customWidth="1"/>
    <col min="9470" max="9470" width="12.42578125" style="375" bestFit="1" customWidth="1"/>
    <col min="9471" max="9471" width="9.140625" style="375"/>
    <col min="9472" max="9472" width="17.5703125" style="375" customWidth="1"/>
    <col min="9473" max="9716" width="9.140625" style="375"/>
    <col min="9717" max="9717" width="2.42578125" style="375" customWidth="1"/>
    <col min="9718" max="9718" width="71" style="375" bestFit="1" customWidth="1"/>
    <col min="9719" max="9722" width="19.28515625" style="375" bestFit="1" customWidth="1"/>
    <col min="9723" max="9723" width="0.85546875" style="375" customWidth="1"/>
    <col min="9724" max="9724" width="13.85546875" style="375" bestFit="1" customWidth="1"/>
    <col min="9725" max="9725" width="15.28515625" style="375" bestFit="1" customWidth="1"/>
    <col min="9726" max="9726" width="12.42578125" style="375" bestFit="1" customWidth="1"/>
    <col min="9727" max="9727" width="9.140625" style="375"/>
    <col min="9728" max="9728" width="17.5703125" style="375" customWidth="1"/>
    <col min="9729" max="9972" width="9.140625" style="375"/>
    <col min="9973" max="9973" width="2.42578125" style="375" customWidth="1"/>
    <col min="9974" max="9974" width="71" style="375" bestFit="1" customWidth="1"/>
    <col min="9975" max="9978" width="19.28515625" style="375" bestFit="1" customWidth="1"/>
    <col min="9979" max="9979" width="0.85546875" style="375" customWidth="1"/>
    <col min="9980" max="9980" width="13.85546875" style="375" bestFit="1" customWidth="1"/>
    <col min="9981" max="9981" width="15.28515625" style="375" bestFit="1" customWidth="1"/>
    <col min="9982" max="9982" width="12.42578125" style="375" bestFit="1" customWidth="1"/>
    <col min="9983" max="9983" width="9.140625" style="375"/>
    <col min="9984" max="9984" width="17.5703125" style="375" customWidth="1"/>
    <col min="9985" max="10228" width="9.140625" style="375"/>
    <col min="10229" max="10229" width="2.42578125" style="375" customWidth="1"/>
    <col min="10230" max="10230" width="71" style="375" bestFit="1" customWidth="1"/>
    <col min="10231" max="10234" width="19.28515625" style="375" bestFit="1" customWidth="1"/>
    <col min="10235" max="10235" width="0.85546875" style="375" customWidth="1"/>
    <col min="10236" max="10236" width="13.85546875" style="375" bestFit="1" customWidth="1"/>
    <col min="10237" max="10237" width="15.28515625" style="375" bestFit="1" customWidth="1"/>
    <col min="10238" max="10238" width="12.42578125" style="375" bestFit="1" customWidth="1"/>
    <col min="10239" max="10239" width="9.140625" style="375"/>
    <col min="10240" max="10240" width="17.5703125" style="375" customWidth="1"/>
    <col min="10241" max="10484" width="9.140625" style="375"/>
    <col min="10485" max="10485" width="2.42578125" style="375" customWidth="1"/>
    <col min="10486" max="10486" width="71" style="375" bestFit="1" customWidth="1"/>
    <col min="10487" max="10490" width="19.28515625" style="375" bestFit="1" customWidth="1"/>
    <col min="10491" max="10491" width="0.85546875" style="375" customWidth="1"/>
    <col min="10492" max="10492" width="13.85546875" style="375" bestFit="1" customWidth="1"/>
    <col min="10493" max="10493" width="15.28515625" style="375" bestFit="1" customWidth="1"/>
    <col min="10494" max="10494" width="12.42578125" style="375" bestFit="1" customWidth="1"/>
    <col min="10495" max="10495" width="9.140625" style="375"/>
    <col min="10496" max="10496" width="17.5703125" style="375" customWidth="1"/>
    <col min="10497" max="10740" width="9.140625" style="375"/>
    <col min="10741" max="10741" width="2.42578125" style="375" customWidth="1"/>
    <col min="10742" max="10742" width="71" style="375" bestFit="1" customWidth="1"/>
    <col min="10743" max="10746" width="19.28515625" style="375" bestFit="1" customWidth="1"/>
    <col min="10747" max="10747" width="0.85546875" style="375" customWidth="1"/>
    <col min="10748" max="10748" width="13.85546875" style="375" bestFit="1" customWidth="1"/>
    <col min="10749" max="10749" width="15.28515625" style="375" bestFit="1" customWidth="1"/>
    <col min="10750" max="10750" width="12.42578125" style="375" bestFit="1" customWidth="1"/>
    <col min="10751" max="10751" width="9.140625" style="375"/>
    <col min="10752" max="10752" width="17.5703125" style="375" customWidth="1"/>
    <col min="10753" max="10996" width="9.140625" style="375"/>
    <col min="10997" max="10997" width="2.42578125" style="375" customWidth="1"/>
    <col min="10998" max="10998" width="71" style="375" bestFit="1" customWidth="1"/>
    <col min="10999" max="11002" width="19.28515625" style="375" bestFit="1" customWidth="1"/>
    <col min="11003" max="11003" width="0.85546875" style="375" customWidth="1"/>
    <col min="11004" max="11004" width="13.85546875" style="375" bestFit="1" customWidth="1"/>
    <col min="11005" max="11005" width="15.28515625" style="375" bestFit="1" customWidth="1"/>
    <col min="11006" max="11006" width="12.42578125" style="375" bestFit="1" customWidth="1"/>
    <col min="11007" max="11007" width="9.140625" style="375"/>
    <col min="11008" max="11008" width="17.5703125" style="375" customWidth="1"/>
    <col min="11009" max="11252" width="9.140625" style="375"/>
    <col min="11253" max="11253" width="2.42578125" style="375" customWidth="1"/>
    <col min="11254" max="11254" width="71" style="375" bestFit="1" customWidth="1"/>
    <col min="11255" max="11258" width="19.28515625" style="375" bestFit="1" customWidth="1"/>
    <col min="11259" max="11259" width="0.85546875" style="375" customWidth="1"/>
    <col min="11260" max="11260" width="13.85546875" style="375" bestFit="1" customWidth="1"/>
    <col min="11261" max="11261" width="15.28515625" style="375" bestFit="1" customWidth="1"/>
    <col min="11262" max="11262" width="12.42578125" style="375" bestFit="1" customWidth="1"/>
    <col min="11263" max="11263" width="9.140625" style="375"/>
    <col min="11264" max="11264" width="17.5703125" style="375" customWidth="1"/>
    <col min="11265" max="11508" width="9.140625" style="375"/>
    <col min="11509" max="11509" width="2.42578125" style="375" customWidth="1"/>
    <col min="11510" max="11510" width="71" style="375" bestFit="1" customWidth="1"/>
    <col min="11511" max="11514" width="19.28515625" style="375" bestFit="1" customWidth="1"/>
    <col min="11515" max="11515" width="0.85546875" style="375" customWidth="1"/>
    <col min="11516" max="11516" width="13.85546875" style="375" bestFit="1" customWidth="1"/>
    <col min="11517" max="11517" width="15.28515625" style="375" bestFit="1" customWidth="1"/>
    <col min="11518" max="11518" width="12.42578125" style="375" bestFit="1" customWidth="1"/>
    <col min="11519" max="11519" width="9.140625" style="375"/>
    <col min="11520" max="11520" width="17.5703125" style="375" customWidth="1"/>
    <col min="11521" max="11764" width="9.140625" style="375"/>
    <col min="11765" max="11765" width="2.42578125" style="375" customWidth="1"/>
    <col min="11766" max="11766" width="71" style="375" bestFit="1" customWidth="1"/>
    <col min="11767" max="11770" width="19.28515625" style="375" bestFit="1" customWidth="1"/>
    <col min="11771" max="11771" width="0.85546875" style="375" customWidth="1"/>
    <col min="11772" max="11772" width="13.85546875" style="375" bestFit="1" customWidth="1"/>
    <col min="11773" max="11773" width="15.28515625" style="375" bestFit="1" customWidth="1"/>
    <col min="11774" max="11774" width="12.42578125" style="375" bestFit="1" customWidth="1"/>
    <col min="11775" max="11775" width="9.140625" style="375"/>
    <col min="11776" max="11776" width="17.5703125" style="375" customWidth="1"/>
    <col min="11777" max="12020" width="9.140625" style="375"/>
    <col min="12021" max="12021" width="2.42578125" style="375" customWidth="1"/>
    <col min="12022" max="12022" width="71" style="375" bestFit="1" customWidth="1"/>
    <col min="12023" max="12026" width="19.28515625" style="375" bestFit="1" customWidth="1"/>
    <col min="12027" max="12027" width="0.85546875" style="375" customWidth="1"/>
    <col min="12028" max="12028" width="13.85546875" style="375" bestFit="1" customWidth="1"/>
    <col min="12029" max="12029" width="15.28515625" style="375" bestFit="1" customWidth="1"/>
    <col min="12030" max="12030" width="12.42578125" style="375" bestFit="1" customWidth="1"/>
    <col min="12031" max="12031" width="9.140625" style="375"/>
    <col min="12032" max="12032" width="17.5703125" style="375" customWidth="1"/>
    <col min="12033" max="12276" width="9.140625" style="375"/>
    <col min="12277" max="12277" width="2.42578125" style="375" customWidth="1"/>
    <col min="12278" max="12278" width="71" style="375" bestFit="1" customWidth="1"/>
    <col min="12279" max="12282" width="19.28515625" style="375" bestFit="1" customWidth="1"/>
    <col min="12283" max="12283" width="0.85546875" style="375" customWidth="1"/>
    <col min="12284" max="12284" width="13.85546875" style="375" bestFit="1" customWidth="1"/>
    <col min="12285" max="12285" width="15.28515625" style="375" bestFit="1" customWidth="1"/>
    <col min="12286" max="12286" width="12.42578125" style="375" bestFit="1" customWidth="1"/>
    <col min="12287" max="12287" width="9.140625" style="375"/>
    <col min="12288" max="12288" width="17.5703125" style="375" customWidth="1"/>
    <col min="12289" max="12532" width="9.140625" style="375"/>
    <col min="12533" max="12533" width="2.42578125" style="375" customWidth="1"/>
    <col min="12534" max="12534" width="71" style="375" bestFit="1" customWidth="1"/>
    <col min="12535" max="12538" width="19.28515625" style="375" bestFit="1" customWidth="1"/>
    <col min="12539" max="12539" width="0.85546875" style="375" customWidth="1"/>
    <col min="12540" max="12540" width="13.85546875" style="375" bestFit="1" customWidth="1"/>
    <col min="12541" max="12541" width="15.28515625" style="375" bestFit="1" customWidth="1"/>
    <col min="12542" max="12542" width="12.42578125" style="375" bestFit="1" customWidth="1"/>
    <col min="12543" max="12543" width="9.140625" style="375"/>
    <col min="12544" max="12544" width="17.5703125" style="375" customWidth="1"/>
    <col min="12545" max="12788" width="9.140625" style="375"/>
    <col min="12789" max="12789" width="2.42578125" style="375" customWidth="1"/>
    <col min="12790" max="12790" width="71" style="375" bestFit="1" customWidth="1"/>
    <col min="12791" max="12794" width="19.28515625" style="375" bestFit="1" customWidth="1"/>
    <col min="12795" max="12795" width="0.85546875" style="375" customWidth="1"/>
    <col min="12796" max="12796" width="13.85546875" style="375" bestFit="1" customWidth="1"/>
    <col min="12797" max="12797" width="15.28515625" style="375" bestFit="1" customWidth="1"/>
    <col min="12798" max="12798" width="12.42578125" style="375" bestFit="1" customWidth="1"/>
    <col min="12799" max="12799" width="9.140625" style="375"/>
    <col min="12800" max="12800" width="17.5703125" style="375" customWidth="1"/>
    <col min="12801" max="13044" width="9.140625" style="375"/>
    <col min="13045" max="13045" width="2.42578125" style="375" customWidth="1"/>
    <col min="13046" max="13046" width="71" style="375" bestFit="1" customWidth="1"/>
    <col min="13047" max="13050" width="19.28515625" style="375" bestFit="1" customWidth="1"/>
    <col min="13051" max="13051" width="0.85546875" style="375" customWidth="1"/>
    <col min="13052" max="13052" width="13.85546875" style="375" bestFit="1" customWidth="1"/>
    <col min="13053" max="13053" width="15.28515625" style="375" bestFit="1" customWidth="1"/>
    <col min="13054" max="13054" width="12.42578125" style="375" bestFit="1" customWidth="1"/>
    <col min="13055" max="13055" width="9.140625" style="375"/>
    <col min="13056" max="13056" width="17.5703125" style="375" customWidth="1"/>
    <col min="13057" max="13300" width="9.140625" style="375"/>
    <col min="13301" max="13301" width="2.42578125" style="375" customWidth="1"/>
    <col min="13302" max="13302" width="71" style="375" bestFit="1" customWidth="1"/>
    <col min="13303" max="13306" width="19.28515625" style="375" bestFit="1" customWidth="1"/>
    <col min="13307" max="13307" width="0.85546875" style="375" customWidth="1"/>
    <col min="13308" max="13308" width="13.85546875" style="375" bestFit="1" customWidth="1"/>
    <col min="13309" max="13309" width="15.28515625" style="375" bestFit="1" customWidth="1"/>
    <col min="13310" max="13310" width="12.42578125" style="375" bestFit="1" customWidth="1"/>
    <col min="13311" max="13311" width="9.140625" style="375"/>
    <col min="13312" max="13312" width="17.5703125" style="375" customWidth="1"/>
    <col min="13313" max="13556" width="9.140625" style="375"/>
    <col min="13557" max="13557" width="2.42578125" style="375" customWidth="1"/>
    <col min="13558" max="13558" width="71" style="375" bestFit="1" customWidth="1"/>
    <col min="13559" max="13562" width="19.28515625" style="375" bestFit="1" customWidth="1"/>
    <col min="13563" max="13563" width="0.85546875" style="375" customWidth="1"/>
    <col min="13564" max="13564" width="13.85546875" style="375" bestFit="1" customWidth="1"/>
    <col min="13565" max="13565" width="15.28515625" style="375" bestFit="1" customWidth="1"/>
    <col min="13566" max="13566" width="12.42578125" style="375" bestFit="1" customWidth="1"/>
    <col min="13567" max="13567" width="9.140625" style="375"/>
    <col min="13568" max="13568" width="17.5703125" style="375" customWidth="1"/>
    <col min="13569" max="13812" width="9.140625" style="375"/>
    <col min="13813" max="13813" width="2.42578125" style="375" customWidth="1"/>
    <col min="13814" max="13814" width="71" style="375" bestFit="1" customWidth="1"/>
    <col min="13815" max="13818" width="19.28515625" style="375" bestFit="1" customWidth="1"/>
    <col min="13819" max="13819" width="0.85546875" style="375" customWidth="1"/>
    <col min="13820" max="13820" width="13.85546875" style="375" bestFit="1" customWidth="1"/>
    <col min="13821" max="13821" width="15.28515625" style="375" bestFit="1" customWidth="1"/>
    <col min="13822" max="13822" width="12.42578125" style="375" bestFit="1" customWidth="1"/>
    <col min="13823" max="13823" width="9.140625" style="375"/>
    <col min="13824" max="13824" width="17.5703125" style="375" customWidth="1"/>
    <col min="13825" max="14068" width="9.140625" style="375"/>
    <col min="14069" max="14069" width="2.42578125" style="375" customWidth="1"/>
    <col min="14070" max="14070" width="71" style="375" bestFit="1" customWidth="1"/>
    <col min="14071" max="14074" width="19.28515625" style="375" bestFit="1" customWidth="1"/>
    <col min="14075" max="14075" width="0.85546875" style="375" customWidth="1"/>
    <col min="14076" max="14076" width="13.85546875" style="375" bestFit="1" customWidth="1"/>
    <col min="14077" max="14077" width="15.28515625" style="375" bestFit="1" customWidth="1"/>
    <col min="14078" max="14078" width="12.42578125" style="375" bestFit="1" customWidth="1"/>
    <col min="14079" max="14079" width="9.140625" style="375"/>
    <col min="14080" max="14080" width="17.5703125" style="375" customWidth="1"/>
    <col min="14081" max="14324" width="9.140625" style="375"/>
    <col min="14325" max="14325" width="2.42578125" style="375" customWidth="1"/>
    <col min="14326" max="14326" width="71" style="375" bestFit="1" customWidth="1"/>
    <col min="14327" max="14330" width="19.28515625" style="375" bestFit="1" customWidth="1"/>
    <col min="14331" max="14331" width="0.85546875" style="375" customWidth="1"/>
    <col min="14332" max="14332" width="13.85546875" style="375" bestFit="1" customWidth="1"/>
    <col min="14333" max="14333" width="15.28515625" style="375" bestFit="1" customWidth="1"/>
    <col min="14334" max="14334" width="12.42578125" style="375" bestFit="1" customWidth="1"/>
    <col min="14335" max="14335" width="9.140625" style="375"/>
    <col min="14336" max="14336" width="17.5703125" style="375" customWidth="1"/>
    <col min="14337" max="14580" width="9.140625" style="375"/>
    <col min="14581" max="14581" width="2.42578125" style="375" customWidth="1"/>
    <col min="14582" max="14582" width="71" style="375" bestFit="1" customWidth="1"/>
    <col min="14583" max="14586" width="19.28515625" style="375" bestFit="1" customWidth="1"/>
    <col min="14587" max="14587" width="0.85546875" style="375" customWidth="1"/>
    <col min="14588" max="14588" width="13.85546875" style="375" bestFit="1" customWidth="1"/>
    <col min="14589" max="14589" width="15.28515625" style="375" bestFit="1" customWidth="1"/>
    <col min="14590" max="14590" width="12.42578125" style="375" bestFit="1" customWidth="1"/>
    <col min="14591" max="14591" width="9.140625" style="375"/>
    <col min="14592" max="14592" width="17.5703125" style="375" customWidth="1"/>
    <col min="14593" max="14836" width="9.140625" style="375"/>
    <col min="14837" max="14837" width="2.42578125" style="375" customWidth="1"/>
    <col min="14838" max="14838" width="71" style="375" bestFit="1" customWidth="1"/>
    <col min="14839" max="14842" width="19.28515625" style="375" bestFit="1" customWidth="1"/>
    <col min="14843" max="14843" width="0.85546875" style="375" customWidth="1"/>
    <col min="14844" max="14844" width="13.85546875" style="375" bestFit="1" customWidth="1"/>
    <col min="14845" max="14845" width="15.28515625" style="375" bestFit="1" customWidth="1"/>
    <col min="14846" max="14846" width="12.42578125" style="375" bestFit="1" customWidth="1"/>
    <col min="14847" max="14847" width="9.140625" style="375"/>
    <col min="14848" max="14848" width="17.5703125" style="375" customWidth="1"/>
    <col min="14849" max="15092" width="9.140625" style="375"/>
    <col min="15093" max="15093" width="2.42578125" style="375" customWidth="1"/>
    <col min="15094" max="15094" width="71" style="375" bestFit="1" customWidth="1"/>
    <col min="15095" max="15098" width="19.28515625" style="375" bestFit="1" customWidth="1"/>
    <col min="15099" max="15099" width="0.85546875" style="375" customWidth="1"/>
    <col min="15100" max="15100" width="13.85546875" style="375" bestFit="1" customWidth="1"/>
    <col min="15101" max="15101" width="15.28515625" style="375" bestFit="1" customWidth="1"/>
    <col min="15102" max="15102" width="12.42578125" style="375" bestFit="1" customWidth="1"/>
    <col min="15103" max="15103" width="9.140625" style="375"/>
    <col min="15104" max="15104" width="17.5703125" style="375" customWidth="1"/>
    <col min="15105" max="15348" width="9.140625" style="375"/>
    <col min="15349" max="15349" width="2.42578125" style="375" customWidth="1"/>
    <col min="15350" max="15350" width="71" style="375" bestFit="1" customWidth="1"/>
    <col min="15351" max="15354" width="19.28515625" style="375" bestFit="1" customWidth="1"/>
    <col min="15355" max="15355" width="0.85546875" style="375" customWidth="1"/>
    <col min="15356" max="15356" width="13.85546875" style="375" bestFit="1" customWidth="1"/>
    <col min="15357" max="15357" width="15.28515625" style="375" bestFit="1" customWidth="1"/>
    <col min="15358" max="15358" width="12.42578125" style="375" bestFit="1" customWidth="1"/>
    <col min="15359" max="15359" width="9.140625" style="375"/>
    <col min="15360" max="15360" width="17.5703125" style="375" customWidth="1"/>
    <col min="15361" max="15604" width="9.140625" style="375"/>
    <col min="15605" max="15605" width="2.42578125" style="375" customWidth="1"/>
    <col min="15606" max="15606" width="71" style="375" bestFit="1" customWidth="1"/>
    <col min="15607" max="15610" width="19.28515625" style="375" bestFit="1" customWidth="1"/>
    <col min="15611" max="15611" width="0.85546875" style="375" customWidth="1"/>
    <col min="15612" max="15612" width="13.85546875" style="375" bestFit="1" customWidth="1"/>
    <col min="15613" max="15613" width="15.28515625" style="375" bestFit="1" customWidth="1"/>
    <col min="15614" max="15614" width="12.42578125" style="375" bestFit="1" customWidth="1"/>
    <col min="15615" max="15615" width="9.140625" style="375"/>
    <col min="15616" max="15616" width="17.5703125" style="375" customWidth="1"/>
    <col min="15617" max="15860" width="9.140625" style="375"/>
    <col min="15861" max="15861" width="2.42578125" style="375" customWidth="1"/>
    <col min="15862" max="15862" width="71" style="375" bestFit="1" customWidth="1"/>
    <col min="15863" max="15866" width="19.28515625" style="375" bestFit="1" customWidth="1"/>
    <col min="15867" max="15867" width="0.85546875" style="375" customWidth="1"/>
    <col min="15868" max="15868" width="13.85546875" style="375" bestFit="1" customWidth="1"/>
    <col min="15869" max="15869" width="15.28515625" style="375" bestFit="1" customWidth="1"/>
    <col min="15870" max="15870" width="12.42578125" style="375" bestFit="1" customWidth="1"/>
    <col min="15871" max="15871" width="9.140625" style="375"/>
    <col min="15872" max="15872" width="17.5703125" style="375" customWidth="1"/>
    <col min="15873" max="16116" width="9.140625" style="375"/>
    <col min="16117" max="16117" width="2.42578125" style="375" customWidth="1"/>
    <col min="16118" max="16118" width="71" style="375" bestFit="1" customWidth="1"/>
    <col min="16119" max="16122" width="19.28515625" style="375" bestFit="1" customWidth="1"/>
    <col min="16123" max="16123" width="0.85546875" style="375" customWidth="1"/>
    <col min="16124" max="16124" width="13.85546875" style="375" bestFit="1" customWidth="1"/>
    <col min="16125" max="16125" width="15.28515625" style="375" bestFit="1" customWidth="1"/>
    <col min="16126" max="16126" width="12.42578125" style="375" bestFit="1" customWidth="1"/>
    <col min="16127" max="16127" width="9.140625" style="375"/>
    <col min="16128" max="16128" width="17.5703125" style="375" customWidth="1"/>
    <col min="16129" max="16384" width="9.140625" style="375"/>
  </cols>
  <sheetData>
    <row r="1" spans="1:6" s="379" customFormat="1">
      <c r="A1" s="404"/>
      <c r="B1" s="194"/>
      <c r="C1" s="404"/>
      <c r="D1" s="404"/>
      <c r="E1" s="404"/>
      <c r="F1" s="404"/>
    </row>
    <row r="2" spans="1:6" s="376" customFormat="1" ht="15.75" customHeight="1">
      <c r="B2" s="307" t="s">
        <v>244</v>
      </c>
      <c r="C2" s="561" t="s">
        <v>95</v>
      </c>
      <c r="D2" s="561"/>
      <c r="E2" s="561" t="s">
        <v>2</v>
      </c>
      <c r="F2" s="561"/>
    </row>
    <row r="3" spans="1:6" s="376" customFormat="1" ht="15.75" customHeight="1">
      <c r="B3" s="307" t="s">
        <v>245</v>
      </c>
      <c r="C3" s="236">
        <v>43100</v>
      </c>
      <c r="D3" s="236">
        <v>42735</v>
      </c>
      <c r="E3" s="236">
        <v>43921</v>
      </c>
      <c r="F3" s="236">
        <v>43830</v>
      </c>
    </row>
    <row r="4" spans="1:6" s="377" customFormat="1" ht="15.75" customHeight="1">
      <c r="B4" s="574" t="s">
        <v>96</v>
      </c>
      <c r="C4" s="574"/>
      <c r="D4" s="574"/>
      <c r="E4" s="574"/>
      <c r="F4" s="574"/>
    </row>
    <row r="5" spans="1:6" ht="15.75" customHeight="1">
      <c r="B5" s="181" t="s">
        <v>97</v>
      </c>
      <c r="C5" s="525" t="e">
        <v>#REF!</v>
      </c>
      <c r="D5" s="525">
        <v>1609</v>
      </c>
      <c r="E5" s="525">
        <v>757278</v>
      </c>
      <c r="F5" s="525">
        <v>595971</v>
      </c>
    </row>
    <row r="6" spans="1:6" ht="15.75" customHeight="1">
      <c r="B6" s="367" t="s">
        <v>98</v>
      </c>
      <c r="C6" s="368" t="e">
        <v>#REF!</v>
      </c>
      <c r="D6" s="368">
        <v>124479</v>
      </c>
      <c r="E6" s="368">
        <v>511984</v>
      </c>
      <c r="F6" s="368">
        <v>2068611</v>
      </c>
    </row>
    <row r="7" spans="1:6" ht="15.75" customHeight="1">
      <c r="B7" s="181" t="s">
        <v>382</v>
      </c>
      <c r="C7" s="525" t="e">
        <v>#REF!</v>
      </c>
      <c r="D7" s="525">
        <v>1091764</v>
      </c>
      <c r="E7" s="525">
        <v>2082903</v>
      </c>
      <c r="F7" s="525">
        <v>2061882</v>
      </c>
    </row>
    <row r="8" spans="1:6" ht="15.75" customHeight="1">
      <c r="B8" s="367" t="s">
        <v>99</v>
      </c>
      <c r="C8" s="368" t="e">
        <v>#REF!</v>
      </c>
      <c r="D8" s="368">
        <v>35796</v>
      </c>
      <c r="E8" s="368">
        <v>63747</v>
      </c>
      <c r="F8" s="368">
        <v>103818</v>
      </c>
    </row>
    <row r="9" spans="1:6" ht="15.75" customHeight="1">
      <c r="B9" s="181" t="s">
        <v>236</v>
      </c>
      <c r="C9" s="525" t="e">
        <v>#REF!</v>
      </c>
      <c r="D9" s="525">
        <v>8248</v>
      </c>
      <c r="E9" s="525">
        <v>43483</v>
      </c>
      <c r="F9" s="525">
        <v>32335</v>
      </c>
    </row>
    <row r="10" spans="1:6" ht="15.75" customHeight="1">
      <c r="B10" s="367" t="s">
        <v>353</v>
      </c>
      <c r="C10" s="368"/>
      <c r="D10" s="368"/>
      <c r="E10" s="368">
        <v>228664</v>
      </c>
      <c r="F10" s="368">
        <v>19202</v>
      </c>
    </row>
    <row r="11" spans="1:6" ht="15.75" customHeight="1">
      <c r="B11" s="181" t="s">
        <v>354</v>
      </c>
      <c r="C11" s="525"/>
      <c r="D11" s="525"/>
      <c r="E11" s="525">
        <v>917</v>
      </c>
      <c r="F11" s="525">
        <v>703</v>
      </c>
    </row>
    <row r="12" spans="1:6" ht="15.75" customHeight="1">
      <c r="B12" s="367" t="s">
        <v>305</v>
      </c>
      <c r="C12" s="368"/>
      <c r="D12" s="368"/>
      <c r="E12" s="368">
        <v>33212</v>
      </c>
      <c r="F12" s="368">
        <v>4677</v>
      </c>
    </row>
    <row r="13" spans="1:6" ht="15.75" customHeight="1">
      <c r="B13" s="181" t="s">
        <v>201</v>
      </c>
      <c r="C13" s="525"/>
      <c r="D13" s="525"/>
      <c r="E13" s="525">
        <v>1887</v>
      </c>
      <c r="F13" s="525">
        <v>1876</v>
      </c>
    </row>
    <row r="14" spans="1:6" ht="15.75" customHeight="1">
      <c r="B14" s="367" t="s">
        <v>15</v>
      </c>
      <c r="C14" s="368" t="e">
        <v>#REF!</v>
      </c>
      <c r="D14" s="368">
        <v>60054</v>
      </c>
      <c r="E14" s="368">
        <v>46416</v>
      </c>
      <c r="F14" s="368">
        <v>44373</v>
      </c>
    </row>
    <row r="15" spans="1:6" s="376" customFormat="1" ht="15.75" customHeight="1">
      <c r="B15" s="378"/>
      <c r="C15" s="360" t="e">
        <v>#REF!</v>
      </c>
      <c r="D15" s="360">
        <v>1321950</v>
      </c>
      <c r="E15" s="360">
        <v>3770491</v>
      </c>
      <c r="F15" s="360">
        <v>4933448</v>
      </c>
    </row>
    <row r="16" spans="1:6" s="377" customFormat="1" ht="15.75" customHeight="1">
      <c r="B16" s="574" t="s">
        <v>101</v>
      </c>
      <c r="C16" s="574"/>
      <c r="D16" s="574"/>
      <c r="E16" s="574"/>
      <c r="F16" s="574"/>
    </row>
    <row r="17" spans="2:6" ht="15.75" customHeight="1">
      <c r="B17" s="181" t="s">
        <v>200</v>
      </c>
      <c r="C17" s="525"/>
      <c r="D17" s="525"/>
      <c r="E17" s="525"/>
      <c r="F17" s="525"/>
    </row>
    <row r="18" spans="2:6" ht="15.75" customHeight="1">
      <c r="B18" s="367" t="s">
        <v>201</v>
      </c>
      <c r="C18" s="368"/>
      <c r="D18" s="368"/>
      <c r="E18" s="368">
        <v>46649</v>
      </c>
      <c r="F18" s="368">
        <v>46515</v>
      </c>
    </row>
    <row r="19" spans="2:6" ht="15.75" customHeight="1">
      <c r="B19" s="181" t="s">
        <v>382</v>
      </c>
      <c r="C19" s="525" t="e">
        <v>#REF!</v>
      </c>
      <c r="D19" s="525">
        <v>1091764</v>
      </c>
      <c r="E19" s="525">
        <v>12668940</v>
      </c>
      <c r="F19" s="525">
        <v>12599151</v>
      </c>
    </row>
    <row r="20" spans="2:6" ht="15.75" customHeight="1">
      <c r="B20" s="367" t="s">
        <v>311</v>
      </c>
      <c r="C20" s="368" t="e">
        <v>#REF!</v>
      </c>
      <c r="D20" s="368">
        <v>70166</v>
      </c>
      <c r="E20" s="368">
        <v>1620971</v>
      </c>
      <c r="F20" s="368">
        <v>1576332</v>
      </c>
    </row>
    <row r="21" spans="2:6" ht="15.75" customHeight="1">
      <c r="B21" s="181" t="s">
        <v>378</v>
      </c>
      <c r="C21" s="525" t="e">
        <v>#REF!</v>
      </c>
      <c r="D21" s="525">
        <v>25438</v>
      </c>
      <c r="E21" s="525">
        <v>0</v>
      </c>
      <c r="F21" s="525">
        <v>1144</v>
      </c>
    </row>
    <row r="22" spans="2:6" ht="15.75" customHeight="1">
      <c r="B22" s="367" t="s">
        <v>153</v>
      </c>
      <c r="C22" s="368"/>
      <c r="D22" s="368"/>
      <c r="E22" s="368">
        <v>51597</v>
      </c>
      <c r="F22" s="368">
        <v>52886</v>
      </c>
    </row>
    <row r="23" spans="2:6" ht="15.75" customHeight="1">
      <c r="B23" s="181" t="s">
        <v>99</v>
      </c>
      <c r="C23" s="525"/>
      <c r="D23" s="525"/>
      <c r="E23" s="525">
        <v>23089</v>
      </c>
      <c r="F23" s="525">
        <v>13006</v>
      </c>
    </row>
    <row r="24" spans="2:6" ht="15.75" customHeight="1">
      <c r="B24" s="367" t="s">
        <v>369</v>
      </c>
      <c r="C24" s="368"/>
      <c r="D24" s="368"/>
      <c r="E24" s="368">
        <v>43024</v>
      </c>
      <c r="F24" s="368">
        <v>43024</v>
      </c>
    </row>
    <row r="25" spans="2:6" ht="15.75" customHeight="1">
      <c r="B25" s="181" t="s">
        <v>353</v>
      </c>
      <c r="C25" s="525"/>
      <c r="D25" s="525"/>
      <c r="E25" s="525">
        <v>3068</v>
      </c>
      <c r="F25" s="525">
        <v>0</v>
      </c>
    </row>
    <row r="26" spans="2:6" ht="15.75" customHeight="1">
      <c r="B26" s="367" t="s">
        <v>106</v>
      </c>
      <c r="C26" s="368" t="e">
        <v>#REF!</v>
      </c>
      <c r="D26" s="368">
        <v>1570</v>
      </c>
      <c r="E26" s="368">
        <v>25926</v>
      </c>
      <c r="F26" s="368">
        <v>24011</v>
      </c>
    </row>
    <row r="27" spans="2:6" s="376" customFormat="1" ht="15.75" customHeight="1">
      <c r="B27" s="378"/>
      <c r="C27" s="360" t="e">
        <v>#REF!</v>
      </c>
      <c r="D27" s="360">
        <v>1188938</v>
      </c>
      <c r="E27" s="360">
        <v>14483264</v>
      </c>
      <c r="F27" s="360">
        <v>14356069</v>
      </c>
    </row>
    <row r="28" spans="2:6" s="377" customFormat="1" ht="15.75" customHeight="1">
      <c r="B28" s="367" t="s">
        <v>107</v>
      </c>
      <c r="C28" s="368" t="e">
        <v>#REF!</v>
      </c>
      <c r="D28" s="368">
        <v>2757784</v>
      </c>
      <c r="E28" s="368">
        <v>2360020</v>
      </c>
      <c r="F28" s="368">
        <v>2198004</v>
      </c>
    </row>
    <row r="29" spans="2:6" ht="15.75" customHeight="1">
      <c r="B29" s="181" t="s">
        <v>108</v>
      </c>
      <c r="C29" s="525" t="e">
        <v>#REF!</v>
      </c>
      <c r="D29" s="525">
        <v>25424.034339999991</v>
      </c>
      <c r="E29" s="525">
        <v>93465</v>
      </c>
      <c r="F29" s="525">
        <v>86377</v>
      </c>
    </row>
    <row r="30" spans="2:6" s="377" customFormat="1" ht="15.75" customHeight="1">
      <c r="B30" s="367" t="s">
        <v>109</v>
      </c>
      <c r="C30" s="368" t="e">
        <v>#REF!</v>
      </c>
      <c r="D30" s="368">
        <v>18219.48948</v>
      </c>
      <c r="E30" s="368">
        <v>24227</v>
      </c>
      <c r="F30" s="368">
        <v>25196</v>
      </c>
    </row>
    <row r="31" spans="2:6" s="376" customFormat="1" ht="15.75" customHeight="1">
      <c r="B31" s="378"/>
      <c r="C31" s="360" t="e">
        <v>#REF!</v>
      </c>
      <c r="D31" s="360">
        <v>3991935.5238199998</v>
      </c>
      <c r="E31" s="360">
        <v>2477712</v>
      </c>
      <c r="F31" s="360">
        <v>2309577</v>
      </c>
    </row>
    <row r="32" spans="2:6" s="376" customFormat="1" ht="15.75" customHeight="1">
      <c r="B32" s="380"/>
      <c r="C32" s="360" t="e">
        <v>#REF!</v>
      </c>
      <c r="D32" s="360" t="e">
        <v>#REF!</v>
      </c>
      <c r="E32" s="360">
        <v>16960976</v>
      </c>
      <c r="F32" s="360">
        <v>16665646</v>
      </c>
    </row>
    <row r="33" spans="2:6" s="376" customFormat="1" ht="15.75" customHeight="1">
      <c r="B33" s="380" t="s">
        <v>110</v>
      </c>
      <c r="C33" s="360" t="e">
        <v>#REF!</v>
      </c>
      <c r="D33" s="360" t="e">
        <v>#REF!</v>
      </c>
      <c r="E33" s="360">
        <v>20731467</v>
      </c>
      <c r="F33" s="360">
        <v>21599094</v>
      </c>
    </row>
    <row r="34" spans="2:6" s="316" customFormat="1" ht="15.75" customHeight="1">
      <c r="B34" s="381"/>
      <c r="C34" s="164"/>
      <c r="D34" s="164"/>
      <c r="E34" s="164"/>
      <c r="F34" s="164"/>
    </row>
    <row r="35" spans="2:6" s="376" customFormat="1" ht="15.75" customHeight="1">
      <c r="B35" s="307" t="s">
        <v>247</v>
      </c>
      <c r="C35" s="561" t="s">
        <v>95</v>
      </c>
      <c r="D35" s="561"/>
      <c r="E35" s="561" t="s">
        <v>2</v>
      </c>
      <c r="F35" s="561"/>
    </row>
    <row r="36" spans="2:6" s="376" customFormat="1" ht="15.75" customHeight="1">
      <c r="B36" s="307" t="s">
        <v>245</v>
      </c>
      <c r="C36" s="236">
        <v>43100</v>
      </c>
      <c r="D36" s="236">
        <v>42735</v>
      </c>
      <c r="E36" s="236">
        <v>43921</v>
      </c>
      <c r="F36" s="236">
        <v>43830</v>
      </c>
    </row>
    <row r="37" spans="2:6" s="377" customFormat="1" ht="15.75" customHeight="1">
      <c r="B37" s="574" t="s">
        <v>96</v>
      </c>
      <c r="C37" s="574"/>
      <c r="D37" s="574"/>
      <c r="E37" s="574"/>
      <c r="F37" s="574"/>
    </row>
    <row r="38" spans="2:6" ht="15.75" customHeight="1">
      <c r="B38" s="181" t="s">
        <v>111</v>
      </c>
      <c r="C38" s="525" t="e">
        <v>#REF!</v>
      </c>
      <c r="D38" s="525">
        <v>32872</v>
      </c>
      <c r="E38" s="547">
        <v>886355</v>
      </c>
      <c r="F38" s="550">
        <v>709928</v>
      </c>
    </row>
    <row r="39" spans="2:6" ht="15.75" customHeight="1">
      <c r="B39" s="313" t="s">
        <v>112</v>
      </c>
      <c r="C39" s="368" t="e">
        <v>#REF!</v>
      </c>
      <c r="D39" s="368">
        <v>192368</v>
      </c>
      <c r="E39" s="548">
        <v>371913</v>
      </c>
      <c r="F39" s="548">
        <v>367508</v>
      </c>
    </row>
    <row r="40" spans="2:6" ht="15.75" customHeight="1">
      <c r="B40" s="181" t="s">
        <v>379</v>
      </c>
      <c r="C40" s="525"/>
      <c r="D40" s="525"/>
      <c r="E40" s="550">
        <v>9456</v>
      </c>
      <c r="F40" s="550">
        <v>9948</v>
      </c>
    </row>
    <row r="41" spans="2:6" ht="15.75" customHeight="1">
      <c r="B41" s="313" t="s">
        <v>154</v>
      </c>
      <c r="C41" s="368" t="e">
        <v>#REF!</v>
      </c>
      <c r="D41" s="368">
        <v>39279</v>
      </c>
      <c r="E41" s="548">
        <v>167858</v>
      </c>
      <c r="F41" s="548">
        <v>167774</v>
      </c>
    </row>
    <row r="42" spans="2:6" ht="15.75" customHeight="1">
      <c r="B42" s="181" t="s">
        <v>237</v>
      </c>
      <c r="C42" s="525" t="e">
        <v>#REF!</v>
      </c>
      <c r="D42" s="525">
        <v>28373</v>
      </c>
      <c r="E42" s="550">
        <v>127657</v>
      </c>
      <c r="F42" s="550">
        <v>92106</v>
      </c>
    </row>
    <row r="43" spans="2:6" ht="15.75" customHeight="1">
      <c r="B43" s="313" t="s">
        <v>355</v>
      </c>
      <c r="C43" s="368" t="e">
        <v>#REF!</v>
      </c>
      <c r="D43" s="368">
        <v>12598</v>
      </c>
      <c r="E43" s="548">
        <v>48970</v>
      </c>
      <c r="F43" s="548">
        <v>48336</v>
      </c>
    </row>
    <row r="44" spans="2:6" ht="15.75" customHeight="1">
      <c r="B44" s="181" t="s">
        <v>390</v>
      </c>
      <c r="C44" s="525" t="e">
        <v>#REF!</v>
      </c>
      <c r="D44" s="525">
        <v>139946</v>
      </c>
      <c r="E44" s="550">
        <v>9731</v>
      </c>
      <c r="F44" s="550">
        <v>102079</v>
      </c>
    </row>
    <row r="45" spans="2:6" ht="15.75" customHeight="1">
      <c r="B45" s="313" t="s">
        <v>381</v>
      </c>
      <c r="C45" s="368" t="e">
        <v>#REF!</v>
      </c>
      <c r="D45" s="368">
        <v>32562</v>
      </c>
      <c r="E45" s="548">
        <v>26512</v>
      </c>
      <c r="F45" s="548">
        <v>33341</v>
      </c>
    </row>
    <row r="46" spans="2:6" ht="15.75" customHeight="1">
      <c r="B46" s="181" t="s">
        <v>357</v>
      </c>
      <c r="C46" s="525" t="e">
        <v>#REF!</v>
      </c>
      <c r="D46" s="525">
        <v>5495</v>
      </c>
      <c r="E46" s="550">
        <v>2176</v>
      </c>
      <c r="F46" s="550">
        <v>2173</v>
      </c>
    </row>
    <row r="47" spans="2:6" ht="15.75" customHeight="1">
      <c r="B47" s="313" t="s">
        <v>306</v>
      </c>
      <c r="C47" s="368"/>
      <c r="D47" s="368"/>
      <c r="E47" s="548">
        <v>2480</v>
      </c>
      <c r="F47" s="548">
        <v>2480</v>
      </c>
    </row>
    <row r="48" spans="2:6" ht="15.75" customHeight="1">
      <c r="B48" s="181" t="s">
        <v>15</v>
      </c>
      <c r="C48" s="525" t="e">
        <v>#REF!</v>
      </c>
      <c r="D48" s="525">
        <v>49715</v>
      </c>
      <c r="E48" s="550">
        <v>55374</v>
      </c>
      <c r="F48" s="550">
        <v>80152</v>
      </c>
    </row>
    <row r="49" spans="2:8" s="376" customFormat="1" ht="15.75" customHeight="1">
      <c r="B49" s="382"/>
      <c r="C49" s="360" t="e">
        <v>#REF!</v>
      </c>
      <c r="D49" s="360">
        <v>533208</v>
      </c>
      <c r="E49" s="360">
        <v>1708482</v>
      </c>
      <c r="F49" s="360">
        <v>1615825</v>
      </c>
      <c r="G49" s="383"/>
      <c r="H49" s="383"/>
    </row>
    <row r="50" spans="2:8" s="377" customFormat="1" ht="15.75" customHeight="1">
      <c r="B50" s="574" t="s">
        <v>101</v>
      </c>
      <c r="C50" s="574"/>
      <c r="D50" s="574"/>
      <c r="E50" s="574"/>
      <c r="F50" s="574"/>
      <c r="G50" s="384"/>
      <c r="H50" s="384"/>
    </row>
    <row r="51" spans="2:8" s="377" customFormat="1" ht="15.75" customHeight="1">
      <c r="B51" s="182" t="s">
        <v>115</v>
      </c>
      <c r="C51" s="183"/>
      <c r="D51" s="183"/>
      <c r="E51" s="183"/>
      <c r="F51" s="183"/>
      <c r="G51" s="384"/>
      <c r="H51" s="384"/>
    </row>
    <row r="52" spans="2:8" ht="15.75" customHeight="1">
      <c r="B52" s="313" t="s">
        <v>116</v>
      </c>
      <c r="C52" s="368" t="e">
        <v>#REF!</v>
      </c>
      <c r="D52" s="368">
        <v>279689</v>
      </c>
      <c r="E52" s="551">
        <v>620011</v>
      </c>
      <c r="F52" s="548">
        <v>637448</v>
      </c>
      <c r="G52" s="379"/>
      <c r="H52" s="379"/>
    </row>
    <row r="53" spans="2:8" ht="15.75" customHeight="1">
      <c r="B53" s="181" t="s">
        <v>112</v>
      </c>
      <c r="C53" s="525" t="e">
        <v>#REF!</v>
      </c>
      <c r="D53" s="525">
        <v>313931</v>
      </c>
      <c r="E53" s="550">
        <v>1554166</v>
      </c>
      <c r="F53" s="550">
        <v>1528971</v>
      </c>
      <c r="G53" s="379"/>
      <c r="H53" s="379"/>
    </row>
    <row r="54" spans="2:8" ht="15.75" customHeight="1">
      <c r="B54" s="313" t="s">
        <v>379</v>
      </c>
      <c r="C54" s="368"/>
      <c r="D54" s="368"/>
      <c r="E54" s="548">
        <v>47616</v>
      </c>
      <c r="F54" s="548">
        <v>39948</v>
      </c>
      <c r="G54" s="379"/>
      <c r="H54" s="379"/>
    </row>
    <row r="55" spans="2:8" ht="15.75" customHeight="1">
      <c r="B55" s="181" t="s">
        <v>314</v>
      </c>
      <c r="C55" s="525"/>
      <c r="D55" s="525"/>
      <c r="E55" s="549">
        <v>0</v>
      </c>
      <c r="F55" s="549">
        <v>135</v>
      </c>
      <c r="G55" s="379"/>
      <c r="H55" s="379"/>
    </row>
    <row r="56" spans="2:8" ht="15.75" customHeight="1">
      <c r="B56" s="313" t="s">
        <v>304</v>
      </c>
      <c r="C56" s="368"/>
      <c r="D56" s="368"/>
      <c r="E56" s="548">
        <v>1179839</v>
      </c>
      <c r="F56" s="548">
        <v>1185323</v>
      </c>
      <c r="G56" s="379"/>
      <c r="H56" s="379"/>
    </row>
    <row r="57" spans="2:8" ht="15.75" customHeight="1">
      <c r="B57" s="181" t="s">
        <v>199</v>
      </c>
      <c r="C57" s="525" t="e">
        <v>#REF!</v>
      </c>
      <c r="D57" s="525">
        <v>2068537</v>
      </c>
      <c r="E57" s="550">
        <v>2742928</v>
      </c>
      <c r="F57" s="550">
        <v>2673970</v>
      </c>
      <c r="G57" s="379"/>
      <c r="H57" s="379"/>
    </row>
    <row r="58" spans="2:8" ht="15.75" customHeight="1">
      <c r="B58" s="313" t="s">
        <v>355</v>
      </c>
      <c r="C58" s="368" t="e">
        <v>#REF!</v>
      </c>
      <c r="D58" s="368">
        <v>29374</v>
      </c>
      <c r="E58" s="548">
        <v>34179</v>
      </c>
      <c r="F58" s="548">
        <v>41236</v>
      </c>
      <c r="G58" s="379"/>
      <c r="H58" s="379"/>
    </row>
    <row r="59" spans="2:8" ht="15.75" customHeight="1">
      <c r="B59" s="181" t="s">
        <v>114</v>
      </c>
      <c r="C59" s="525"/>
      <c r="D59" s="525"/>
      <c r="E59" s="550">
        <v>59509</v>
      </c>
      <c r="F59" s="550">
        <v>62367</v>
      </c>
      <c r="G59" s="379"/>
      <c r="H59" s="379"/>
    </row>
    <row r="60" spans="2:8" ht="15.75" customHeight="1">
      <c r="B60" s="313" t="s">
        <v>327</v>
      </c>
      <c r="C60" s="368"/>
      <c r="D60" s="368"/>
      <c r="E60" s="548">
        <v>15992</v>
      </c>
      <c r="F60" s="548">
        <v>16612</v>
      </c>
      <c r="G60" s="379"/>
      <c r="H60" s="379"/>
    </row>
    <row r="61" spans="2:8" ht="15.75" customHeight="1">
      <c r="B61" s="181" t="s">
        <v>15</v>
      </c>
      <c r="C61" s="525" t="e">
        <v>#REF!</v>
      </c>
      <c r="D61" s="525">
        <v>24053</v>
      </c>
      <c r="E61" s="550">
        <v>46714</v>
      </c>
      <c r="F61" s="550">
        <v>35652</v>
      </c>
      <c r="G61" s="379"/>
      <c r="H61" s="379"/>
    </row>
    <row r="62" spans="2:8" ht="15.75" customHeight="1">
      <c r="B62" s="380"/>
      <c r="C62" s="360" t="e">
        <v>#REF!</v>
      </c>
      <c r="D62" s="360">
        <v>2715584</v>
      </c>
      <c r="E62" s="360">
        <v>6300954</v>
      </c>
      <c r="F62" s="360">
        <v>6221662</v>
      </c>
    </row>
    <row r="63" spans="2:8" s="377" customFormat="1" ht="15.75" customHeight="1">
      <c r="B63" s="574" t="s">
        <v>117</v>
      </c>
      <c r="C63" s="574"/>
      <c r="D63" s="574"/>
      <c r="E63" s="574"/>
      <c r="F63" s="574"/>
    </row>
    <row r="64" spans="2:8" ht="15.75" customHeight="1">
      <c r="B64" s="181" t="s">
        <v>118</v>
      </c>
      <c r="C64" s="525" t="e">
        <v>#REF!</v>
      </c>
      <c r="D64" s="525">
        <v>2372437</v>
      </c>
      <c r="E64" s="547">
        <v>3590020</v>
      </c>
      <c r="F64" s="550">
        <v>3590020</v>
      </c>
    </row>
    <row r="65" spans="2:6" ht="15.75" customHeight="1">
      <c r="B65" s="313" t="s">
        <v>119</v>
      </c>
      <c r="C65" s="368" t="e">
        <v>#REF!</v>
      </c>
      <c r="D65" s="368">
        <v>1217583</v>
      </c>
      <c r="E65" s="554">
        <v>666</v>
      </c>
      <c r="F65" s="554">
        <v>666</v>
      </c>
    </row>
    <row r="66" spans="2:6" ht="15.75" customHeight="1">
      <c r="B66" s="181" t="s">
        <v>372</v>
      </c>
      <c r="C66" s="525" t="e">
        <v>#REF!</v>
      </c>
      <c r="D66" s="525">
        <v>6527704</v>
      </c>
      <c r="E66" s="550">
        <v>8172442</v>
      </c>
      <c r="F66" s="550">
        <v>8172442</v>
      </c>
    </row>
    <row r="67" spans="2:6" ht="15.75" customHeight="1">
      <c r="B67" s="313" t="s">
        <v>370</v>
      </c>
      <c r="C67" s="368"/>
      <c r="D67" s="368"/>
      <c r="E67" s="548">
        <v>63630</v>
      </c>
      <c r="F67" s="548">
        <v>31191</v>
      </c>
    </row>
    <row r="68" spans="2:6" ht="15.75" customHeight="1">
      <c r="B68" s="181" t="s">
        <v>380</v>
      </c>
      <c r="C68" s="525"/>
      <c r="D68" s="525"/>
      <c r="E68" s="550">
        <v>392831</v>
      </c>
      <c r="F68" s="549">
        <v>0</v>
      </c>
    </row>
    <row r="69" spans="2:6" ht="15.75" customHeight="1">
      <c r="B69" s="380"/>
      <c r="C69" s="360" t="e">
        <v>#REF!</v>
      </c>
      <c r="D69" s="360">
        <v>10117724</v>
      </c>
      <c r="E69" s="360">
        <v>12219589</v>
      </c>
      <c r="F69" s="360">
        <v>11794319</v>
      </c>
    </row>
    <row r="70" spans="2:6" s="316" customFormat="1" ht="25.5">
      <c r="B70" s="524" t="s">
        <v>373</v>
      </c>
      <c r="C70" s="368">
        <v>0</v>
      </c>
      <c r="D70" s="368">
        <v>0</v>
      </c>
      <c r="E70" s="551">
        <v>502442</v>
      </c>
      <c r="F70" s="548">
        <v>1967288</v>
      </c>
    </row>
    <row r="71" spans="2:6" ht="15.75" customHeight="1">
      <c r="B71" s="380"/>
      <c r="C71" s="360" t="e">
        <v>#REF!</v>
      </c>
      <c r="D71" s="360">
        <v>16645428</v>
      </c>
      <c r="E71" s="360">
        <v>12722031</v>
      </c>
      <c r="F71" s="360">
        <v>13761607</v>
      </c>
    </row>
    <row r="72" spans="2:6" s="376" customFormat="1" ht="15.75" customHeight="1">
      <c r="B72" s="385" t="s">
        <v>121</v>
      </c>
      <c r="C72" s="360" t="e">
        <v>#REF!</v>
      </c>
      <c r="D72" s="360">
        <v>13366516</v>
      </c>
      <c r="E72" s="360">
        <v>20731467</v>
      </c>
      <c r="F72" s="360">
        <v>21599094</v>
      </c>
    </row>
    <row r="73" spans="2:6" ht="24.75" customHeight="1">
      <c r="E73" s="557"/>
      <c r="F73" s="557"/>
    </row>
    <row r="74" spans="2:6" ht="24.75" customHeight="1">
      <c r="E74" s="386"/>
      <c r="F74" s="386"/>
    </row>
    <row r="75" spans="2:6" ht="24.75" customHeight="1">
      <c r="C75" s="386"/>
    </row>
    <row r="76" spans="2:6" s="374" customFormat="1" ht="24.75" customHeight="1">
      <c r="B76" s="387"/>
      <c r="C76" s="388"/>
      <c r="D76" s="388"/>
      <c r="E76" s="388"/>
      <c r="F76" s="388"/>
    </row>
    <row r="77" spans="2:6" ht="24.75" customHeight="1"/>
    <row r="78" spans="2:6" ht="24.75" customHeight="1"/>
    <row r="79" spans="2:6" ht="24.75" customHeight="1"/>
  </sheetData>
  <mergeCells count="9">
    <mergeCell ref="B37:F37"/>
    <mergeCell ref="B50:F50"/>
    <mergeCell ref="B63:F63"/>
    <mergeCell ref="C2:D2"/>
    <mergeCell ref="E2:F2"/>
    <mergeCell ref="B4:F4"/>
    <mergeCell ref="B16:F16"/>
    <mergeCell ref="C35:D35"/>
    <mergeCell ref="E35:F35"/>
  </mergeCells>
  <pageMargins left="0.78740157499999996" right="0.78740157499999996" top="0.984251969" bottom="0.984251969" header="0.49212598499999999" footer="0.49212598499999999"/>
  <pageSetup paperSize="9" scale="6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Planilha22">
    <pageSetUpPr fitToPage="1"/>
  </sheetPr>
  <dimension ref="A1:XDZ40"/>
  <sheetViews>
    <sheetView showGridLines="0" zoomScale="80" zoomScaleNormal="80" workbookViewId="0">
      <pane xSplit="2" ySplit="3" topLeftCell="C4" activePane="bottomRight" state="frozenSplit"/>
      <selection activeCell="G2" sqref="G2:J34"/>
      <selection pane="topRight" activeCell="G2" sqref="G2:J34"/>
      <selection pane="bottomLeft" activeCell="G2" sqref="G2:J34"/>
      <selection pane="bottomRight" activeCell="E11" sqref="E11"/>
    </sheetView>
  </sheetViews>
  <sheetFormatPr defaultRowHeight="12.75"/>
  <cols>
    <col min="1" max="1" width="2.85546875" style="266" customWidth="1"/>
    <col min="2" max="2" width="65.140625" style="266" customWidth="1"/>
    <col min="3" max="5" width="14.28515625" style="266" customWidth="1"/>
    <col min="6" max="226" width="9.140625" style="266"/>
    <col min="227" max="227" width="2.85546875" style="266" customWidth="1"/>
    <col min="228" max="228" width="85.28515625" style="266" customWidth="1"/>
    <col min="229" max="230" width="17.28515625" style="266" customWidth="1"/>
    <col min="231" max="231" width="16.85546875" style="266" customWidth="1"/>
    <col min="232" max="233" width="17.7109375" style="266" bestFit="1" customWidth="1"/>
    <col min="234" max="234" width="16.5703125" style="266" customWidth="1"/>
    <col min="235" max="235" width="9.140625" style="266"/>
    <col min="236" max="236" width="14.28515625" style="266" bestFit="1" customWidth="1"/>
    <col min="237" max="237" width="12.7109375" style="266" bestFit="1" customWidth="1"/>
    <col min="238" max="482" width="9.140625" style="266"/>
    <col min="483" max="483" width="2.85546875" style="266" customWidth="1"/>
    <col min="484" max="484" width="85.28515625" style="266" customWidth="1"/>
    <col min="485" max="486" width="17.28515625" style="266" customWidth="1"/>
    <col min="487" max="487" width="16.85546875" style="266" customWidth="1"/>
    <col min="488" max="489" width="17.7109375" style="266" bestFit="1" customWidth="1"/>
    <col min="490" max="490" width="16.5703125" style="266" customWidth="1"/>
    <col min="491" max="491" width="9.140625" style="266"/>
    <col min="492" max="492" width="14.28515625" style="266" bestFit="1" customWidth="1"/>
    <col min="493" max="493" width="12.7109375" style="266" bestFit="1" customWidth="1"/>
    <col min="494" max="738" width="9.140625" style="266"/>
    <col min="739" max="739" width="2.85546875" style="266" customWidth="1"/>
    <col min="740" max="740" width="85.28515625" style="266" customWidth="1"/>
    <col min="741" max="742" width="17.28515625" style="266" customWidth="1"/>
    <col min="743" max="743" width="16.85546875" style="266" customWidth="1"/>
    <col min="744" max="745" width="17.7109375" style="266" bestFit="1" customWidth="1"/>
    <col min="746" max="746" width="16.5703125" style="266" customWidth="1"/>
    <col min="747" max="747" width="9.140625" style="266"/>
    <col min="748" max="748" width="14.28515625" style="266" bestFit="1" customWidth="1"/>
    <col min="749" max="749" width="12.7109375" style="266" bestFit="1" customWidth="1"/>
    <col min="750" max="994" width="9.140625" style="266"/>
    <col min="995" max="995" width="2.85546875" style="266" customWidth="1"/>
    <col min="996" max="996" width="85.28515625" style="266" customWidth="1"/>
    <col min="997" max="998" width="17.28515625" style="266" customWidth="1"/>
    <col min="999" max="999" width="16.85546875" style="266" customWidth="1"/>
    <col min="1000" max="1001" width="17.7109375" style="266" bestFit="1" customWidth="1"/>
    <col min="1002" max="1002" width="16.5703125" style="266" customWidth="1"/>
    <col min="1003" max="1003" width="9.140625" style="266"/>
    <col min="1004" max="1004" width="14.28515625" style="266" bestFit="1" customWidth="1"/>
    <col min="1005" max="1005" width="12.7109375" style="266" bestFit="1" customWidth="1"/>
    <col min="1006" max="1250" width="9.140625" style="266"/>
    <col min="1251" max="1251" width="2.85546875" style="266" customWidth="1"/>
    <col min="1252" max="1252" width="85.28515625" style="266" customWidth="1"/>
    <col min="1253" max="1254" width="17.28515625" style="266" customWidth="1"/>
    <col min="1255" max="1255" width="16.85546875" style="266" customWidth="1"/>
    <col min="1256" max="1257" width="17.7109375" style="266" bestFit="1" customWidth="1"/>
    <col min="1258" max="1258" width="16.5703125" style="266" customWidth="1"/>
    <col min="1259" max="1259" width="9.140625" style="266"/>
    <col min="1260" max="1260" width="14.28515625" style="266" bestFit="1" customWidth="1"/>
    <col min="1261" max="1261" width="12.7109375" style="266" bestFit="1" customWidth="1"/>
    <col min="1262" max="1506" width="9.140625" style="266"/>
    <col min="1507" max="1507" width="2.85546875" style="266" customWidth="1"/>
    <col min="1508" max="1508" width="85.28515625" style="266" customWidth="1"/>
    <col min="1509" max="1510" width="17.28515625" style="266" customWidth="1"/>
    <col min="1511" max="1511" width="16.85546875" style="266" customWidth="1"/>
    <col min="1512" max="1513" width="17.7109375" style="266" bestFit="1" customWidth="1"/>
    <col min="1514" max="1514" width="16.5703125" style="266" customWidth="1"/>
    <col min="1515" max="1515" width="9.140625" style="266"/>
    <col min="1516" max="1516" width="14.28515625" style="266" bestFit="1" customWidth="1"/>
    <col min="1517" max="1517" width="12.7109375" style="266" bestFit="1" customWidth="1"/>
    <col min="1518" max="1762" width="9.140625" style="266"/>
    <col min="1763" max="1763" width="2.85546875" style="266" customWidth="1"/>
    <col min="1764" max="1764" width="85.28515625" style="266" customWidth="1"/>
    <col min="1765" max="1766" width="17.28515625" style="266" customWidth="1"/>
    <col min="1767" max="1767" width="16.85546875" style="266" customWidth="1"/>
    <col min="1768" max="1769" width="17.7109375" style="266" bestFit="1" customWidth="1"/>
    <col min="1770" max="1770" width="16.5703125" style="266" customWidth="1"/>
    <col min="1771" max="1771" width="9.140625" style="266"/>
    <col min="1772" max="1772" width="14.28515625" style="266" bestFit="1" customWidth="1"/>
    <col min="1773" max="1773" width="12.7109375" style="266" bestFit="1" customWidth="1"/>
    <col min="1774" max="2018" width="9.140625" style="266"/>
    <col min="2019" max="2019" width="2.85546875" style="266" customWidth="1"/>
    <col min="2020" max="2020" width="85.28515625" style="266" customWidth="1"/>
    <col min="2021" max="2022" width="17.28515625" style="266" customWidth="1"/>
    <col min="2023" max="2023" width="16.85546875" style="266" customWidth="1"/>
    <col min="2024" max="2025" width="17.7109375" style="266" bestFit="1" customWidth="1"/>
    <col min="2026" max="2026" width="16.5703125" style="266" customWidth="1"/>
    <col min="2027" max="2027" width="9.140625" style="266"/>
    <col min="2028" max="2028" width="14.28515625" style="266" bestFit="1" customWidth="1"/>
    <col min="2029" max="2029" width="12.7109375" style="266" bestFit="1" customWidth="1"/>
    <col min="2030" max="2274" width="9.140625" style="266"/>
    <col min="2275" max="2275" width="2.85546875" style="266" customWidth="1"/>
    <col min="2276" max="2276" width="85.28515625" style="266" customWidth="1"/>
    <col min="2277" max="2278" width="17.28515625" style="266" customWidth="1"/>
    <col min="2279" max="2279" width="16.85546875" style="266" customWidth="1"/>
    <col min="2280" max="2281" width="17.7109375" style="266" bestFit="1" customWidth="1"/>
    <col min="2282" max="2282" width="16.5703125" style="266" customWidth="1"/>
    <col min="2283" max="2283" width="9.140625" style="266"/>
    <col min="2284" max="2284" width="14.28515625" style="266" bestFit="1" customWidth="1"/>
    <col min="2285" max="2285" width="12.7109375" style="266" bestFit="1" customWidth="1"/>
    <col min="2286" max="2530" width="9.140625" style="266"/>
    <col min="2531" max="2531" width="2.85546875" style="266" customWidth="1"/>
    <col min="2532" max="2532" width="85.28515625" style="266" customWidth="1"/>
    <col min="2533" max="2534" width="17.28515625" style="266" customWidth="1"/>
    <col min="2535" max="2535" width="16.85546875" style="266" customWidth="1"/>
    <col min="2536" max="2537" width="17.7109375" style="266" bestFit="1" customWidth="1"/>
    <col min="2538" max="2538" width="16.5703125" style="266" customWidth="1"/>
    <col min="2539" max="2539" width="9.140625" style="266"/>
    <col min="2540" max="2540" width="14.28515625" style="266" bestFit="1" customWidth="1"/>
    <col min="2541" max="2541" width="12.7109375" style="266" bestFit="1" customWidth="1"/>
    <col min="2542" max="2786" width="9.140625" style="266"/>
    <col min="2787" max="2787" width="2.85546875" style="266" customWidth="1"/>
    <col min="2788" max="2788" width="85.28515625" style="266" customWidth="1"/>
    <col min="2789" max="2790" width="17.28515625" style="266" customWidth="1"/>
    <col min="2791" max="2791" width="16.85546875" style="266" customWidth="1"/>
    <col min="2792" max="2793" width="17.7109375" style="266" bestFit="1" customWidth="1"/>
    <col min="2794" max="2794" width="16.5703125" style="266" customWidth="1"/>
    <col min="2795" max="2795" width="9.140625" style="266"/>
    <col min="2796" max="2796" width="14.28515625" style="266" bestFit="1" customWidth="1"/>
    <col min="2797" max="2797" width="12.7109375" style="266" bestFit="1" customWidth="1"/>
    <col min="2798" max="3042" width="9.140625" style="266"/>
    <col min="3043" max="3043" width="2.85546875" style="266" customWidth="1"/>
    <col min="3044" max="3044" width="85.28515625" style="266" customWidth="1"/>
    <col min="3045" max="3046" width="17.28515625" style="266" customWidth="1"/>
    <col min="3047" max="3047" width="16.85546875" style="266" customWidth="1"/>
    <col min="3048" max="3049" width="17.7109375" style="266" bestFit="1" customWidth="1"/>
    <col min="3050" max="3050" width="16.5703125" style="266" customWidth="1"/>
    <col min="3051" max="3051" width="9.140625" style="266"/>
    <col min="3052" max="3052" width="14.28515625" style="266" bestFit="1" customWidth="1"/>
    <col min="3053" max="3053" width="12.7109375" style="266" bestFit="1" customWidth="1"/>
    <col min="3054" max="3298" width="9.140625" style="266"/>
    <col min="3299" max="3299" width="2.85546875" style="266" customWidth="1"/>
    <col min="3300" max="3300" width="85.28515625" style="266" customWidth="1"/>
    <col min="3301" max="3302" width="17.28515625" style="266" customWidth="1"/>
    <col min="3303" max="3303" width="16.85546875" style="266" customWidth="1"/>
    <col min="3304" max="3305" width="17.7109375" style="266" bestFit="1" customWidth="1"/>
    <col min="3306" max="3306" width="16.5703125" style="266" customWidth="1"/>
    <col min="3307" max="3307" width="9.140625" style="266"/>
    <col min="3308" max="3308" width="14.28515625" style="266" bestFit="1" customWidth="1"/>
    <col min="3309" max="3309" width="12.7109375" style="266" bestFit="1" customWidth="1"/>
    <col min="3310" max="3554" width="9.140625" style="266"/>
    <col min="3555" max="3555" width="2.85546875" style="266" customWidth="1"/>
    <col min="3556" max="3556" width="85.28515625" style="266" customWidth="1"/>
    <col min="3557" max="3558" width="17.28515625" style="266" customWidth="1"/>
    <col min="3559" max="3559" width="16.85546875" style="266" customWidth="1"/>
    <col min="3560" max="3561" width="17.7109375" style="266" bestFit="1" customWidth="1"/>
    <col min="3562" max="3562" width="16.5703125" style="266" customWidth="1"/>
    <col min="3563" max="3563" width="9.140625" style="266"/>
    <col min="3564" max="3564" width="14.28515625" style="266" bestFit="1" customWidth="1"/>
    <col min="3565" max="3565" width="12.7109375" style="266" bestFit="1" customWidth="1"/>
    <col min="3566" max="3810" width="9.140625" style="266"/>
    <col min="3811" max="3811" width="2.85546875" style="266" customWidth="1"/>
    <col min="3812" max="3812" width="85.28515625" style="266" customWidth="1"/>
    <col min="3813" max="3814" width="17.28515625" style="266" customWidth="1"/>
    <col min="3815" max="3815" width="16.85546875" style="266" customWidth="1"/>
    <col min="3816" max="3817" width="17.7109375" style="266" bestFit="1" customWidth="1"/>
    <col min="3818" max="3818" width="16.5703125" style="266" customWidth="1"/>
    <col min="3819" max="3819" width="9.140625" style="266"/>
    <col min="3820" max="3820" width="14.28515625" style="266" bestFit="1" customWidth="1"/>
    <col min="3821" max="3821" width="12.7109375" style="266" bestFit="1" customWidth="1"/>
    <col min="3822" max="4066" width="9.140625" style="266"/>
    <col min="4067" max="4067" width="2.85546875" style="266" customWidth="1"/>
    <col min="4068" max="4068" width="85.28515625" style="266" customWidth="1"/>
    <col min="4069" max="4070" width="17.28515625" style="266" customWidth="1"/>
    <col min="4071" max="4071" width="16.85546875" style="266" customWidth="1"/>
    <col min="4072" max="4073" width="17.7109375" style="266" bestFit="1" customWidth="1"/>
    <col min="4074" max="4074" width="16.5703125" style="266" customWidth="1"/>
    <col min="4075" max="4075" width="9.140625" style="266"/>
    <col min="4076" max="4076" width="14.28515625" style="266" bestFit="1" customWidth="1"/>
    <col min="4077" max="4077" width="12.7109375" style="266" bestFit="1" customWidth="1"/>
    <col min="4078" max="4322" width="9.140625" style="266"/>
    <col min="4323" max="4323" width="2.85546875" style="266" customWidth="1"/>
    <col min="4324" max="4324" width="85.28515625" style="266" customWidth="1"/>
    <col min="4325" max="4326" width="17.28515625" style="266" customWidth="1"/>
    <col min="4327" max="4327" width="16.85546875" style="266" customWidth="1"/>
    <col min="4328" max="4329" width="17.7109375" style="266" bestFit="1" customWidth="1"/>
    <col min="4330" max="4330" width="16.5703125" style="266" customWidth="1"/>
    <col min="4331" max="4331" width="9.140625" style="266"/>
    <col min="4332" max="4332" width="14.28515625" style="266" bestFit="1" customWidth="1"/>
    <col min="4333" max="4333" width="12.7109375" style="266" bestFit="1" customWidth="1"/>
    <col min="4334" max="4578" width="9.140625" style="266"/>
    <col min="4579" max="4579" width="2.85546875" style="266" customWidth="1"/>
    <col min="4580" max="4580" width="85.28515625" style="266" customWidth="1"/>
    <col min="4581" max="4582" width="17.28515625" style="266" customWidth="1"/>
    <col min="4583" max="4583" width="16.85546875" style="266" customWidth="1"/>
    <col min="4584" max="4585" width="17.7109375" style="266" bestFit="1" customWidth="1"/>
    <col min="4586" max="4586" width="16.5703125" style="266" customWidth="1"/>
    <col min="4587" max="4587" width="9.140625" style="266"/>
    <col min="4588" max="4588" width="14.28515625" style="266" bestFit="1" customWidth="1"/>
    <col min="4589" max="4589" width="12.7109375" style="266" bestFit="1" customWidth="1"/>
    <col min="4590" max="4834" width="9.140625" style="266"/>
    <col min="4835" max="4835" width="2.85546875" style="266" customWidth="1"/>
    <col min="4836" max="4836" width="85.28515625" style="266" customWidth="1"/>
    <col min="4837" max="4838" width="17.28515625" style="266" customWidth="1"/>
    <col min="4839" max="4839" width="16.85546875" style="266" customWidth="1"/>
    <col min="4840" max="4841" width="17.7109375" style="266" bestFit="1" customWidth="1"/>
    <col min="4842" max="4842" width="16.5703125" style="266" customWidth="1"/>
    <col min="4843" max="4843" width="9.140625" style="266"/>
    <col min="4844" max="4844" width="14.28515625" style="266" bestFit="1" customWidth="1"/>
    <col min="4845" max="4845" width="12.7109375" style="266" bestFit="1" customWidth="1"/>
    <col min="4846" max="5090" width="9.140625" style="266"/>
    <col min="5091" max="5091" width="2.85546875" style="266" customWidth="1"/>
    <col min="5092" max="5092" width="85.28515625" style="266" customWidth="1"/>
    <col min="5093" max="5094" width="17.28515625" style="266" customWidth="1"/>
    <col min="5095" max="5095" width="16.85546875" style="266" customWidth="1"/>
    <col min="5096" max="5097" width="17.7109375" style="266" bestFit="1" customWidth="1"/>
    <col min="5098" max="5098" width="16.5703125" style="266" customWidth="1"/>
    <col min="5099" max="5099" width="9.140625" style="266"/>
    <col min="5100" max="5100" width="14.28515625" style="266" bestFit="1" customWidth="1"/>
    <col min="5101" max="5101" width="12.7109375" style="266" bestFit="1" customWidth="1"/>
    <col min="5102" max="5346" width="9.140625" style="266"/>
    <col min="5347" max="5347" width="2.85546875" style="266" customWidth="1"/>
    <col min="5348" max="5348" width="85.28515625" style="266" customWidth="1"/>
    <col min="5349" max="5350" width="17.28515625" style="266" customWidth="1"/>
    <col min="5351" max="5351" width="16.85546875" style="266" customWidth="1"/>
    <col min="5352" max="5353" width="17.7109375" style="266" bestFit="1" customWidth="1"/>
    <col min="5354" max="5354" width="16.5703125" style="266" customWidth="1"/>
    <col min="5355" max="5355" width="9.140625" style="266"/>
    <col min="5356" max="5356" width="14.28515625" style="266" bestFit="1" customWidth="1"/>
    <col min="5357" max="5357" width="12.7109375" style="266" bestFit="1" customWidth="1"/>
    <col min="5358" max="5602" width="9.140625" style="266"/>
    <col min="5603" max="5603" width="2.85546875" style="266" customWidth="1"/>
    <col min="5604" max="5604" width="85.28515625" style="266" customWidth="1"/>
    <col min="5605" max="5606" width="17.28515625" style="266" customWidth="1"/>
    <col min="5607" max="5607" width="16.85546875" style="266" customWidth="1"/>
    <col min="5608" max="5609" width="17.7109375" style="266" bestFit="1" customWidth="1"/>
    <col min="5610" max="5610" width="16.5703125" style="266" customWidth="1"/>
    <col min="5611" max="5611" width="9.140625" style="266"/>
    <col min="5612" max="5612" width="14.28515625" style="266" bestFit="1" customWidth="1"/>
    <col min="5613" max="5613" width="12.7109375" style="266" bestFit="1" customWidth="1"/>
    <col min="5614" max="5858" width="9.140625" style="266"/>
    <col min="5859" max="5859" width="2.85546875" style="266" customWidth="1"/>
    <col min="5860" max="5860" width="85.28515625" style="266" customWidth="1"/>
    <col min="5861" max="5862" width="17.28515625" style="266" customWidth="1"/>
    <col min="5863" max="5863" width="16.85546875" style="266" customWidth="1"/>
    <col min="5864" max="5865" width="17.7109375" style="266" bestFit="1" customWidth="1"/>
    <col min="5866" max="5866" width="16.5703125" style="266" customWidth="1"/>
    <col min="5867" max="5867" width="9.140625" style="266"/>
    <col min="5868" max="5868" width="14.28515625" style="266" bestFit="1" customWidth="1"/>
    <col min="5869" max="5869" width="12.7109375" style="266" bestFit="1" customWidth="1"/>
    <col min="5870" max="6114" width="9.140625" style="266"/>
    <col min="6115" max="6115" width="2.85546875" style="266" customWidth="1"/>
    <col min="6116" max="6116" width="85.28515625" style="266" customWidth="1"/>
    <col min="6117" max="6118" width="17.28515625" style="266" customWidth="1"/>
    <col min="6119" max="6119" width="16.85546875" style="266" customWidth="1"/>
    <col min="6120" max="6121" width="17.7109375" style="266" bestFit="1" customWidth="1"/>
    <col min="6122" max="6122" width="16.5703125" style="266" customWidth="1"/>
    <col min="6123" max="6123" width="9.140625" style="266"/>
    <col min="6124" max="6124" width="14.28515625" style="266" bestFit="1" customWidth="1"/>
    <col min="6125" max="6125" width="12.7109375" style="266" bestFit="1" customWidth="1"/>
    <col min="6126" max="6370" width="9.140625" style="266"/>
    <col min="6371" max="6371" width="2.85546875" style="266" customWidth="1"/>
    <col min="6372" max="6372" width="85.28515625" style="266" customWidth="1"/>
    <col min="6373" max="6374" width="17.28515625" style="266" customWidth="1"/>
    <col min="6375" max="6375" width="16.85546875" style="266" customWidth="1"/>
    <col min="6376" max="6377" width="17.7109375" style="266" bestFit="1" customWidth="1"/>
    <col min="6378" max="6378" width="16.5703125" style="266" customWidth="1"/>
    <col min="6379" max="6379" width="9.140625" style="266"/>
    <col min="6380" max="6380" width="14.28515625" style="266" bestFit="1" customWidth="1"/>
    <col min="6381" max="6381" width="12.7109375" style="266" bestFit="1" customWidth="1"/>
    <col min="6382" max="6626" width="9.140625" style="266"/>
    <col min="6627" max="6627" width="2.85546875" style="266" customWidth="1"/>
    <col min="6628" max="6628" width="85.28515625" style="266" customWidth="1"/>
    <col min="6629" max="6630" width="17.28515625" style="266" customWidth="1"/>
    <col min="6631" max="6631" width="16.85546875" style="266" customWidth="1"/>
    <col min="6632" max="6633" width="17.7109375" style="266" bestFit="1" customWidth="1"/>
    <col min="6634" max="6634" width="16.5703125" style="266" customWidth="1"/>
    <col min="6635" max="6635" width="9.140625" style="266"/>
    <col min="6636" max="6636" width="14.28515625" style="266" bestFit="1" customWidth="1"/>
    <col min="6637" max="6637" width="12.7109375" style="266" bestFit="1" customWidth="1"/>
    <col min="6638" max="6882" width="9.140625" style="266"/>
    <col min="6883" max="6883" width="2.85546875" style="266" customWidth="1"/>
    <col min="6884" max="6884" width="85.28515625" style="266" customWidth="1"/>
    <col min="6885" max="6886" width="17.28515625" style="266" customWidth="1"/>
    <col min="6887" max="6887" width="16.85546875" style="266" customWidth="1"/>
    <col min="6888" max="6889" width="17.7109375" style="266" bestFit="1" customWidth="1"/>
    <col min="6890" max="6890" width="16.5703125" style="266" customWidth="1"/>
    <col min="6891" max="6891" width="9.140625" style="266"/>
    <col min="6892" max="6892" width="14.28515625" style="266" bestFit="1" customWidth="1"/>
    <col min="6893" max="6893" width="12.7109375" style="266" bestFit="1" customWidth="1"/>
    <col min="6894" max="7138" width="9.140625" style="266"/>
    <col min="7139" max="7139" width="2.85546875" style="266" customWidth="1"/>
    <col min="7140" max="7140" width="85.28515625" style="266" customWidth="1"/>
    <col min="7141" max="7142" width="17.28515625" style="266" customWidth="1"/>
    <col min="7143" max="7143" width="16.85546875" style="266" customWidth="1"/>
    <col min="7144" max="7145" width="17.7109375" style="266" bestFit="1" customWidth="1"/>
    <col min="7146" max="7146" width="16.5703125" style="266" customWidth="1"/>
    <col min="7147" max="7147" width="9.140625" style="266"/>
    <col min="7148" max="7148" width="14.28515625" style="266" bestFit="1" customWidth="1"/>
    <col min="7149" max="7149" width="12.7109375" style="266" bestFit="1" customWidth="1"/>
    <col min="7150" max="7394" width="9.140625" style="266"/>
    <col min="7395" max="7395" width="2.85546875" style="266" customWidth="1"/>
    <col min="7396" max="7396" width="85.28515625" style="266" customWidth="1"/>
    <col min="7397" max="7398" width="17.28515625" style="266" customWidth="1"/>
    <col min="7399" max="7399" width="16.85546875" style="266" customWidth="1"/>
    <col min="7400" max="7401" width="17.7109375" style="266" bestFit="1" customWidth="1"/>
    <col min="7402" max="7402" width="16.5703125" style="266" customWidth="1"/>
    <col min="7403" max="7403" width="9.140625" style="266"/>
    <col min="7404" max="7404" width="14.28515625" style="266" bestFit="1" customWidth="1"/>
    <col min="7405" max="7405" width="12.7109375" style="266" bestFit="1" customWidth="1"/>
    <col min="7406" max="7650" width="9.140625" style="266"/>
    <col min="7651" max="7651" width="2.85546875" style="266" customWidth="1"/>
    <col min="7652" max="7652" width="85.28515625" style="266" customWidth="1"/>
    <col min="7653" max="7654" width="17.28515625" style="266" customWidth="1"/>
    <col min="7655" max="7655" width="16.85546875" style="266" customWidth="1"/>
    <col min="7656" max="7657" width="17.7109375" style="266" bestFit="1" customWidth="1"/>
    <col min="7658" max="7658" width="16.5703125" style="266" customWidth="1"/>
    <col min="7659" max="7659" width="9.140625" style="266"/>
    <col min="7660" max="7660" width="14.28515625" style="266" bestFit="1" customWidth="1"/>
    <col min="7661" max="7661" width="12.7109375" style="266" bestFit="1" customWidth="1"/>
    <col min="7662" max="7906" width="9.140625" style="266"/>
    <col min="7907" max="7907" width="2.85546875" style="266" customWidth="1"/>
    <col min="7908" max="7908" width="85.28515625" style="266" customWidth="1"/>
    <col min="7909" max="7910" width="17.28515625" style="266" customWidth="1"/>
    <col min="7911" max="7911" width="16.85546875" style="266" customWidth="1"/>
    <col min="7912" max="7913" width="17.7109375" style="266" bestFit="1" customWidth="1"/>
    <col min="7914" max="7914" width="16.5703125" style="266" customWidth="1"/>
    <col min="7915" max="7915" width="9.140625" style="266"/>
    <col min="7916" max="7916" width="14.28515625" style="266" bestFit="1" customWidth="1"/>
    <col min="7917" max="7917" width="12.7109375" style="266" bestFit="1" customWidth="1"/>
    <col min="7918" max="8162" width="9.140625" style="266"/>
    <col min="8163" max="8163" width="2.85546875" style="266" customWidth="1"/>
    <col min="8164" max="8164" width="85.28515625" style="266" customWidth="1"/>
    <col min="8165" max="8166" width="17.28515625" style="266" customWidth="1"/>
    <col min="8167" max="8167" width="16.85546875" style="266" customWidth="1"/>
    <col min="8168" max="8169" width="17.7109375" style="266" bestFit="1" customWidth="1"/>
    <col min="8170" max="8170" width="16.5703125" style="266" customWidth="1"/>
    <col min="8171" max="8171" width="9.140625" style="266"/>
    <col min="8172" max="8172" width="14.28515625" style="266" bestFit="1" customWidth="1"/>
    <col min="8173" max="8173" width="12.7109375" style="266" bestFit="1" customWidth="1"/>
    <col min="8174" max="8418" width="9.140625" style="266"/>
    <col min="8419" max="8419" width="2.85546875" style="266" customWidth="1"/>
    <col min="8420" max="8420" width="85.28515625" style="266" customWidth="1"/>
    <col min="8421" max="8422" width="17.28515625" style="266" customWidth="1"/>
    <col min="8423" max="8423" width="16.85546875" style="266" customWidth="1"/>
    <col min="8424" max="8425" width="17.7109375" style="266" bestFit="1" customWidth="1"/>
    <col min="8426" max="8426" width="16.5703125" style="266" customWidth="1"/>
    <col min="8427" max="8427" width="9.140625" style="266"/>
    <col min="8428" max="8428" width="14.28515625" style="266" bestFit="1" customWidth="1"/>
    <col min="8429" max="8429" width="12.7109375" style="266" bestFit="1" customWidth="1"/>
    <col min="8430" max="8674" width="9.140625" style="266"/>
    <col min="8675" max="8675" width="2.85546875" style="266" customWidth="1"/>
    <col min="8676" max="8676" width="85.28515625" style="266" customWidth="1"/>
    <col min="8677" max="8678" width="17.28515625" style="266" customWidth="1"/>
    <col min="8679" max="8679" width="16.85546875" style="266" customWidth="1"/>
    <col min="8680" max="8681" width="17.7109375" style="266" bestFit="1" customWidth="1"/>
    <col min="8682" max="8682" width="16.5703125" style="266" customWidth="1"/>
    <col min="8683" max="8683" width="9.140625" style="266"/>
    <col min="8684" max="8684" width="14.28515625" style="266" bestFit="1" customWidth="1"/>
    <col min="8685" max="8685" width="12.7109375" style="266" bestFit="1" customWidth="1"/>
    <col min="8686" max="8930" width="9.140625" style="266"/>
    <col min="8931" max="8931" width="2.85546875" style="266" customWidth="1"/>
    <col min="8932" max="8932" width="85.28515625" style="266" customWidth="1"/>
    <col min="8933" max="8934" width="17.28515625" style="266" customWidth="1"/>
    <col min="8935" max="8935" width="16.85546875" style="266" customWidth="1"/>
    <col min="8936" max="8937" width="17.7109375" style="266" bestFit="1" customWidth="1"/>
    <col min="8938" max="8938" width="16.5703125" style="266" customWidth="1"/>
    <col min="8939" max="8939" width="9.140625" style="266"/>
    <col min="8940" max="8940" width="14.28515625" style="266" bestFit="1" customWidth="1"/>
    <col min="8941" max="8941" width="12.7109375" style="266" bestFit="1" customWidth="1"/>
    <col min="8942" max="9186" width="9.140625" style="266"/>
    <col min="9187" max="9187" width="2.85546875" style="266" customWidth="1"/>
    <col min="9188" max="9188" width="85.28515625" style="266" customWidth="1"/>
    <col min="9189" max="9190" width="17.28515625" style="266" customWidth="1"/>
    <col min="9191" max="9191" width="16.85546875" style="266" customWidth="1"/>
    <col min="9192" max="9193" width="17.7109375" style="266" bestFit="1" customWidth="1"/>
    <col min="9194" max="9194" width="16.5703125" style="266" customWidth="1"/>
    <col min="9195" max="9195" width="9.140625" style="266"/>
    <col min="9196" max="9196" width="14.28515625" style="266" bestFit="1" customWidth="1"/>
    <col min="9197" max="9197" width="12.7109375" style="266" bestFit="1" customWidth="1"/>
    <col min="9198" max="9442" width="9.140625" style="266"/>
    <col min="9443" max="9443" width="2.85546875" style="266" customWidth="1"/>
    <col min="9444" max="9444" width="85.28515625" style="266" customWidth="1"/>
    <col min="9445" max="9446" width="17.28515625" style="266" customWidth="1"/>
    <col min="9447" max="9447" width="16.85546875" style="266" customWidth="1"/>
    <col min="9448" max="9449" width="17.7109375" style="266" bestFit="1" customWidth="1"/>
    <col min="9450" max="9450" width="16.5703125" style="266" customWidth="1"/>
    <col min="9451" max="9451" width="9.140625" style="266"/>
    <col min="9452" max="9452" width="14.28515625" style="266" bestFit="1" customWidth="1"/>
    <col min="9453" max="9453" width="12.7109375" style="266" bestFit="1" customWidth="1"/>
    <col min="9454" max="9698" width="9.140625" style="266"/>
    <col min="9699" max="9699" width="2.85546875" style="266" customWidth="1"/>
    <col min="9700" max="9700" width="85.28515625" style="266" customWidth="1"/>
    <col min="9701" max="9702" width="17.28515625" style="266" customWidth="1"/>
    <col min="9703" max="9703" width="16.85546875" style="266" customWidth="1"/>
    <col min="9704" max="9705" width="17.7109375" style="266" bestFit="1" customWidth="1"/>
    <col min="9706" max="9706" width="16.5703125" style="266" customWidth="1"/>
    <col min="9707" max="9707" width="9.140625" style="266"/>
    <col min="9708" max="9708" width="14.28515625" style="266" bestFit="1" customWidth="1"/>
    <col min="9709" max="9709" width="12.7109375" style="266" bestFit="1" customWidth="1"/>
    <col min="9710" max="9954" width="9.140625" style="266"/>
    <col min="9955" max="9955" width="2.85546875" style="266" customWidth="1"/>
    <col min="9956" max="9956" width="85.28515625" style="266" customWidth="1"/>
    <col min="9957" max="9958" width="17.28515625" style="266" customWidth="1"/>
    <col min="9959" max="9959" width="16.85546875" style="266" customWidth="1"/>
    <col min="9960" max="9961" width="17.7109375" style="266" bestFit="1" customWidth="1"/>
    <col min="9962" max="9962" width="16.5703125" style="266" customWidth="1"/>
    <col min="9963" max="9963" width="9.140625" style="266"/>
    <col min="9964" max="9964" width="14.28515625" style="266" bestFit="1" customWidth="1"/>
    <col min="9965" max="9965" width="12.7109375" style="266" bestFit="1" customWidth="1"/>
    <col min="9966" max="10210" width="9.140625" style="266"/>
    <col min="10211" max="10211" width="2.85546875" style="266" customWidth="1"/>
    <col min="10212" max="10212" width="85.28515625" style="266" customWidth="1"/>
    <col min="10213" max="10214" width="17.28515625" style="266" customWidth="1"/>
    <col min="10215" max="10215" width="16.85546875" style="266" customWidth="1"/>
    <col min="10216" max="10217" width="17.7109375" style="266" bestFit="1" customWidth="1"/>
    <col min="10218" max="10218" width="16.5703125" style="266" customWidth="1"/>
    <col min="10219" max="10219" width="9.140625" style="266"/>
    <col min="10220" max="10220" width="14.28515625" style="266" bestFit="1" customWidth="1"/>
    <col min="10221" max="10221" width="12.7109375" style="266" bestFit="1" customWidth="1"/>
    <col min="10222" max="10466" width="9.140625" style="266"/>
    <col min="10467" max="10467" width="2.85546875" style="266" customWidth="1"/>
    <col min="10468" max="10468" width="85.28515625" style="266" customWidth="1"/>
    <col min="10469" max="10470" width="17.28515625" style="266" customWidth="1"/>
    <col min="10471" max="10471" width="16.85546875" style="266" customWidth="1"/>
    <col min="10472" max="10473" width="17.7109375" style="266" bestFit="1" customWidth="1"/>
    <col min="10474" max="10474" width="16.5703125" style="266" customWidth="1"/>
    <col min="10475" max="10475" width="9.140625" style="266"/>
    <col min="10476" max="10476" width="14.28515625" style="266" bestFit="1" customWidth="1"/>
    <col min="10477" max="10477" width="12.7109375" style="266" bestFit="1" customWidth="1"/>
    <col min="10478" max="10722" width="9.140625" style="266"/>
    <col min="10723" max="10723" width="2.85546875" style="266" customWidth="1"/>
    <col min="10724" max="10724" width="85.28515625" style="266" customWidth="1"/>
    <col min="10725" max="10726" width="17.28515625" style="266" customWidth="1"/>
    <col min="10727" max="10727" width="16.85546875" style="266" customWidth="1"/>
    <col min="10728" max="10729" width="17.7109375" style="266" bestFit="1" customWidth="1"/>
    <col min="10730" max="10730" width="16.5703125" style="266" customWidth="1"/>
    <col min="10731" max="10731" width="9.140625" style="266"/>
    <col min="10732" max="10732" width="14.28515625" style="266" bestFit="1" customWidth="1"/>
    <col min="10733" max="10733" width="12.7109375" style="266" bestFit="1" customWidth="1"/>
    <col min="10734" max="10978" width="9.140625" style="266"/>
    <col min="10979" max="10979" width="2.85546875" style="266" customWidth="1"/>
    <col min="10980" max="10980" width="85.28515625" style="266" customWidth="1"/>
    <col min="10981" max="10982" width="17.28515625" style="266" customWidth="1"/>
    <col min="10983" max="10983" width="16.85546875" style="266" customWidth="1"/>
    <col min="10984" max="10985" width="17.7109375" style="266" bestFit="1" customWidth="1"/>
    <col min="10986" max="10986" width="16.5703125" style="266" customWidth="1"/>
    <col min="10987" max="10987" width="9.140625" style="266"/>
    <col min="10988" max="10988" width="14.28515625" style="266" bestFit="1" customWidth="1"/>
    <col min="10989" max="10989" width="12.7109375" style="266" bestFit="1" customWidth="1"/>
    <col min="10990" max="11234" width="9.140625" style="266"/>
    <col min="11235" max="11235" width="2.85546875" style="266" customWidth="1"/>
    <col min="11236" max="11236" width="85.28515625" style="266" customWidth="1"/>
    <col min="11237" max="11238" width="17.28515625" style="266" customWidth="1"/>
    <col min="11239" max="11239" width="16.85546875" style="266" customWidth="1"/>
    <col min="11240" max="11241" width="17.7109375" style="266" bestFit="1" customWidth="1"/>
    <col min="11242" max="11242" width="16.5703125" style="266" customWidth="1"/>
    <col min="11243" max="11243" width="9.140625" style="266"/>
    <col min="11244" max="11244" width="14.28515625" style="266" bestFit="1" customWidth="1"/>
    <col min="11245" max="11245" width="12.7109375" style="266" bestFit="1" customWidth="1"/>
    <col min="11246" max="11490" width="9.140625" style="266"/>
    <col min="11491" max="11491" width="2.85546875" style="266" customWidth="1"/>
    <col min="11492" max="11492" width="85.28515625" style="266" customWidth="1"/>
    <col min="11493" max="11494" width="17.28515625" style="266" customWidth="1"/>
    <col min="11495" max="11495" width="16.85546875" style="266" customWidth="1"/>
    <col min="11496" max="11497" width="17.7109375" style="266" bestFit="1" customWidth="1"/>
    <col min="11498" max="11498" width="16.5703125" style="266" customWidth="1"/>
    <col min="11499" max="11499" width="9.140625" style="266"/>
    <col min="11500" max="11500" width="14.28515625" style="266" bestFit="1" customWidth="1"/>
    <col min="11501" max="11501" width="12.7109375" style="266" bestFit="1" customWidth="1"/>
    <col min="11502" max="11746" width="9.140625" style="266"/>
    <col min="11747" max="11747" width="2.85546875" style="266" customWidth="1"/>
    <col min="11748" max="11748" width="85.28515625" style="266" customWidth="1"/>
    <col min="11749" max="11750" width="17.28515625" style="266" customWidth="1"/>
    <col min="11751" max="11751" width="16.85546875" style="266" customWidth="1"/>
    <col min="11752" max="11753" width="17.7109375" style="266" bestFit="1" customWidth="1"/>
    <col min="11754" max="11754" width="16.5703125" style="266" customWidth="1"/>
    <col min="11755" max="11755" width="9.140625" style="266"/>
    <col min="11756" max="11756" width="14.28515625" style="266" bestFit="1" customWidth="1"/>
    <col min="11757" max="11757" width="12.7109375" style="266" bestFit="1" customWidth="1"/>
    <col min="11758" max="12002" width="9.140625" style="266"/>
    <col min="12003" max="12003" width="2.85546875" style="266" customWidth="1"/>
    <col min="12004" max="12004" width="85.28515625" style="266" customWidth="1"/>
    <col min="12005" max="12006" width="17.28515625" style="266" customWidth="1"/>
    <col min="12007" max="12007" width="16.85546875" style="266" customWidth="1"/>
    <col min="12008" max="12009" width="17.7109375" style="266" bestFit="1" customWidth="1"/>
    <col min="12010" max="12010" width="16.5703125" style="266" customWidth="1"/>
    <col min="12011" max="12011" width="9.140625" style="266"/>
    <col min="12012" max="12012" width="14.28515625" style="266" bestFit="1" customWidth="1"/>
    <col min="12013" max="12013" width="12.7109375" style="266" bestFit="1" customWidth="1"/>
    <col min="12014" max="12258" width="9.140625" style="266"/>
    <col min="12259" max="12259" width="2.85546875" style="266" customWidth="1"/>
    <col min="12260" max="12260" width="85.28515625" style="266" customWidth="1"/>
    <col min="12261" max="12262" width="17.28515625" style="266" customWidth="1"/>
    <col min="12263" max="12263" width="16.85546875" style="266" customWidth="1"/>
    <col min="12264" max="12265" width="17.7109375" style="266" bestFit="1" customWidth="1"/>
    <col min="12266" max="12266" width="16.5703125" style="266" customWidth="1"/>
    <col min="12267" max="12267" width="9.140625" style="266"/>
    <col min="12268" max="12268" width="14.28515625" style="266" bestFit="1" customWidth="1"/>
    <col min="12269" max="12269" width="12.7109375" style="266" bestFit="1" customWidth="1"/>
    <col min="12270" max="12514" width="9.140625" style="266"/>
    <col min="12515" max="12515" width="2.85546875" style="266" customWidth="1"/>
    <col min="12516" max="12516" width="85.28515625" style="266" customWidth="1"/>
    <col min="12517" max="12518" width="17.28515625" style="266" customWidth="1"/>
    <col min="12519" max="12519" width="16.85546875" style="266" customWidth="1"/>
    <col min="12520" max="12521" width="17.7109375" style="266" bestFit="1" customWidth="1"/>
    <col min="12522" max="12522" width="16.5703125" style="266" customWidth="1"/>
    <col min="12523" max="12523" width="9.140625" style="266"/>
    <col min="12524" max="12524" width="14.28515625" style="266" bestFit="1" customWidth="1"/>
    <col min="12525" max="12525" width="12.7109375" style="266" bestFit="1" customWidth="1"/>
    <col min="12526" max="12770" width="9.140625" style="266"/>
    <col min="12771" max="12771" width="2.85546875" style="266" customWidth="1"/>
    <col min="12772" max="12772" width="85.28515625" style="266" customWidth="1"/>
    <col min="12773" max="12774" width="17.28515625" style="266" customWidth="1"/>
    <col min="12775" max="12775" width="16.85546875" style="266" customWidth="1"/>
    <col min="12776" max="12777" width="17.7109375" style="266" bestFit="1" customWidth="1"/>
    <col min="12778" max="12778" width="16.5703125" style="266" customWidth="1"/>
    <col min="12779" max="12779" width="9.140625" style="266"/>
    <col min="12780" max="12780" width="14.28515625" style="266" bestFit="1" customWidth="1"/>
    <col min="12781" max="12781" width="12.7109375" style="266" bestFit="1" customWidth="1"/>
    <col min="12782" max="13026" width="9.140625" style="266"/>
    <col min="13027" max="13027" width="2.85546875" style="266" customWidth="1"/>
    <col min="13028" max="13028" width="85.28515625" style="266" customWidth="1"/>
    <col min="13029" max="13030" width="17.28515625" style="266" customWidth="1"/>
    <col min="13031" max="13031" width="16.85546875" style="266" customWidth="1"/>
    <col min="13032" max="13033" width="17.7109375" style="266" bestFit="1" customWidth="1"/>
    <col min="13034" max="13034" width="16.5703125" style="266" customWidth="1"/>
    <col min="13035" max="13035" width="9.140625" style="266"/>
    <col min="13036" max="13036" width="14.28515625" style="266" bestFit="1" customWidth="1"/>
    <col min="13037" max="13037" width="12.7109375" style="266" bestFit="1" customWidth="1"/>
    <col min="13038" max="13282" width="9.140625" style="266"/>
    <col min="13283" max="13283" width="2.85546875" style="266" customWidth="1"/>
    <col min="13284" max="13284" width="85.28515625" style="266" customWidth="1"/>
    <col min="13285" max="13286" width="17.28515625" style="266" customWidth="1"/>
    <col min="13287" max="13287" width="16.85546875" style="266" customWidth="1"/>
    <col min="13288" max="13289" width="17.7109375" style="266" bestFit="1" customWidth="1"/>
    <col min="13290" max="13290" width="16.5703125" style="266" customWidth="1"/>
    <col min="13291" max="13291" width="9.140625" style="266"/>
    <col min="13292" max="13292" width="14.28515625" style="266" bestFit="1" customWidth="1"/>
    <col min="13293" max="13293" width="12.7109375" style="266" bestFit="1" customWidth="1"/>
    <col min="13294" max="13538" width="9.140625" style="266"/>
    <col min="13539" max="13539" width="2.85546875" style="266" customWidth="1"/>
    <col min="13540" max="13540" width="85.28515625" style="266" customWidth="1"/>
    <col min="13541" max="13542" width="17.28515625" style="266" customWidth="1"/>
    <col min="13543" max="13543" width="16.85546875" style="266" customWidth="1"/>
    <col min="13544" max="13545" width="17.7109375" style="266" bestFit="1" customWidth="1"/>
    <col min="13546" max="13546" width="16.5703125" style="266" customWidth="1"/>
    <col min="13547" max="13547" width="9.140625" style="266"/>
    <col min="13548" max="13548" width="14.28515625" style="266" bestFit="1" customWidth="1"/>
    <col min="13549" max="13549" width="12.7109375" style="266" bestFit="1" customWidth="1"/>
    <col min="13550" max="13794" width="9.140625" style="266"/>
    <col min="13795" max="13795" width="2.85546875" style="266" customWidth="1"/>
    <col min="13796" max="13796" width="85.28515625" style="266" customWidth="1"/>
    <col min="13797" max="13798" width="17.28515625" style="266" customWidth="1"/>
    <col min="13799" max="13799" width="16.85546875" style="266" customWidth="1"/>
    <col min="13800" max="13801" width="17.7109375" style="266" bestFit="1" customWidth="1"/>
    <col min="13802" max="13802" width="16.5703125" style="266" customWidth="1"/>
    <col min="13803" max="13803" width="9.140625" style="266"/>
    <col min="13804" max="13804" width="14.28515625" style="266" bestFit="1" customWidth="1"/>
    <col min="13805" max="13805" width="12.7109375" style="266" bestFit="1" customWidth="1"/>
    <col min="13806" max="14050" width="9.140625" style="266"/>
    <col min="14051" max="14051" width="2.85546875" style="266" customWidth="1"/>
    <col min="14052" max="14052" width="85.28515625" style="266" customWidth="1"/>
    <col min="14053" max="14054" width="17.28515625" style="266" customWidth="1"/>
    <col min="14055" max="14055" width="16.85546875" style="266" customWidth="1"/>
    <col min="14056" max="14057" width="17.7109375" style="266" bestFit="1" customWidth="1"/>
    <col min="14058" max="14058" width="16.5703125" style="266" customWidth="1"/>
    <col min="14059" max="14059" width="9.140625" style="266"/>
    <col min="14060" max="14060" width="14.28515625" style="266" bestFit="1" customWidth="1"/>
    <col min="14061" max="14061" width="12.7109375" style="266" bestFit="1" customWidth="1"/>
    <col min="14062" max="14306" width="9.140625" style="266"/>
    <col min="14307" max="14307" width="2.85546875" style="266" customWidth="1"/>
    <col min="14308" max="14308" width="85.28515625" style="266" customWidth="1"/>
    <col min="14309" max="14310" width="17.28515625" style="266" customWidth="1"/>
    <col min="14311" max="14311" width="16.85546875" style="266" customWidth="1"/>
    <col min="14312" max="14313" width="17.7109375" style="266" bestFit="1" customWidth="1"/>
    <col min="14314" max="14314" width="16.5703125" style="266" customWidth="1"/>
    <col min="14315" max="14315" width="9.140625" style="266"/>
    <col min="14316" max="14316" width="14.28515625" style="266" bestFit="1" customWidth="1"/>
    <col min="14317" max="14317" width="12.7109375" style="266" bestFit="1" customWidth="1"/>
    <col min="14318" max="14562" width="9.140625" style="266"/>
    <col min="14563" max="14563" width="2.85546875" style="266" customWidth="1"/>
    <col min="14564" max="14564" width="85.28515625" style="266" customWidth="1"/>
    <col min="14565" max="14566" width="17.28515625" style="266" customWidth="1"/>
    <col min="14567" max="14567" width="16.85546875" style="266" customWidth="1"/>
    <col min="14568" max="14569" width="17.7109375" style="266" bestFit="1" customWidth="1"/>
    <col min="14570" max="14570" width="16.5703125" style="266" customWidth="1"/>
    <col min="14571" max="14571" width="9.140625" style="266"/>
    <col min="14572" max="14572" width="14.28515625" style="266" bestFit="1" customWidth="1"/>
    <col min="14573" max="14573" width="12.7109375" style="266" bestFit="1" customWidth="1"/>
    <col min="14574" max="14818" width="9.140625" style="266"/>
    <col min="14819" max="14819" width="2.85546875" style="266" customWidth="1"/>
    <col min="14820" max="14820" width="85.28515625" style="266" customWidth="1"/>
    <col min="14821" max="14822" width="17.28515625" style="266" customWidth="1"/>
    <col min="14823" max="14823" width="16.85546875" style="266" customWidth="1"/>
    <col min="14824" max="14825" width="17.7109375" style="266" bestFit="1" customWidth="1"/>
    <col min="14826" max="14826" width="16.5703125" style="266" customWidth="1"/>
    <col min="14827" max="14827" width="9.140625" style="266"/>
    <col min="14828" max="14828" width="14.28515625" style="266" bestFit="1" customWidth="1"/>
    <col min="14829" max="14829" width="12.7109375" style="266" bestFit="1" customWidth="1"/>
    <col min="14830" max="15074" width="9.140625" style="266"/>
    <col min="15075" max="15075" width="2.85546875" style="266" customWidth="1"/>
    <col min="15076" max="15076" width="85.28515625" style="266" customWidth="1"/>
    <col min="15077" max="15078" width="17.28515625" style="266" customWidth="1"/>
    <col min="15079" max="15079" width="16.85546875" style="266" customWidth="1"/>
    <col min="15080" max="15081" width="17.7109375" style="266" bestFit="1" customWidth="1"/>
    <col min="15082" max="15082" width="16.5703125" style="266" customWidth="1"/>
    <col min="15083" max="15083" width="9.140625" style="266"/>
    <col min="15084" max="15084" width="14.28515625" style="266" bestFit="1" customWidth="1"/>
    <col min="15085" max="15085" width="12.7109375" style="266" bestFit="1" customWidth="1"/>
    <col min="15086" max="15330" width="9.140625" style="266"/>
    <col min="15331" max="15331" width="2.85546875" style="266" customWidth="1"/>
    <col min="15332" max="15332" width="85.28515625" style="266" customWidth="1"/>
    <col min="15333" max="15334" width="17.28515625" style="266" customWidth="1"/>
    <col min="15335" max="15335" width="16.85546875" style="266" customWidth="1"/>
    <col min="15336" max="15337" width="17.7109375" style="266" bestFit="1" customWidth="1"/>
    <col min="15338" max="15338" width="16.5703125" style="266" customWidth="1"/>
    <col min="15339" max="15339" width="9.140625" style="266"/>
    <col min="15340" max="15340" width="14.28515625" style="266" bestFit="1" customWidth="1"/>
    <col min="15341" max="15341" width="12.7109375" style="266" bestFit="1" customWidth="1"/>
    <col min="15342" max="15586" width="9.140625" style="266"/>
    <col min="15587" max="15587" width="2.85546875" style="266" customWidth="1"/>
    <col min="15588" max="15588" width="85.28515625" style="266" customWidth="1"/>
    <col min="15589" max="15590" width="17.28515625" style="266" customWidth="1"/>
    <col min="15591" max="15591" width="16.85546875" style="266" customWidth="1"/>
    <col min="15592" max="15593" width="17.7109375" style="266" bestFit="1" customWidth="1"/>
    <col min="15594" max="15594" width="16.5703125" style="266" customWidth="1"/>
    <col min="15595" max="15595" width="9.140625" style="266"/>
    <col min="15596" max="15596" width="14.28515625" style="266" bestFit="1" customWidth="1"/>
    <col min="15597" max="15597" width="12.7109375" style="266" bestFit="1" customWidth="1"/>
    <col min="15598" max="15842" width="9.140625" style="266"/>
    <col min="15843" max="15843" width="2.85546875" style="266" customWidth="1"/>
    <col min="15844" max="15844" width="85.28515625" style="266" customWidth="1"/>
    <col min="15845" max="15846" width="17.28515625" style="266" customWidth="1"/>
    <col min="15847" max="15847" width="16.85546875" style="266" customWidth="1"/>
    <col min="15848" max="15849" width="17.7109375" style="266" bestFit="1" customWidth="1"/>
    <col min="15850" max="15850" width="16.5703125" style="266" customWidth="1"/>
    <col min="15851" max="15851" width="9.140625" style="266"/>
    <col min="15852" max="15852" width="14.28515625" style="266" bestFit="1" customWidth="1"/>
    <col min="15853" max="15853" width="12.7109375" style="266" bestFit="1" customWidth="1"/>
    <col min="15854" max="16098" width="9.140625" style="266"/>
    <col min="16099" max="16099" width="2.85546875" style="266" customWidth="1"/>
    <col min="16100" max="16100" width="85.28515625" style="266" customWidth="1"/>
    <col min="16101" max="16102" width="17.28515625" style="266" customWidth="1"/>
    <col min="16103" max="16103" width="16.85546875" style="266" customWidth="1"/>
    <col min="16104" max="16105" width="17.7109375" style="266" bestFit="1" customWidth="1"/>
    <col min="16106" max="16106" width="16.5703125" style="266" customWidth="1"/>
    <col min="16107" max="16107" width="9.140625" style="266"/>
    <col min="16108" max="16108" width="14.28515625" style="266" bestFit="1" customWidth="1"/>
    <col min="16109" max="16109" width="12.7109375" style="266" bestFit="1" customWidth="1"/>
    <col min="16110" max="16384" width="9.140625" style="266"/>
  </cols>
  <sheetData>
    <row r="1" spans="1:5" s="401" customFormat="1" ht="15">
      <c r="B1" s="400"/>
      <c r="C1" s="402"/>
      <c r="D1" s="402"/>
      <c r="E1" s="403"/>
    </row>
    <row r="2" spans="1:5" ht="17.25" customHeight="1">
      <c r="B2" s="592" t="s">
        <v>248</v>
      </c>
      <c r="C2" s="591" t="s">
        <v>2</v>
      </c>
      <c r="D2" s="591"/>
      <c r="E2" s="591"/>
    </row>
    <row r="3" spans="1:5" s="267" customFormat="1" ht="21.75" customHeight="1">
      <c r="B3" s="592"/>
      <c r="C3" s="312" t="s">
        <v>404</v>
      </c>
      <c r="D3" s="311" t="s">
        <v>402</v>
      </c>
      <c r="E3" s="310" t="s">
        <v>193</v>
      </c>
    </row>
    <row r="4" spans="1:5" s="269" customFormat="1" ht="24.95" customHeight="1">
      <c r="A4" s="268"/>
      <c r="B4" s="389" t="s">
        <v>7</v>
      </c>
      <c r="C4" s="390">
        <v>917154</v>
      </c>
      <c r="D4" s="390">
        <v>846080</v>
      </c>
      <c r="E4" s="391">
        <v>8.4003876701966629E-2</v>
      </c>
    </row>
    <row r="5" spans="1:5" s="269" customFormat="1" ht="24.95" customHeight="1">
      <c r="A5" s="268"/>
      <c r="B5" s="286" t="s">
        <v>196</v>
      </c>
      <c r="C5" s="287">
        <v>146642</v>
      </c>
      <c r="D5" s="287">
        <v>72374</v>
      </c>
      <c r="E5" s="288">
        <v>1.0261696189239231</v>
      </c>
    </row>
    <row r="6" spans="1:5" s="269" customFormat="1" ht="24.95" customHeight="1">
      <c r="A6" s="268"/>
      <c r="B6" s="286" t="s">
        <v>361</v>
      </c>
      <c r="C6" s="287">
        <v>297169</v>
      </c>
      <c r="D6" s="287">
        <v>282515</v>
      </c>
      <c r="E6" s="288">
        <v>5.1869812222359979E-2</v>
      </c>
    </row>
    <row r="7" spans="1:5" s="269" customFormat="1" ht="24.95" customHeight="1">
      <c r="A7" s="268"/>
      <c r="B7" s="286" t="s">
        <v>362</v>
      </c>
      <c r="C7" s="287">
        <v>465643</v>
      </c>
      <c r="D7" s="287">
        <v>484169</v>
      </c>
      <c r="E7" s="288">
        <v>-3.8263498902242787E-2</v>
      </c>
    </row>
    <row r="8" spans="1:5" s="269" customFormat="1" ht="24.95" customHeight="1">
      <c r="A8" s="268"/>
      <c r="B8" s="286" t="s">
        <v>358</v>
      </c>
      <c r="C8" s="287">
        <v>7700</v>
      </c>
      <c r="D8" s="287">
        <v>7022</v>
      </c>
      <c r="E8" s="288">
        <v>9.6553688407861049E-2</v>
      </c>
    </row>
    <row r="9" spans="1:5" s="265" customFormat="1" ht="24.95" customHeight="1">
      <c r="A9" s="270"/>
      <c r="B9" s="289" t="s">
        <v>9</v>
      </c>
      <c r="C9" s="284">
        <v>-111651</v>
      </c>
      <c r="D9" s="284">
        <v>-113784</v>
      </c>
      <c r="E9" s="290">
        <v>-1.8746045138156475E-2</v>
      </c>
    </row>
    <row r="10" spans="1:5" s="272" customFormat="1" ht="24.95" customHeight="1">
      <c r="A10" s="271"/>
      <c r="B10" s="389" t="s">
        <v>10</v>
      </c>
      <c r="C10" s="390">
        <v>805503</v>
      </c>
      <c r="D10" s="390">
        <v>732296</v>
      </c>
      <c r="E10" s="391">
        <v>9.9969138162710136E-2</v>
      </c>
    </row>
    <row r="11" spans="1:5" s="269" customFormat="1" ht="24.95" customHeight="1">
      <c r="A11" s="268"/>
      <c r="B11" s="291" t="s">
        <v>11</v>
      </c>
      <c r="C11" s="284">
        <v>-268335</v>
      </c>
      <c r="D11" s="284">
        <v>-202375</v>
      </c>
      <c r="E11" s="285">
        <v>0.32592958616429901</v>
      </c>
    </row>
    <row r="12" spans="1:5" ht="24.95" customHeight="1">
      <c r="A12" s="273"/>
      <c r="B12" s="286" t="s">
        <v>12</v>
      </c>
      <c r="C12" s="287">
        <v>-77351</v>
      </c>
      <c r="D12" s="287">
        <v>-86137</v>
      </c>
      <c r="E12" s="288">
        <v>-0.10200030184473574</v>
      </c>
    </row>
    <row r="13" spans="1:5" ht="24.95" customHeight="1">
      <c r="A13" s="273"/>
      <c r="B13" s="286" t="s">
        <v>13</v>
      </c>
      <c r="C13" s="287">
        <v>-103860</v>
      </c>
      <c r="D13" s="287">
        <v>-47151</v>
      </c>
      <c r="E13" s="288">
        <v>1.2027104409238403</v>
      </c>
    </row>
    <row r="14" spans="1:5" ht="24.95" customHeight="1">
      <c r="A14" s="273"/>
      <c r="B14" s="286" t="s">
        <v>14</v>
      </c>
      <c r="C14" s="287">
        <v>-63413</v>
      </c>
      <c r="D14" s="287">
        <v>-48025</v>
      </c>
      <c r="E14" s="288">
        <v>0.3204164497657469</v>
      </c>
    </row>
    <row r="15" spans="1:5" ht="24.95" customHeight="1">
      <c r="A15" s="273"/>
      <c r="B15" s="286" t="s">
        <v>49</v>
      </c>
      <c r="C15" s="287">
        <v>-4468</v>
      </c>
      <c r="D15" s="287">
        <v>-5242</v>
      </c>
      <c r="E15" s="288">
        <v>-0.14765356734070967</v>
      </c>
    </row>
    <row r="16" spans="1:5" ht="24.95" customHeight="1">
      <c r="A16" s="273"/>
      <c r="B16" s="286" t="s">
        <v>15</v>
      </c>
      <c r="C16" s="287">
        <v>-19243</v>
      </c>
      <c r="D16" s="287">
        <v>-15820</v>
      </c>
      <c r="E16" s="288">
        <v>0.21637168141592911</v>
      </c>
    </row>
    <row r="17" spans="1:5" s="267" customFormat="1" ht="24.95" customHeight="1">
      <c r="A17" s="274"/>
      <c r="B17" s="389" t="s">
        <v>187</v>
      </c>
      <c r="C17" s="390">
        <v>537168</v>
      </c>
      <c r="D17" s="390">
        <v>529921</v>
      </c>
      <c r="E17" s="391">
        <v>1.3675623347631172E-2</v>
      </c>
    </row>
    <row r="18" spans="1:5" s="267" customFormat="1" ht="24.95" customHeight="1">
      <c r="A18" s="274"/>
      <c r="B18" s="389" t="s">
        <v>20</v>
      </c>
      <c r="C18" s="516">
        <v>-49311</v>
      </c>
      <c r="D18" s="516">
        <v>-54876</v>
      </c>
      <c r="E18" s="517">
        <v>-0.10141045265689919</v>
      </c>
    </row>
    <row r="19" spans="1:5" ht="24" customHeight="1">
      <c r="A19" s="273"/>
      <c r="B19" s="229" t="s">
        <v>203</v>
      </c>
      <c r="C19" s="292">
        <v>21983</v>
      </c>
      <c r="D19" s="362">
        <v>14183</v>
      </c>
      <c r="E19" s="294">
        <v>0.54995417048579287</v>
      </c>
    </row>
    <row r="20" spans="1:5" s="269" customFormat="1" ht="24" customHeight="1">
      <c r="A20" s="268"/>
      <c r="B20" s="226" t="s">
        <v>190</v>
      </c>
      <c r="C20" s="292">
        <v>-26159</v>
      </c>
      <c r="D20" s="362">
        <v>-15154</v>
      </c>
      <c r="E20" s="294">
        <v>0.72621090141216849</v>
      </c>
    </row>
    <row r="21" spans="1:5" s="269" customFormat="1" ht="24" customHeight="1">
      <c r="A21" s="268"/>
      <c r="B21" s="226" t="s">
        <v>234</v>
      </c>
      <c r="C21" s="362">
        <v>-418</v>
      </c>
      <c r="D21" s="362">
        <v>-205</v>
      </c>
      <c r="E21" s="294">
        <v>1.0390243902439025</v>
      </c>
    </row>
    <row r="22" spans="1:5" s="269" customFormat="1" ht="24" customHeight="1">
      <c r="A22" s="268"/>
      <c r="B22" s="226" t="s">
        <v>25</v>
      </c>
      <c r="C22" s="292">
        <v>-37261</v>
      </c>
      <c r="D22" s="362">
        <v>-36827</v>
      </c>
      <c r="E22" s="294">
        <v>1.1784831781030292E-2</v>
      </c>
    </row>
    <row r="23" spans="1:5" ht="24" customHeight="1">
      <c r="A23" s="273"/>
      <c r="B23" s="226" t="s">
        <v>8</v>
      </c>
      <c r="C23" s="292">
        <v>-7456</v>
      </c>
      <c r="D23" s="362">
        <v>-16873</v>
      </c>
      <c r="E23" s="294">
        <v>-0.5581105908848456</v>
      </c>
    </row>
    <row r="24" spans="1:5" s="276" customFormat="1" ht="24.95" customHeight="1">
      <c r="A24" s="275"/>
      <c r="B24" s="392" t="s">
        <v>188</v>
      </c>
      <c r="C24" s="390">
        <v>487857</v>
      </c>
      <c r="D24" s="390">
        <v>475045</v>
      </c>
      <c r="E24" s="391">
        <v>2.6970076519066577E-2</v>
      </c>
    </row>
    <row r="25" spans="1:5" s="265" customFormat="1" ht="24.95" customHeight="1">
      <c r="A25" s="270"/>
      <c r="B25" s="296" t="s">
        <v>17</v>
      </c>
      <c r="C25" s="292">
        <v>62516</v>
      </c>
      <c r="D25" s="362">
        <v>34028</v>
      </c>
      <c r="E25" s="294">
        <v>0.83719289996473489</v>
      </c>
    </row>
    <row r="26" spans="1:5" s="265" customFormat="1" ht="24.95" customHeight="1">
      <c r="A26" s="270"/>
      <c r="B26" s="296" t="s">
        <v>18</v>
      </c>
      <c r="C26" s="292">
        <v>4662</v>
      </c>
      <c r="D26" s="362">
        <v>191</v>
      </c>
      <c r="E26" s="294">
        <v>23.408376963350786</v>
      </c>
    </row>
    <row r="27" spans="1:5" s="276" customFormat="1" ht="24" customHeight="1">
      <c r="A27" s="275"/>
      <c r="B27" s="393" t="s">
        <v>189</v>
      </c>
      <c r="C27" s="390">
        <v>555035</v>
      </c>
      <c r="D27" s="390">
        <v>509264</v>
      </c>
      <c r="E27" s="391">
        <v>8.98767633290396E-2</v>
      </c>
    </row>
    <row r="28" spans="1:5" ht="41.25" customHeight="1">
      <c r="A28" s="273"/>
      <c r="B28" s="297" t="s">
        <v>27</v>
      </c>
      <c r="C28" s="507">
        <v>-147084</v>
      </c>
      <c r="D28" s="507">
        <v>-151873</v>
      </c>
      <c r="E28" s="508">
        <v>-3.1532925536467915E-2</v>
      </c>
    </row>
    <row r="29" spans="1:5" ht="24.95" customHeight="1">
      <c r="A29" s="273"/>
      <c r="B29" s="295" t="s">
        <v>28</v>
      </c>
      <c r="C29" s="292">
        <v>-77594</v>
      </c>
      <c r="D29" s="362">
        <v>-114844</v>
      </c>
      <c r="E29" s="294">
        <v>-0.3243530354219637</v>
      </c>
    </row>
    <row r="30" spans="1:5" ht="24.95" customHeight="1">
      <c r="A30" s="273"/>
      <c r="B30" s="295" t="s">
        <v>29</v>
      </c>
      <c r="C30" s="292">
        <v>-69490</v>
      </c>
      <c r="D30" s="362">
        <v>-37029</v>
      </c>
      <c r="E30" s="294">
        <v>0.87663723027897045</v>
      </c>
    </row>
    <row r="31" spans="1:5" s="267" customFormat="1" ht="24.95" customHeight="1">
      <c r="A31" s="274"/>
      <c r="B31" s="356" t="s">
        <v>52</v>
      </c>
      <c r="C31" s="516">
        <v>609446</v>
      </c>
      <c r="D31" s="516">
        <v>570014</v>
      </c>
      <c r="E31" s="517">
        <v>6.9177248278112558E-2</v>
      </c>
    </row>
    <row r="32" spans="1:5" s="276" customFormat="1" ht="38.25" customHeight="1">
      <c r="A32" s="275"/>
      <c r="B32" s="393" t="s">
        <v>398</v>
      </c>
      <c r="C32" s="390">
        <v>407951</v>
      </c>
      <c r="D32" s="390">
        <v>357391</v>
      </c>
      <c r="E32" s="391">
        <v>0.14146970684768223</v>
      </c>
    </row>
    <row r="33" spans="1:16354" s="276" customFormat="1" ht="24.75" customHeight="1">
      <c r="A33" s="275"/>
      <c r="B33" s="299" t="s">
        <v>31</v>
      </c>
      <c r="C33" s="298">
        <v>-15497</v>
      </c>
      <c r="D33" s="363">
        <v>-3879</v>
      </c>
      <c r="E33" s="293">
        <v>2.9951018303686516</v>
      </c>
    </row>
    <row r="34" spans="1:16354" s="278" customFormat="1" ht="24.95" customHeight="1">
      <c r="A34" s="275"/>
      <c r="B34" s="281" t="s">
        <v>400</v>
      </c>
      <c r="C34" s="282">
        <v>392454</v>
      </c>
      <c r="D34" s="282">
        <v>353512</v>
      </c>
      <c r="E34" s="283">
        <v>0.11015750526149048</v>
      </c>
      <c r="F34" s="277"/>
      <c r="G34" s="277"/>
      <c r="H34" s="277"/>
      <c r="I34" s="277"/>
      <c r="J34" s="277"/>
      <c r="K34" s="277"/>
      <c r="L34" s="277"/>
      <c r="M34" s="277"/>
      <c r="N34" s="277"/>
      <c r="O34" s="277"/>
      <c r="P34" s="277"/>
      <c r="Q34" s="277"/>
      <c r="R34" s="277"/>
      <c r="S34" s="277"/>
      <c r="T34" s="277"/>
      <c r="U34" s="277"/>
      <c r="V34" s="277"/>
      <c r="W34" s="277"/>
      <c r="X34" s="277"/>
      <c r="Y34" s="277"/>
      <c r="Z34" s="277"/>
      <c r="AA34" s="277"/>
      <c r="AB34" s="277"/>
      <c r="AC34" s="277"/>
      <c r="AD34" s="277"/>
      <c r="AE34" s="277"/>
      <c r="AF34" s="277"/>
      <c r="AG34" s="277"/>
      <c r="AH34" s="277"/>
      <c r="AI34" s="277"/>
      <c r="AJ34" s="277"/>
      <c r="AK34" s="277"/>
      <c r="AL34" s="277"/>
      <c r="AM34" s="277"/>
      <c r="AN34" s="277"/>
      <c r="AO34" s="277"/>
      <c r="AP34" s="277"/>
      <c r="AQ34" s="277"/>
      <c r="AR34" s="277"/>
      <c r="AS34" s="277"/>
      <c r="AT34" s="277"/>
      <c r="AU34" s="277"/>
      <c r="AV34" s="277"/>
      <c r="AW34" s="277"/>
      <c r="AX34" s="277"/>
      <c r="AY34" s="277"/>
      <c r="AZ34" s="277"/>
      <c r="BA34" s="277"/>
      <c r="BB34" s="277"/>
      <c r="BC34" s="277"/>
      <c r="BD34" s="277"/>
      <c r="BE34" s="277"/>
      <c r="BF34" s="277"/>
      <c r="BG34" s="277"/>
      <c r="BH34" s="277"/>
      <c r="BI34" s="277"/>
      <c r="BJ34" s="277"/>
      <c r="BK34" s="277"/>
      <c r="BL34" s="277"/>
      <c r="BM34" s="277"/>
      <c r="BN34" s="277"/>
      <c r="BO34" s="277"/>
      <c r="BP34" s="277"/>
      <c r="BQ34" s="277"/>
      <c r="BR34" s="277"/>
      <c r="BS34" s="277"/>
      <c r="BT34" s="277"/>
      <c r="BU34" s="277"/>
      <c r="BV34" s="277"/>
      <c r="BW34" s="277"/>
      <c r="BX34" s="277"/>
      <c r="BY34" s="277"/>
      <c r="BZ34" s="277"/>
      <c r="CA34" s="277"/>
      <c r="CB34" s="277"/>
      <c r="CC34" s="277"/>
      <c r="CD34" s="277"/>
      <c r="CE34" s="277"/>
      <c r="CF34" s="277"/>
      <c r="CG34" s="277"/>
      <c r="CH34" s="277"/>
      <c r="CI34" s="277"/>
      <c r="CJ34" s="277"/>
      <c r="CK34" s="277"/>
      <c r="CL34" s="277"/>
      <c r="CM34" s="277"/>
      <c r="CN34" s="277"/>
      <c r="CO34" s="277"/>
      <c r="CP34" s="277"/>
      <c r="CQ34" s="277"/>
      <c r="CR34" s="277"/>
      <c r="CS34" s="277"/>
      <c r="CT34" s="277"/>
      <c r="CU34" s="277"/>
      <c r="CV34" s="277"/>
      <c r="CW34" s="277"/>
      <c r="CX34" s="277"/>
      <c r="CY34" s="277"/>
      <c r="CZ34" s="277"/>
      <c r="DA34" s="277"/>
      <c r="DB34" s="277"/>
      <c r="DC34" s="277"/>
      <c r="DD34" s="277"/>
      <c r="DE34" s="277"/>
      <c r="DF34" s="277"/>
      <c r="DG34" s="277"/>
      <c r="DH34" s="277"/>
      <c r="DI34" s="277"/>
      <c r="DJ34" s="277"/>
      <c r="DK34" s="277"/>
      <c r="DL34" s="277"/>
      <c r="DM34" s="277"/>
      <c r="DN34" s="277"/>
      <c r="DO34" s="277"/>
      <c r="DP34" s="277"/>
      <c r="DQ34" s="277"/>
      <c r="DR34" s="277"/>
      <c r="DS34" s="277"/>
      <c r="DT34" s="277"/>
      <c r="DU34" s="277"/>
      <c r="DV34" s="277"/>
      <c r="DW34" s="277"/>
      <c r="DX34" s="277"/>
      <c r="DY34" s="277"/>
      <c r="DZ34" s="277"/>
      <c r="EA34" s="277"/>
      <c r="EB34" s="277"/>
      <c r="EC34" s="277"/>
      <c r="ED34" s="277"/>
      <c r="EE34" s="277"/>
      <c r="EF34" s="277"/>
      <c r="EG34" s="277"/>
      <c r="EH34" s="277"/>
      <c r="EI34" s="277"/>
      <c r="EJ34" s="277"/>
      <c r="EK34" s="277"/>
      <c r="EL34" s="277"/>
      <c r="EM34" s="277"/>
      <c r="EN34" s="277"/>
      <c r="EO34" s="277"/>
      <c r="EP34" s="277"/>
      <c r="EQ34" s="277"/>
      <c r="ER34" s="277"/>
      <c r="ES34" s="277"/>
      <c r="ET34" s="277"/>
      <c r="EU34" s="277"/>
      <c r="EV34" s="277"/>
      <c r="EW34" s="277"/>
      <c r="EX34" s="277"/>
      <c r="EY34" s="277"/>
      <c r="EZ34" s="277"/>
      <c r="FA34" s="277"/>
      <c r="FB34" s="277"/>
      <c r="FC34" s="277"/>
      <c r="FD34" s="277"/>
      <c r="FE34" s="277"/>
      <c r="FF34" s="277"/>
      <c r="FG34" s="277"/>
      <c r="FH34" s="277"/>
      <c r="FI34" s="277"/>
      <c r="FJ34" s="277"/>
      <c r="FK34" s="277"/>
      <c r="FL34" s="277"/>
      <c r="FM34" s="277"/>
      <c r="FN34" s="277"/>
      <c r="FO34" s="277"/>
      <c r="FP34" s="277"/>
      <c r="FQ34" s="277"/>
      <c r="FR34" s="277"/>
      <c r="FS34" s="277"/>
      <c r="FT34" s="277"/>
      <c r="FU34" s="277"/>
      <c r="FV34" s="277"/>
      <c r="FW34" s="277"/>
      <c r="FX34" s="277"/>
      <c r="FY34" s="277"/>
      <c r="FZ34" s="277"/>
      <c r="GA34" s="277"/>
      <c r="GB34" s="277"/>
      <c r="GC34" s="277"/>
      <c r="GD34" s="277"/>
      <c r="GE34" s="277"/>
      <c r="GF34" s="277"/>
      <c r="GG34" s="277"/>
      <c r="GH34" s="277"/>
      <c r="GI34" s="277"/>
      <c r="GJ34" s="277"/>
      <c r="GK34" s="277"/>
      <c r="GL34" s="277"/>
      <c r="GM34" s="277"/>
      <c r="GN34" s="277"/>
      <c r="GO34" s="277"/>
      <c r="GP34" s="277"/>
      <c r="GQ34" s="277"/>
      <c r="GR34" s="277"/>
      <c r="GS34" s="277"/>
      <c r="GT34" s="277"/>
      <c r="GU34" s="277"/>
      <c r="GV34" s="277"/>
      <c r="GW34" s="277"/>
      <c r="GX34" s="277"/>
      <c r="GY34" s="277"/>
      <c r="GZ34" s="277"/>
      <c r="HA34" s="277"/>
      <c r="HB34" s="277"/>
      <c r="HC34" s="277"/>
      <c r="HD34" s="277"/>
      <c r="HE34" s="277"/>
      <c r="HF34" s="277"/>
      <c r="HG34" s="277"/>
      <c r="HH34" s="277"/>
      <c r="HI34" s="277"/>
      <c r="HJ34" s="277"/>
      <c r="HK34" s="277"/>
      <c r="HL34" s="277"/>
      <c r="HM34" s="277"/>
      <c r="HN34" s="277"/>
      <c r="HO34" s="277"/>
      <c r="HP34" s="277"/>
      <c r="HQ34" s="277"/>
      <c r="HR34" s="277"/>
      <c r="HS34" s="277"/>
      <c r="HT34" s="277"/>
      <c r="HU34" s="277"/>
      <c r="HV34" s="277"/>
      <c r="HW34" s="277"/>
      <c r="HX34" s="277"/>
      <c r="HY34" s="277"/>
      <c r="HZ34" s="277"/>
      <c r="IA34" s="277"/>
      <c r="IB34" s="277"/>
      <c r="IC34" s="277"/>
      <c r="ID34" s="277"/>
      <c r="IE34" s="277"/>
      <c r="IF34" s="277"/>
      <c r="IG34" s="277"/>
      <c r="IH34" s="277"/>
      <c r="II34" s="277"/>
      <c r="IJ34" s="277"/>
      <c r="IK34" s="277"/>
      <c r="IL34" s="277"/>
      <c r="IM34" s="277"/>
      <c r="IN34" s="277"/>
      <c r="IO34" s="277"/>
      <c r="IP34" s="277"/>
      <c r="IQ34" s="277"/>
      <c r="IR34" s="277"/>
      <c r="IS34" s="277"/>
      <c r="IT34" s="277"/>
      <c r="IU34" s="277"/>
      <c r="IV34" s="277"/>
      <c r="IW34" s="277"/>
      <c r="IX34" s="277"/>
      <c r="IY34" s="277"/>
      <c r="IZ34" s="277"/>
      <c r="JA34" s="277"/>
      <c r="JB34" s="277"/>
      <c r="JC34" s="277"/>
      <c r="JD34" s="277"/>
      <c r="JE34" s="277"/>
      <c r="JF34" s="277"/>
      <c r="JG34" s="277"/>
      <c r="JH34" s="277"/>
      <c r="JI34" s="277"/>
      <c r="JJ34" s="277"/>
      <c r="JK34" s="277"/>
      <c r="JL34" s="277"/>
      <c r="JM34" s="277"/>
      <c r="JN34" s="277"/>
      <c r="JO34" s="277"/>
      <c r="JP34" s="277"/>
      <c r="JQ34" s="277"/>
      <c r="JR34" s="277"/>
      <c r="JS34" s="277"/>
      <c r="JT34" s="277"/>
      <c r="JU34" s="277"/>
      <c r="JV34" s="277"/>
      <c r="JW34" s="277"/>
      <c r="JX34" s="277"/>
      <c r="JY34" s="277"/>
      <c r="JZ34" s="277"/>
      <c r="KA34" s="277"/>
      <c r="KB34" s="277"/>
      <c r="KC34" s="277"/>
      <c r="KD34" s="277"/>
      <c r="KE34" s="277"/>
      <c r="KF34" s="277"/>
      <c r="KG34" s="277"/>
      <c r="KH34" s="277"/>
      <c r="KI34" s="277"/>
      <c r="KJ34" s="277"/>
      <c r="KK34" s="277"/>
      <c r="KL34" s="277"/>
      <c r="KM34" s="277"/>
      <c r="KN34" s="277"/>
      <c r="KO34" s="277"/>
      <c r="KP34" s="277"/>
      <c r="KQ34" s="277"/>
      <c r="KR34" s="277"/>
      <c r="KS34" s="277"/>
      <c r="KT34" s="277"/>
      <c r="KU34" s="277"/>
      <c r="KV34" s="277"/>
      <c r="KW34" s="277"/>
      <c r="KX34" s="277"/>
      <c r="KY34" s="277"/>
      <c r="KZ34" s="277"/>
      <c r="LA34" s="277"/>
      <c r="LB34" s="277"/>
      <c r="LC34" s="277"/>
      <c r="LD34" s="277"/>
      <c r="LE34" s="277"/>
      <c r="LF34" s="277"/>
      <c r="LG34" s="277"/>
      <c r="LH34" s="277"/>
      <c r="LI34" s="277"/>
      <c r="LJ34" s="277"/>
      <c r="LK34" s="277"/>
      <c r="LL34" s="277"/>
      <c r="LM34" s="277"/>
      <c r="LN34" s="277"/>
      <c r="LO34" s="277"/>
      <c r="LP34" s="277"/>
      <c r="LQ34" s="277"/>
      <c r="LR34" s="277"/>
      <c r="LS34" s="277"/>
      <c r="LT34" s="277"/>
      <c r="LU34" s="277"/>
      <c r="LV34" s="277"/>
      <c r="LW34" s="277"/>
      <c r="LX34" s="277"/>
      <c r="LY34" s="277"/>
      <c r="LZ34" s="277"/>
      <c r="MA34" s="277"/>
      <c r="MB34" s="277"/>
      <c r="MC34" s="277"/>
      <c r="MD34" s="277"/>
      <c r="ME34" s="277"/>
      <c r="MF34" s="277"/>
      <c r="MG34" s="277"/>
      <c r="MH34" s="277"/>
      <c r="MI34" s="277"/>
      <c r="MJ34" s="277"/>
      <c r="MK34" s="277"/>
      <c r="ML34" s="277"/>
      <c r="MM34" s="277"/>
      <c r="MN34" s="277"/>
      <c r="MO34" s="277"/>
      <c r="MP34" s="277"/>
      <c r="MQ34" s="277"/>
      <c r="MR34" s="277"/>
      <c r="MS34" s="277"/>
      <c r="MT34" s="277"/>
      <c r="MU34" s="277"/>
      <c r="MV34" s="277"/>
      <c r="MW34" s="277"/>
      <c r="MX34" s="277"/>
      <c r="MY34" s="277"/>
      <c r="MZ34" s="277"/>
      <c r="NA34" s="277"/>
      <c r="NB34" s="277"/>
      <c r="NC34" s="277"/>
      <c r="ND34" s="277"/>
      <c r="NE34" s="277"/>
      <c r="NF34" s="277"/>
      <c r="NG34" s="277"/>
      <c r="NH34" s="277"/>
      <c r="NI34" s="277"/>
      <c r="NJ34" s="277"/>
      <c r="NK34" s="277"/>
      <c r="NL34" s="277"/>
      <c r="NM34" s="277"/>
      <c r="NN34" s="277"/>
      <c r="NO34" s="277"/>
      <c r="NP34" s="277"/>
      <c r="NQ34" s="277"/>
      <c r="NR34" s="277"/>
      <c r="NS34" s="277"/>
      <c r="NT34" s="277"/>
      <c r="NU34" s="277"/>
      <c r="NV34" s="277"/>
      <c r="NW34" s="277"/>
      <c r="NX34" s="277"/>
      <c r="NY34" s="277"/>
      <c r="NZ34" s="277"/>
      <c r="OA34" s="277"/>
      <c r="OB34" s="277"/>
      <c r="OC34" s="277"/>
      <c r="OD34" s="277"/>
      <c r="OE34" s="277"/>
      <c r="OF34" s="277"/>
      <c r="OG34" s="277"/>
      <c r="OH34" s="277"/>
      <c r="OI34" s="277"/>
      <c r="OJ34" s="277"/>
      <c r="OK34" s="277"/>
      <c r="OL34" s="277"/>
      <c r="OM34" s="277"/>
      <c r="ON34" s="277"/>
      <c r="OO34" s="277"/>
      <c r="OP34" s="277"/>
      <c r="OQ34" s="277"/>
      <c r="OR34" s="277"/>
      <c r="OS34" s="277"/>
      <c r="OT34" s="277"/>
      <c r="OU34" s="277"/>
      <c r="OV34" s="277"/>
      <c r="OW34" s="277"/>
      <c r="OX34" s="277"/>
      <c r="OY34" s="277"/>
      <c r="OZ34" s="277"/>
      <c r="PA34" s="277"/>
      <c r="PB34" s="277"/>
      <c r="PC34" s="277"/>
      <c r="PD34" s="277"/>
      <c r="PE34" s="277"/>
      <c r="PF34" s="277"/>
      <c r="PG34" s="277"/>
      <c r="PH34" s="277"/>
      <c r="PI34" s="277"/>
      <c r="PJ34" s="277"/>
      <c r="PK34" s="277"/>
      <c r="PL34" s="277"/>
      <c r="PM34" s="277"/>
      <c r="PN34" s="277"/>
      <c r="PO34" s="277"/>
      <c r="PP34" s="277"/>
      <c r="PQ34" s="277"/>
      <c r="PR34" s="277"/>
      <c r="PS34" s="277"/>
      <c r="PT34" s="277"/>
      <c r="PU34" s="277"/>
      <c r="PV34" s="277"/>
      <c r="PW34" s="277"/>
      <c r="PX34" s="277"/>
      <c r="PY34" s="277"/>
      <c r="PZ34" s="277"/>
      <c r="QA34" s="277"/>
      <c r="QB34" s="277"/>
      <c r="QC34" s="277"/>
      <c r="QD34" s="277"/>
      <c r="QE34" s="277"/>
      <c r="QF34" s="277"/>
      <c r="QG34" s="277"/>
      <c r="QH34" s="277"/>
      <c r="QI34" s="277"/>
      <c r="QJ34" s="277"/>
      <c r="QK34" s="277"/>
      <c r="QL34" s="277"/>
      <c r="QM34" s="277"/>
      <c r="QN34" s="277"/>
      <c r="QO34" s="277"/>
      <c r="QP34" s="277"/>
      <c r="QQ34" s="277"/>
      <c r="QR34" s="277"/>
      <c r="QS34" s="277"/>
      <c r="QT34" s="277"/>
      <c r="QU34" s="277"/>
      <c r="QV34" s="277"/>
      <c r="QW34" s="277"/>
      <c r="QX34" s="277"/>
      <c r="QY34" s="277"/>
      <c r="QZ34" s="277"/>
      <c r="RA34" s="277"/>
      <c r="RB34" s="277"/>
      <c r="RC34" s="277"/>
      <c r="RD34" s="277"/>
      <c r="RE34" s="277"/>
      <c r="RF34" s="277"/>
      <c r="RG34" s="277"/>
      <c r="RH34" s="277"/>
      <c r="RI34" s="277"/>
      <c r="RJ34" s="277"/>
      <c r="RK34" s="277"/>
      <c r="RL34" s="277"/>
      <c r="RM34" s="277"/>
      <c r="RN34" s="277"/>
      <c r="RO34" s="277"/>
      <c r="RP34" s="277"/>
      <c r="RQ34" s="277"/>
      <c r="RR34" s="277"/>
      <c r="RS34" s="277"/>
      <c r="RT34" s="277"/>
      <c r="RU34" s="277"/>
      <c r="RV34" s="277"/>
      <c r="RW34" s="277"/>
      <c r="RX34" s="277"/>
      <c r="RY34" s="277"/>
      <c r="RZ34" s="277"/>
      <c r="SA34" s="277"/>
      <c r="SB34" s="277"/>
      <c r="SC34" s="277"/>
      <c r="SD34" s="277"/>
      <c r="SE34" s="277"/>
      <c r="SF34" s="277"/>
      <c r="SG34" s="277"/>
      <c r="SH34" s="277"/>
      <c r="SI34" s="277"/>
      <c r="SJ34" s="277"/>
      <c r="SK34" s="277"/>
      <c r="SL34" s="277"/>
      <c r="SM34" s="277"/>
      <c r="SN34" s="277"/>
      <c r="SO34" s="277"/>
      <c r="SP34" s="277"/>
      <c r="SQ34" s="277"/>
      <c r="SR34" s="277"/>
      <c r="SS34" s="277"/>
      <c r="ST34" s="277"/>
      <c r="SU34" s="277"/>
      <c r="SV34" s="277"/>
      <c r="SW34" s="277"/>
      <c r="SX34" s="277"/>
      <c r="SY34" s="277"/>
      <c r="SZ34" s="277"/>
      <c r="TA34" s="277"/>
      <c r="TB34" s="277"/>
      <c r="TC34" s="277"/>
      <c r="TD34" s="277"/>
      <c r="TE34" s="277"/>
      <c r="TF34" s="277"/>
      <c r="TG34" s="277"/>
      <c r="TH34" s="277"/>
      <c r="TI34" s="277"/>
      <c r="TJ34" s="277"/>
      <c r="TK34" s="277"/>
      <c r="TL34" s="277"/>
      <c r="TM34" s="277"/>
      <c r="TN34" s="277"/>
      <c r="TO34" s="277"/>
      <c r="TP34" s="277"/>
      <c r="TQ34" s="277"/>
      <c r="TR34" s="277"/>
      <c r="TS34" s="277"/>
      <c r="TT34" s="277"/>
      <c r="TU34" s="277"/>
      <c r="TV34" s="277"/>
      <c r="TW34" s="277"/>
      <c r="TX34" s="277"/>
      <c r="TY34" s="277"/>
      <c r="TZ34" s="277"/>
      <c r="UA34" s="277"/>
      <c r="UB34" s="277"/>
      <c r="UC34" s="277"/>
      <c r="UD34" s="277"/>
      <c r="UE34" s="277"/>
      <c r="UF34" s="277"/>
      <c r="UG34" s="277"/>
      <c r="UH34" s="277"/>
      <c r="UI34" s="277"/>
      <c r="UJ34" s="277"/>
      <c r="UK34" s="277"/>
      <c r="UL34" s="277"/>
      <c r="UM34" s="277"/>
      <c r="UN34" s="277"/>
      <c r="UO34" s="277"/>
      <c r="UP34" s="277"/>
      <c r="UQ34" s="277"/>
      <c r="UR34" s="277"/>
      <c r="US34" s="277"/>
      <c r="UT34" s="277"/>
      <c r="UU34" s="277"/>
      <c r="UV34" s="277"/>
      <c r="UW34" s="277"/>
      <c r="UX34" s="277"/>
      <c r="UY34" s="277"/>
      <c r="UZ34" s="277"/>
      <c r="VA34" s="277"/>
      <c r="VB34" s="277"/>
      <c r="VC34" s="277"/>
      <c r="VD34" s="277"/>
      <c r="VE34" s="277"/>
      <c r="VF34" s="277"/>
      <c r="VG34" s="277"/>
      <c r="VH34" s="277"/>
      <c r="VI34" s="277"/>
      <c r="VJ34" s="277"/>
      <c r="VK34" s="277"/>
      <c r="VL34" s="277"/>
      <c r="VM34" s="277"/>
      <c r="VN34" s="277"/>
      <c r="VO34" s="277"/>
      <c r="VP34" s="277"/>
      <c r="VQ34" s="277"/>
      <c r="VR34" s="277"/>
      <c r="VS34" s="277"/>
      <c r="VT34" s="277"/>
      <c r="VU34" s="277"/>
      <c r="VV34" s="277"/>
      <c r="VW34" s="277"/>
      <c r="VX34" s="277"/>
      <c r="VY34" s="277"/>
      <c r="VZ34" s="277"/>
      <c r="WA34" s="277"/>
      <c r="WB34" s="277"/>
      <c r="WC34" s="277"/>
      <c r="WD34" s="277"/>
      <c r="WE34" s="277"/>
      <c r="WF34" s="277"/>
      <c r="WG34" s="277"/>
      <c r="WH34" s="277"/>
      <c r="WI34" s="277"/>
      <c r="WJ34" s="277"/>
      <c r="WK34" s="277"/>
      <c r="WL34" s="277"/>
      <c r="WM34" s="277"/>
      <c r="WN34" s="277"/>
      <c r="WO34" s="277"/>
      <c r="WP34" s="277"/>
      <c r="WQ34" s="277"/>
      <c r="WR34" s="277"/>
      <c r="WS34" s="277"/>
      <c r="WT34" s="277"/>
      <c r="WU34" s="277"/>
      <c r="WV34" s="277"/>
      <c r="WW34" s="277"/>
      <c r="WX34" s="277"/>
      <c r="WY34" s="277"/>
      <c r="WZ34" s="277"/>
      <c r="XA34" s="277"/>
      <c r="XB34" s="277"/>
      <c r="XC34" s="277"/>
      <c r="XD34" s="277"/>
      <c r="XE34" s="277"/>
      <c r="XF34" s="277"/>
      <c r="XG34" s="277"/>
      <c r="XH34" s="277"/>
      <c r="XI34" s="277"/>
      <c r="XJ34" s="277"/>
      <c r="XK34" s="277"/>
      <c r="XL34" s="277"/>
      <c r="XM34" s="277"/>
      <c r="XN34" s="277"/>
      <c r="XO34" s="277"/>
      <c r="XP34" s="277"/>
      <c r="XQ34" s="277"/>
      <c r="XR34" s="277"/>
      <c r="XS34" s="277"/>
      <c r="XT34" s="277"/>
      <c r="XU34" s="277"/>
      <c r="XV34" s="277"/>
      <c r="XW34" s="277"/>
      <c r="XX34" s="277"/>
      <c r="XY34" s="277"/>
      <c r="XZ34" s="277"/>
      <c r="YA34" s="277"/>
      <c r="YB34" s="277"/>
      <c r="YC34" s="277"/>
      <c r="YD34" s="277"/>
      <c r="YE34" s="277"/>
      <c r="YF34" s="277"/>
      <c r="YG34" s="277"/>
      <c r="YH34" s="277"/>
      <c r="YI34" s="277"/>
      <c r="YJ34" s="277"/>
      <c r="YK34" s="277"/>
      <c r="YL34" s="277"/>
      <c r="YM34" s="277"/>
      <c r="YN34" s="277"/>
      <c r="YO34" s="277"/>
      <c r="YP34" s="277"/>
      <c r="YQ34" s="277"/>
      <c r="YR34" s="277"/>
      <c r="YS34" s="277"/>
      <c r="YT34" s="277"/>
      <c r="YU34" s="277"/>
      <c r="YV34" s="277"/>
      <c r="YW34" s="277"/>
      <c r="YX34" s="277"/>
      <c r="YY34" s="277"/>
      <c r="YZ34" s="277"/>
      <c r="ZA34" s="277"/>
      <c r="ZB34" s="277"/>
      <c r="ZC34" s="277"/>
      <c r="ZD34" s="277"/>
      <c r="ZE34" s="277"/>
      <c r="ZF34" s="277"/>
      <c r="ZG34" s="277"/>
      <c r="ZH34" s="277"/>
      <c r="ZI34" s="277"/>
      <c r="ZJ34" s="277"/>
      <c r="ZK34" s="277"/>
      <c r="ZL34" s="277"/>
      <c r="ZM34" s="277"/>
      <c r="ZN34" s="277"/>
      <c r="ZO34" s="277"/>
      <c r="ZP34" s="277"/>
      <c r="ZQ34" s="277"/>
      <c r="ZR34" s="277"/>
      <c r="ZS34" s="277"/>
      <c r="ZT34" s="277"/>
      <c r="ZU34" s="277"/>
      <c r="ZV34" s="277"/>
      <c r="ZW34" s="277"/>
      <c r="ZX34" s="277"/>
      <c r="ZY34" s="277"/>
      <c r="ZZ34" s="277"/>
      <c r="AAA34" s="277"/>
      <c r="AAB34" s="277"/>
      <c r="AAC34" s="277"/>
      <c r="AAD34" s="277"/>
      <c r="AAE34" s="277"/>
      <c r="AAF34" s="277"/>
      <c r="AAG34" s="277"/>
      <c r="AAH34" s="277"/>
      <c r="AAI34" s="277"/>
      <c r="AAJ34" s="277"/>
      <c r="AAK34" s="277"/>
      <c r="AAL34" s="277"/>
      <c r="AAM34" s="277"/>
      <c r="AAN34" s="277"/>
      <c r="AAO34" s="277"/>
      <c r="AAP34" s="277"/>
      <c r="AAQ34" s="277"/>
      <c r="AAR34" s="277"/>
      <c r="AAS34" s="277"/>
      <c r="AAT34" s="277"/>
      <c r="AAU34" s="277"/>
      <c r="AAV34" s="277"/>
      <c r="AAW34" s="277"/>
      <c r="AAX34" s="277"/>
      <c r="AAY34" s="277"/>
      <c r="AAZ34" s="277"/>
      <c r="ABA34" s="277"/>
      <c r="ABB34" s="277"/>
      <c r="ABC34" s="277"/>
      <c r="ABD34" s="277"/>
      <c r="ABE34" s="277"/>
      <c r="ABF34" s="277"/>
      <c r="ABG34" s="277"/>
      <c r="ABH34" s="277"/>
      <c r="ABI34" s="277"/>
      <c r="ABJ34" s="277"/>
      <c r="ABK34" s="277"/>
      <c r="ABL34" s="277"/>
      <c r="ABM34" s="277"/>
      <c r="ABN34" s="277"/>
      <c r="ABO34" s="277"/>
      <c r="ABP34" s="277"/>
      <c r="ABQ34" s="277"/>
      <c r="ABR34" s="277"/>
      <c r="ABS34" s="277"/>
      <c r="ABT34" s="277"/>
      <c r="ABU34" s="277"/>
      <c r="ABV34" s="277"/>
      <c r="ABW34" s="277"/>
      <c r="ABX34" s="277"/>
      <c r="ABY34" s="277"/>
      <c r="ABZ34" s="277"/>
      <c r="ACA34" s="277"/>
      <c r="ACB34" s="277"/>
      <c r="ACC34" s="277"/>
      <c r="ACD34" s="277"/>
      <c r="ACE34" s="277"/>
      <c r="ACF34" s="277"/>
      <c r="ACG34" s="277"/>
      <c r="ACH34" s="277"/>
      <c r="ACI34" s="277"/>
      <c r="ACJ34" s="277"/>
      <c r="ACK34" s="277"/>
      <c r="ACL34" s="277"/>
      <c r="ACM34" s="277"/>
      <c r="ACN34" s="277"/>
      <c r="ACO34" s="277"/>
      <c r="ACP34" s="277"/>
      <c r="ACQ34" s="277"/>
      <c r="ACR34" s="277"/>
      <c r="ACS34" s="277"/>
      <c r="ACT34" s="277"/>
      <c r="ACU34" s="277"/>
      <c r="ACV34" s="277"/>
      <c r="ACW34" s="277"/>
      <c r="ACX34" s="277"/>
      <c r="ACY34" s="277"/>
      <c r="ACZ34" s="277"/>
      <c r="ADA34" s="277"/>
      <c r="ADB34" s="277"/>
      <c r="ADC34" s="277"/>
      <c r="ADD34" s="277"/>
      <c r="ADE34" s="277"/>
      <c r="ADF34" s="277"/>
      <c r="ADG34" s="277"/>
      <c r="ADH34" s="277"/>
      <c r="ADI34" s="277"/>
      <c r="ADJ34" s="277"/>
      <c r="ADK34" s="277"/>
      <c r="ADL34" s="277"/>
      <c r="ADM34" s="277"/>
      <c r="ADN34" s="277"/>
      <c r="ADO34" s="277"/>
      <c r="ADP34" s="277"/>
      <c r="ADQ34" s="277"/>
      <c r="ADR34" s="277"/>
      <c r="ADS34" s="277"/>
      <c r="ADT34" s="277"/>
      <c r="ADU34" s="277"/>
      <c r="ADV34" s="277"/>
      <c r="ADW34" s="277"/>
      <c r="ADX34" s="277"/>
      <c r="ADY34" s="277"/>
      <c r="ADZ34" s="277"/>
      <c r="AEA34" s="277"/>
      <c r="AEB34" s="277"/>
      <c r="AEC34" s="277"/>
      <c r="AED34" s="277"/>
      <c r="AEE34" s="277"/>
      <c r="AEF34" s="277"/>
      <c r="AEG34" s="277"/>
      <c r="AEH34" s="277"/>
      <c r="AEI34" s="277"/>
      <c r="AEJ34" s="277"/>
      <c r="AEK34" s="277"/>
      <c r="AEL34" s="277"/>
      <c r="AEM34" s="277"/>
      <c r="AEN34" s="277"/>
      <c r="AEO34" s="277"/>
      <c r="AEP34" s="277"/>
      <c r="AEQ34" s="277"/>
      <c r="AER34" s="277"/>
      <c r="AES34" s="277"/>
      <c r="AET34" s="277"/>
      <c r="AEU34" s="277"/>
      <c r="AEV34" s="277"/>
      <c r="AEW34" s="277"/>
      <c r="AEX34" s="277"/>
      <c r="AEY34" s="277"/>
      <c r="AEZ34" s="277"/>
      <c r="AFA34" s="277"/>
      <c r="AFB34" s="277"/>
      <c r="AFC34" s="277"/>
      <c r="AFD34" s="277"/>
      <c r="AFE34" s="277"/>
      <c r="AFF34" s="277"/>
      <c r="AFG34" s="277"/>
      <c r="AFH34" s="277"/>
      <c r="AFI34" s="277"/>
      <c r="AFJ34" s="277"/>
      <c r="AFK34" s="277"/>
      <c r="AFL34" s="277"/>
      <c r="AFM34" s="277"/>
      <c r="AFN34" s="277"/>
      <c r="AFO34" s="277"/>
      <c r="AFP34" s="277"/>
      <c r="AFQ34" s="277"/>
      <c r="AFR34" s="277"/>
      <c r="AFS34" s="277"/>
      <c r="AFT34" s="277"/>
      <c r="AFU34" s="277"/>
      <c r="AFV34" s="277"/>
      <c r="AFW34" s="277"/>
      <c r="AFX34" s="277"/>
      <c r="AFY34" s="277"/>
      <c r="AFZ34" s="277"/>
      <c r="AGA34" s="277"/>
      <c r="AGB34" s="277"/>
      <c r="AGC34" s="277"/>
      <c r="AGD34" s="277"/>
      <c r="AGE34" s="277"/>
      <c r="AGF34" s="277"/>
      <c r="AGG34" s="277"/>
      <c r="AGH34" s="277"/>
      <c r="AGI34" s="277"/>
      <c r="AGJ34" s="277"/>
      <c r="AGK34" s="277"/>
      <c r="AGL34" s="277"/>
      <c r="AGM34" s="277"/>
      <c r="AGN34" s="277"/>
      <c r="AGO34" s="277"/>
      <c r="AGP34" s="277"/>
      <c r="AGQ34" s="277"/>
      <c r="AGR34" s="277"/>
      <c r="AGS34" s="277"/>
      <c r="AGT34" s="277"/>
      <c r="AGU34" s="277"/>
      <c r="AGV34" s="277"/>
      <c r="AGW34" s="277"/>
      <c r="AGX34" s="277"/>
      <c r="AGY34" s="277"/>
      <c r="AGZ34" s="277"/>
      <c r="AHA34" s="277"/>
      <c r="AHB34" s="277"/>
      <c r="AHC34" s="277"/>
      <c r="AHD34" s="277"/>
      <c r="AHE34" s="277"/>
      <c r="AHF34" s="277"/>
      <c r="AHG34" s="277"/>
      <c r="AHH34" s="277"/>
      <c r="AHI34" s="277"/>
      <c r="AHJ34" s="277"/>
      <c r="AHK34" s="277"/>
      <c r="AHL34" s="277"/>
      <c r="AHM34" s="277"/>
      <c r="AHN34" s="277"/>
      <c r="AHO34" s="277"/>
      <c r="AHP34" s="277"/>
      <c r="AHQ34" s="277"/>
      <c r="AHR34" s="277"/>
      <c r="AHS34" s="277"/>
      <c r="AHT34" s="277"/>
      <c r="AHU34" s="277"/>
      <c r="AHV34" s="277"/>
      <c r="AHW34" s="277"/>
      <c r="AHX34" s="277"/>
      <c r="AHY34" s="277"/>
      <c r="AHZ34" s="277"/>
      <c r="AIA34" s="277"/>
      <c r="AIB34" s="277"/>
      <c r="AIC34" s="277"/>
      <c r="AID34" s="277"/>
      <c r="AIE34" s="277"/>
      <c r="AIF34" s="277"/>
      <c r="AIG34" s="277"/>
      <c r="AIH34" s="277"/>
      <c r="AII34" s="277"/>
      <c r="AIJ34" s="277"/>
      <c r="AIK34" s="277"/>
      <c r="AIL34" s="277"/>
      <c r="AIM34" s="277"/>
      <c r="AIN34" s="277"/>
      <c r="AIO34" s="277"/>
      <c r="AIP34" s="277"/>
      <c r="AIQ34" s="277"/>
      <c r="AIR34" s="277"/>
      <c r="AIS34" s="277"/>
      <c r="AIT34" s="277"/>
      <c r="AIU34" s="277"/>
      <c r="AIV34" s="277"/>
      <c r="AIW34" s="277"/>
      <c r="AIX34" s="277"/>
      <c r="AIY34" s="277"/>
      <c r="AIZ34" s="277"/>
      <c r="AJA34" s="277"/>
      <c r="AJB34" s="277"/>
      <c r="AJC34" s="277"/>
      <c r="AJD34" s="277"/>
      <c r="AJE34" s="277"/>
      <c r="AJF34" s="277"/>
      <c r="AJG34" s="277"/>
      <c r="AJH34" s="277"/>
      <c r="AJI34" s="277"/>
      <c r="AJJ34" s="277"/>
      <c r="AJK34" s="277"/>
      <c r="AJL34" s="277"/>
      <c r="AJM34" s="277"/>
      <c r="AJN34" s="277"/>
      <c r="AJO34" s="277"/>
      <c r="AJP34" s="277"/>
      <c r="AJQ34" s="277"/>
      <c r="AJR34" s="277"/>
      <c r="AJS34" s="277"/>
      <c r="AJT34" s="277"/>
      <c r="AJU34" s="277"/>
      <c r="AJV34" s="277"/>
      <c r="AJW34" s="277"/>
      <c r="AJX34" s="277"/>
      <c r="AJY34" s="277"/>
      <c r="AJZ34" s="277"/>
      <c r="AKA34" s="277"/>
      <c r="AKB34" s="277"/>
      <c r="AKC34" s="277"/>
      <c r="AKD34" s="277"/>
      <c r="AKE34" s="277"/>
      <c r="AKF34" s="277"/>
      <c r="AKG34" s="277"/>
      <c r="AKH34" s="277"/>
      <c r="AKI34" s="277"/>
      <c r="AKJ34" s="277"/>
      <c r="AKK34" s="277"/>
      <c r="AKL34" s="277"/>
      <c r="AKM34" s="277"/>
      <c r="AKN34" s="277"/>
      <c r="AKO34" s="277"/>
      <c r="AKP34" s="277"/>
      <c r="AKQ34" s="277"/>
      <c r="AKR34" s="277"/>
      <c r="AKS34" s="277"/>
      <c r="AKT34" s="277"/>
      <c r="AKU34" s="277"/>
      <c r="AKV34" s="277"/>
      <c r="AKW34" s="277"/>
      <c r="AKX34" s="277"/>
      <c r="AKY34" s="277"/>
      <c r="AKZ34" s="277"/>
      <c r="ALA34" s="277"/>
      <c r="ALB34" s="277"/>
      <c r="ALC34" s="277"/>
      <c r="ALD34" s="277"/>
      <c r="ALE34" s="277"/>
      <c r="ALF34" s="277"/>
      <c r="ALG34" s="277"/>
      <c r="ALH34" s="277"/>
      <c r="ALI34" s="277"/>
      <c r="ALJ34" s="277"/>
      <c r="ALK34" s="277"/>
      <c r="ALL34" s="277"/>
      <c r="ALM34" s="277"/>
      <c r="ALN34" s="277"/>
      <c r="ALO34" s="277"/>
      <c r="ALP34" s="277"/>
      <c r="ALQ34" s="277"/>
      <c r="ALR34" s="277"/>
      <c r="ALS34" s="277"/>
      <c r="ALT34" s="277"/>
      <c r="ALU34" s="277"/>
      <c r="ALV34" s="277"/>
      <c r="ALW34" s="277"/>
      <c r="ALX34" s="277"/>
      <c r="ALY34" s="277"/>
      <c r="ALZ34" s="277"/>
      <c r="AMA34" s="277"/>
      <c r="AMB34" s="277"/>
      <c r="AMC34" s="277"/>
      <c r="AMD34" s="277"/>
      <c r="AME34" s="277"/>
      <c r="AMF34" s="277"/>
      <c r="AMG34" s="277"/>
      <c r="AMH34" s="277"/>
      <c r="AMI34" s="277"/>
      <c r="AMJ34" s="277"/>
      <c r="AMK34" s="277"/>
      <c r="AML34" s="277"/>
      <c r="AMM34" s="277"/>
      <c r="AMN34" s="277"/>
      <c r="AMO34" s="277"/>
      <c r="AMP34" s="277"/>
      <c r="AMQ34" s="277"/>
      <c r="AMR34" s="277"/>
      <c r="AMS34" s="277"/>
      <c r="AMT34" s="277"/>
      <c r="AMU34" s="277"/>
      <c r="AMV34" s="277"/>
      <c r="AMW34" s="277"/>
      <c r="AMX34" s="277"/>
      <c r="AMY34" s="277"/>
      <c r="AMZ34" s="277"/>
      <c r="ANA34" s="277"/>
      <c r="ANB34" s="277"/>
      <c r="ANC34" s="277"/>
      <c r="AND34" s="277"/>
      <c r="ANE34" s="277"/>
      <c r="ANF34" s="277"/>
      <c r="ANG34" s="277"/>
      <c r="ANH34" s="277"/>
      <c r="ANI34" s="277"/>
      <c r="ANJ34" s="277"/>
      <c r="ANK34" s="277"/>
      <c r="ANL34" s="277"/>
      <c r="ANM34" s="277"/>
      <c r="ANN34" s="277"/>
      <c r="ANO34" s="277"/>
      <c r="ANP34" s="277"/>
      <c r="ANQ34" s="277"/>
      <c r="ANR34" s="277"/>
      <c r="ANS34" s="277"/>
      <c r="ANT34" s="277"/>
      <c r="ANU34" s="277"/>
      <c r="ANV34" s="277"/>
      <c r="ANW34" s="277"/>
      <c r="ANX34" s="277"/>
      <c r="ANY34" s="277"/>
      <c r="ANZ34" s="277"/>
      <c r="AOA34" s="277"/>
      <c r="AOB34" s="277"/>
      <c r="AOC34" s="277"/>
      <c r="AOD34" s="277"/>
      <c r="AOE34" s="277"/>
      <c r="AOF34" s="277"/>
      <c r="AOG34" s="277"/>
      <c r="AOH34" s="277"/>
      <c r="AOI34" s="277"/>
      <c r="AOJ34" s="277"/>
      <c r="AOK34" s="277"/>
      <c r="AOL34" s="277"/>
      <c r="AOM34" s="277"/>
      <c r="AON34" s="277"/>
      <c r="AOO34" s="277"/>
      <c r="AOP34" s="277"/>
      <c r="AOQ34" s="277"/>
      <c r="AOR34" s="277"/>
      <c r="AOS34" s="277"/>
      <c r="AOT34" s="277"/>
      <c r="AOU34" s="277"/>
      <c r="AOV34" s="277"/>
      <c r="AOW34" s="277"/>
      <c r="AOX34" s="277"/>
      <c r="AOY34" s="277"/>
      <c r="AOZ34" s="277"/>
      <c r="APA34" s="277"/>
      <c r="APB34" s="277"/>
      <c r="APC34" s="277"/>
      <c r="APD34" s="277"/>
      <c r="APE34" s="277"/>
      <c r="APF34" s="277"/>
      <c r="APG34" s="277"/>
      <c r="APH34" s="277"/>
      <c r="API34" s="277"/>
      <c r="APJ34" s="277"/>
      <c r="APK34" s="277"/>
      <c r="APL34" s="277"/>
      <c r="APM34" s="277"/>
      <c r="APN34" s="277"/>
      <c r="APO34" s="277"/>
      <c r="APP34" s="277"/>
      <c r="APQ34" s="277"/>
      <c r="APR34" s="277"/>
      <c r="APS34" s="277"/>
      <c r="APT34" s="277"/>
      <c r="APU34" s="277"/>
      <c r="APV34" s="277"/>
      <c r="APW34" s="277"/>
      <c r="APX34" s="277"/>
      <c r="APY34" s="277"/>
      <c r="APZ34" s="277"/>
      <c r="AQA34" s="277"/>
      <c r="AQB34" s="277"/>
      <c r="AQC34" s="277"/>
      <c r="AQD34" s="277"/>
      <c r="AQE34" s="277"/>
      <c r="AQF34" s="277"/>
      <c r="AQG34" s="277"/>
      <c r="AQH34" s="277"/>
      <c r="AQI34" s="277"/>
      <c r="AQJ34" s="277"/>
      <c r="AQK34" s="277"/>
      <c r="AQL34" s="277"/>
      <c r="AQM34" s="277"/>
      <c r="AQN34" s="277"/>
      <c r="AQO34" s="277"/>
      <c r="AQP34" s="277"/>
      <c r="AQQ34" s="277"/>
      <c r="AQR34" s="277"/>
      <c r="AQS34" s="277"/>
      <c r="AQT34" s="277"/>
      <c r="AQU34" s="277"/>
      <c r="AQV34" s="277"/>
      <c r="AQW34" s="277"/>
      <c r="AQX34" s="277"/>
      <c r="AQY34" s="277"/>
      <c r="AQZ34" s="277"/>
      <c r="ARA34" s="277"/>
      <c r="ARB34" s="277"/>
      <c r="ARC34" s="277"/>
      <c r="ARD34" s="277"/>
      <c r="ARE34" s="277"/>
      <c r="ARF34" s="277"/>
      <c r="ARG34" s="277"/>
      <c r="ARH34" s="277"/>
      <c r="ARI34" s="277"/>
      <c r="ARJ34" s="277"/>
      <c r="ARK34" s="277"/>
      <c r="ARL34" s="277"/>
      <c r="ARM34" s="277"/>
      <c r="ARN34" s="277"/>
      <c r="ARO34" s="277"/>
      <c r="ARP34" s="277"/>
      <c r="ARQ34" s="277"/>
      <c r="ARR34" s="277"/>
      <c r="ARS34" s="277"/>
      <c r="ART34" s="277"/>
      <c r="ARU34" s="277"/>
      <c r="ARV34" s="277"/>
      <c r="ARW34" s="277"/>
      <c r="ARX34" s="277"/>
      <c r="ARY34" s="277"/>
      <c r="ARZ34" s="277"/>
      <c r="ASA34" s="277"/>
      <c r="ASB34" s="277"/>
      <c r="ASC34" s="277"/>
      <c r="ASD34" s="277"/>
      <c r="ASE34" s="277"/>
      <c r="ASF34" s="277"/>
      <c r="ASG34" s="277"/>
      <c r="ASH34" s="277"/>
      <c r="ASI34" s="277"/>
      <c r="ASJ34" s="277"/>
      <c r="ASK34" s="277"/>
      <c r="ASL34" s="277"/>
      <c r="ASM34" s="277"/>
      <c r="ASN34" s="277"/>
      <c r="ASO34" s="277"/>
      <c r="ASP34" s="277"/>
      <c r="ASQ34" s="277"/>
      <c r="ASR34" s="277"/>
      <c r="ASS34" s="277"/>
      <c r="AST34" s="277"/>
      <c r="ASU34" s="277"/>
      <c r="ASV34" s="277"/>
      <c r="ASW34" s="277"/>
      <c r="ASX34" s="277"/>
      <c r="ASY34" s="277"/>
      <c r="ASZ34" s="277"/>
      <c r="ATA34" s="277"/>
      <c r="ATB34" s="277"/>
      <c r="ATC34" s="277"/>
      <c r="ATD34" s="277"/>
      <c r="ATE34" s="277"/>
      <c r="ATF34" s="277"/>
      <c r="ATG34" s="277"/>
      <c r="ATH34" s="277"/>
      <c r="ATI34" s="277"/>
      <c r="ATJ34" s="277"/>
      <c r="ATK34" s="277"/>
      <c r="ATL34" s="277"/>
      <c r="ATM34" s="277"/>
      <c r="ATN34" s="277"/>
      <c r="ATO34" s="277"/>
      <c r="ATP34" s="277"/>
      <c r="ATQ34" s="277"/>
      <c r="ATR34" s="277"/>
      <c r="ATS34" s="277"/>
      <c r="ATT34" s="277"/>
      <c r="ATU34" s="277"/>
      <c r="ATV34" s="277"/>
      <c r="ATW34" s="277"/>
      <c r="ATX34" s="277"/>
      <c r="ATY34" s="277"/>
      <c r="ATZ34" s="277"/>
      <c r="AUA34" s="277"/>
      <c r="AUB34" s="277"/>
      <c r="AUC34" s="277"/>
      <c r="AUD34" s="277"/>
      <c r="AUE34" s="277"/>
      <c r="AUF34" s="277"/>
      <c r="AUG34" s="277"/>
      <c r="AUH34" s="277"/>
      <c r="AUI34" s="277"/>
      <c r="AUJ34" s="277"/>
      <c r="AUK34" s="277"/>
      <c r="AUL34" s="277"/>
      <c r="AUM34" s="277"/>
      <c r="AUN34" s="277"/>
      <c r="AUO34" s="277"/>
      <c r="AUP34" s="277"/>
      <c r="AUQ34" s="277"/>
      <c r="AUR34" s="277"/>
      <c r="AUS34" s="277"/>
      <c r="AUT34" s="277"/>
      <c r="AUU34" s="277"/>
      <c r="AUV34" s="277"/>
      <c r="AUW34" s="277"/>
      <c r="AUX34" s="277"/>
      <c r="AUY34" s="277"/>
      <c r="AUZ34" s="277"/>
      <c r="AVA34" s="277"/>
      <c r="AVB34" s="277"/>
      <c r="AVC34" s="277"/>
      <c r="AVD34" s="277"/>
      <c r="AVE34" s="277"/>
      <c r="AVF34" s="277"/>
      <c r="AVG34" s="277"/>
      <c r="AVH34" s="277"/>
      <c r="AVI34" s="277"/>
      <c r="AVJ34" s="277"/>
      <c r="AVK34" s="277"/>
      <c r="AVL34" s="277"/>
      <c r="AVM34" s="277"/>
      <c r="AVN34" s="277"/>
      <c r="AVO34" s="277"/>
      <c r="AVP34" s="277"/>
      <c r="AVQ34" s="277"/>
      <c r="AVR34" s="277"/>
      <c r="AVS34" s="277"/>
      <c r="AVT34" s="277"/>
      <c r="AVU34" s="277"/>
      <c r="AVV34" s="277"/>
      <c r="AVW34" s="277"/>
      <c r="AVX34" s="277"/>
      <c r="AVY34" s="277"/>
      <c r="AVZ34" s="277"/>
      <c r="AWA34" s="277"/>
      <c r="AWB34" s="277"/>
      <c r="AWC34" s="277"/>
      <c r="AWD34" s="277"/>
      <c r="AWE34" s="277"/>
      <c r="AWF34" s="277"/>
      <c r="AWG34" s="277"/>
      <c r="AWH34" s="277"/>
      <c r="AWI34" s="277"/>
      <c r="AWJ34" s="277"/>
      <c r="AWK34" s="277"/>
      <c r="AWL34" s="277"/>
      <c r="AWM34" s="277"/>
      <c r="AWN34" s="277"/>
      <c r="AWO34" s="277"/>
      <c r="AWP34" s="277"/>
      <c r="AWQ34" s="277"/>
      <c r="AWR34" s="277"/>
      <c r="AWS34" s="277"/>
      <c r="AWT34" s="277"/>
      <c r="AWU34" s="277"/>
      <c r="AWV34" s="277"/>
      <c r="AWW34" s="277"/>
      <c r="AWX34" s="277"/>
      <c r="AWY34" s="277"/>
      <c r="AWZ34" s="277"/>
      <c r="AXA34" s="277"/>
      <c r="AXB34" s="277"/>
      <c r="AXC34" s="277"/>
      <c r="AXD34" s="277"/>
      <c r="AXE34" s="277"/>
      <c r="AXF34" s="277"/>
      <c r="AXG34" s="277"/>
      <c r="AXH34" s="277"/>
      <c r="AXI34" s="277"/>
      <c r="AXJ34" s="277"/>
      <c r="AXK34" s="277"/>
      <c r="AXL34" s="277"/>
      <c r="AXM34" s="277"/>
      <c r="AXN34" s="277"/>
      <c r="AXO34" s="277"/>
      <c r="AXP34" s="277"/>
      <c r="AXQ34" s="277"/>
      <c r="AXR34" s="277"/>
      <c r="AXS34" s="277"/>
      <c r="AXT34" s="277"/>
      <c r="AXU34" s="277"/>
      <c r="AXV34" s="277"/>
      <c r="AXW34" s="277"/>
      <c r="AXX34" s="277"/>
      <c r="AXY34" s="277"/>
      <c r="AXZ34" s="277"/>
      <c r="AYA34" s="277"/>
      <c r="AYB34" s="277"/>
      <c r="AYC34" s="277"/>
      <c r="AYD34" s="277"/>
      <c r="AYE34" s="277"/>
      <c r="AYF34" s="277"/>
      <c r="AYG34" s="277"/>
      <c r="AYH34" s="277"/>
      <c r="AYI34" s="277"/>
      <c r="AYJ34" s="277"/>
      <c r="AYK34" s="277"/>
      <c r="AYL34" s="277"/>
      <c r="AYM34" s="277"/>
      <c r="AYN34" s="277"/>
      <c r="AYO34" s="277"/>
      <c r="AYP34" s="277"/>
      <c r="AYQ34" s="277"/>
      <c r="AYR34" s="277"/>
      <c r="AYS34" s="277"/>
      <c r="AYT34" s="277"/>
      <c r="AYU34" s="277"/>
      <c r="AYV34" s="277"/>
      <c r="AYW34" s="277"/>
      <c r="AYX34" s="277"/>
      <c r="AYY34" s="277"/>
      <c r="AYZ34" s="277"/>
      <c r="AZA34" s="277"/>
      <c r="AZB34" s="277"/>
      <c r="AZC34" s="277"/>
      <c r="AZD34" s="277"/>
      <c r="AZE34" s="277"/>
      <c r="AZF34" s="277"/>
      <c r="AZG34" s="277"/>
      <c r="AZH34" s="277"/>
      <c r="AZI34" s="277"/>
      <c r="AZJ34" s="277"/>
      <c r="AZK34" s="277"/>
      <c r="AZL34" s="277"/>
      <c r="AZM34" s="277"/>
      <c r="AZN34" s="277"/>
      <c r="AZO34" s="277"/>
      <c r="AZP34" s="277"/>
      <c r="AZQ34" s="277"/>
      <c r="AZR34" s="277"/>
      <c r="AZS34" s="277"/>
      <c r="AZT34" s="277"/>
      <c r="AZU34" s="277"/>
      <c r="AZV34" s="277"/>
      <c r="AZW34" s="277"/>
      <c r="AZX34" s="277"/>
      <c r="AZY34" s="277"/>
      <c r="AZZ34" s="277"/>
      <c r="BAA34" s="277"/>
      <c r="BAB34" s="277"/>
      <c r="BAC34" s="277"/>
      <c r="BAD34" s="277"/>
      <c r="BAE34" s="277"/>
      <c r="BAF34" s="277"/>
      <c r="BAG34" s="277"/>
      <c r="BAH34" s="277"/>
      <c r="BAI34" s="277"/>
      <c r="BAJ34" s="277"/>
      <c r="BAK34" s="277"/>
      <c r="BAL34" s="277"/>
      <c r="BAM34" s="277"/>
      <c r="BAN34" s="277"/>
      <c r="BAO34" s="277"/>
      <c r="BAP34" s="277"/>
      <c r="BAQ34" s="277"/>
      <c r="BAR34" s="277"/>
      <c r="BAS34" s="277"/>
      <c r="BAT34" s="277"/>
      <c r="BAU34" s="277"/>
      <c r="BAV34" s="277"/>
      <c r="BAW34" s="277"/>
      <c r="BAX34" s="277"/>
      <c r="BAY34" s="277"/>
      <c r="BAZ34" s="277"/>
      <c r="BBA34" s="277"/>
      <c r="BBB34" s="277"/>
      <c r="BBC34" s="277"/>
      <c r="BBD34" s="277"/>
      <c r="BBE34" s="277"/>
      <c r="BBF34" s="277"/>
      <c r="BBG34" s="277"/>
      <c r="BBH34" s="277"/>
      <c r="BBI34" s="277"/>
      <c r="BBJ34" s="277"/>
      <c r="BBK34" s="277"/>
      <c r="BBL34" s="277"/>
      <c r="BBM34" s="277"/>
      <c r="BBN34" s="277"/>
      <c r="BBO34" s="277"/>
      <c r="BBP34" s="277"/>
      <c r="BBQ34" s="277"/>
      <c r="BBR34" s="277"/>
      <c r="BBS34" s="277"/>
      <c r="BBT34" s="277"/>
      <c r="BBU34" s="277"/>
      <c r="BBV34" s="277"/>
      <c r="BBW34" s="277"/>
      <c r="BBX34" s="277"/>
      <c r="BBY34" s="277"/>
      <c r="BBZ34" s="277"/>
      <c r="BCA34" s="277"/>
      <c r="BCB34" s="277"/>
      <c r="BCC34" s="277"/>
      <c r="BCD34" s="277"/>
      <c r="BCE34" s="277"/>
      <c r="BCF34" s="277"/>
      <c r="BCG34" s="277"/>
      <c r="BCH34" s="277"/>
      <c r="BCI34" s="277"/>
      <c r="BCJ34" s="277"/>
      <c r="BCK34" s="277"/>
      <c r="BCL34" s="277"/>
      <c r="BCM34" s="277"/>
      <c r="BCN34" s="277"/>
      <c r="BCO34" s="277"/>
      <c r="BCP34" s="277"/>
      <c r="BCQ34" s="277"/>
      <c r="BCR34" s="277"/>
      <c r="BCS34" s="277"/>
      <c r="BCT34" s="277"/>
      <c r="BCU34" s="277"/>
      <c r="BCV34" s="277"/>
      <c r="BCW34" s="277"/>
      <c r="BCX34" s="277"/>
      <c r="BCY34" s="277"/>
      <c r="BCZ34" s="277"/>
      <c r="BDA34" s="277"/>
      <c r="BDB34" s="277"/>
      <c r="BDC34" s="277"/>
      <c r="BDD34" s="277"/>
      <c r="BDE34" s="277"/>
      <c r="BDF34" s="277"/>
      <c r="BDG34" s="277"/>
      <c r="BDH34" s="277"/>
      <c r="BDI34" s="277"/>
      <c r="BDJ34" s="277"/>
      <c r="BDK34" s="277"/>
      <c r="BDL34" s="277"/>
      <c r="BDM34" s="277"/>
      <c r="BDN34" s="277"/>
      <c r="BDO34" s="277"/>
      <c r="BDP34" s="277"/>
      <c r="BDQ34" s="277"/>
      <c r="BDR34" s="277"/>
      <c r="BDS34" s="277"/>
      <c r="BDT34" s="277"/>
      <c r="BDU34" s="277"/>
      <c r="BDV34" s="277"/>
      <c r="BDW34" s="277"/>
      <c r="BDX34" s="277"/>
      <c r="BDY34" s="277"/>
      <c r="BDZ34" s="277"/>
      <c r="BEA34" s="277"/>
      <c r="BEB34" s="277"/>
      <c r="BEC34" s="277"/>
      <c r="BED34" s="277"/>
      <c r="BEE34" s="277"/>
      <c r="BEF34" s="277"/>
      <c r="BEG34" s="277"/>
      <c r="BEH34" s="277"/>
      <c r="BEI34" s="277"/>
      <c r="BEJ34" s="277"/>
      <c r="BEK34" s="277"/>
      <c r="BEL34" s="277"/>
      <c r="BEM34" s="277"/>
      <c r="BEN34" s="277"/>
      <c r="BEO34" s="277"/>
      <c r="BEP34" s="277"/>
      <c r="BEQ34" s="277"/>
      <c r="BER34" s="277"/>
      <c r="BES34" s="277"/>
      <c r="BET34" s="277"/>
      <c r="BEU34" s="277"/>
      <c r="BEV34" s="277"/>
      <c r="BEW34" s="277"/>
      <c r="BEX34" s="277"/>
      <c r="BEY34" s="277"/>
      <c r="BEZ34" s="277"/>
      <c r="BFA34" s="277"/>
      <c r="BFB34" s="277"/>
      <c r="BFC34" s="277"/>
      <c r="BFD34" s="277"/>
      <c r="BFE34" s="277"/>
      <c r="BFF34" s="277"/>
      <c r="BFG34" s="277"/>
      <c r="BFH34" s="277"/>
      <c r="BFI34" s="277"/>
      <c r="BFJ34" s="277"/>
      <c r="BFK34" s="277"/>
      <c r="BFL34" s="277"/>
      <c r="BFM34" s="277"/>
      <c r="BFN34" s="277"/>
      <c r="BFO34" s="277"/>
      <c r="BFP34" s="277"/>
      <c r="BFQ34" s="277"/>
      <c r="BFR34" s="277"/>
      <c r="BFS34" s="277"/>
      <c r="BFT34" s="277"/>
      <c r="BFU34" s="277"/>
      <c r="BFV34" s="277"/>
      <c r="BFW34" s="277"/>
      <c r="BFX34" s="277"/>
      <c r="BFY34" s="277"/>
      <c r="BFZ34" s="277"/>
      <c r="BGA34" s="277"/>
      <c r="BGB34" s="277"/>
      <c r="BGC34" s="277"/>
      <c r="BGD34" s="277"/>
      <c r="BGE34" s="277"/>
      <c r="BGF34" s="277"/>
      <c r="BGG34" s="277"/>
      <c r="BGH34" s="277"/>
      <c r="BGI34" s="277"/>
      <c r="BGJ34" s="277"/>
      <c r="BGK34" s="277"/>
      <c r="BGL34" s="277"/>
      <c r="BGM34" s="277"/>
      <c r="BGN34" s="277"/>
      <c r="BGO34" s="277"/>
      <c r="BGP34" s="277"/>
      <c r="BGQ34" s="277"/>
      <c r="BGR34" s="277"/>
      <c r="BGS34" s="277"/>
      <c r="BGT34" s="277"/>
      <c r="BGU34" s="277"/>
      <c r="BGV34" s="277"/>
      <c r="BGW34" s="277"/>
      <c r="BGX34" s="277"/>
      <c r="BGY34" s="277"/>
      <c r="BGZ34" s="277"/>
      <c r="BHA34" s="277"/>
      <c r="BHB34" s="277"/>
      <c r="BHC34" s="277"/>
      <c r="BHD34" s="277"/>
      <c r="BHE34" s="277"/>
      <c r="BHF34" s="277"/>
      <c r="BHG34" s="277"/>
      <c r="BHH34" s="277"/>
      <c r="BHI34" s="277"/>
      <c r="BHJ34" s="277"/>
      <c r="BHK34" s="277"/>
      <c r="BHL34" s="277"/>
      <c r="BHM34" s="277"/>
      <c r="BHN34" s="277"/>
      <c r="BHO34" s="277"/>
      <c r="BHP34" s="277"/>
      <c r="BHQ34" s="277"/>
      <c r="BHR34" s="277"/>
      <c r="BHS34" s="277"/>
      <c r="BHT34" s="277"/>
      <c r="BHU34" s="277"/>
      <c r="BHV34" s="277"/>
      <c r="BHW34" s="277"/>
      <c r="BHX34" s="277"/>
      <c r="BHY34" s="277"/>
      <c r="BHZ34" s="277"/>
      <c r="BIA34" s="277"/>
      <c r="BIB34" s="277"/>
      <c r="BIC34" s="277"/>
      <c r="BID34" s="277"/>
      <c r="BIE34" s="277"/>
      <c r="BIF34" s="277"/>
      <c r="BIG34" s="277"/>
      <c r="BIH34" s="277"/>
      <c r="BII34" s="277"/>
      <c r="BIJ34" s="277"/>
      <c r="BIK34" s="277"/>
      <c r="BIL34" s="277"/>
      <c r="BIM34" s="277"/>
      <c r="BIN34" s="277"/>
      <c r="BIO34" s="277"/>
      <c r="BIP34" s="277"/>
      <c r="BIQ34" s="277"/>
      <c r="BIR34" s="277"/>
      <c r="BIS34" s="277"/>
      <c r="BIT34" s="277"/>
      <c r="BIU34" s="277"/>
      <c r="BIV34" s="277"/>
      <c r="BIW34" s="277"/>
      <c r="BIX34" s="277"/>
      <c r="BIY34" s="277"/>
      <c r="BIZ34" s="277"/>
      <c r="BJA34" s="277"/>
      <c r="BJB34" s="277"/>
      <c r="BJC34" s="277"/>
      <c r="BJD34" s="277"/>
      <c r="BJE34" s="277"/>
      <c r="BJF34" s="277"/>
      <c r="BJG34" s="277"/>
      <c r="BJH34" s="277"/>
      <c r="BJI34" s="277"/>
      <c r="BJJ34" s="277"/>
      <c r="BJK34" s="277"/>
      <c r="BJL34" s="277"/>
      <c r="BJM34" s="277"/>
      <c r="BJN34" s="277"/>
      <c r="BJO34" s="277"/>
      <c r="BJP34" s="277"/>
      <c r="BJQ34" s="277"/>
      <c r="BJR34" s="277"/>
      <c r="BJS34" s="277"/>
      <c r="BJT34" s="277"/>
      <c r="BJU34" s="277"/>
      <c r="BJV34" s="277"/>
      <c r="BJW34" s="277"/>
      <c r="BJX34" s="277"/>
      <c r="BJY34" s="277"/>
      <c r="BJZ34" s="277"/>
      <c r="BKA34" s="277"/>
      <c r="BKB34" s="277"/>
      <c r="BKC34" s="277"/>
      <c r="BKD34" s="277"/>
      <c r="BKE34" s="277"/>
      <c r="BKF34" s="277"/>
      <c r="BKG34" s="277"/>
      <c r="BKH34" s="277"/>
      <c r="BKI34" s="277"/>
      <c r="BKJ34" s="277"/>
      <c r="BKK34" s="277"/>
      <c r="BKL34" s="277"/>
      <c r="BKM34" s="277"/>
      <c r="BKN34" s="277"/>
      <c r="BKO34" s="277"/>
      <c r="BKP34" s="277"/>
      <c r="BKQ34" s="277"/>
      <c r="BKR34" s="277"/>
      <c r="BKS34" s="277"/>
      <c r="BKT34" s="277"/>
      <c r="BKU34" s="277"/>
      <c r="BKV34" s="277"/>
      <c r="BKW34" s="277"/>
      <c r="BKX34" s="277"/>
      <c r="BKY34" s="277"/>
      <c r="BKZ34" s="277"/>
      <c r="BLA34" s="277"/>
      <c r="BLB34" s="277"/>
      <c r="BLC34" s="277"/>
      <c r="BLD34" s="277"/>
      <c r="BLE34" s="277"/>
      <c r="BLF34" s="277"/>
      <c r="BLG34" s="277"/>
      <c r="BLH34" s="277"/>
      <c r="BLI34" s="277"/>
      <c r="BLJ34" s="277"/>
      <c r="BLK34" s="277"/>
      <c r="BLL34" s="277"/>
      <c r="BLM34" s="277"/>
      <c r="BLN34" s="277"/>
      <c r="BLO34" s="277"/>
      <c r="BLP34" s="277"/>
      <c r="BLQ34" s="277"/>
      <c r="BLR34" s="277"/>
      <c r="BLS34" s="277"/>
      <c r="BLT34" s="277"/>
      <c r="BLU34" s="277"/>
      <c r="BLV34" s="277"/>
      <c r="BLW34" s="277"/>
      <c r="BLX34" s="277"/>
      <c r="BLY34" s="277"/>
      <c r="BLZ34" s="277"/>
      <c r="BMA34" s="277"/>
      <c r="BMB34" s="277"/>
      <c r="BMC34" s="277"/>
      <c r="BMD34" s="277"/>
      <c r="BME34" s="277"/>
      <c r="BMF34" s="277"/>
      <c r="BMG34" s="277"/>
      <c r="BMH34" s="277"/>
      <c r="BMI34" s="277"/>
      <c r="BMJ34" s="277"/>
      <c r="BMK34" s="277"/>
      <c r="BML34" s="277"/>
      <c r="BMM34" s="277"/>
      <c r="BMN34" s="277"/>
      <c r="BMO34" s="277"/>
      <c r="BMP34" s="277"/>
      <c r="BMQ34" s="277"/>
      <c r="BMR34" s="277"/>
      <c r="BMS34" s="277"/>
      <c r="BMT34" s="277"/>
      <c r="BMU34" s="277"/>
      <c r="BMV34" s="277"/>
      <c r="BMW34" s="277"/>
      <c r="BMX34" s="277"/>
      <c r="BMY34" s="277"/>
      <c r="BMZ34" s="277"/>
      <c r="BNA34" s="277"/>
      <c r="BNB34" s="277"/>
      <c r="BNC34" s="277"/>
      <c r="BND34" s="277"/>
      <c r="BNE34" s="277"/>
      <c r="BNF34" s="277"/>
      <c r="BNG34" s="277"/>
      <c r="BNH34" s="277"/>
      <c r="BNI34" s="277"/>
      <c r="BNJ34" s="277"/>
      <c r="BNK34" s="277"/>
      <c r="BNL34" s="277"/>
      <c r="BNM34" s="277"/>
      <c r="BNN34" s="277"/>
      <c r="BNO34" s="277"/>
      <c r="BNP34" s="277"/>
      <c r="BNQ34" s="277"/>
      <c r="BNR34" s="277"/>
      <c r="BNS34" s="277"/>
      <c r="BNT34" s="277"/>
      <c r="BNU34" s="277"/>
      <c r="BNV34" s="277"/>
      <c r="BNW34" s="277"/>
      <c r="BNX34" s="277"/>
      <c r="BNY34" s="277"/>
      <c r="BNZ34" s="277"/>
      <c r="BOA34" s="277"/>
      <c r="BOB34" s="277"/>
      <c r="BOC34" s="277"/>
      <c r="BOD34" s="277"/>
      <c r="BOE34" s="277"/>
      <c r="BOF34" s="277"/>
      <c r="BOG34" s="277"/>
      <c r="BOH34" s="277"/>
      <c r="BOI34" s="277"/>
      <c r="BOJ34" s="277"/>
      <c r="BOK34" s="277"/>
      <c r="BOL34" s="277"/>
      <c r="BOM34" s="277"/>
      <c r="BON34" s="277"/>
      <c r="BOO34" s="277"/>
      <c r="BOP34" s="277"/>
      <c r="BOQ34" s="277"/>
      <c r="BOR34" s="277"/>
      <c r="BOS34" s="277"/>
      <c r="BOT34" s="277"/>
      <c r="BOU34" s="277"/>
      <c r="BOV34" s="277"/>
      <c r="BOW34" s="277"/>
      <c r="BOX34" s="277"/>
      <c r="BOY34" s="277"/>
      <c r="BOZ34" s="277"/>
      <c r="BPA34" s="277"/>
      <c r="BPB34" s="277"/>
      <c r="BPC34" s="277"/>
      <c r="BPD34" s="277"/>
      <c r="BPE34" s="277"/>
      <c r="BPF34" s="277"/>
      <c r="BPG34" s="277"/>
      <c r="BPH34" s="277"/>
      <c r="BPI34" s="277"/>
      <c r="BPJ34" s="277"/>
      <c r="BPK34" s="277"/>
      <c r="BPL34" s="277"/>
      <c r="BPM34" s="277"/>
      <c r="BPN34" s="277"/>
      <c r="BPO34" s="277"/>
      <c r="BPP34" s="277"/>
      <c r="BPQ34" s="277"/>
      <c r="BPR34" s="277"/>
      <c r="BPS34" s="277"/>
      <c r="BPT34" s="277"/>
      <c r="BPU34" s="277"/>
      <c r="BPV34" s="277"/>
      <c r="BPW34" s="277"/>
      <c r="BPX34" s="277"/>
      <c r="BPY34" s="277"/>
      <c r="BPZ34" s="277"/>
      <c r="BQA34" s="277"/>
      <c r="BQB34" s="277"/>
      <c r="BQC34" s="277"/>
      <c r="BQD34" s="277"/>
      <c r="BQE34" s="277"/>
      <c r="BQF34" s="277"/>
      <c r="BQG34" s="277"/>
      <c r="BQH34" s="277"/>
      <c r="BQI34" s="277"/>
      <c r="BQJ34" s="277"/>
      <c r="BQK34" s="277"/>
      <c r="BQL34" s="277"/>
      <c r="BQM34" s="277"/>
      <c r="BQN34" s="277"/>
      <c r="BQO34" s="277"/>
      <c r="BQP34" s="277"/>
      <c r="BQQ34" s="277"/>
      <c r="BQR34" s="277"/>
      <c r="BQS34" s="277"/>
      <c r="BQT34" s="277"/>
      <c r="BQU34" s="277"/>
      <c r="BQV34" s="277"/>
      <c r="BQW34" s="277"/>
      <c r="BQX34" s="277"/>
      <c r="BQY34" s="277"/>
      <c r="BQZ34" s="277"/>
      <c r="BRA34" s="277"/>
      <c r="BRB34" s="277"/>
      <c r="BRC34" s="277"/>
      <c r="BRD34" s="277"/>
      <c r="BRE34" s="277"/>
      <c r="BRF34" s="277"/>
      <c r="BRG34" s="277"/>
      <c r="BRH34" s="277"/>
      <c r="BRI34" s="277"/>
      <c r="BRJ34" s="277"/>
      <c r="BRK34" s="277"/>
      <c r="BRL34" s="277"/>
      <c r="BRM34" s="277"/>
      <c r="BRN34" s="277"/>
      <c r="BRO34" s="277"/>
      <c r="BRP34" s="277"/>
      <c r="BRQ34" s="277"/>
      <c r="BRR34" s="277"/>
      <c r="BRS34" s="277"/>
      <c r="BRT34" s="277"/>
      <c r="BRU34" s="277"/>
      <c r="BRV34" s="277"/>
      <c r="BRW34" s="277"/>
      <c r="BRX34" s="277"/>
      <c r="BRY34" s="277"/>
      <c r="BRZ34" s="277"/>
      <c r="BSA34" s="277"/>
      <c r="BSB34" s="277"/>
      <c r="BSC34" s="277"/>
      <c r="BSD34" s="277"/>
      <c r="BSE34" s="277"/>
      <c r="BSF34" s="277"/>
      <c r="BSG34" s="277"/>
      <c r="BSH34" s="277"/>
      <c r="BSI34" s="277"/>
      <c r="BSJ34" s="277"/>
      <c r="BSK34" s="277"/>
      <c r="BSL34" s="277"/>
      <c r="BSM34" s="277"/>
      <c r="BSN34" s="277"/>
      <c r="BSO34" s="277"/>
      <c r="BSP34" s="277"/>
      <c r="BSQ34" s="277"/>
      <c r="BSR34" s="277"/>
      <c r="BSS34" s="277"/>
      <c r="BST34" s="277"/>
      <c r="BSU34" s="277"/>
      <c r="BSV34" s="277"/>
      <c r="BSW34" s="277"/>
      <c r="BSX34" s="277"/>
      <c r="BSY34" s="277"/>
      <c r="BSZ34" s="277"/>
      <c r="BTA34" s="277"/>
      <c r="BTB34" s="277"/>
      <c r="BTC34" s="277"/>
      <c r="BTD34" s="277"/>
      <c r="BTE34" s="277"/>
      <c r="BTF34" s="277"/>
      <c r="BTG34" s="277"/>
      <c r="BTH34" s="277"/>
      <c r="BTI34" s="277"/>
      <c r="BTJ34" s="277"/>
      <c r="BTK34" s="277"/>
      <c r="BTL34" s="277"/>
      <c r="BTM34" s="277"/>
      <c r="BTN34" s="277"/>
      <c r="BTO34" s="277"/>
      <c r="BTP34" s="277"/>
      <c r="BTQ34" s="277"/>
      <c r="BTR34" s="277"/>
      <c r="BTS34" s="277"/>
      <c r="BTT34" s="277"/>
      <c r="BTU34" s="277"/>
      <c r="BTV34" s="277"/>
      <c r="BTW34" s="277"/>
      <c r="BTX34" s="277"/>
      <c r="BTY34" s="277"/>
      <c r="BTZ34" s="277"/>
      <c r="BUA34" s="277"/>
      <c r="BUB34" s="277"/>
      <c r="BUC34" s="277"/>
      <c r="BUD34" s="277"/>
      <c r="BUE34" s="277"/>
      <c r="BUF34" s="277"/>
      <c r="BUG34" s="277"/>
      <c r="BUH34" s="277"/>
      <c r="BUI34" s="277"/>
      <c r="BUJ34" s="277"/>
      <c r="BUK34" s="277"/>
      <c r="BUL34" s="277"/>
      <c r="BUM34" s="277"/>
      <c r="BUN34" s="277"/>
      <c r="BUO34" s="277"/>
      <c r="BUP34" s="277"/>
      <c r="BUQ34" s="277"/>
      <c r="BUR34" s="277"/>
      <c r="BUS34" s="277"/>
      <c r="BUT34" s="277"/>
      <c r="BUU34" s="277"/>
      <c r="BUV34" s="277"/>
      <c r="BUW34" s="277"/>
      <c r="BUX34" s="277"/>
      <c r="BUY34" s="277"/>
      <c r="BUZ34" s="277"/>
      <c r="BVA34" s="277"/>
      <c r="BVB34" s="277"/>
      <c r="BVC34" s="277"/>
      <c r="BVD34" s="277"/>
      <c r="BVE34" s="277"/>
      <c r="BVF34" s="277"/>
      <c r="BVG34" s="277"/>
      <c r="BVH34" s="277"/>
      <c r="BVI34" s="277"/>
      <c r="BVJ34" s="277"/>
      <c r="BVK34" s="277"/>
      <c r="BVL34" s="277"/>
      <c r="BVM34" s="277"/>
      <c r="BVN34" s="277"/>
      <c r="BVO34" s="277"/>
      <c r="BVP34" s="277"/>
      <c r="BVQ34" s="277"/>
      <c r="BVR34" s="277"/>
      <c r="BVS34" s="277"/>
      <c r="BVT34" s="277"/>
      <c r="BVU34" s="277"/>
      <c r="BVV34" s="277"/>
      <c r="BVW34" s="277"/>
      <c r="BVX34" s="277"/>
      <c r="BVY34" s="277"/>
      <c r="BVZ34" s="277"/>
      <c r="BWA34" s="277"/>
      <c r="BWB34" s="277"/>
      <c r="BWC34" s="277"/>
      <c r="BWD34" s="277"/>
      <c r="BWE34" s="277"/>
      <c r="BWF34" s="277"/>
      <c r="BWG34" s="277"/>
      <c r="BWH34" s="277"/>
      <c r="BWI34" s="277"/>
      <c r="BWJ34" s="277"/>
      <c r="BWK34" s="277"/>
      <c r="BWL34" s="277"/>
      <c r="BWM34" s="277"/>
      <c r="BWN34" s="277"/>
      <c r="BWO34" s="277"/>
      <c r="BWP34" s="277"/>
      <c r="BWQ34" s="277"/>
      <c r="BWR34" s="277"/>
      <c r="BWS34" s="277"/>
      <c r="BWT34" s="277"/>
      <c r="BWU34" s="277"/>
      <c r="BWV34" s="277"/>
      <c r="BWW34" s="277"/>
      <c r="BWX34" s="277"/>
      <c r="BWY34" s="277"/>
      <c r="BWZ34" s="277"/>
      <c r="BXA34" s="277"/>
      <c r="BXB34" s="277"/>
      <c r="BXC34" s="277"/>
      <c r="BXD34" s="277"/>
      <c r="BXE34" s="277"/>
      <c r="BXF34" s="277"/>
      <c r="BXG34" s="277"/>
      <c r="BXH34" s="277"/>
      <c r="BXI34" s="277"/>
      <c r="BXJ34" s="277"/>
      <c r="BXK34" s="277"/>
      <c r="BXL34" s="277"/>
      <c r="BXM34" s="277"/>
      <c r="BXN34" s="277"/>
      <c r="BXO34" s="277"/>
      <c r="BXP34" s="277"/>
      <c r="BXQ34" s="277"/>
      <c r="BXR34" s="277"/>
      <c r="BXS34" s="277"/>
      <c r="BXT34" s="277"/>
      <c r="BXU34" s="277"/>
      <c r="BXV34" s="277"/>
      <c r="BXW34" s="277"/>
      <c r="BXX34" s="277"/>
      <c r="BXY34" s="277"/>
      <c r="BXZ34" s="277"/>
      <c r="BYA34" s="277"/>
      <c r="BYB34" s="277"/>
      <c r="BYC34" s="277"/>
      <c r="BYD34" s="277"/>
      <c r="BYE34" s="277"/>
      <c r="BYF34" s="277"/>
      <c r="BYG34" s="277"/>
      <c r="BYH34" s="277"/>
      <c r="BYI34" s="277"/>
      <c r="BYJ34" s="277"/>
      <c r="BYK34" s="277"/>
      <c r="BYL34" s="277"/>
      <c r="BYM34" s="277"/>
      <c r="BYN34" s="277"/>
      <c r="BYO34" s="277"/>
      <c r="BYP34" s="277"/>
      <c r="BYQ34" s="277"/>
      <c r="BYR34" s="277"/>
      <c r="BYS34" s="277"/>
      <c r="BYT34" s="277"/>
      <c r="BYU34" s="277"/>
      <c r="BYV34" s="277"/>
      <c r="BYW34" s="277"/>
      <c r="BYX34" s="277"/>
      <c r="BYY34" s="277"/>
      <c r="BYZ34" s="277"/>
      <c r="BZA34" s="277"/>
      <c r="BZB34" s="277"/>
      <c r="BZC34" s="277"/>
      <c r="BZD34" s="277"/>
      <c r="BZE34" s="277"/>
      <c r="BZF34" s="277"/>
      <c r="BZG34" s="277"/>
      <c r="BZH34" s="277"/>
      <c r="BZI34" s="277"/>
      <c r="BZJ34" s="277"/>
      <c r="BZK34" s="277"/>
      <c r="BZL34" s="277"/>
      <c r="BZM34" s="277"/>
      <c r="BZN34" s="277"/>
      <c r="BZO34" s="277"/>
      <c r="BZP34" s="277"/>
      <c r="BZQ34" s="277"/>
      <c r="BZR34" s="277"/>
      <c r="BZS34" s="277"/>
      <c r="BZT34" s="277"/>
      <c r="BZU34" s="277"/>
      <c r="BZV34" s="277"/>
      <c r="BZW34" s="277"/>
      <c r="BZX34" s="277"/>
      <c r="BZY34" s="277"/>
      <c r="BZZ34" s="277"/>
      <c r="CAA34" s="277"/>
      <c r="CAB34" s="277"/>
      <c r="CAC34" s="277"/>
      <c r="CAD34" s="277"/>
      <c r="CAE34" s="277"/>
      <c r="CAF34" s="277"/>
      <c r="CAG34" s="277"/>
      <c r="CAH34" s="277"/>
      <c r="CAI34" s="277"/>
      <c r="CAJ34" s="277"/>
      <c r="CAK34" s="277"/>
      <c r="CAL34" s="277"/>
      <c r="CAM34" s="277"/>
      <c r="CAN34" s="277"/>
      <c r="CAO34" s="277"/>
      <c r="CAP34" s="277"/>
      <c r="CAQ34" s="277"/>
      <c r="CAR34" s="277"/>
      <c r="CAS34" s="277"/>
      <c r="CAT34" s="277"/>
      <c r="CAU34" s="277"/>
      <c r="CAV34" s="277"/>
      <c r="CAW34" s="277"/>
      <c r="CAX34" s="277"/>
      <c r="CAY34" s="277"/>
      <c r="CAZ34" s="277"/>
      <c r="CBA34" s="277"/>
      <c r="CBB34" s="277"/>
      <c r="CBC34" s="277"/>
      <c r="CBD34" s="277"/>
      <c r="CBE34" s="277"/>
      <c r="CBF34" s="277"/>
      <c r="CBG34" s="277"/>
      <c r="CBH34" s="277"/>
      <c r="CBI34" s="277"/>
      <c r="CBJ34" s="277"/>
      <c r="CBK34" s="277"/>
      <c r="CBL34" s="277"/>
      <c r="CBM34" s="277"/>
      <c r="CBN34" s="277"/>
      <c r="CBO34" s="277"/>
      <c r="CBP34" s="277"/>
      <c r="CBQ34" s="277"/>
      <c r="CBR34" s="277"/>
      <c r="CBS34" s="277"/>
      <c r="CBT34" s="277"/>
      <c r="CBU34" s="277"/>
      <c r="CBV34" s="277"/>
      <c r="CBW34" s="277"/>
      <c r="CBX34" s="277"/>
      <c r="CBY34" s="277"/>
      <c r="CBZ34" s="277"/>
      <c r="CCA34" s="277"/>
      <c r="CCB34" s="277"/>
      <c r="CCC34" s="277"/>
      <c r="CCD34" s="277"/>
      <c r="CCE34" s="277"/>
      <c r="CCF34" s="277"/>
      <c r="CCG34" s="277"/>
      <c r="CCH34" s="277"/>
      <c r="CCI34" s="277"/>
      <c r="CCJ34" s="277"/>
      <c r="CCK34" s="277"/>
      <c r="CCL34" s="277"/>
      <c r="CCM34" s="277"/>
      <c r="CCN34" s="277"/>
      <c r="CCO34" s="277"/>
      <c r="CCP34" s="277"/>
      <c r="CCQ34" s="277"/>
      <c r="CCR34" s="277"/>
      <c r="CCS34" s="277"/>
      <c r="CCT34" s="277"/>
      <c r="CCU34" s="277"/>
      <c r="CCV34" s="277"/>
      <c r="CCW34" s="277"/>
      <c r="CCX34" s="277"/>
      <c r="CCY34" s="277"/>
      <c r="CCZ34" s="277"/>
      <c r="CDA34" s="277"/>
      <c r="CDB34" s="277"/>
      <c r="CDC34" s="277"/>
      <c r="CDD34" s="277"/>
      <c r="CDE34" s="277"/>
      <c r="CDF34" s="277"/>
      <c r="CDG34" s="277"/>
      <c r="CDH34" s="277"/>
      <c r="CDI34" s="277"/>
      <c r="CDJ34" s="277"/>
      <c r="CDK34" s="277"/>
      <c r="CDL34" s="277"/>
      <c r="CDM34" s="277"/>
      <c r="CDN34" s="277"/>
      <c r="CDO34" s="277"/>
      <c r="CDP34" s="277"/>
      <c r="CDQ34" s="277"/>
      <c r="CDR34" s="277"/>
      <c r="CDS34" s="277"/>
      <c r="CDT34" s="277"/>
      <c r="CDU34" s="277"/>
      <c r="CDV34" s="277"/>
      <c r="CDW34" s="277"/>
      <c r="CDX34" s="277"/>
      <c r="CDY34" s="277"/>
      <c r="CDZ34" s="277"/>
      <c r="CEA34" s="277"/>
      <c r="CEB34" s="277"/>
      <c r="CEC34" s="277"/>
      <c r="CED34" s="277"/>
      <c r="CEE34" s="277"/>
      <c r="CEF34" s="277"/>
      <c r="CEG34" s="277"/>
      <c r="CEH34" s="277"/>
      <c r="CEI34" s="277"/>
      <c r="CEJ34" s="277"/>
      <c r="CEK34" s="277"/>
      <c r="CEL34" s="277"/>
      <c r="CEM34" s="277"/>
      <c r="CEN34" s="277"/>
      <c r="CEO34" s="277"/>
      <c r="CEP34" s="277"/>
      <c r="CEQ34" s="277"/>
      <c r="CER34" s="277"/>
      <c r="CES34" s="277"/>
      <c r="CET34" s="277"/>
      <c r="CEU34" s="277"/>
      <c r="CEV34" s="277"/>
      <c r="CEW34" s="277"/>
      <c r="CEX34" s="277"/>
      <c r="CEY34" s="277"/>
      <c r="CEZ34" s="277"/>
      <c r="CFA34" s="277"/>
      <c r="CFB34" s="277"/>
      <c r="CFC34" s="277"/>
      <c r="CFD34" s="277"/>
      <c r="CFE34" s="277"/>
      <c r="CFF34" s="277"/>
      <c r="CFG34" s="277"/>
      <c r="CFH34" s="277"/>
      <c r="CFI34" s="277"/>
      <c r="CFJ34" s="277"/>
      <c r="CFK34" s="277"/>
      <c r="CFL34" s="277"/>
      <c r="CFM34" s="277"/>
      <c r="CFN34" s="277"/>
      <c r="CFO34" s="277"/>
      <c r="CFP34" s="277"/>
      <c r="CFQ34" s="277"/>
      <c r="CFR34" s="277"/>
      <c r="CFS34" s="277"/>
      <c r="CFT34" s="277"/>
      <c r="CFU34" s="277"/>
      <c r="CFV34" s="277"/>
      <c r="CFW34" s="277"/>
      <c r="CFX34" s="277"/>
      <c r="CFY34" s="277"/>
      <c r="CFZ34" s="277"/>
      <c r="CGA34" s="277"/>
      <c r="CGB34" s="277"/>
      <c r="CGC34" s="277"/>
      <c r="CGD34" s="277"/>
      <c r="CGE34" s="277"/>
      <c r="CGF34" s="277"/>
      <c r="CGG34" s="277"/>
      <c r="CGH34" s="277"/>
      <c r="CGI34" s="277"/>
      <c r="CGJ34" s="277"/>
      <c r="CGK34" s="277"/>
      <c r="CGL34" s="277"/>
      <c r="CGM34" s="277"/>
      <c r="CGN34" s="277"/>
      <c r="CGO34" s="277"/>
      <c r="CGP34" s="277"/>
      <c r="CGQ34" s="277"/>
      <c r="CGR34" s="277"/>
      <c r="CGS34" s="277"/>
      <c r="CGT34" s="277"/>
      <c r="CGU34" s="277"/>
      <c r="CGV34" s="277"/>
      <c r="CGW34" s="277"/>
      <c r="CGX34" s="277"/>
      <c r="CGY34" s="277"/>
      <c r="CGZ34" s="277"/>
      <c r="CHA34" s="277"/>
      <c r="CHB34" s="277"/>
      <c r="CHC34" s="277"/>
      <c r="CHD34" s="277"/>
      <c r="CHE34" s="277"/>
      <c r="CHF34" s="277"/>
      <c r="CHG34" s="277"/>
      <c r="CHH34" s="277"/>
      <c r="CHI34" s="277"/>
      <c r="CHJ34" s="277"/>
      <c r="CHK34" s="277"/>
      <c r="CHL34" s="277"/>
      <c r="CHM34" s="277"/>
      <c r="CHN34" s="277"/>
      <c r="CHO34" s="277"/>
      <c r="CHP34" s="277"/>
      <c r="CHQ34" s="277"/>
      <c r="CHR34" s="277"/>
      <c r="CHS34" s="277"/>
      <c r="CHT34" s="277"/>
      <c r="CHU34" s="277"/>
      <c r="CHV34" s="277"/>
      <c r="CHW34" s="277"/>
      <c r="CHX34" s="277"/>
      <c r="CHY34" s="277"/>
      <c r="CHZ34" s="277"/>
      <c r="CIA34" s="277"/>
      <c r="CIB34" s="277"/>
      <c r="CIC34" s="277"/>
      <c r="CID34" s="277"/>
      <c r="CIE34" s="277"/>
      <c r="CIF34" s="277"/>
      <c r="CIG34" s="277"/>
      <c r="CIH34" s="277"/>
      <c r="CII34" s="277"/>
      <c r="CIJ34" s="277"/>
      <c r="CIK34" s="277"/>
      <c r="CIL34" s="277"/>
      <c r="CIM34" s="277"/>
      <c r="CIN34" s="277"/>
      <c r="CIO34" s="277"/>
      <c r="CIP34" s="277"/>
      <c r="CIQ34" s="277"/>
      <c r="CIR34" s="277"/>
      <c r="CIS34" s="277"/>
      <c r="CIT34" s="277"/>
      <c r="CIU34" s="277"/>
      <c r="CIV34" s="277"/>
      <c r="CIW34" s="277"/>
      <c r="CIX34" s="277"/>
      <c r="CIY34" s="277"/>
      <c r="CIZ34" s="277"/>
      <c r="CJA34" s="277"/>
      <c r="CJB34" s="277"/>
      <c r="CJC34" s="277"/>
      <c r="CJD34" s="277"/>
      <c r="CJE34" s="277"/>
      <c r="CJF34" s="277"/>
      <c r="CJG34" s="277"/>
      <c r="CJH34" s="277"/>
      <c r="CJI34" s="277"/>
      <c r="CJJ34" s="277"/>
      <c r="CJK34" s="277"/>
      <c r="CJL34" s="277"/>
      <c r="CJM34" s="277"/>
      <c r="CJN34" s="277"/>
      <c r="CJO34" s="277"/>
      <c r="CJP34" s="277"/>
      <c r="CJQ34" s="277"/>
      <c r="CJR34" s="277"/>
      <c r="CJS34" s="277"/>
      <c r="CJT34" s="277"/>
      <c r="CJU34" s="277"/>
      <c r="CJV34" s="277"/>
      <c r="CJW34" s="277"/>
      <c r="CJX34" s="277"/>
      <c r="CJY34" s="277"/>
      <c r="CJZ34" s="277"/>
      <c r="CKA34" s="277"/>
      <c r="CKB34" s="277"/>
      <c r="CKC34" s="277"/>
      <c r="CKD34" s="277"/>
      <c r="CKE34" s="277"/>
      <c r="CKF34" s="277"/>
      <c r="CKG34" s="277"/>
      <c r="CKH34" s="277"/>
      <c r="CKI34" s="277"/>
      <c r="CKJ34" s="277"/>
      <c r="CKK34" s="277"/>
      <c r="CKL34" s="277"/>
      <c r="CKM34" s="277"/>
      <c r="CKN34" s="277"/>
      <c r="CKO34" s="277"/>
      <c r="CKP34" s="277"/>
      <c r="CKQ34" s="277"/>
      <c r="CKR34" s="277"/>
      <c r="CKS34" s="277"/>
      <c r="CKT34" s="277"/>
      <c r="CKU34" s="277"/>
      <c r="CKV34" s="277"/>
      <c r="CKW34" s="277"/>
      <c r="CKX34" s="277"/>
      <c r="CKY34" s="277"/>
      <c r="CKZ34" s="277"/>
      <c r="CLA34" s="277"/>
      <c r="CLB34" s="277"/>
      <c r="CLC34" s="277"/>
      <c r="CLD34" s="277"/>
      <c r="CLE34" s="277"/>
      <c r="CLF34" s="277"/>
      <c r="CLG34" s="277"/>
      <c r="CLH34" s="277"/>
      <c r="CLI34" s="277"/>
      <c r="CLJ34" s="277"/>
      <c r="CLK34" s="277"/>
      <c r="CLL34" s="277"/>
      <c r="CLM34" s="277"/>
      <c r="CLN34" s="277"/>
      <c r="CLO34" s="277"/>
      <c r="CLP34" s="277"/>
      <c r="CLQ34" s="277"/>
      <c r="CLR34" s="277"/>
      <c r="CLS34" s="277"/>
      <c r="CLT34" s="277"/>
      <c r="CLU34" s="277"/>
      <c r="CLV34" s="277"/>
      <c r="CLW34" s="277"/>
      <c r="CLX34" s="277"/>
      <c r="CLY34" s="277"/>
      <c r="CLZ34" s="277"/>
      <c r="CMA34" s="277"/>
      <c r="CMB34" s="277"/>
      <c r="CMC34" s="277"/>
      <c r="CMD34" s="277"/>
      <c r="CME34" s="277"/>
      <c r="CMF34" s="277"/>
      <c r="CMG34" s="277"/>
      <c r="CMH34" s="277"/>
      <c r="CMI34" s="277"/>
      <c r="CMJ34" s="277"/>
      <c r="CMK34" s="277"/>
      <c r="CML34" s="277"/>
      <c r="CMM34" s="277"/>
      <c r="CMN34" s="277"/>
      <c r="CMO34" s="277"/>
      <c r="CMP34" s="277"/>
      <c r="CMQ34" s="277"/>
      <c r="CMR34" s="277"/>
      <c r="CMS34" s="277"/>
      <c r="CMT34" s="277"/>
      <c r="CMU34" s="277"/>
      <c r="CMV34" s="277"/>
      <c r="CMW34" s="277"/>
      <c r="CMX34" s="277"/>
      <c r="CMY34" s="277"/>
      <c r="CMZ34" s="277"/>
      <c r="CNA34" s="277"/>
      <c r="CNB34" s="277"/>
      <c r="CNC34" s="277"/>
      <c r="CND34" s="277"/>
      <c r="CNE34" s="277"/>
      <c r="CNF34" s="277"/>
      <c r="CNG34" s="277"/>
      <c r="CNH34" s="277"/>
      <c r="CNI34" s="277"/>
      <c r="CNJ34" s="277"/>
      <c r="CNK34" s="277"/>
      <c r="CNL34" s="277"/>
      <c r="CNM34" s="277"/>
      <c r="CNN34" s="277"/>
      <c r="CNO34" s="277"/>
      <c r="CNP34" s="277"/>
      <c r="CNQ34" s="277"/>
      <c r="CNR34" s="277"/>
      <c r="CNS34" s="277"/>
      <c r="CNT34" s="277"/>
      <c r="CNU34" s="277"/>
      <c r="CNV34" s="277"/>
      <c r="CNW34" s="277"/>
      <c r="CNX34" s="277"/>
      <c r="CNY34" s="277"/>
      <c r="CNZ34" s="277"/>
      <c r="COA34" s="277"/>
      <c r="COB34" s="277"/>
      <c r="COC34" s="277"/>
      <c r="COD34" s="277"/>
      <c r="COE34" s="277"/>
      <c r="COF34" s="277"/>
      <c r="COG34" s="277"/>
      <c r="COH34" s="277"/>
      <c r="COI34" s="277"/>
      <c r="COJ34" s="277"/>
      <c r="COK34" s="277"/>
      <c r="COL34" s="277"/>
      <c r="COM34" s="277"/>
      <c r="CON34" s="277"/>
      <c r="COO34" s="277"/>
      <c r="COP34" s="277"/>
      <c r="COQ34" s="277"/>
      <c r="COR34" s="277"/>
      <c r="COS34" s="277"/>
      <c r="COT34" s="277"/>
      <c r="COU34" s="277"/>
      <c r="COV34" s="277"/>
      <c r="COW34" s="277"/>
      <c r="COX34" s="277"/>
      <c r="COY34" s="277"/>
      <c r="COZ34" s="277"/>
      <c r="CPA34" s="277"/>
      <c r="CPB34" s="277"/>
      <c r="CPC34" s="277"/>
      <c r="CPD34" s="277"/>
      <c r="CPE34" s="277"/>
      <c r="CPF34" s="277"/>
      <c r="CPG34" s="277"/>
      <c r="CPH34" s="277"/>
      <c r="CPI34" s="277"/>
      <c r="CPJ34" s="277"/>
      <c r="CPK34" s="277"/>
      <c r="CPL34" s="277"/>
      <c r="CPM34" s="277"/>
      <c r="CPN34" s="277"/>
      <c r="CPO34" s="277"/>
      <c r="CPP34" s="277"/>
      <c r="CPQ34" s="277"/>
      <c r="CPR34" s="277"/>
      <c r="CPS34" s="277"/>
      <c r="CPT34" s="277"/>
      <c r="CPU34" s="277"/>
      <c r="CPV34" s="277"/>
      <c r="CPW34" s="277"/>
      <c r="CPX34" s="277"/>
      <c r="CPY34" s="277"/>
      <c r="CPZ34" s="277"/>
      <c r="CQA34" s="277"/>
      <c r="CQB34" s="277"/>
      <c r="CQC34" s="277"/>
      <c r="CQD34" s="277"/>
      <c r="CQE34" s="277"/>
      <c r="CQF34" s="277"/>
      <c r="CQG34" s="277"/>
      <c r="CQH34" s="277"/>
      <c r="CQI34" s="277"/>
      <c r="CQJ34" s="277"/>
      <c r="CQK34" s="277"/>
      <c r="CQL34" s="277"/>
      <c r="CQM34" s="277"/>
      <c r="CQN34" s="277"/>
      <c r="CQO34" s="277"/>
      <c r="CQP34" s="277"/>
      <c r="CQQ34" s="277"/>
      <c r="CQR34" s="277"/>
      <c r="CQS34" s="277"/>
      <c r="CQT34" s="277"/>
      <c r="CQU34" s="277"/>
      <c r="CQV34" s="277"/>
      <c r="CQW34" s="277"/>
      <c r="CQX34" s="277"/>
      <c r="CQY34" s="277"/>
      <c r="CQZ34" s="277"/>
      <c r="CRA34" s="277"/>
      <c r="CRB34" s="277"/>
      <c r="CRC34" s="277"/>
      <c r="CRD34" s="277"/>
      <c r="CRE34" s="277"/>
      <c r="CRF34" s="277"/>
      <c r="CRG34" s="277"/>
      <c r="CRH34" s="277"/>
      <c r="CRI34" s="277"/>
      <c r="CRJ34" s="277"/>
      <c r="CRK34" s="277"/>
      <c r="CRL34" s="277"/>
      <c r="CRM34" s="277"/>
      <c r="CRN34" s="277"/>
      <c r="CRO34" s="277"/>
      <c r="CRP34" s="277"/>
      <c r="CRQ34" s="277"/>
      <c r="CRR34" s="277"/>
      <c r="CRS34" s="277"/>
      <c r="CRT34" s="277"/>
      <c r="CRU34" s="277"/>
      <c r="CRV34" s="277"/>
      <c r="CRW34" s="277"/>
      <c r="CRX34" s="277"/>
      <c r="CRY34" s="277"/>
      <c r="CRZ34" s="277"/>
      <c r="CSA34" s="277"/>
      <c r="CSB34" s="277"/>
      <c r="CSC34" s="277"/>
      <c r="CSD34" s="277"/>
      <c r="CSE34" s="277"/>
      <c r="CSF34" s="277"/>
      <c r="CSG34" s="277"/>
      <c r="CSH34" s="277"/>
      <c r="CSI34" s="277"/>
      <c r="CSJ34" s="277"/>
      <c r="CSK34" s="277"/>
      <c r="CSL34" s="277"/>
      <c r="CSM34" s="277"/>
      <c r="CSN34" s="277"/>
      <c r="CSO34" s="277"/>
      <c r="CSP34" s="277"/>
      <c r="CSQ34" s="277"/>
      <c r="CSR34" s="277"/>
      <c r="CSS34" s="277"/>
      <c r="CST34" s="277"/>
      <c r="CSU34" s="277"/>
      <c r="CSV34" s="277"/>
      <c r="CSW34" s="277"/>
      <c r="CSX34" s="277"/>
      <c r="CSY34" s="277"/>
      <c r="CSZ34" s="277"/>
      <c r="CTA34" s="277"/>
      <c r="CTB34" s="277"/>
      <c r="CTC34" s="277"/>
      <c r="CTD34" s="277"/>
      <c r="CTE34" s="277"/>
      <c r="CTF34" s="277"/>
      <c r="CTG34" s="277"/>
      <c r="CTH34" s="277"/>
      <c r="CTI34" s="277"/>
      <c r="CTJ34" s="277"/>
      <c r="CTK34" s="277"/>
      <c r="CTL34" s="277"/>
      <c r="CTM34" s="277"/>
      <c r="CTN34" s="277"/>
      <c r="CTO34" s="277"/>
      <c r="CTP34" s="277"/>
      <c r="CTQ34" s="277"/>
      <c r="CTR34" s="277"/>
      <c r="CTS34" s="277"/>
      <c r="CTT34" s="277"/>
      <c r="CTU34" s="277"/>
      <c r="CTV34" s="277"/>
      <c r="CTW34" s="277"/>
      <c r="CTX34" s="277"/>
      <c r="CTY34" s="277"/>
      <c r="CTZ34" s="277"/>
      <c r="CUA34" s="277"/>
      <c r="CUB34" s="277"/>
      <c r="CUC34" s="277"/>
      <c r="CUD34" s="277"/>
      <c r="CUE34" s="277"/>
      <c r="CUF34" s="277"/>
      <c r="CUG34" s="277"/>
      <c r="CUH34" s="277"/>
      <c r="CUI34" s="277"/>
      <c r="CUJ34" s="277"/>
      <c r="CUK34" s="277"/>
      <c r="CUL34" s="277"/>
      <c r="CUM34" s="277"/>
      <c r="CUN34" s="277"/>
      <c r="CUO34" s="277"/>
      <c r="CUP34" s="277"/>
      <c r="CUQ34" s="277"/>
      <c r="CUR34" s="277"/>
      <c r="CUS34" s="277"/>
      <c r="CUT34" s="277"/>
      <c r="CUU34" s="277"/>
      <c r="CUV34" s="277"/>
      <c r="CUW34" s="277"/>
      <c r="CUX34" s="277"/>
      <c r="CUY34" s="277"/>
      <c r="CUZ34" s="277"/>
      <c r="CVA34" s="277"/>
      <c r="CVB34" s="277"/>
      <c r="CVC34" s="277"/>
      <c r="CVD34" s="277"/>
      <c r="CVE34" s="277"/>
      <c r="CVF34" s="277"/>
      <c r="CVG34" s="277"/>
      <c r="CVH34" s="277"/>
      <c r="CVI34" s="277"/>
      <c r="CVJ34" s="277"/>
      <c r="CVK34" s="277"/>
      <c r="CVL34" s="277"/>
      <c r="CVM34" s="277"/>
      <c r="CVN34" s="277"/>
      <c r="CVO34" s="277"/>
      <c r="CVP34" s="277"/>
      <c r="CVQ34" s="277"/>
      <c r="CVR34" s="277"/>
      <c r="CVS34" s="277"/>
      <c r="CVT34" s="277"/>
      <c r="CVU34" s="277"/>
      <c r="CVV34" s="277"/>
      <c r="CVW34" s="277"/>
      <c r="CVX34" s="277"/>
      <c r="CVY34" s="277"/>
      <c r="CVZ34" s="277"/>
      <c r="CWA34" s="277"/>
      <c r="CWB34" s="277"/>
      <c r="CWC34" s="277"/>
      <c r="CWD34" s="277"/>
      <c r="CWE34" s="277"/>
      <c r="CWF34" s="277"/>
      <c r="CWG34" s="277"/>
      <c r="CWH34" s="277"/>
      <c r="CWI34" s="277"/>
      <c r="CWJ34" s="277"/>
      <c r="CWK34" s="277"/>
      <c r="CWL34" s="277"/>
      <c r="CWM34" s="277"/>
      <c r="CWN34" s="277"/>
      <c r="CWO34" s="277"/>
      <c r="CWP34" s="277"/>
      <c r="CWQ34" s="277"/>
      <c r="CWR34" s="277"/>
      <c r="CWS34" s="277"/>
      <c r="CWT34" s="277"/>
      <c r="CWU34" s="277"/>
      <c r="CWV34" s="277"/>
      <c r="CWW34" s="277"/>
      <c r="CWX34" s="277"/>
      <c r="CWY34" s="277"/>
      <c r="CWZ34" s="277"/>
      <c r="CXA34" s="277"/>
      <c r="CXB34" s="277"/>
      <c r="CXC34" s="277"/>
      <c r="CXD34" s="277"/>
      <c r="CXE34" s="277"/>
      <c r="CXF34" s="277"/>
      <c r="CXG34" s="277"/>
      <c r="CXH34" s="277"/>
      <c r="CXI34" s="277"/>
      <c r="CXJ34" s="277"/>
      <c r="CXK34" s="277"/>
      <c r="CXL34" s="277"/>
      <c r="CXM34" s="277"/>
      <c r="CXN34" s="277"/>
      <c r="CXO34" s="277"/>
      <c r="CXP34" s="277"/>
      <c r="CXQ34" s="277"/>
      <c r="CXR34" s="277"/>
      <c r="CXS34" s="277"/>
      <c r="CXT34" s="277"/>
      <c r="CXU34" s="277"/>
      <c r="CXV34" s="277"/>
      <c r="CXW34" s="277"/>
      <c r="CXX34" s="277"/>
      <c r="CXY34" s="277"/>
      <c r="CXZ34" s="277"/>
      <c r="CYA34" s="277"/>
      <c r="CYB34" s="277"/>
      <c r="CYC34" s="277"/>
      <c r="CYD34" s="277"/>
      <c r="CYE34" s="277"/>
      <c r="CYF34" s="277"/>
      <c r="CYG34" s="277"/>
      <c r="CYH34" s="277"/>
      <c r="CYI34" s="277"/>
      <c r="CYJ34" s="277"/>
      <c r="CYK34" s="277"/>
      <c r="CYL34" s="277"/>
      <c r="CYM34" s="277"/>
      <c r="CYN34" s="277"/>
      <c r="CYO34" s="277"/>
      <c r="CYP34" s="277"/>
      <c r="CYQ34" s="277"/>
      <c r="CYR34" s="277"/>
      <c r="CYS34" s="277"/>
      <c r="CYT34" s="277"/>
      <c r="CYU34" s="277"/>
      <c r="CYV34" s="277"/>
      <c r="CYW34" s="277"/>
      <c r="CYX34" s="277"/>
      <c r="CYY34" s="277"/>
      <c r="CYZ34" s="277"/>
      <c r="CZA34" s="277"/>
      <c r="CZB34" s="277"/>
      <c r="CZC34" s="277"/>
      <c r="CZD34" s="277"/>
      <c r="CZE34" s="277"/>
      <c r="CZF34" s="277"/>
      <c r="CZG34" s="277"/>
      <c r="CZH34" s="277"/>
      <c r="CZI34" s="277"/>
      <c r="CZJ34" s="277"/>
      <c r="CZK34" s="277"/>
      <c r="CZL34" s="277"/>
      <c r="CZM34" s="277"/>
      <c r="CZN34" s="277"/>
      <c r="CZO34" s="277"/>
      <c r="CZP34" s="277"/>
      <c r="CZQ34" s="277"/>
      <c r="CZR34" s="277"/>
      <c r="CZS34" s="277"/>
      <c r="CZT34" s="277"/>
      <c r="CZU34" s="277"/>
      <c r="CZV34" s="277"/>
      <c r="CZW34" s="277"/>
      <c r="CZX34" s="277"/>
      <c r="CZY34" s="277"/>
      <c r="CZZ34" s="277"/>
      <c r="DAA34" s="277"/>
      <c r="DAB34" s="277"/>
      <c r="DAC34" s="277"/>
      <c r="DAD34" s="277"/>
      <c r="DAE34" s="277"/>
      <c r="DAF34" s="277"/>
      <c r="DAG34" s="277"/>
      <c r="DAH34" s="277"/>
      <c r="DAI34" s="277"/>
      <c r="DAJ34" s="277"/>
      <c r="DAK34" s="277"/>
      <c r="DAL34" s="277"/>
      <c r="DAM34" s="277"/>
      <c r="DAN34" s="277"/>
      <c r="DAO34" s="277"/>
      <c r="DAP34" s="277"/>
      <c r="DAQ34" s="277"/>
      <c r="DAR34" s="277"/>
      <c r="DAS34" s="277"/>
      <c r="DAT34" s="277"/>
      <c r="DAU34" s="277"/>
      <c r="DAV34" s="277"/>
      <c r="DAW34" s="277"/>
      <c r="DAX34" s="277"/>
      <c r="DAY34" s="277"/>
      <c r="DAZ34" s="277"/>
      <c r="DBA34" s="277"/>
      <c r="DBB34" s="277"/>
      <c r="DBC34" s="277"/>
      <c r="DBD34" s="277"/>
      <c r="DBE34" s="277"/>
      <c r="DBF34" s="277"/>
      <c r="DBG34" s="277"/>
      <c r="DBH34" s="277"/>
      <c r="DBI34" s="277"/>
      <c r="DBJ34" s="277"/>
      <c r="DBK34" s="277"/>
      <c r="DBL34" s="277"/>
      <c r="DBM34" s="277"/>
      <c r="DBN34" s="277"/>
      <c r="DBO34" s="277"/>
      <c r="DBP34" s="277"/>
      <c r="DBQ34" s="277"/>
      <c r="DBR34" s="277"/>
      <c r="DBS34" s="277"/>
      <c r="DBT34" s="277"/>
      <c r="DBU34" s="277"/>
      <c r="DBV34" s="277"/>
      <c r="DBW34" s="277"/>
      <c r="DBX34" s="277"/>
      <c r="DBY34" s="277"/>
      <c r="DBZ34" s="277"/>
      <c r="DCA34" s="277"/>
      <c r="DCB34" s="277"/>
      <c r="DCC34" s="277"/>
      <c r="DCD34" s="277"/>
      <c r="DCE34" s="277"/>
      <c r="DCF34" s="277"/>
      <c r="DCG34" s="277"/>
      <c r="DCH34" s="277"/>
      <c r="DCI34" s="277"/>
      <c r="DCJ34" s="277"/>
      <c r="DCK34" s="277"/>
      <c r="DCL34" s="277"/>
      <c r="DCM34" s="277"/>
      <c r="DCN34" s="277"/>
      <c r="DCO34" s="277"/>
      <c r="DCP34" s="277"/>
      <c r="DCQ34" s="277"/>
      <c r="DCR34" s="277"/>
      <c r="DCS34" s="277"/>
      <c r="DCT34" s="277"/>
      <c r="DCU34" s="277"/>
      <c r="DCV34" s="277"/>
      <c r="DCW34" s="277"/>
      <c r="DCX34" s="277"/>
      <c r="DCY34" s="277"/>
      <c r="DCZ34" s="277"/>
      <c r="DDA34" s="277"/>
      <c r="DDB34" s="277"/>
      <c r="DDC34" s="277"/>
      <c r="DDD34" s="277"/>
      <c r="DDE34" s="277"/>
      <c r="DDF34" s="277"/>
      <c r="DDG34" s="277"/>
      <c r="DDH34" s="277"/>
      <c r="DDI34" s="277"/>
      <c r="DDJ34" s="277"/>
      <c r="DDK34" s="277"/>
      <c r="DDL34" s="277"/>
      <c r="DDM34" s="277"/>
      <c r="DDN34" s="277"/>
      <c r="DDO34" s="277"/>
      <c r="DDP34" s="277"/>
      <c r="DDQ34" s="277"/>
      <c r="DDR34" s="277"/>
      <c r="DDS34" s="277"/>
      <c r="DDT34" s="277"/>
      <c r="DDU34" s="277"/>
      <c r="DDV34" s="277"/>
      <c r="DDW34" s="277"/>
      <c r="DDX34" s="277"/>
      <c r="DDY34" s="277"/>
      <c r="DDZ34" s="277"/>
      <c r="DEA34" s="277"/>
      <c r="DEB34" s="277"/>
      <c r="DEC34" s="277"/>
      <c r="DED34" s="277"/>
      <c r="DEE34" s="277"/>
      <c r="DEF34" s="277"/>
      <c r="DEG34" s="277"/>
      <c r="DEH34" s="277"/>
      <c r="DEI34" s="277"/>
      <c r="DEJ34" s="277"/>
      <c r="DEK34" s="277"/>
      <c r="DEL34" s="277"/>
      <c r="DEM34" s="277"/>
      <c r="DEN34" s="277"/>
      <c r="DEO34" s="277"/>
      <c r="DEP34" s="277"/>
      <c r="DEQ34" s="277"/>
      <c r="DER34" s="277"/>
      <c r="DES34" s="277"/>
      <c r="DET34" s="277"/>
      <c r="DEU34" s="277"/>
      <c r="DEV34" s="277"/>
      <c r="DEW34" s="277"/>
      <c r="DEX34" s="277"/>
      <c r="DEY34" s="277"/>
      <c r="DEZ34" s="277"/>
      <c r="DFA34" s="277"/>
      <c r="DFB34" s="277"/>
      <c r="DFC34" s="277"/>
      <c r="DFD34" s="277"/>
      <c r="DFE34" s="277"/>
      <c r="DFF34" s="277"/>
      <c r="DFG34" s="277"/>
      <c r="DFH34" s="277"/>
      <c r="DFI34" s="277"/>
      <c r="DFJ34" s="277"/>
      <c r="DFK34" s="277"/>
      <c r="DFL34" s="277"/>
      <c r="DFM34" s="277"/>
      <c r="DFN34" s="277"/>
      <c r="DFO34" s="277"/>
      <c r="DFP34" s="277"/>
      <c r="DFQ34" s="277"/>
      <c r="DFR34" s="277"/>
      <c r="DFS34" s="277"/>
      <c r="DFT34" s="277"/>
      <c r="DFU34" s="277"/>
      <c r="DFV34" s="277"/>
      <c r="DFW34" s="277"/>
      <c r="DFX34" s="277"/>
      <c r="DFY34" s="277"/>
      <c r="DFZ34" s="277"/>
      <c r="DGA34" s="277"/>
      <c r="DGB34" s="277"/>
      <c r="DGC34" s="277"/>
      <c r="DGD34" s="277"/>
      <c r="DGE34" s="277"/>
      <c r="DGF34" s="277"/>
      <c r="DGG34" s="277"/>
      <c r="DGH34" s="277"/>
      <c r="DGI34" s="277"/>
      <c r="DGJ34" s="277"/>
      <c r="DGK34" s="277"/>
      <c r="DGL34" s="277"/>
      <c r="DGM34" s="277"/>
      <c r="DGN34" s="277"/>
      <c r="DGO34" s="277"/>
      <c r="DGP34" s="277"/>
      <c r="DGQ34" s="277"/>
      <c r="DGR34" s="277"/>
      <c r="DGS34" s="277"/>
      <c r="DGT34" s="277"/>
      <c r="DGU34" s="277"/>
      <c r="DGV34" s="277"/>
      <c r="DGW34" s="277"/>
      <c r="DGX34" s="277"/>
      <c r="DGY34" s="277"/>
      <c r="DGZ34" s="277"/>
      <c r="DHA34" s="277"/>
      <c r="DHB34" s="277"/>
      <c r="DHC34" s="277"/>
      <c r="DHD34" s="277"/>
      <c r="DHE34" s="277"/>
      <c r="DHF34" s="277"/>
      <c r="DHG34" s="277"/>
      <c r="DHH34" s="277"/>
      <c r="DHI34" s="277"/>
      <c r="DHJ34" s="277"/>
      <c r="DHK34" s="277"/>
      <c r="DHL34" s="277"/>
      <c r="DHM34" s="277"/>
      <c r="DHN34" s="277"/>
      <c r="DHO34" s="277"/>
      <c r="DHP34" s="277"/>
      <c r="DHQ34" s="277"/>
      <c r="DHR34" s="277"/>
      <c r="DHS34" s="277"/>
      <c r="DHT34" s="277"/>
      <c r="DHU34" s="277"/>
      <c r="DHV34" s="277"/>
      <c r="DHW34" s="277"/>
      <c r="DHX34" s="277"/>
      <c r="DHY34" s="277"/>
      <c r="DHZ34" s="277"/>
      <c r="DIA34" s="277"/>
      <c r="DIB34" s="277"/>
      <c r="DIC34" s="277"/>
      <c r="DID34" s="277"/>
      <c r="DIE34" s="277"/>
      <c r="DIF34" s="277"/>
      <c r="DIG34" s="277"/>
      <c r="DIH34" s="277"/>
      <c r="DII34" s="277"/>
      <c r="DIJ34" s="277"/>
      <c r="DIK34" s="277"/>
      <c r="DIL34" s="277"/>
      <c r="DIM34" s="277"/>
      <c r="DIN34" s="277"/>
      <c r="DIO34" s="277"/>
      <c r="DIP34" s="277"/>
      <c r="DIQ34" s="277"/>
      <c r="DIR34" s="277"/>
      <c r="DIS34" s="277"/>
      <c r="DIT34" s="277"/>
      <c r="DIU34" s="277"/>
      <c r="DIV34" s="277"/>
      <c r="DIW34" s="277"/>
      <c r="DIX34" s="277"/>
      <c r="DIY34" s="277"/>
      <c r="DIZ34" s="277"/>
      <c r="DJA34" s="277"/>
      <c r="DJB34" s="277"/>
      <c r="DJC34" s="277"/>
      <c r="DJD34" s="277"/>
      <c r="DJE34" s="277"/>
      <c r="DJF34" s="277"/>
      <c r="DJG34" s="277"/>
      <c r="DJH34" s="277"/>
      <c r="DJI34" s="277"/>
      <c r="DJJ34" s="277"/>
      <c r="DJK34" s="277"/>
      <c r="DJL34" s="277"/>
      <c r="DJM34" s="277"/>
      <c r="DJN34" s="277"/>
      <c r="DJO34" s="277"/>
      <c r="DJP34" s="277"/>
      <c r="DJQ34" s="277"/>
      <c r="DJR34" s="277"/>
      <c r="DJS34" s="277"/>
      <c r="DJT34" s="277"/>
      <c r="DJU34" s="277"/>
      <c r="DJV34" s="277"/>
      <c r="DJW34" s="277"/>
      <c r="DJX34" s="277"/>
      <c r="DJY34" s="277"/>
      <c r="DJZ34" s="277"/>
      <c r="DKA34" s="277"/>
      <c r="DKB34" s="277"/>
      <c r="DKC34" s="277"/>
      <c r="DKD34" s="277"/>
      <c r="DKE34" s="277"/>
      <c r="DKF34" s="277"/>
      <c r="DKG34" s="277"/>
      <c r="DKH34" s="277"/>
      <c r="DKI34" s="277"/>
      <c r="DKJ34" s="277"/>
      <c r="DKK34" s="277"/>
      <c r="DKL34" s="277"/>
      <c r="DKM34" s="277"/>
      <c r="DKN34" s="277"/>
      <c r="DKO34" s="277"/>
      <c r="DKP34" s="277"/>
      <c r="DKQ34" s="277"/>
      <c r="DKR34" s="277"/>
      <c r="DKS34" s="277"/>
      <c r="DKT34" s="277"/>
      <c r="DKU34" s="277"/>
      <c r="DKV34" s="277"/>
      <c r="DKW34" s="277"/>
      <c r="DKX34" s="277"/>
      <c r="DKY34" s="277"/>
      <c r="DKZ34" s="277"/>
      <c r="DLA34" s="277"/>
      <c r="DLB34" s="277"/>
      <c r="DLC34" s="277"/>
      <c r="DLD34" s="277"/>
      <c r="DLE34" s="277"/>
      <c r="DLF34" s="277"/>
      <c r="DLG34" s="277"/>
      <c r="DLH34" s="277"/>
      <c r="DLI34" s="277"/>
      <c r="DLJ34" s="277"/>
      <c r="DLK34" s="277"/>
      <c r="DLL34" s="277"/>
      <c r="DLM34" s="277"/>
      <c r="DLN34" s="277"/>
      <c r="DLO34" s="277"/>
      <c r="DLP34" s="277"/>
      <c r="DLQ34" s="277"/>
      <c r="DLR34" s="277"/>
      <c r="DLS34" s="277"/>
      <c r="DLT34" s="277"/>
      <c r="DLU34" s="277"/>
      <c r="DLV34" s="277"/>
      <c r="DLW34" s="277"/>
      <c r="DLX34" s="277"/>
      <c r="DLY34" s="277"/>
      <c r="DLZ34" s="277"/>
      <c r="DMA34" s="277"/>
      <c r="DMB34" s="277"/>
      <c r="DMC34" s="277"/>
      <c r="DMD34" s="277"/>
      <c r="DME34" s="277"/>
      <c r="DMF34" s="277"/>
      <c r="DMG34" s="277"/>
      <c r="DMH34" s="277"/>
      <c r="DMI34" s="277"/>
      <c r="DMJ34" s="277"/>
      <c r="DMK34" s="277"/>
      <c r="DML34" s="277"/>
      <c r="DMM34" s="277"/>
      <c r="DMN34" s="277"/>
      <c r="DMO34" s="277"/>
      <c r="DMP34" s="277"/>
      <c r="DMQ34" s="277"/>
      <c r="DMR34" s="277"/>
      <c r="DMS34" s="277"/>
      <c r="DMT34" s="277"/>
      <c r="DMU34" s="277"/>
      <c r="DMV34" s="277"/>
      <c r="DMW34" s="277"/>
      <c r="DMX34" s="277"/>
      <c r="DMY34" s="277"/>
      <c r="DMZ34" s="277"/>
      <c r="DNA34" s="277"/>
      <c r="DNB34" s="277"/>
      <c r="DNC34" s="277"/>
      <c r="DND34" s="277"/>
      <c r="DNE34" s="277"/>
      <c r="DNF34" s="277"/>
      <c r="DNG34" s="277"/>
      <c r="DNH34" s="277"/>
      <c r="DNI34" s="277"/>
      <c r="DNJ34" s="277"/>
      <c r="DNK34" s="277"/>
      <c r="DNL34" s="277"/>
      <c r="DNM34" s="277"/>
      <c r="DNN34" s="277"/>
      <c r="DNO34" s="277"/>
      <c r="DNP34" s="277"/>
      <c r="DNQ34" s="277"/>
      <c r="DNR34" s="277"/>
      <c r="DNS34" s="277"/>
      <c r="DNT34" s="277"/>
      <c r="DNU34" s="277"/>
      <c r="DNV34" s="277"/>
      <c r="DNW34" s="277"/>
      <c r="DNX34" s="277"/>
      <c r="DNY34" s="277"/>
      <c r="DNZ34" s="277"/>
      <c r="DOA34" s="277"/>
      <c r="DOB34" s="277"/>
      <c r="DOC34" s="277"/>
      <c r="DOD34" s="277"/>
      <c r="DOE34" s="277"/>
      <c r="DOF34" s="277"/>
      <c r="DOG34" s="277"/>
      <c r="DOH34" s="277"/>
      <c r="DOI34" s="277"/>
      <c r="DOJ34" s="277"/>
      <c r="DOK34" s="277"/>
      <c r="DOL34" s="277"/>
      <c r="DOM34" s="277"/>
      <c r="DON34" s="277"/>
      <c r="DOO34" s="277"/>
      <c r="DOP34" s="277"/>
      <c r="DOQ34" s="277"/>
      <c r="DOR34" s="277"/>
      <c r="DOS34" s="277"/>
      <c r="DOT34" s="277"/>
      <c r="DOU34" s="277"/>
      <c r="DOV34" s="277"/>
      <c r="DOW34" s="277"/>
      <c r="DOX34" s="277"/>
      <c r="DOY34" s="277"/>
      <c r="DOZ34" s="277"/>
      <c r="DPA34" s="277"/>
      <c r="DPB34" s="277"/>
      <c r="DPC34" s="277"/>
      <c r="DPD34" s="277"/>
      <c r="DPE34" s="277"/>
      <c r="DPF34" s="277"/>
      <c r="DPG34" s="277"/>
      <c r="DPH34" s="277"/>
      <c r="DPI34" s="277"/>
      <c r="DPJ34" s="277"/>
      <c r="DPK34" s="277"/>
      <c r="DPL34" s="277"/>
      <c r="DPM34" s="277"/>
      <c r="DPN34" s="277"/>
      <c r="DPO34" s="277"/>
      <c r="DPP34" s="277"/>
      <c r="DPQ34" s="277"/>
      <c r="DPR34" s="277"/>
      <c r="DPS34" s="277"/>
      <c r="DPT34" s="277"/>
      <c r="DPU34" s="277"/>
      <c r="DPV34" s="277"/>
      <c r="DPW34" s="277"/>
      <c r="DPX34" s="277"/>
      <c r="DPY34" s="277"/>
      <c r="DPZ34" s="277"/>
      <c r="DQA34" s="277"/>
      <c r="DQB34" s="277"/>
      <c r="DQC34" s="277"/>
      <c r="DQD34" s="277"/>
      <c r="DQE34" s="277"/>
      <c r="DQF34" s="277"/>
      <c r="DQG34" s="277"/>
      <c r="DQH34" s="277"/>
      <c r="DQI34" s="277"/>
      <c r="DQJ34" s="277"/>
      <c r="DQK34" s="277"/>
      <c r="DQL34" s="277"/>
      <c r="DQM34" s="277"/>
      <c r="DQN34" s="277"/>
      <c r="DQO34" s="277"/>
      <c r="DQP34" s="277"/>
      <c r="DQQ34" s="277"/>
      <c r="DQR34" s="277"/>
      <c r="DQS34" s="277"/>
      <c r="DQT34" s="277"/>
      <c r="DQU34" s="277"/>
      <c r="DQV34" s="277"/>
      <c r="DQW34" s="277"/>
      <c r="DQX34" s="277"/>
      <c r="DQY34" s="277"/>
      <c r="DQZ34" s="277"/>
      <c r="DRA34" s="277"/>
      <c r="DRB34" s="277"/>
      <c r="DRC34" s="277"/>
      <c r="DRD34" s="277"/>
      <c r="DRE34" s="277"/>
      <c r="DRF34" s="277"/>
      <c r="DRG34" s="277"/>
      <c r="DRH34" s="277"/>
      <c r="DRI34" s="277"/>
      <c r="DRJ34" s="277"/>
      <c r="DRK34" s="277"/>
      <c r="DRL34" s="277"/>
      <c r="DRM34" s="277"/>
      <c r="DRN34" s="277"/>
      <c r="DRO34" s="277"/>
      <c r="DRP34" s="277"/>
      <c r="DRQ34" s="277"/>
      <c r="DRR34" s="277"/>
      <c r="DRS34" s="277"/>
      <c r="DRT34" s="277"/>
      <c r="DRU34" s="277"/>
      <c r="DRV34" s="277"/>
      <c r="DRW34" s="277"/>
      <c r="DRX34" s="277"/>
      <c r="DRY34" s="277"/>
      <c r="DRZ34" s="277"/>
      <c r="DSA34" s="277"/>
      <c r="DSB34" s="277"/>
      <c r="DSC34" s="277"/>
      <c r="DSD34" s="277"/>
      <c r="DSE34" s="277"/>
      <c r="DSF34" s="277"/>
      <c r="DSG34" s="277"/>
      <c r="DSH34" s="277"/>
      <c r="DSI34" s="277"/>
      <c r="DSJ34" s="277"/>
      <c r="DSK34" s="277"/>
      <c r="DSL34" s="277"/>
      <c r="DSM34" s="277"/>
      <c r="DSN34" s="277"/>
      <c r="DSO34" s="277"/>
      <c r="DSP34" s="277"/>
      <c r="DSQ34" s="277"/>
      <c r="DSR34" s="277"/>
      <c r="DSS34" s="277"/>
      <c r="DST34" s="277"/>
      <c r="DSU34" s="277"/>
      <c r="DSV34" s="277"/>
      <c r="DSW34" s="277"/>
      <c r="DSX34" s="277"/>
      <c r="DSY34" s="277"/>
      <c r="DSZ34" s="277"/>
      <c r="DTA34" s="277"/>
      <c r="DTB34" s="277"/>
      <c r="DTC34" s="277"/>
      <c r="DTD34" s="277"/>
      <c r="DTE34" s="277"/>
      <c r="DTF34" s="277"/>
      <c r="DTG34" s="277"/>
      <c r="DTH34" s="277"/>
      <c r="DTI34" s="277"/>
      <c r="DTJ34" s="277"/>
      <c r="DTK34" s="277"/>
      <c r="DTL34" s="277"/>
      <c r="DTM34" s="277"/>
      <c r="DTN34" s="277"/>
      <c r="DTO34" s="277"/>
      <c r="DTP34" s="277"/>
      <c r="DTQ34" s="277"/>
      <c r="DTR34" s="277"/>
      <c r="DTS34" s="277"/>
      <c r="DTT34" s="277"/>
      <c r="DTU34" s="277"/>
      <c r="DTV34" s="277"/>
      <c r="DTW34" s="277"/>
      <c r="DTX34" s="277"/>
      <c r="DTY34" s="277"/>
      <c r="DTZ34" s="277"/>
      <c r="DUA34" s="277"/>
      <c r="DUB34" s="277"/>
      <c r="DUC34" s="277"/>
      <c r="DUD34" s="277"/>
      <c r="DUE34" s="277"/>
      <c r="DUF34" s="277"/>
      <c r="DUG34" s="277"/>
      <c r="DUH34" s="277"/>
      <c r="DUI34" s="277"/>
      <c r="DUJ34" s="277"/>
      <c r="DUK34" s="277"/>
      <c r="DUL34" s="277"/>
      <c r="DUM34" s="277"/>
      <c r="DUN34" s="277"/>
      <c r="DUO34" s="277"/>
      <c r="DUP34" s="277"/>
      <c r="DUQ34" s="277"/>
      <c r="DUR34" s="277"/>
      <c r="DUS34" s="277"/>
      <c r="DUT34" s="277"/>
      <c r="DUU34" s="277"/>
      <c r="DUV34" s="277"/>
      <c r="DUW34" s="277"/>
      <c r="DUX34" s="277"/>
      <c r="DUY34" s="277"/>
      <c r="DUZ34" s="277"/>
      <c r="DVA34" s="277"/>
      <c r="DVB34" s="277"/>
      <c r="DVC34" s="277"/>
      <c r="DVD34" s="277"/>
      <c r="DVE34" s="277"/>
      <c r="DVF34" s="277"/>
      <c r="DVG34" s="277"/>
      <c r="DVH34" s="277"/>
      <c r="DVI34" s="277"/>
      <c r="DVJ34" s="277"/>
      <c r="DVK34" s="277"/>
      <c r="DVL34" s="277"/>
      <c r="DVM34" s="277"/>
      <c r="DVN34" s="277"/>
      <c r="DVO34" s="277"/>
      <c r="DVP34" s="277"/>
      <c r="DVQ34" s="277"/>
      <c r="DVR34" s="277"/>
      <c r="DVS34" s="277"/>
      <c r="DVT34" s="277"/>
      <c r="DVU34" s="277"/>
      <c r="DVV34" s="277"/>
      <c r="DVW34" s="277"/>
      <c r="DVX34" s="277"/>
      <c r="DVY34" s="277"/>
      <c r="DVZ34" s="277"/>
      <c r="DWA34" s="277"/>
      <c r="DWB34" s="277"/>
      <c r="DWC34" s="277"/>
      <c r="DWD34" s="277"/>
      <c r="DWE34" s="277"/>
      <c r="DWF34" s="277"/>
      <c r="DWG34" s="277"/>
      <c r="DWH34" s="277"/>
      <c r="DWI34" s="277"/>
      <c r="DWJ34" s="277"/>
      <c r="DWK34" s="277"/>
      <c r="DWL34" s="277"/>
      <c r="DWM34" s="277"/>
      <c r="DWN34" s="277"/>
      <c r="DWO34" s="277"/>
      <c r="DWP34" s="277"/>
      <c r="DWQ34" s="277"/>
      <c r="DWR34" s="277"/>
      <c r="DWS34" s="277"/>
      <c r="DWT34" s="277"/>
      <c r="DWU34" s="277"/>
      <c r="DWV34" s="277"/>
      <c r="DWW34" s="277"/>
      <c r="DWX34" s="277"/>
      <c r="DWY34" s="277"/>
      <c r="DWZ34" s="277"/>
      <c r="DXA34" s="277"/>
      <c r="DXB34" s="277"/>
      <c r="DXC34" s="277"/>
      <c r="DXD34" s="277"/>
      <c r="DXE34" s="277"/>
      <c r="DXF34" s="277"/>
      <c r="DXG34" s="277"/>
      <c r="DXH34" s="277"/>
      <c r="DXI34" s="277"/>
      <c r="DXJ34" s="277"/>
      <c r="DXK34" s="277"/>
      <c r="DXL34" s="277"/>
      <c r="DXM34" s="277"/>
      <c r="DXN34" s="277"/>
      <c r="DXO34" s="277"/>
      <c r="DXP34" s="277"/>
      <c r="DXQ34" s="277"/>
      <c r="DXR34" s="277"/>
      <c r="DXS34" s="277"/>
      <c r="DXT34" s="277"/>
      <c r="DXU34" s="277"/>
      <c r="DXV34" s="277"/>
      <c r="DXW34" s="277"/>
      <c r="DXX34" s="277"/>
      <c r="DXY34" s="277"/>
      <c r="DXZ34" s="277"/>
      <c r="DYA34" s="277"/>
      <c r="DYB34" s="277"/>
      <c r="DYC34" s="277"/>
      <c r="DYD34" s="277"/>
      <c r="DYE34" s="277"/>
      <c r="DYF34" s="277"/>
      <c r="DYG34" s="277"/>
      <c r="DYH34" s="277"/>
      <c r="DYI34" s="277"/>
      <c r="DYJ34" s="277"/>
      <c r="DYK34" s="277"/>
      <c r="DYL34" s="277"/>
      <c r="DYM34" s="277"/>
      <c r="DYN34" s="277"/>
      <c r="DYO34" s="277"/>
      <c r="DYP34" s="277"/>
      <c r="DYQ34" s="277"/>
      <c r="DYR34" s="277"/>
      <c r="DYS34" s="277"/>
      <c r="DYT34" s="277"/>
      <c r="DYU34" s="277"/>
      <c r="DYV34" s="277"/>
      <c r="DYW34" s="277"/>
      <c r="DYX34" s="277"/>
      <c r="DYY34" s="277"/>
      <c r="DYZ34" s="277"/>
      <c r="DZA34" s="277"/>
      <c r="DZB34" s="277"/>
      <c r="DZC34" s="277"/>
      <c r="DZD34" s="277"/>
      <c r="DZE34" s="277"/>
      <c r="DZF34" s="277"/>
      <c r="DZG34" s="277"/>
      <c r="DZH34" s="277"/>
      <c r="DZI34" s="277"/>
      <c r="DZJ34" s="277"/>
      <c r="DZK34" s="277"/>
      <c r="DZL34" s="277"/>
      <c r="DZM34" s="277"/>
      <c r="DZN34" s="277"/>
      <c r="DZO34" s="277"/>
      <c r="DZP34" s="277"/>
      <c r="DZQ34" s="277"/>
      <c r="DZR34" s="277"/>
      <c r="DZS34" s="277"/>
      <c r="DZT34" s="277"/>
      <c r="DZU34" s="277"/>
      <c r="DZV34" s="277"/>
      <c r="DZW34" s="277"/>
      <c r="DZX34" s="277"/>
      <c r="DZY34" s="277"/>
      <c r="DZZ34" s="277"/>
      <c r="EAA34" s="277"/>
      <c r="EAB34" s="277"/>
      <c r="EAC34" s="277"/>
      <c r="EAD34" s="277"/>
      <c r="EAE34" s="277"/>
      <c r="EAF34" s="277"/>
      <c r="EAG34" s="277"/>
      <c r="EAH34" s="277"/>
      <c r="EAI34" s="277"/>
      <c r="EAJ34" s="277"/>
      <c r="EAK34" s="277"/>
      <c r="EAL34" s="277"/>
      <c r="EAM34" s="277"/>
      <c r="EAN34" s="277"/>
      <c r="EAO34" s="277"/>
      <c r="EAP34" s="277"/>
      <c r="EAQ34" s="277"/>
      <c r="EAR34" s="277"/>
      <c r="EAS34" s="277"/>
      <c r="EAT34" s="277"/>
      <c r="EAU34" s="277"/>
      <c r="EAV34" s="277"/>
      <c r="EAW34" s="277"/>
      <c r="EAX34" s="277"/>
      <c r="EAY34" s="277"/>
      <c r="EAZ34" s="277"/>
      <c r="EBA34" s="277"/>
      <c r="EBB34" s="277"/>
      <c r="EBC34" s="277"/>
      <c r="EBD34" s="277"/>
      <c r="EBE34" s="277"/>
      <c r="EBF34" s="277"/>
      <c r="EBG34" s="277"/>
      <c r="EBH34" s="277"/>
      <c r="EBI34" s="277"/>
      <c r="EBJ34" s="277"/>
      <c r="EBK34" s="277"/>
      <c r="EBL34" s="277"/>
      <c r="EBM34" s="277"/>
      <c r="EBN34" s="277"/>
      <c r="EBO34" s="277"/>
      <c r="EBP34" s="277"/>
      <c r="EBQ34" s="277"/>
      <c r="EBR34" s="277"/>
      <c r="EBS34" s="277"/>
      <c r="EBT34" s="277"/>
      <c r="EBU34" s="277"/>
      <c r="EBV34" s="277"/>
      <c r="EBW34" s="277"/>
      <c r="EBX34" s="277"/>
      <c r="EBY34" s="277"/>
      <c r="EBZ34" s="277"/>
      <c r="ECA34" s="277"/>
      <c r="ECB34" s="277"/>
      <c r="ECC34" s="277"/>
      <c r="ECD34" s="277"/>
      <c r="ECE34" s="277"/>
      <c r="ECF34" s="277"/>
      <c r="ECG34" s="277"/>
      <c r="ECH34" s="277"/>
      <c r="ECI34" s="277"/>
      <c r="ECJ34" s="277"/>
      <c r="ECK34" s="277"/>
      <c r="ECL34" s="277"/>
      <c r="ECM34" s="277"/>
      <c r="ECN34" s="277"/>
      <c r="ECO34" s="277"/>
      <c r="ECP34" s="277"/>
      <c r="ECQ34" s="277"/>
      <c r="ECR34" s="277"/>
      <c r="ECS34" s="277"/>
      <c r="ECT34" s="277"/>
      <c r="ECU34" s="277"/>
      <c r="ECV34" s="277"/>
      <c r="ECW34" s="277"/>
      <c r="ECX34" s="277"/>
      <c r="ECY34" s="277"/>
      <c r="ECZ34" s="277"/>
      <c r="EDA34" s="277"/>
      <c r="EDB34" s="277"/>
      <c r="EDC34" s="277"/>
      <c r="EDD34" s="277"/>
      <c r="EDE34" s="277"/>
      <c r="EDF34" s="277"/>
      <c r="EDG34" s="277"/>
      <c r="EDH34" s="277"/>
      <c r="EDI34" s="277"/>
      <c r="EDJ34" s="277"/>
      <c r="EDK34" s="277"/>
      <c r="EDL34" s="277"/>
      <c r="EDM34" s="277"/>
      <c r="EDN34" s="277"/>
      <c r="EDO34" s="277"/>
      <c r="EDP34" s="277"/>
      <c r="EDQ34" s="277"/>
      <c r="EDR34" s="277"/>
      <c r="EDS34" s="277"/>
      <c r="EDT34" s="277"/>
      <c r="EDU34" s="277"/>
      <c r="EDV34" s="277"/>
      <c r="EDW34" s="277"/>
      <c r="EDX34" s="277"/>
      <c r="EDY34" s="277"/>
      <c r="EDZ34" s="277"/>
      <c r="EEA34" s="277"/>
      <c r="EEB34" s="277"/>
      <c r="EEC34" s="277"/>
      <c r="EED34" s="277"/>
      <c r="EEE34" s="277"/>
      <c r="EEF34" s="277"/>
      <c r="EEG34" s="277"/>
      <c r="EEH34" s="277"/>
      <c r="EEI34" s="277"/>
      <c r="EEJ34" s="277"/>
      <c r="EEK34" s="277"/>
      <c r="EEL34" s="277"/>
      <c r="EEM34" s="277"/>
      <c r="EEN34" s="277"/>
      <c r="EEO34" s="277"/>
      <c r="EEP34" s="277"/>
      <c r="EEQ34" s="277"/>
      <c r="EER34" s="277"/>
      <c r="EES34" s="277"/>
      <c r="EET34" s="277"/>
      <c r="EEU34" s="277"/>
      <c r="EEV34" s="277"/>
      <c r="EEW34" s="277"/>
      <c r="EEX34" s="277"/>
      <c r="EEY34" s="277"/>
      <c r="EEZ34" s="277"/>
      <c r="EFA34" s="277"/>
      <c r="EFB34" s="277"/>
      <c r="EFC34" s="277"/>
      <c r="EFD34" s="277"/>
      <c r="EFE34" s="277"/>
      <c r="EFF34" s="277"/>
      <c r="EFG34" s="277"/>
      <c r="EFH34" s="277"/>
      <c r="EFI34" s="277"/>
      <c r="EFJ34" s="277"/>
      <c r="EFK34" s="277"/>
      <c r="EFL34" s="277"/>
      <c r="EFM34" s="277"/>
      <c r="EFN34" s="277"/>
      <c r="EFO34" s="277"/>
      <c r="EFP34" s="277"/>
      <c r="EFQ34" s="277"/>
      <c r="EFR34" s="277"/>
      <c r="EFS34" s="277"/>
      <c r="EFT34" s="277"/>
      <c r="EFU34" s="277"/>
      <c r="EFV34" s="277"/>
      <c r="EFW34" s="277"/>
      <c r="EFX34" s="277"/>
      <c r="EFY34" s="277"/>
      <c r="EFZ34" s="277"/>
      <c r="EGA34" s="277"/>
      <c r="EGB34" s="277"/>
      <c r="EGC34" s="277"/>
      <c r="EGD34" s="277"/>
      <c r="EGE34" s="277"/>
      <c r="EGF34" s="277"/>
      <c r="EGG34" s="277"/>
      <c r="EGH34" s="277"/>
      <c r="EGI34" s="277"/>
      <c r="EGJ34" s="277"/>
      <c r="EGK34" s="277"/>
      <c r="EGL34" s="277"/>
      <c r="EGM34" s="277"/>
      <c r="EGN34" s="277"/>
      <c r="EGO34" s="277"/>
      <c r="EGP34" s="277"/>
      <c r="EGQ34" s="277"/>
      <c r="EGR34" s="277"/>
      <c r="EGS34" s="277"/>
      <c r="EGT34" s="277"/>
      <c r="EGU34" s="277"/>
      <c r="EGV34" s="277"/>
      <c r="EGW34" s="277"/>
      <c r="EGX34" s="277"/>
      <c r="EGY34" s="277"/>
      <c r="EGZ34" s="277"/>
      <c r="EHA34" s="277"/>
      <c r="EHB34" s="277"/>
      <c r="EHC34" s="277"/>
      <c r="EHD34" s="277"/>
      <c r="EHE34" s="277"/>
      <c r="EHF34" s="277"/>
      <c r="EHG34" s="277"/>
      <c r="EHH34" s="277"/>
      <c r="EHI34" s="277"/>
      <c r="EHJ34" s="277"/>
      <c r="EHK34" s="277"/>
      <c r="EHL34" s="277"/>
      <c r="EHM34" s="277"/>
      <c r="EHN34" s="277"/>
      <c r="EHO34" s="277"/>
      <c r="EHP34" s="277"/>
      <c r="EHQ34" s="277"/>
      <c r="EHR34" s="277"/>
      <c r="EHS34" s="277"/>
      <c r="EHT34" s="277"/>
      <c r="EHU34" s="277"/>
      <c r="EHV34" s="277"/>
      <c r="EHW34" s="277"/>
      <c r="EHX34" s="277"/>
      <c r="EHY34" s="277"/>
      <c r="EHZ34" s="277"/>
      <c r="EIA34" s="277"/>
      <c r="EIB34" s="277"/>
      <c r="EIC34" s="277"/>
      <c r="EID34" s="277"/>
      <c r="EIE34" s="277"/>
      <c r="EIF34" s="277"/>
      <c r="EIG34" s="277"/>
      <c r="EIH34" s="277"/>
      <c r="EII34" s="277"/>
      <c r="EIJ34" s="277"/>
      <c r="EIK34" s="277"/>
      <c r="EIL34" s="277"/>
      <c r="EIM34" s="277"/>
      <c r="EIN34" s="277"/>
      <c r="EIO34" s="277"/>
      <c r="EIP34" s="277"/>
      <c r="EIQ34" s="277"/>
      <c r="EIR34" s="277"/>
      <c r="EIS34" s="277"/>
      <c r="EIT34" s="277"/>
      <c r="EIU34" s="277"/>
      <c r="EIV34" s="277"/>
      <c r="EIW34" s="277"/>
      <c r="EIX34" s="277"/>
      <c r="EIY34" s="277"/>
      <c r="EIZ34" s="277"/>
      <c r="EJA34" s="277"/>
      <c r="EJB34" s="277"/>
      <c r="EJC34" s="277"/>
      <c r="EJD34" s="277"/>
      <c r="EJE34" s="277"/>
      <c r="EJF34" s="277"/>
      <c r="EJG34" s="277"/>
      <c r="EJH34" s="277"/>
      <c r="EJI34" s="277"/>
      <c r="EJJ34" s="277"/>
      <c r="EJK34" s="277"/>
      <c r="EJL34" s="277"/>
      <c r="EJM34" s="277"/>
      <c r="EJN34" s="277"/>
      <c r="EJO34" s="277"/>
      <c r="EJP34" s="277"/>
      <c r="EJQ34" s="277"/>
      <c r="EJR34" s="277"/>
      <c r="EJS34" s="277"/>
      <c r="EJT34" s="277"/>
      <c r="EJU34" s="277"/>
      <c r="EJV34" s="277"/>
      <c r="EJW34" s="277"/>
      <c r="EJX34" s="277"/>
      <c r="EJY34" s="277"/>
      <c r="EJZ34" s="277"/>
      <c r="EKA34" s="277"/>
      <c r="EKB34" s="277"/>
      <c r="EKC34" s="277"/>
      <c r="EKD34" s="277"/>
      <c r="EKE34" s="277"/>
      <c r="EKF34" s="277"/>
      <c r="EKG34" s="277"/>
      <c r="EKH34" s="277"/>
      <c r="EKI34" s="277"/>
      <c r="EKJ34" s="277"/>
      <c r="EKK34" s="277"/>
      <c r="EKL34" s="277"/>
      <c r="EKM34" s="277"/>
      <c r="EKN34" s="277"/>
      <c r="EKO34" s="277"/>
      <c r="EKP34" s="277"/>
      <c r="EKQ34" s="277"/>
      <c r="EKR34" s="277"/>
      <c r="EKS34" s="277"/>
      <c r="EKT34" s="277"/>
      <c r="EKU34" s="277"/>
      <c r="EKV34" s="277"/>
      <c r="EKW34" s="277"/>
      <c r="EKX34" s="277"/>
      <c r="EKY34" s="277"/>
      <c r="EKZ34" s="277"/>
      <c r="ELA34" s="277"/>
      <c r="ELB34" s="277"/>
      <c r="ELC34" s="277"/>
      <c r="ELD34" s="277"/>
      <c r="ELE34" s="277"/>
      <c r="ELF34" s="277"/>
      <c r="ELG34" s="277"/>
      <c r="ELH34" s="277"/>
      <c r="ELI34" s="277"/>
      <c r="ELJ34" s="277"/>
      <c r="ELK34" s="277"/>
      <c r="ELL34" s="277"/>
      <c r="ELM34" s="277"/>
      <c r="ELN34" s="277"/>
      <c r="ELO34" s="277"/>
      <c r="ELP34" s="277"/>
      <c r="ELQ34" s="277"/>
      <c r="ELR34" s="277"/>
      <c r="ELS34" s="277"/>
      <c r="ELT34" s="277"/>
      <c r="ELU34" s="277"/>
      <c r="ELV34" s="277"/>
      <c r="ELW34" s="277"/>
      <c r="ELX34" s="277"/>
      <c r="ELY34" s="277"/>
      <c r="ELZ34" s="277"/>
      <c r="EMA34" s="277"/>
      <c r="EMB34" s="277"/>
      <c r="EMC34" s="277"/>
      <c r="EMD34" s="277"/>
      <c r="EME34" s="277"/>
      <c r="EMF34" s="277"/>
      <c r="EMG34" s="277"/>
      <c r="EMH34" s="277"/>
      <c r="EMI34" s="277"/>
      <c r="EMJ34" s="277"/>
      <c r="EMK34" s="277"/>
      <c r="EML34" s="277"/>
      <c r="EMM34" s="277"/>
      <c r="EMN34" s="277"/>
      <c r="EMO34" s="277"/>
      <c r="EMP34" s="277"/>
      <c r="EMQ34" s="277"/>
      <c r="EMR34" s="277"/>
      <c r="EMS34" s="277"/>
      <c r="EMT34" s="277"/>
      <c r="EMU34" s="277"/>
      <c r="EMV34" s="277"/>
      <c r="EMW34" s="277"/>
      <c r="EMX34" s="277"/>
      <c r="EMY34" s="277"/>
      <c r="EMZ34" s="277"/>
      <c r="ENA34" s="277"/>
      <c r="ENB34" s="277"/>
      <c r="ENC34" s="277"/>
      <c r="END34" s="277"/>
      <c r="ENE34" s="277"/>
      <c r="ENF34" s="277"/>
      <c r="ENG34" s="277"/>
      <c r="ENH34" s="277"/>
      <c r="ENI34" s="277"/>
      <c r="ENJ34" s="277"/>
      <c r="ENK34" s="277"/>
      <c r="ENL34" s="277"/>
      <c r="ENM34" s="277"/>
      <c r="ENN34" s="277"/>
      <c r="ENO34" s="277"/>
      <c r="ENP34" s="277"/>
      <c r="ENQ34" s="277"/>
      <c r="ENR34" s="277"/>
      <c r="ENS34" s="277"/>
      <c r="ENT34" s="277"/>
      <c r="ENU34" s="277"/>
      <c r="ENV34" s="277"/>
      <c r="ENW34" s="277"/>
      <c r="ENX34" s="277"/>
      <c r="ENY34" s="277"/>
      <c r="ENZ34" s="277"/>
      <c r="EOA34" s="277"/>
      <c r="EOB34" s="277"/>
      <c r="EOC34" s="277"/>
      <c r="EOD34" s="277"/>
      <c r="EOE34" s="277"/>
      <c r="EOF34" s="277"/>
      <c r="EOG34" s="277"/>
      <c r="EOH34" s="277"/>
      <c r="EOI34" s="277"/>
      <c r="EOJ34" s="277"/>
      <c r="EOK34" s="277"/>
      <c r="EOL34" s="277"/>
      <c r="EOM34" s="277"/>
      <c r="EON34" s="277"/>
      <c r="EOO34" s="277"/>
      <c r="EOP34" s="277"/>
      <c r="EOQ34" s="277"/>
      <c r="EOR34" s="277"/>
      <c r="EOS34" s="277"/>
      <c r="EOT34" s="277"/>
      <c r="EOU34" s="277"/>
      <c r="EOV34" s="277"/>
      <c r="EOW34" s="277"/>
      <c r="EOX34" s="277"/>
      <c r="EOY34" s="277"/>
      <c r="EOZ34" s="277"/>
      <c r="EPA34" s="277"/>
      <c r="EPB34" s="277"/>
      <c r="EPC34" s="277"/>
      <c r="EPD34" s="277"/>
      <c r="EPE34" s="277"/>
      <c r="EPF34" s="277"/>
      <c r="EPG34" s="277"/>
      <c r="EPH34" s="277"/>
      <c r="EPI34" s="277"/>
      <c r="EPJ34" s="277"/>
      <c r="EPK34" s="277"/>
      <c r="EPL34" s="277"/>
      <c r="EPM34" s="277"/>
      <c r="EPN34" s="277"/>
      <c r="EPO34" s="277"/>
      <c r="EPP34" s="277"/>
      <c r="EPQ34" s="277"/>
      <c r="EPR34" s="277"/>
      <c r="EPS34" s="277"/>
      <c r="EPT34" s="277"/>
      <c r="EPU34" s="277"/>
      <c r="EPV34" s="277"/>
      <c r="EPW34" s="277"/>
      <c r="EPX34" s="277"/>
      <c r="EPY34" s="277"/>
      <c r="EPZ34" s="277"/>
      <c r="EQA34" s="277"/>
      <c r="EQB34" s="277"/>
      <c r="EQC34" s="277"/>
      <c r="EQD34" s="277"/>
      <c r="EQE34" s="277"/>
      <c r="EQF34" s="277"/>
      <c r="EQG34" s="277"/>
      <c r="EQH34" s="277"/>
      <c r="EQI34" s="277"/>
      <c r="EQJ34" s="277"/>
      <c r="EQK34" s="277"/>
      <c r="EQL34" s="277"/>
      <c r="EQM34" s="277"/>
      <c r="EQN34" s="277"/>
      <c r="EQO34" s="277"/>
      <c r="EQP34" s="277"/>
      <c r="EQQ34" s="277"/>
      <c r="EQR34" s="277"/>
      <c r="EQS34" s="277"/>
      <c r="EQT34" s="277"/>
      <c r="EQU34" s="277"/>
      <c r="EQV34" s="277"/>
      <c r="EQW34" s="277"/>
      <c r="EQX34" s="277"/>
      <c r="EQY34" s="277"/>
      <c r="EQZ34" s="277"/>
      <c r="ERA34" s="277"/>
      <c r="ERB34" s="277"/>
      <c r="ERC34" s="277"/>
      <c r="ERD34" s="277"/>
      <c r="ERE34" s="277"/>
      <c r="ERF34" s="277"/>
      <c r="ERG34" s="277"/>
      <c r="ERH34" s="277"/>
      <c r="ERI34" s="277"/>
      <c r="ERJ34" s="277"/>
      <c r="ERK34" s="277"/>
      <c r="ERL34" s="277"/>
      <c r="ERM34" s="277"/>
      <c r="ERN34" s="277"/>
      <c r="ERO34" s="277"/>
      <c r="ERP34" s="277"/>
      <c r="ERQ34" s="277"/>
      <c r="ERR34" s="277"/>
      <c r="ERS34" s="277"/>
      <c r="ERT34" s="277"/>
      <c r="ERU34" s="277"/>
      <c r="ERV34" s="277"/>
      <c r="ERW34" s="277"/>
      <c r="ERX34" s="277"/>
      <c r="ERY34" s="277"/>
      <c r="ERZ34" s="277"/>
      <c r="ESA34" s="277"/>
      <c r="ESB34" s="277"/>
      <c r="ESC34" s="277"/>
      <c r="ESD34" s="277"/>
      <c r="ESE34" s="277"/>
      <c r="ESF34" s="277"/>
      <c r="ESG34" s="277"/>
      <c r="ESH34" s="277"/>
      <c r="ESI34" s="277"/>
      <c r="ESJ34" s="277"/>
      <c r="ESK34" s="277"/>
      <c r="ESL34" s="277"/>
      <c r="ESM34" s="277"/>
      <c r="ESN34" s="277"/>
      <c r="ESO34" s="277"/>
      <c r="ESP34" s="277"/>
      <c r="ESQ34" s="277"/>
      <c r="ESR34" s="277"/>
      <c r="ESS34" s="277"/>
      <c r="EST34" s="277"/>
      <c r="ESU34" s="277"/>
      <c r="ESV34" s="277"/>
      <c r="ESW34" s="277"/>
      <c r="ESX34" s="277"/>
      <c r="ESY34" s="277"/>
      <c r="ESZ34" s="277"/>
      <c r="ETA34" s="277"/>
      <c r="ETB34" s="277"/>
      <c r="ETC34" s="277"/>
      <c r="ETD34" s="277"/>
      <c r="ETE34" s="277"/>
      <c r="ETF34" s="277"/>
      <c r="ETG34" s="277"/>
      <c r="ETH34" s="277"/>
      <c r="ETI34" s="277"/>
      <c r="ETJ34" s="277"/>
      <c r="ETK34" s="277"/>
      <c r="ETL34" s="277"/>
      <c r="ETM34" s="277"/>
      <c r="ETN34" s="277"/>
      <c r="ETO34" s="277"/>
      <c r="ETP34" s="277"/>
      <c r="ETQ34" s="277"/>
      <c r="ETR34" s="277"/>
      <c r="ETS34" s="277"/>
      <c r="ETT34" s="277"/>
      <c r="ETU34" s="277"/>
      <c r="ETV34" s="277"/>
      <c r="ETW34" s="277"/>
      <c r="ETX34" s="277"/>
      <c r="ETY34" s="277"/>
      <c r="ETZ34" s="277"/>
      <c r="EUA34" s="277"/>
      <c r="EUB34" s="277"/>
      <c r="EUC34" s="277"/>
      <c r="EUD34" s="277"/>
      <c r="EUE34" s="277"/>
      <c r="EUF34" s="277"/>
      <c r="EUG34" s="277"/>
      <c r="EUH34" s="277"/>
      <c r="EUI34" s="277"/>
      <c r="EUJ34" s="277"/>
      <c r="EUK34" s="277"/>
      <c r="EUL34" s="277"/>
      <c r="EUM34" s="277"/>
      <c r="EUN34" s="277"/>
      <c r="EUO34" s="277"/>
      <c r="EUP34" s="277"/>
      <c r="EUQ34" s="277"/>
      <c r="EUR34" s="277"/>
      <c r="EUS34" s="277"/>
      <c r="EUT34" s="277"/>
      <c r="EUU34" s="277"/>
      <c r="EUV34" s="277"/>
      <c r="EUW34" s="277"/>
      <c r="EUX34" s="277"/>
      <c r="EUY34" s="277"/>
      <c r="EUZ34" s="277"/>
      <c r="EVA34" s="277"/>
      <c r="EVB34" s="277"/>
      <c r="EVC34" s="277"/>
      <c r="EVD34" s="277"/>
      <c r="EVE34" s="277"/>
      <c r="EVF34" s="277"/>
      <c r="EVG34" s="277"/>
      <c r="EVH34" s="277"/>
      <c r="EVI34" s="277"/>
      <c r="EVJ34" s="277"/>
      <c r="EVK34" s="277"/>
      <c r="EVL34" s="277"/>
      <c r="EVM34" s="277"/>
      <c r="EVN34" s="277"/>
      <c r="EVO34" s="277"/>
      <c r="EVP34" s="277"/>
      <c r="EVQ34" s="277"/>
      <c r="EVR34" s="277"/>
      <c r="EVS34" s="277"/>
      <c r="EVT34" s="277"/>
      <c r="EVU34" s="277"/>
      <c r="EVV34" s="277"/>
      <c r="EVW34" s="277"/>
      <c r="EVX34" s="277"/>
      <c r="EVY34" s="277"/>
      <c r="EVZ34" s="277"/>
      <c r="EWA34" s="277"/>
      <c r="EWB34" s="277"/>
      <c r="EWC34" s="277"/>
      <c r="EWD34" s="277"/>
      <c r="EWE34" s="277"/>
      <c r="EWF34" s="277"/>
      <c r="EWG34" s="277"/>
      <c r="EWH34" s="277"/>
      <c r="EWI34" s="277"/>
      <c r="EWJ34" s="277"/>
      <c r="EWK34" s="277"/>
      <c r="EWL34" s="277"/>
      <c r="EWM34" s="277"/>
      <c r="EWN34" s="277"/>
      <c r="EWO34" s="277"/>
      <c r="EWP34" s="277"/>
      <c r="EWQ34" s="277"/>
      <c r="EWR34" s="277"/>
      <c r="EWS34" s="277"/>
      <c r="EWT34" s="277"/>
      <c r="EWU34" s="277"/>
      <c r="EWV34" s="277"/>
      <c r="EWW34" s="277"/>
      <c r="EWX34" s="277"/>
      <c r="EWY34" s="277"/>
      <c r="EWZ34" s="277"/>
      <c r="EXA34" s="277"/>
      <c r="EXB34" s="277"/>
      <c r="EXC34" s="277"/>
      <c r="EXD34" s="277"/>
      <c r="EXE34" s="277"/>
      <c r="EXF34" s="277"/>
      <c r="EXG34" s="277"/>
      <c r="EXH34" s="277"/>
      <c r="EXI34" s="277"/>
      <c r="EXJ34" s="277"/>
      <c r="EXK34" s="277"/>
      <c r="EXL34" s="277"/>
      <c r="EXM34" s="277"/>
      <c r="EXN34" s="277"/>
      <c r="EXO34" s="277"/>
      <c r="EXP34" s="277"/>
      <c r="EXQ34" s="277"/>
      <c r="EXR34" s="277"/>
      <c r="EXS34" s="277"/>
      <c r="EXT34" s="277"/>
      <c r="EXU34" s="277"/>
      <c r="EXV34" s="277"/>
      <c r="EXW34" s="277"/>
      <c r="EXX34" s="277"/>
      <c r="EXY34" s="277"/>
      <c r="EXZ34" s="277"/>
      <c r="EYA34" s="277"/>
      <c r="EYB34" s="277"/>
      <c r="EYC34" s="277"/>
      <c r="EYD34" s="277"/>
      <c r="EYE34" s="277"/>
      <c r="EYF34" s="277"/>
      <c r="EYG34" s="277"/>
      <c r="EYH34" s="277"/>
      <c r="EYI34" s="277"/>
      <c r="EYJ34" s="277"/>
      <c r="EYK34" s="277"/>
      <c r="EYL34" s="277"/>
      <c r="EYM34" s="277"/>
      <c r="EYN34" s="277"/>
      <c r="EYO34" s="277"/>
      <c r="EYP34" s="277"/>
      <c r="EYQ34" s="277"/>
      <c r="EYR34" s="277"/>
      <c r="EYS34" s="277"/>
      <c r="EYT34" s="277"/>
      <c r="EYU34" s="277"/>
      <c r="EYV34" s="277"/>
      <c r="EYW34" s="277"/>
      <c r="EYX34" s="277"/>
      <c r="EYY34" s="277"/>
      <c r="EYZ34" s="277"/>
      <c r="EZA34" s="277"/>
      <c r="EZB34" s="277"/>
      <c r="EZC34" s="277"/>
      <c r="EZD34" s="277"/>
      <c r="EZE34" s="277"/>
      <c r="EZF34" s="277"/>
      <c r="EZG34" s="277"/>
      <c r="EZH34" s="277"/>
      <c r="EZI34" s="277"/>
      <c r="EZJ34" s="277"/>
      <c r="EZK34" s="277"/>
      <c r="EZL34" s="277"/>
      <c r="EZM34" s="277"/>
      <c r="EZN34" s="277"/>
      <c r="EZO34" s="277"/>
      <c r="EZP34" s="277"/>
      <c r="EZQ34" s="277"/>
      <c r="EZR34" s="277"/>
      <c r="EZS34" s="277"/>
      <c r="EZT34" s="277"/>
      <c r="EZU34" s="277"/>
      <c r="EZV34" s="277"/>
      <c r="EZW34" s="277"/>
      <c r="EZX34" s="277"/>
      <c r="EZY34" s="277"/>
      <c r="EZZ34" s="277"/>
      <c r="FAA34" s="277"/>
      <c r="FAB34" s="277"/>
      <c r="FAC34" s="277"/>
      <c r="FAD34" s="277"/>
      <c r="FAE34" s="277"/>
      <c r="FAF34" s="277"/>
      <c r="FAG34" s="277"/>
      <c r="FAH34" s="277"/>
      <c r="FAI34" s="277"/>
      <c r="FAJ34" s="277"/>
      <c r="FAK34" s="277"/>
      <c r="FAL34" s="277"/>
      <c r="FAM34" s="277"/>
      <c r="FAN34" s="277"/>
      <c r="FAO34" s="277"/>
      <c r="FAP34" s="277"/>
      <c r="FAQ34" s="277"/>
      <c r="FAR34" s="277"/>
      <c r="FAS34" s="277"/>
      <c r="FAT34" s="277"/>
      <c r="FAU34" s="277"/>
      <c r="FAV34" s="277"/>
      <c r="FAW34" s="277"/>
      <c r="FAX34" s="277"/>
      <c r="FAY34" s="277"/>
      <c r="FAZ34" s="277"/>
      <c r="FBA34" s="277"/>
      <c r="FBB34" s="277"/>
      <c r="FBC34" s="277"/>
      <c r="FBD34" s="277"/>
      <c r="FBE34" s="277"/>
      <c r="FBF34" s="277"/>
      <c r="FBG34" s="277"/>
      <c r="FBH34" s="277"/>
      <c r="FBI34" s="277"/>
      <c r="FBJ34" s="277"/>
      <c r="FBK34" s="277"/>
      <c r="FBL34" s="277"/>
      <c r="FBM34" s="277"/>
      <c r="FBN34" s="277"/>
      <c r="FBO34" s="277"/>
      <c r="FBP34" s="277"/>
      <c r="FBQ34" s="277"/>
      <c r="FBR34" s="277"/>
      <c r="FBS34" s="277"/>
      <c r="FBT34" s="277"/>
      <c r="FBU34" s="277"/>
      <c r="FBV34" s="277"/>
      <c r="FBW34" s="277"/>
      <c r="FBX34" s="277"/>
      <c r="FBY34" s="277"/>
      <c r="FBZ34" s="277"/>
      <c r="FCA34" s="277"/>
      <c r="FCB34" s="277"/>
      <c r="FCC34" s="277"/>
      <c r="FCD34" s="277"/>
      <c r="FCE34" s="277"/>
      <c r="FCF34" s="277"/>
      <c r="FCG34" s="277"/>
      <c r="FCH34" s="277"/>
      <c r="FCI34" s="277"/>
      <c r="FCJ34" s="277"/>
      <c r="FCK34" s="277"/>
      <c r="FCL34" s="277"/>
      <c r="FCM34" s="277"/>
      <c r="FCN34" s="277"/>
      <c r="FCO34" s="277"/>
      <c r="FCP34" s="277"/>
      <c r="FCQ34" s="277"/>
      <c r="FCR34" s="277"/>
      <c r="FCS34" s="277"/>
      <c r="FCT34" s="277"/>
      <c r="FCU34" s="277"/>
      <c r="FCV34" s="277"/>
      <c r="FCW34" s="277"/>
      <c r="FCX34" s="277"/>
      <c r="FCY34" s="277"/>
      <c r="FCZ34" s="277"/>
      <c r="FDA34" s="277"/>
      <c r="FDB34" s="277"/>
      <c r="FDC34" s="277"/>
      <c r="FDD34" s="277"/>
      <c r="FDE34" s="277"/>
      <c r="FDF34" s="277"/>
      <c r="FDG34" s="277"/>
      <c r="FDH34" s="277"/>
      <c r="FDI34" s="277"/>
      <c r="FDJ34" s="277"/>
      <c r="FDK34" s="277"/>
      <c r="FDL34" s="277"/>
      <c r="FDM34" s="277"/>
      <c r="FDN34" s="277"/>
      <c r="FDO34" s="277"/>
      <c r="FDP34" s="277"/>
      <c r="FDQ34" s="277"/>
      <c r="FDR34" s="277"/>
      <c r="FDS34" s="277"/>
      <c r="FDT34" s="277"/>
      <c r="FDU34" s="277"/>
      <c r="FDV34" s="277"/>
      <c r="FDW34" s="277"/>
      <c r="FDX34" s="277"/>
      <c r="FDY34" s="277"/>
      <c r="FDZ34" s="277"/>
      <c r="FEA34" s="277"/>
      <c r="FEB34" s="277"/>
      <c r="FEC34" s="277"/>
      <c r="FED34" s="277"/>
      <c r="FEE34" s="277"/>
      <c r="FEF34" s="277"/>
      <c r="FEG34" s="277"/>
      <c r="FEH34" s="277"/>
      <c r="FEI34" s="277"/>
      <c r="FEJ34" s="277"/>
      <c r="FEK34" s="277"/>
      <c r="FEL34" s="277"/>
      <c r="FEM34" s="277"/>
      <c r="FEN34" s="277"/>
      <c r="FEO34" s="277"/>
      <c r="FEP34" s="277"/>
      <c r="FEQ34" s="277"/>
      <c r="FER34" s="277"/>
      <c r="FES34" s="277"/>
      <c r="FET34" s="277"/>
      <c r="FEU34" s="277"/>
      <c r="FEV34" s="277"/>
      <c r="FEW34" s="277"/>
      <c r="FEX34" s="277"/>
      <c r="FEY34" s="277"/>
      <c r="FEZ34" s="277"/>
      <c r="FFA34" s="277"/>
      <c r="FFB34" s="277"/>
      <c r="FFC34" s="277"/>
      <c r="FFD34" s="277"/>
      <c r="FFE34" s="277"/>
      <c r="FFF34" s="277"/>
      <c r="FFG34" s="277"/>
      <c r="FFH34" s="277"/>
      <c r="FFI34" s="277"/>
      <c r="FFJ34" s="277"/>
      <c r="FFK34" s="277"/>
      <c r="FFL34" s="277"/>
      <c r="FFM34" s="277"/>
      <c r="FFN34" s="277"/>
      <c r="FFO34" s="277"/>
      <c r="FFP34" s="277"/>
      <c r="FFQ34" s="277"/>
      <c r="FFR34" s="277"/>
      <c r="FFS34" s="277"/>
      <c r="FFT34" s="277"/>
      <c r="FFU34" s="277"/>
      <c r="FFV34" s="277"/>
      <c r="FFW34" s="277"/>
      <c r="FFX34" s="277"/>
      <c r="FFY34" s="277"/>
      <c r="FFZ34" s="277"/>
      <c r="FGA34" s="277"/>
      <c r="FGB34" s="277"/>
      <c r="FGC34" s="277"/>
      <c r="FGD34" s="277"/>
      <c r="FGE34" s="277"/>
      <c r="FGF34" s="277"/>
      <c r="FGG34" s="277"/>
      <c r="FGH34" s="277"/>
      <c r="FGI34" s="277"/>
      <c r="FGJ34" s="277"/>
      <c r="FGK34" s="277"/>
      <c r="FGL34" s="277"/>
      <c r="FGM34" s="277"/>
      <c r="FGN34" s="277"/>
      <c r="FGO34" s="277"/>
      <c r="FGP34" s="277"/>
      <c r="FGQ34" s="277"/>
      <c r="FGR34" s="277"/>
      <c r="FGS34" s="277"/>
      <c r="FGT34" s="277"/>
      <c r="FGU34" s="277"/>
      <c r="FGV34" s="277"/>
      <c r="FGW34" s="277"/>
      <c r="FGX34" s="277"/>
      <c r="FGY34" s="277"/>
      <c r="FGZ34" s="277"/>
      <c r="FHA34" s="277"/>
      <c r="FHB34" s="277"/>
      <c r="FHC34" s="277"/>
      <c r="FHD34" s="277"/>
      <c r="FHE34" s="277"/>
      <c r="FHF34" s="277"/>
      <c r="FHG34" s="277"/>
      <c r="FHH34" s="277"/>
      <c r="FHI34" s="277"/>
      <c r="FHJ34" s="277"/>
      <c r="FHK34" s="277"/>
      <c r="FHL34" s="277"/>
      <c r="FHM34" s="277"/>
      <c r="FHN34" s="277"/>
      <c r="FHO34" s="277"/>
      <c r="FHP34" s="277"/>
      <c r="FHQ34" s="277"/>
      <c r="FHR34" s="277"/>
      <c r="FHS34" s="277"/>
      <c r="FHT34" s="277"/>
      <c r="FHU34" s="277"/>
      <c r="FHV34" s="277"/>
      <c r="FHW34" s="277"/>
      <c r="FHX34" s="277"/>
      <c r="FHY34" s="277"/>
      <c r="FHZ34" s="277"/>
      <c r="FIA34" s="277"/>
      <c r="FIB34" s="277"/>
      <c r="FIC34" s="277"/>
      <c r="FID34" s="277"/>
      <c r="FIE34" s="277"/>
      <c r="FIF34" s="277"/>
      <c r="FIG34" s="277"/>
      <c r="FIH34" s="277"/>
      <c r="FII34" s="277"/>
      <c r="FIJ34" s="277"/>
      <c r="FIK34" s="277"/>
      <c r="FIL34" s="277"/>
      <c r="FIM34" s="277"/>
      <c r="FIN34" s="277"/>
      <c r="FIO34" s="277"/>
      <c r="FIP34" s="277"/>
      <c r="FIQ34" s="277"/>
      <c r="FIR34" s="277"/>
      <c r="FIS34" s="277"/>
      <c r="FIT34" s="277"/>
      <c r="FIU34" s="277"/>
      <c r="FIV34" s="277"/>
      <c r="FIW34" s="277"/>
      <c r="FIX34" s="277"/>
      <c r="FIY34" s="277"/>
      <c r="FIZ34" s="277"/>
      <c r="FJA34" s="277"/>
      <c r="FJB34" s="277"/>
      <c r="FJC34" s="277"/>
      <c r="FJD34" s="277"/>
      <c r="FJE34" s="277"/>
      <c r="FJF34" s="277"/>
      <c r="FJG34" s="277"/>
      <c r="FJH34" s="277"/>
      <c r="FJI34" s="277"/>
      <c r="FJJ34" s="277"/>
      <c r="FJK34" s="277"/>
      <c r="FJL34" s="277"/>
      <c r="FJM34" s="277"/>
      <c r="FJN34" s="277"/>
      <c r="FJO34" s="277"/>
      <c r="FJP34" s="277"/>
      <c r="FJQ34" s="277"/>
      <c r="FJR34" s="277"/>
      <c r="FJS34" s="277"/>
      <c r="FJT34" s="277"/>
      <c r="FJU34" s="277"/>
      <c r="FJV34" s="277"/>
      <c r="FJW34" s="277"/>
      <c r="FJX34" s="277"/>
      <c r="FJY34" s="277"/>
      <c r="FJZ34" s="277"/>
      <c r="FKA34" s="277"/>
      <c r="FKB34" s="277"/>
      <c r="FKC34" s="277"/>
      <c r="FKD34" s="277"/>
      <c r="FKE34" s="277"/>
      <c r="FKF34" s="277"/>
      <c r="FKG34" s="277"/>
      <c r="FKH34" s="277"/>
      <c r="FKI34" s="277"/>
      <c r="FKJ34" s="277"/>
      <c r="FKK34" s="277"/>
      <c r="FKL34" s="277"/>
      <c r="FKM34" s="277"/>
      <c r="FKN34" s="277"/>
      <c r="FKO34" s="277"/>
      <c r="FKP34" s="277"/>
      <c r="FKQ34" s="277"/>
      <c r="FKR34" s="277"/>
      <c r="FKS34" s="277"/>
      <c r="FKT34" s="277"/>
      <c r="FKU34" s="277"/>
      <c r="FKV34" s="277"/>
      <c r="FKW34" s="277"/>
      <c r="FKX34" s="277"/>
      <c r="FKY34" s="277"/>
      <c r="FKZ34" s="277"/>
      <c r="FLA34" s="277"/>
      <c r="FLB34" s="277"/>
      <c r="FLC34" s="277"/>
      <c r="FLD34" s="277"/>
      <c r="FLE34" s="277"/>
      <c r="FLF34" s="277"/>
      <c r="FLG34" s="277"/>
      <c r="FLH34" s="277"/>
      <c r="FLI34" s="277"/>
      <c r="FLJ34" s="277"/>
      <c r="FLK34" s="277"/>
      <c r="FLL34" s="277"/>
      <c r="FLM34" s="277"/>
      <c r="FLN34" s="277"/>
      <c r="FLO34" s="277"/>
      <c r="FLP34" s="277"/>
      <c r="FLQ34" s="277"/>
      <c r="FLR34" s="277"/>
      <c r="FLS34" s="277"/>
      <c r="FLT34" s="277"/>
      <c r="FLU34" s="277"/>
      <c r="FLV34" s="277"/>
      <c r="FLW34" s="277"/>
      <c r="FLX34" s="277"/>
      <c r="FLY34" s="277"/>
      <c r="FLZ34" s="277"/>
      <c r="FMA34" s="277"/>
      <c r="FMB34" s="277"/>
      <c r="FMC34" s="277"/>
      <c r="FMD34" s="277"/>
      <c r="FME34" s="277"/>
      <c r="FMF34" s="277"/>
      <c r="FMG34" s="277"/>
      <c r="FMH34" s="277"/>
      <c r="FMI34" s="277"/>
      <c r="FMJ34" s="277"/>
      <c r="FMK34" s="277"/>
      <c r="FML34" s="277"/>
      <c r="FMM34" s="277"/>
      <c r="FMN34" s="277"/>
      <c r="FMO34" s="277"/>
      <c r="FMP34" s="277"/>
      <c r="FMQ34" s="277"/>
      <c r="FMR34" s="277"/>
      <c r="FMS34" s="277"/>
      <c r="FMT34" s="277"/>
      <c r="FMU34" s="277"/>
      <c r="FMV34" s="277"/>
      <c r="FMW34" s="277"/>
      <c r="FMX34" s="277"/>
      <c r="FMY34" s="277"/>
      <c r="FMZ34" s="277"/>
      <c r="FNA34" s="277"/>
      <c r="FNB34" s="277"/>
      <c r="FNC34" s="277"/>
      <c r="FND34" s="277"/>
      <c r="FNE34" s="277"/>
      <c r="FNF34" s="277"/>
      <c r="FNG34" s="277"/>
      <c r="FNH34" s="277"/>
      <c r="FNI34" s="277"/>
      <c r="FNJ34" s="277"/>
      <c r="FNK34" s="277"/>
      <c r="FNL34" s="277"/>
      <c r="FNM34" s="277"/>
      <c r="FNN34" s="277"/>
      <c r="FNO34" s="277"/>
      <c r="FNP34" s="277"/>
      <c r="FNQ34" s="277"/>
      <c r="FNR34" s="277"/>
      <c r="FNS34" s="277"/>
      <c r="FNT34" s="277"/>
      <c r="FNU34" s="277"/>
      <c r="FNV34" s="277"/>
      <c r="FNW34" s="277"/>
      <c r="FNX34" s="277"/>
      <c r="FNY34" s="277"/>
      <c r="FNZ34" s="277"/>
      <c r="FOA34" s="277"/>
      <c r="FOB34" s="277"/>
      <c r="FOC34" s="277"/>
      <c r="FOD34" s="277"/>
      <c r="FOE34" s="277"/>
      <c r="FOF34" s="277"/>
      <c r="FOG34" s="277"/>
      <c r="FOH34" s="277"/>
      <c r="FOI34" s="277"/>
      <c r="FOJ34" s="277"/>
      <c r="FOK34" s="277"/>
      <c r="FOL34" s="277"/>
      <c r="FOM34" s="277"/>
      <c r="FON34" s="277"/>
      <c r="FOO34" s="277"/>
      <c r="FOP34" s="277"/>
      <c r="FOQ34" s="277"/>
      <c r="FOR34" s="277"/>
      <c r="FOS34" s="277"/>
      <c r="FOT34" s="277"/>
      <c r="FOU34" s="277"/>
      <c r="FOV34" s="277"/>
      <c r="FOW34" s="277"/>
      <c r="FOX34" s="277"/>
      <c r="FOY34" s="277"/>
      <c r="FOZ34" s="277"/>
      <c r="FPA34" s="277"/>
      <c r="FPB34" s="277"/>
      <c r="FPC34" s="277"/>
      <c r="FPD34" s="277"/>
      <c r="FPE34" s="277"/>
      <c r="FPF34" s="277"/>
      <c r="FPG34" s="277"/>
      <c r="FPH34" s="277"/>
      <c r="FPI34" s="277"/>
      <c r="FPJ34" s="277"/>
      <c r="FPK34" s="277"/>
      <c r="FPL34" s="277"/>
      <c r="FPM34" s="277"/>
      <c r="FPN34" s="277"/>
      <c r="FPO34" s="277"/>
      <c r="FPP34" s="277"/>
      <c r="FPQ34" s="277"/>
      <c r="FPR34" s="277"/>
      <c r="FPS34" s="277"/>
      <c r="FPT34" s="277"/>
      <c r="FPU34" s="277"/>
      <c r="FPV34" s="277"/>
      <c r="FPW34" s="277"/>
      <c r="FPX34" s="277"/>
      <c r="FPY34" s="277"/>
      <c r="FPZ34" s="277"/>
      <c r="FQA34" s="277"/>
      <c r="FQB34" s="277"/>
      <c r="FQC34" s="277"/>
      <c r="FQD34" s="277"/>
      <c r="FQE34" s="277"/>
      <c r="FQF34" s="277"/>
      <c r="FQG34" s="277"/>
      <c r="FQH34" s="277"/>
      <c r="FQI34" s="277"/>
      <c r="FQJ34" s="277"/>
      <c r="FQK34" s="277"/>
      <c r="FQL34" s="277"/>
      <c r="FQM34" s="277"/>
      <c r="FQN34" s="277"/>
      <c r="FQO34" s="277"/>
      <c r="FQP34" s="277"/>
      <c r="FQQ34" s="277"/>
      <c r="FQR34" s="277"/>
      <c r="FQS34" s="277"/>
      <c r="FQT34" s="277"/>
      <c r="FQU34" s="277"/>
      <c r="FQV34" s="277"/>
      <c r="FQW34" s="277"/>
      <c r="FQX34" s="277"/>
      <c r="FQY34" s="277"/>
      <c r="FQZ34" s="277"/>
      <c r="FRA34" s="277"/>
      <c r="FRB34" s="277"/>
      <c r="FRC34" s="277"/>
      <c r="FRD34" s="277"/>
      <c r="FRE34" s="277"/>
      <c r="FRF34" s="277"/>
      <c r="FRG34" s="277"/>
      <c r="FRH34" s="277"/>
      <c r="FRI34" s="277"/>
      <c r="FRJ34" s="277"/>
      <c r="FRK34" s="277"/>
      <c r="FRL34" s="277"/>
      <c r="FRM34" s="277"/>
      <c r="FRN34" s="277"/>
      <c r="FRO34" s="277"/>
      <c r="FRP34" s="277"/>
      <c r="FRQ34" s="277"/>
      <c r="FRR34" s="277"/>
      <c r="FRS34" s="277"/>
      <c r="FRT34" s="277"/>
      <c r="FRU34" s="277"/>
      <c r="FRV34" s="277"/>
      <c r="FRW34" s="277"/>
      <c r="FRX34" s="277"/>
      <c r="FRY34" s="277"/>
      <c r="FRZ34" s="277"/>
      <c r="FSA34" s="277"/>
      <c r="FSB34" s="277"/>
      <c r="FSC34" s="277"/>
      <c r="FSD34" s="277"/>
      <c r="FSE34" s="277"/>
      <c r="FSF34" s="277"/>
      <c r="FSG34" s="277"/>
      <c r="FSH34" s="277"/>
      <c r="FSI34" s="277"/>
      <c r="FSJ34" s="277"/>
      <c r="FSK34" s="277"/>
      <c r="FSL34" s="277"/>
      <c r="FSM34" s="277"/>
      <c r="FSN34" s="277"/>
      <c r="FSO34" s="277"/>
      <c r="FSP34" s="277"/>
      <c r="FSQ34" s="277"/>
      <c r="FSR34" s="277"/>
      <c r="FSS34" s="277"/>
      <c r="FST34" s="277"/>
      <c r="FSU34" s="277"/>
      <c r="FSV34" s="277"/>
      <c r="FSW34" s="277"/>
      <c r="FSX34" s="277"/>
      <c r="FSY34" s="277"/>
      <c r="FSZ34" s="277"/>
      <c r="FTA34" s="277"/>
      <c r="FTB34" s="277"/>
      <c r="FTC34" s="277"/>
      <c r="FTD34" s="277"/>
      <c r="FTE34" s="277"/>
      <c r="FTF34" s="277"/>
      <c r="FTG34" s="277"/>
      <c r="FTH34" s="277"/>
      <c r="FTI34" s="277"/>
      <c r="FTJ34" s="277"/>
      <c r="FTK34" s="277"/>
      <c r="FTL34" s="277"/>
      <c r="FTM34" s="277"/>
      <c r="FTN34" s="277"/>
      <c r="FTO34" s="277"/>
      <c r="FTP34" s="277"/>
      <c r="FTQ34" s="277"/>
      <c r="FTR34" s="277"/>
      <c r="FTS34" s="277"/>
      <c r="FTT34" s="277"/>
      <c r="FTU34" s="277"/>
      <c r="FTV34" s="277"/>
      <c r="FTW34" s="277"/>
      <c r="FTX34" s="277"/>
      <c r="FTY34" s="277"/>
      <c r="FTZ34" s="277"/>
      <c r="FUA34" s="277"/>
      <c r="FUB34" s="277"/>
      <c r="FUC34" s="277"/>
      <c r="FUD34" s="277"/>
      <c r="FUE34" s="277"/>
      <c r="FUF34" s="277"/>
      <c r="FUG34" s="277"/>
      <c r="FUH34" s="277"/>
      <c r="FUI34" s="277"/>
      <c r="FUJ34" s="277"/>
      <c r="FUK34" s="277"/>
      <c r="FUL34" s="277"/>
      <c r="FUM34" s="277"/>
      <c r="FUN34" s="277"/>
      <c r="FUO34" s="277"/>
      <c r="FUP34" s="277"/>
      <c r="FUQ34" s="277"/>
      <c r="FUR34" s="277"/>
      <c r="FUS34" s="277"/>
      <c r="FUT34" s="277"/>
      <c r="FUU34" s="277"/>
      <c r="FUV34" s="277"/>
      <c r="FUW34" s="277"/>
      <c r="FUX34" s="277"/>
      <c r="FUY34" s="277"/>
      <c r="FUZ34" s="277"/>
      <c r="FVA34" s="277"/>
      <c r="FVB34" s="277"/>
      <c r="FVC34" s="277"/>
      <c r="FVD34" s="277"/>
      <c r="FVE34" s="277"/>
      <c r="FVF34" s="277"/>
      <c r="FVG34" s="277"/>
      <c r="FVH34" s="277"/>
      <c r="FVI34" s="277"/>
      <c r="FVJ34" s="277"/>
      <c r="FVK34" s="277"/>
      <c r="FVL34" s="277"/>
      <c r="FVM34" s="277"/>
      <c r="FVN34" s="277"/>
      <c r="FVO34" s="277"/>
      <c r="FVP34" s="277"/>
      <c r="FVQ34" s="277"/>
      <c r="FVR34" s="277"/>
      <c r="FVS34" s="277"/>
      <c r="FVT34" s="277"/>
      <c r="FVU34" s="277"/>
      <c r="FVV34" s="277"/>
      <c r="FVW34" s="277"/>
      <c r="FVX34" s="277"/>
      <c r="FVY34" s="277"/>
      <c r="FVZ34" s="277"/>
      <c r="FWA34" s="277"/>
      <c r="FWB34" s="277"/>
      <c r="FWC34" s="277"/>
      <c r="FWD34" s="277"/>
      <c r="FWE34" s="277"/>
      <c r="FWF34" s="277"/>
      <c r="FWG34" s="277"/>
      <c r="FWH34" s="277"/>
      <c r="FWI34" s="277"/>
      <c r="FWJ34" s="277"/>
      <c r="FWK34" s="277"/>
      <c r="FWL34" s="277"/>
      <c r="FWM34" s="277"/>
      <c r="FWN34" s="277"/>
      <c r="FWO34" s="277"/>
      <c r="FWP34" s="277"/>
      <c r="FWQ34" s="277"/>
      <c r="FWR34" s="277"/>
      <c r="FWS34" s="277"/>
      <c r="FWT34" s="277"/>
      <c r="FWU34" s="277"/>
      <c r="FWV34" s="277"/>
      <c r="FWW34" s="277"/>
      <c r="FWX34" s="277"/>
      <c r="FWY34" s="277"/>
      <c r="FWZ34" s="277"/>
      <c r="FXA34" s="277"/>
      <c r="FXB34" s="277"/>
      <c r="FXC34" s="277"/>
      <c r="FXD34" s="277"/>
      <c r="FXE34" s="277"/>
      <c r="FXF34" s="277"/>
      <c r="FXG34" s="277"/>
      <c r="FXH34" s="277"/>
      <c r="FXI34" s="277"/>
      <c r="FXJ34" s="277"/>
      <c r="FXK34" s="277"/>
      <c r="FXL34" s="277"/>
      <c r="FXM34" s="277"/>
      <c r="FXN34" s="277"/>
      <c r="FXO34" s="277"/>
      <c r="FXP34" s="277"/>
      <c r="FXQ34" s="277"/>
      <c r="FXR34" s="277"/>
      <c r="FXS34" s="277"/>
      <c r="FXT34" s="277"/>
      <c r="FXU34" s="277"/>
      <c r="FXV34" s="277"/>
      <c r="FXW34" s="277"/>
      <c r="FXX34" s="277"/>
      <c r="FXY34" s="277"/>
      <c r="FXZ34" s="277"/>
      <c r="FYA34" s="277"/>
      <c r="FYB34" s="277"/>
      <c r="FYC34" s="277"/>
      <c r="FYD34" s="277"/>
      <c r="FYE34" s="277"/>
      <c r="FYF34" s="277"/>
      <c r="FYG34" s="277"/>
      <c r="FYH34" s="277"/>
      <c r="FYI34" s="277"/>
      <c r="FYJ34" s="277"/>
      <c r="FYK34" s="277"/>
      <c r="FYL34" s="277"/>
      <c r="FYM34" s="277"/>
      <c r="FYN34" s="277"/>
      <c r="FYO34" s="277"/>
      <c r="FYP34" s="277"/>
      <c r="FYQ34" s="277"/>
      <c r="FYR34" s="277"/>
      <c r="FYS34" s="277"/>
      <c r="FYT34" s="277"/>
      <c r="FYU34" s="277"/>
      <c r="FYV34" s="277"/>
      <c r="FYW34" s="277"/>
      <c r="FYX34" s="277"/>
      <c r="FYY34" s="277"/>
      <c r="FYZ34" s="277"/>
      <c r="FZA34" s="277"/>
      <c r="FZB34" s="277"/>
      <c r="FZC34" s="277"/>
      <c r="FZD34" s="277"/>
      <c r="FZE34" s="277"/>
      <c r="FZF34" s="277"/>
      <c r="FZG34" s="277"/>
      <c r="FZH34" s="277"/>
      <c r="FZI34" s="277"/>
      <c r="FZJ34" s="277"/>
      <c r="FZK34" s="277"/>
      <c r="FZL34" s="277"/>
      <c r="FZM34" s="277"/>
      <c r="FZN34" s="277"/>
      <c r="FZO34" s="277"/>
      <c r="FZP34" s="277"/>
      <c r="FZQ34" s="277"/>
      <c r="FZR34" s="277"/>
      <c r="FZS34" s="277"/>
      <c r="FZT34" s="277"/>
      <c r="FZU34" s="277"/>
      <c r="FZV34" s="277"/>
      <c r="FZW34" s="277"/>
      <c r="FZX34" s="277"/>
      <c r="FZY34" s="277"/>
      <c r="FZZ34" s="277"/>
      <c r="GAA34" s="277"/>
      <c r="GAB34" s="277"/>
      <c r="GAC34" s="277"/>
      <c r="GAD34" s="277"/>
      <c r="GAE34" s="277"/>
      <c r="GAF34" s="277"/>
      <c r="GAG34" s="277"/>
      <c r="GAH34" s="277"/>
      <c r="GAI34" s="277"/>
      <c r="GAJ34" s="277"/>
      <c r="GAK34" s="277"/>
      <c r="GAL34" s="277"/>
      <c r="GAM34" s="277"/>
      <c r="GAN34" s="277"/>
      <c r="GAO34" s="277"/>
      <c r="GAP34" s="277"/>
      <c r="GAQ34" s="277"/>
      <c r="GAR34" s="277"/>
      <c r="GAS34" s="277"/>
      <c r="GAT34" s="277"/>
      <c r="GAU34" s="277"/>
      <c r="GAV34" s="277"/>
      <c r="GAW34" s="277"/>
      <c r="GAX34" s="277"/>
      <c r="GAY34" s="277"/>
      <c r="GAZ34" s="277"/>
      <c r="GBA34" s="277"/>
      <c r="GBB34" s="277"/>
      <c r="GBC34" s="277"/>
      <c r="GBD34" s="277"/>
      <c r="GBE34" s="277"/>
      <c r="GBF34" s="277"/>
      <c r="GBG34" s="277"/>
      <c r="GBH34" s="277"/>
      <c r="GBI34" s="277"/>
      <c r="GBJ34" s="277"/>
      <c r="GBK34" s="277"/>
      <c r="GBL34" s="277"/>
      <c r="GBM34" s="277"/>
      <c r="GBN34" s="277"/>
      <c r="GBO34" s="277"/>
      <c r="GBP34" s="277"/>
      <c r="GBQ34" s="277"/>
      <c r="GBR34" s="277"/>
      <c r="GBS34" s="277"/>
      <c r="GBT34" s="277"/>
      <c r="GBU34" s="277"/>
      <c r="GBV34" s="277"/>
      <c r="GBW34" s="277"/>
      <c r="GBX34" s="277"/>
      <c r="GBY34" s="277"/>
      <c r="GBZ34" s="277"/>
      <c r="GCA34" s="277"/>
      <c r="GCB34" s="277"/>
      <c r="GCC34" s="277"/>
      <c r="GCD34" s="277"/>
      <c r="GCE34" s="277"/>
      <c r="GCF34" s="277"/>
      <c r="GCG34" s="277"/>
      <c r="GCH34" s="277"/>
      <c r="GCI34" s="277"/>
      <c r="GCJ34" s="277"/>
      <c r="GCK34" s="277"/>
      <c r="GCL34" s="277"/>
      <c r="GCM34" s="277"/>
      <c r="GCN34" s="277"/>
      <c r="GCO34" s="277"/>
      <c r="GCP34" s="277"/>
      <c r="GCQ34" s="277"/>
      <c r="GCR34" s="277"/>
      <c r="GCS34" s="277"/>
      <c r="GCT34" s="277"/>
      <c r="GCU34" s="277"/>
      <c r="GCV34" s="277"/>
      <c r="GCW34" s="277"/>
      <c r="GCX34" s="277"/>
      <c r="GCY34" s="277"/>
      <c r="GCZ34" s="277"/>
      <c r="GDA34" s="277"/>
      <c r="GDB34" s="277"/>
      <c r="GDC34" s="277"/>
      <c r="GDD34" s="277"/>
      <c r="GDE34" s="277"/>
      <c r="GDF34" s="277"/>
      <c r="GDG34" s="277"/>
      <c r="GDH34" s="277"/>
      <c r="GDI34" s="277"/>
      <c r="GDJ34" s="277"/>
      <c r="GDK34" s="277"/>
      <c r="GDL34" s="277"/>
      <c r="GDM34" s="277"/>
      <c r="GDN34" s="277"/>
      <c r="GDO34" s="277"/>
      <c r="GDP34" s="277"/>
      <c r="GDQ34" s="277"/>
      <c r="GDR34" s="277"/>
      <c r="GDS34" s="277"/>
      <c r="GDT34" s="277"/>
      <c r="GDU34" s="277"/>
      <c r="GDV34" s="277"/>
      <c r="GDW34" s="277"/>
      <c r="GDX34" s="277"/>
      <c r="GDY34" s="277"/>
      <c r="GDZ34" s="277"/>
      <c r="GEA34" s="277"/>
      <c r="GEB34" s="277"/>
      <c r="GEC34" s="277"/>
      <c r="GED34" s="277"/>
      <c r="GEE34" s="277"/>
      <c r="GEF34" s="277"/>
      <c r="GEG34" s="277"/>
      <c r="GEH34" s="277"/>
      <c r="GEI34" s="277"/>
      <c r="GEJ34" s="277"/>
      <c r="GEK34" s="277"/>
      <c r="GEL34" s="277"/>
      <c r="GEM34" s="277"/>
      <c r="GEN34" s="277"/>
      <c r="GEO34" s="277"/>
      <c r="GEP34" s="277"/>
      <c r="GEQ34" s="277"/>
      <c r="GER34" s="277"/>
      <c r="GES34" s="277"/>
      <c r="GET34" s="277"/>
      <c r="GEU34" s="277"/>
      <c r="GEV34" s="277"/>
      <c r="GEW34" s="277"/>
      <c r="GEX34" s="277"/>
      <c r="GEY34" s="277"/>
      <c r="GEZ34" s="277"/>
      <c r="GFA34" s="277"/>
      <c r="GFB34" s="277"/>
      <c r="GFC34" s="277"/>
      <c r="GFD34" s="277"/>
      <c r="GFE34" s="277"/>
      <c r="GFF34" s="277"/>
      <c r="GFG34" s="277"/>
      <c r="GFH34" s="277"/>
      <c r="GFI34" s="277"/>
      <c r="GFJ34" s="277"/>
      <c r="GFK34" s="277"/>
      <c r="GFL34" s="277"/>
      <c r="GFM34" s="277"/>
      <c r="GFN34" s="277"/>
      <c r="GFO34" s="277"/>
      <c r="GFP34" s="277"/>
      <c r="GFQ34" s="277"/>
      <c r="GFR34" s="277"/>
      <c r="GFS34" s="277"/>
      <c r="GFT34" s="277"/>
      <c r="GFU34" s="277"/>
      <c r="GFV34" s="277"/>
      <c r="GFW34" s="277"/>
      <c r="GFX34" s="277"/>
      <c r="GFY34" s="277"/>
      <c r="GFZ34" s="277"/>
      <c r="GGA34" s="277"/>
      <c r="GGB34" s="277"/>
      <c r="GGC34" s="277"/>
      <c r="GGD34" s="277"/>
      <c r="GGE34" s="277"/>
      <c r="GGF34" s="277"/>
      <c r="GGG34" s="277"/>
      <c r="GGH34" s="277"/>
      <c r="GGI34" s="277"/>
      <c r="GGJ34" s="277"/>
      <c r="GGK34" s="277"/>
      <c r="GGL34" s="277"/>
      <c r="GGM34" s="277"/>
      <c r="GGN34" s="277"/>
      <c r="GGO34" s="277"/>
      <c r="GGP34" s="277"/>
      <c r="GGQ34" s="277"/>
      <c r="GGR34" s="277"/>
      <c r="GGS34" s="277"/>
      <c r="GGT34" s="277"/>
      <c r="GGU34" s="277"/>
      <c r="GGV34" s="277"/>
      <c r="GGW34" s="277"/>
      <c r="GGX34" s="277"/>
      <c r="GGY34" s="277"/>
      <c r="GGZ34" s="277"/>
      <c r="GHA34" s="277"/>
      <c r="GHB34" s="277"/>
      <c r="GHC34" s="277"/>
      <c r="GHD34" s="277"/>
      <c r="GHE34" s="277"/>
      <c r="GHF34" s="277"/>
      <c r="GHG34" s="277"/>
      <c r="GHH34" s="277"/>
      <c r="GHI34" s="277"/>
      <c r="GHJ34" s="277"/>
      <c r="GHK34" s="277"/>
      <c r="GHL34" s="277"/>
      <c r="GHM34" s="277"/>
      <c r="GHN34" s="277"/>
      <c r="GHO34" s="277"/>
      <c r="GHP34" s="277"/>
      <c r="GHQ34" s="277"/>
      <c r="GHR34" s="277"/>
      <c r="GHS34" s="277"/>
      <c r="GHT34" s="277"/>
      <c r="GHU34" s="277"/>
      <c r="GHV34" s="277"/>
      <c r="GHW34" s="277"/>
      <c r="GHX34" s="277"/>
      <c r="GHY34" s="277"/>
      <c r="GHZ34" s="277"/>
      <c r="GIA34" s="277"/>
      <c r="GIB34" s="277"/>
      <c r="GIC34" s="277"/>
      <c r="GID34" s="277"/>
      <c r="GIE34" s="277"/>
      <c r="GIF34" s="277"/>
      <c r="GIG34" s="277"/>
      <c r="GIH34" s="277"/>
      <c r="GII34" s="277"/>
      <c r="GIJ34" s="277"/>
      <c r="GIK34" s="277"/>
      <c r="GIL34" s="277"/>
      <c r="GIM34" s="277"/>
      <c r="GIN34" s="277"/>
      <c r="GIO34" s="277"/>
      <c r="GIP34" s="277"/>
      <c r="GIQ34" s="277"/>
      <c r="GIR34" s="277"/>
      <c r="GIS34" s="277"/>
      <c r="GIT34" s="277"/>
      <c r="GIU34" s="277"/>
      <c r="GIV34" s="277"/>
      <c r="GIW34" s="277"/>
      <c r="GIX34" s="277"/>
      <c r="GIY34" s="277"/>
      <c r="GIZ34" s="277"/>
      <c r="GJA34" s="277"/>
      <c r="GJB34" s="277"/>
      <c r="GJC34" s="277"/>
      <c r="GJD34" s="277"/>
      <c r="GJE34" s="277"/>
      <c r="GJF34" s="277"/>
      <c r="GJG34" s="277"/>
      <c r="GJH34" s="277"/>
      <c r="GJI34" s="277"/>
      <c r="GJJ34" s="277"/>
      <c r="GJK34" s="277"/>
      <c r="GJL34" s="277"/>
      <c r="GJM34" s="277"/>
      <c r="GJN34" s="277"/>
      <c r="GJO34" s="277"/>
      <c r="GJP34" s="277"/>
      <c r="GJQ34" s="277"/>
      <c r="GJR34" s="277"/>
      <c r="GJS34" s="277"/>
      <c r="GJT34" s="277"/>
      <c r="GJU34" s="277"/>
      <c r="GJV34" s="277"/>
      <c r="GJW34" s="277"/>
      <c r="GJX34" s="277"/>
      <c r="GJY34" s="277"/>
      <c r="GJZ34" s="277"/>
      <c r="GKA34" s="277"/>
      <c r="GKB34" s="277"/>
      <c r="GKC34" s="277"/>
      <c r="GKD34" s="277"/>
      <c r="GKE34" s="277"/>
      <c r="GKF34" s="277"/>
      <c r="GKG34" s="277"/>
      <c r="GKH34" s="277"/>
      <c r="GKI34" s="277"/>
      <c r="GKJ34" s="277"/>
      <c r="GKK34" s="277"/>
      <c r="GKL34" s="277"/>
      <c r="GKM34" s="277"/>
      <c r="GKN34" s="277"/>
      <c r="GKO34" s="277"/>
      <c r="GKP34" s="277"/>
      <c r="GKQ34" s="277"/>
      <c r="GKR34" s="277"/>
      <c r="GKS34" s="277"/>
      <c r="GKT34" s="277"/>
      <c r="GKU34" s="277"/>
      <c r="GKV34" s="277"/>
      <c r="GKW34" s="277"/>
      <c r="GKX34" s="277"/>
      <c r="GKY34" s="277"/>
      <c r="GKZ34" s="277"/>
      <c r="GLA34" s="277"/>
      <c r="GLB34" s="277"/>
      <c r="GLC34" s="277"/>
      <c r="GLD34" s="277"/>
      <c r="GLE34" s="277"/>
      <c r="GLF34" s="277"/>
      <c r="GLG34" s="277"/>
      <c r="GLH34" s="277"/>
      <c r="GLI34" s="277"/>
      <c r="GLJ34" s="277"/>
      <c r="GLK34" s="277"/>
      <c r="GLL34" s="277"/>
      <c r="GLM34" s="277"/>
      <c r="GLN34" s="277"/>
      <c r="GLO34" s="277"/>
      <c r="GLP34" s="277"/>
      <c r="GLQ34" s="277"/>
      <c r="GLR34" s="277"/>
      <c r="GLS34" s="277"/>
      <c r="GLT34" s="277"/>
      <c r="GLU34" s="277"/>
      <c r="GLV34" s="277"/>
      <c r="GLW34" s="277"/>
      <c r="GLX34" s="277"/>
      <c r="GLY34" s="277"/>
      <c r="GLZ34" s="277"/>
      <c r="GMA34" s="277"/>
      <c r="GMB34" s="277"/>
      <c r="GMC34" s="277"/>
      <c r="GMD34" s="277"/>
      <c r="GME34" s="277"/>
      <c r="GMF34" s="277"/>
      <c r="GMG34" s="277"/>
      <c r="GMH34" s="277"/>
      <c r="GMI34" s="277"/>
      <c r="GMJ34" s="277"/>
      <c r="GMK34" s="277"/>
      <c r="GML34" s="277"/>
      <c r="GMM34" s="277"/>
      <c r="GMN34" s="277"/>
      <c r="GMO34" s="277"/>
      <c r="GMP34" s="277"/>
      <c r="GMQ34" s="277"/>
      <c r="GMR34" s="277"/>
      <c r="GMS34" s="277"/>
      <c r="GMT34" s="277"/>
      <c r="GMU34" s="277"/>
      <c r="GMV34" s="277"/>
      <c r="GMW34" s="277"/>
      <c r="GMX34" s="277"/>
      <c r="GMY34" s="277"/>
      <c r="GMZ34" s="277"/>
      <c r="GNA34" s="277"/>
      <c r="GNB34" s="277"/>
      <c r="GNC34" s="277"/>
      <c r="GND34" s="277"/>
      <c r="GNE34" s="277"/>
      <c r="GNF34" s="277"/>
      <c r="GNG34" s="277"/>
      <c r="GNH34" s="277"/>
      <c r="GNI34" s="277"/>
      <c r="GNJ34" s="277"/>
      <c r="GNK34" s="277"/>
      <c r="GNL34" s="277"/>
      <c r="GNM34" s="277"/>
      <c r="GNN34" s="277"/>
      <c r="GNO34" s="277"/>
      <c r="GNP34" s="277"/>
      <c r="GNQ34" s="277"/>
      <c r="GNR34" s="277"/>
      <c r="GNS34" s="277"/>
      <c r="GNT34" s="277"/>
      <c r="GNU34" s="277"/>
      <c r="GNV34" s="277"/>
      <c r="GNW34" s="277"/>
      <c r="GNX34" s="277"/>
      <c r="GNY34" s="277"/>
      <c r="GNZ34" s="277"/>
      <c r="GOA34" s="277"/>
      <c r="GOB34" s="277"/>
      <c r="GOC34" s="277"/>
      <c r="GOD34" s="277"/>
      <c r="GOE34" s="277"/>
      <c r="GOF34" s="277"/>
      <c r="GOG34" s="277"/>
      <c r="GOH34" s="277"/>
      <c r="GOI34" s="277"/>
      <c r="GOJ34" s="277"/>
      <c r="GOK34" s="277"/>
      <c r="GOL34" s="277"/>
      <c r="GOM34" s="277"/>
      <c r="GON34" s="277"/>
      <c r="GOO34" s="277"/>
      <c r="GOP34" s="277"/>
      <c r="GOQ34" s="277"/>
      <c r="GOR34" s="277"/>
      <c r="GOS34" s="277"/>
      <c r="GOT34" s="277"/>
      <c r="GOU34" s="277"/>
      <c r="GOV34" s="277"/>
      <c r="GOW34" s="277"/>
      <c r="GOX34" s="277"/>
      <c r="GOY34" s="277"/>
      <c r="GOZ34" s="277"/>
      <c r="GPA34" s="277"/>
      <c r="GPB34" s="277"/>
      <c r="GPC34" s="277"/>
      <c r="GPD34" s="277"/>
      <c r="GPE34" s="277"/>
      <c r="GPF34" s="277"/>
      <c r="GPG34" s="277"/>
      <c r="GPH34" s="277"/>
      <c r="GPI34" s="277"/>
      <c r="GPJ34" s="277"/>
      <c r="GPK34" s="277"/>
      <c r="GPL34" s="277"/>
      <c r="GPM34" s="277"/>
      <c r="GPN34" s="277"/>
      <c r="GPO34" s="277"/>
      <c r="GPP34" s="277"/>
      <c r="GPQ34" s="277"/>
      <c r="GPR34" s="277"/>
      <c r="GPS34" s="277"/>
      <c r="GPT34" s="277"/>
      <c r="GPU34" s="277"/>
      <c r="GPV34" s="277"/>
      <c r="GPW34" s="277"/>
      <c r="GPX34" s="277"/>
      <c r="GPY34" s="277"/>
      <c r="GPZ34" s="277"/>
      <c r="GQA34" s="277"/>
      <c r="GQB34" s="277"/>
      <c r="GQC34" s="277"/>
      <c r="GQD34" s="277"/>
      <c r="GQE34" s="277"/>
      <c r="GQF34" s="277"/>
      <c r="GQG34" s="277"/>
      <c r="GQH34" s="277"/>
      <c r="GQI34" s="277"/>
      <c r="GQJ34" s="277"/>
      <c r="GQK34" s="277"/>
      <c r="GQL34" s="277"/>
      <c r="GQM34" s="277"/>
      <c r="GQN34" s="277"/>
      <c r="GQO34" s="277"/>
      <c r="GQP34" s="277"/>
      <c r="GQQ34" s="277"/>
      <c r="GQR34" s="277"/>
      <c r="GQS34" s="277"/>
      <c r="GQT34" s="277"/>
      <c r="GQU34" s="277"/>
      <c r="GQV34" s="277"/>
      <c r="GQW34" s="277"/>
      <c r="GQX34" s="277"/>
      <c r="GQY34" s="277"/>
      <c r="GQZ34" s="277"/>
      <c r="GRA34" s="277"/>
      <c r="GRB34" s="277"/>
      <c r="GRC34" s="277"/>
      <c r="GRD34" s="277"/>
      <c r="GRE34" s="277"/>
      <c r="GRF34" s="277"/>
      <c r="GRG34" s="277"/>
      <c r="GRH34" s="277"/>
      <c r="GRI34" s="277"/>
      <c r="GRJ34" s="277"/>
      <c r="GRK34" s="277"/>
      <c r="GRL34" s="277"/>
      <c r="GRM34" s="277"/>
      <c r="GRN34" s="277"/>
      <c r="GRO34" s="277"/>
      <c r="GRP34" s="277"/>
      <c r="GRQ34" s="277"/>
      <c r="GRR34" s="277"/>
      <c r="GRS34" s="277"/>
      <c r="GRT34" s="277"/>
      <c r="GRU34" s="277"/>
      <c r="GRV34" s="277"/>
      <c r="GRW34" s="277"/>
      <c r="GRX34" s="277"/>
      <c r="GRY34" s="277"/>
      <c r="GRZ34" s="277"/>
      <c r="GSA34" s="277"/>
      <c r="GSB34" s="277"/>
      <c r="GSC34" s="277"/>
      <c r="GSD34" s="277"/>
      <c r="GSE34" s="277"/>
      <c r="GSF34" s="277"/>
      <c r="GSG34" s="277"/>
      <c r="GSH34" s="277"/>
      <c r="GSI34" s="277"/>
      <c r="GSJ34" s="277"/>
      <c r="GSK34" s="277"/>
      <c r="GSL34" s="277"/>
      <c r="GSM34" s="277"/>
      <c r="GSN34" s="277"/>
      <c r="GSO34" s="277"/>
      <c r="GSP34" s="277"/>
      <c r="GSQ34" s="277"/>
      <c r="GSR34" s="277"/>
      <c r="GSS34" s="277"/>
      <c r="GST34" s="277"/>
      <c r="GSU34" s="277"/>
      <c r="GSV34" s="277"/>
      <c r="GSW34" s="277"/>
      <c r="GSX34" s="277"/>
      <c r="GSY34" s="277"/>
      <c r="GSZ34" s="277"/>
      <c r="GTA34" s="277"/>
      <c r="GTB34" s="277"/>
      <c r="GTC34" s="277"/>
      <c r="GTD34" s="277"/>
      <c r="GTE34" s="277"/>
      <c r="GTF34" s="277"/>
      <c r="GTG34" s="277"/>
      <c r="GTH34" s="277"/>
      <c r="GTI34" s="277"/>
      <c r="GTJ34" s="277"/>
      <c r="GTK34" s="277"/>
      <c r="GTL34" s="277"/>
      <c r="GTM34" s="277"/>
      <c r="GTN34" s="277"/>
      <c r="GTO34" s="277"/>
      <c r="GTP34" s="277"/>
      <c r="GTQ34" s="277"/>
      <c r="GTR34" s="277"/>
      <c r="GTS34" s="277"/>
      <c r="GTT34" s="277"/>
      <c r="GTU34" s="277"/>
      <c r="GTV34" s="277"/>
      <c r="GTW34" s="277"/>
      <c r="GTX34" s="277"/>
      <c r="GTY34" s="277"/>
      <c r="GTZ34" s="277"/>
      <c r="GUA34" s="277"/>
      <c r="GUB34" s="277"/>
      <c r="GUC34" s="277"/>
      <c r="GUD34" s="277"/>
      <c r="GUE34" s="277"/>
      <c r="GUF34" s="277"/>
      <c r="GUG34" s="277"/>
      <c r="GUH34" s="277"/>
      <c r="GUI34" s="277"/>
      <c r="GUJ34" s="277"/>
      <c r="GUK34" s="277"/>
      <c r="GUL34" s="277"/>
      <c r="GUM34" s="277"/>
      <c r="GUN34" s="277"/>
      <c r="GUO34" s="277"/>
      <c r="GUP34" s="277"/>
      <c r="GUQ34" s="277"/>
      <c r="GUR34" s="277"/>
      <c r="GUS34" s="277"/>
      <c r="GUT34" s="277"/>
      <c r="GUU34" s="277"/>
      <c r="GUV34" s="277"/>
      <c r="GUW34" s="277"/>
      <c r="GUX34" s="277"/>
      <c r="GUY34" s="277"/>
      <c r="GUZ34" s="277"/>
      <c r="GVA34" s="277"/>
      <c r="GVB34" s="277"/>
      <c r="GVC34" s="277"/>
      <c r="GVD34" s="277"/>
      <c r="GVE34" s="277"/>
      <c r="GVF34" s="277"/>
      <c r="GVG34" s="277"/>
      <c r="GVH34" s="277"/>
      <c r="GVI34" s="277"/>
      <c r="GVJ34" s="277"/>
      <c r="GVK34" s="277"/>
      <c r="GVL34" s="277"/>
      <c r="GVM34" s="277"/>
      <c r="GVN34" s="277"/>
      <c r="GVO34" s="277"/>
      <c r="GVP34" s="277"/>
      <c r="GVQ34" s="277"/>
      <c r="GVR34" s="277"/>
      <c r="GVS34" s="277"/>
      <c r="GVT34" s="277"/>
      <c r="GVU34" s="277"/>
      <c r="GVV34" s="277"/>
      <c r="GVW34" s="277"/>
      <c r="GVX34" s="277"/>
      <c r="GVY34" s="277"/>
      <c r="GVZ34" s="277"/>
      <c r="GWA34" s="277"/>
      <c r="GWB34" s="277"/>
      <c r="GWC34" s="277"/>
      <c r="GWD34" s="277"/>
      <c r="GWE34" s="277"/>
      <c r="GWF34" s="277"/>
      <c r="GWG34" s="277"/>
      <c r="GWH34" s="277"/>
      <c r="GWI34" s="277"/>
      <c r="GWJ34" s="277"/>
      <c r="GWK34" s="277"/>
      <c r="GWL34" s="277"/>
      <c r="GWM34" s="277"/>
      <c r="GWN34" s="277"/>
      <c r="GWO34" s="277"/>
      <c r="GWP34" s="277"/>
      <c r="GWQ34" s="277"/>
      <c r="GWR34" s="277"/>
      <c r="GWS34" s="277"/>
      <c r="GWT34" s="277"/>
      <c r="GWU34" s="277"/>
      <c r="GWV34" s="277"/>
      <c r="GWW34" s="277"/>
      <c r="GWX34" s="277"/>
      <c r="GWY34" s="277"/>
      <c r="GWZ34" s="277"/>
      <c r="GXA34" s="277"/>
      <c r="GXB34" s="277"/>
      <c r="GXC34" s="277"/>
      <c r="GXD34" s="277"/>
      <c r="GXE34" s="277"/>
      <c r="GXF34" s="277"/>
      <c r="GXG34" s="277"/>
      <c r="GXH34" s="277"/>
      <c r="GXI34" s="277"/>
      <c r="GXJ34" s="277"/>
      <c r="GXK34" s="277"/>
      <c r="GXL34" s="277"/>
      <c r="GXM34" s="277"/>
      <c r="GXN34" s="277"/>
      <c r="GXO34" s="277"/>
      <c r="GXP34" s="277"/>
      <c r="GXQ34" s="277"/>
      <c r="GXR34" s="277"/>
      <c r="GXS34" s="277"/>
      <c r="GXT34" s="277"/>
      <c r="GXU34" s="277"/>
      <c r="GXV34" s="277"/>
      <c r="GXW34" s="277"/>
      <c r="GXX34" s="277"/>
      <c r="GXY34" s="277"/>
      <c r="GXZ34" s="277"/>
      <c r="GYA34" s="277"/>
      <c r="GYB34" s="277"/>
      <c r="GYC34" s="277"/>
      <c r="GYD34" s="277"/>
      <c r="GYE34" s="277"/>
      <c r="GYF34" s="277"/>
      <c r="GYG34" s="277"/>
      <c r="GYH34" s="277"/>
      <c r="GYI34" s="277"/>
      <c r="GYJ34" s="277"/>
      <c r="GYK34" s="277"/>
      <c r="GYL34" s="277"/>
      <c r="GYM34" s="277"/>
      <c r="GYN34" s="277"/>
      <c r="GYO34" s="277"/>
      <c r="GYP34" s="277"/>
      <c r="GYQ34" s="277"/>
      <c r="GYR34" s="277"/>
      <c r="GYS34" s="277"/>
      <c r="GYT34" s="277"/>
      <c r="GYU34" s="277"/>
      <c r="GYV34" s="277"/>
      <c r="GYW34" s="277"/>
      <c r="GYX34" s="277"/>
      <c r="GYY34" s="277"/>
      <c r="GYZ34" s="277"/>
      <c r="GZA34" s="277"/>
      <c r="GZB34" s="277"/>
      <c r="GZC34" s="277"/>
      <c r="GZD34" s="277"/>
      <c r="GZE34" s="277"/>
      <c r="GZF34" s="277"/>
      <c r="GZG34" s="277"/>
      <c r="GZH34" s="277"/>
      <c r="GZI34" s="277"/>
      <c r="GZJ34" s="277"/>
      <c r="GZK34" s="277"/>
      <c r="GZL34" s="277"/>
      <c r="GZM34" s="277"/>
      <c r="GZN34" s="277"/>
      <c r="GZO34" s="277"/>
      <c r="GZP34" s="277"/>
      <c r="GZQ34" s="277"/>
      <c r="GZR34" s="277"/>
      <c r="GZS34" s="277"/>
      <c r="GZT34" s="277"/>
      <c r="GZU34" s="277"/>
      <c r="GZV34" s="277"/>
      <c r="GZW34" s="277"/>
      <c r="GZX34" s="277"/>
      <c r="GZY34" s="277"/>
      <c r="GZZ34" s="277"/>
      <c r="HAA34" s="277"/>
      <c r="HAB34" s="277"/>
      <c r="HAC34" s="277"/>
      <c r="HAD34" s="277"/>
      <c r="HAE34" s="277"/>
      <c r="HAF34" s="277"/>
      <c r="HAG34" s="277"/>
      <c r="HAH34" s="277"/>
      <c r="HAI34" s="277"/>
      <c r="HAJ34" s="277"/>
      <c r="HAK34" s="277"/>
      <c r="HAL34" s="277"/>
      <c r="HAM34" s="277"/>
      <c r="HAN34" s="277"/>
      <c r="HAO34" s="277"/>
      <c r="HAP34" s="277"/>
      <c r="HAQ34" s="277"/>
      <c r="HAR34" s="277"/>
      <c r="HAS34" s="277"/>
      <c r="HAT34" s="277"/>
      <c r="HAU34" s="277"/>
      <c r="HAV34" s="277"/>
      <c r="HAW34" s="277"/>
      <c r="HAX34" s="277"/>
      <c r="HAY34" s="277"/>
      <c r="HAZ34" s="277"/>
      <c r="HBA34" s="277"/>
      <c r="HBB34" s="277"/>
      <c r="HBC34" s="277"/>
      <c r="HBD34" s="277"/>
      <c r="HBE34" s="277"/>
      <c r="HBF34" s="277"/>
      <c r="HBG34" s="277"/>
      <c r="HBH34" s="277"/>
      <c r="HBI34" s="277"/>
      <c r="HBJ34" s="277"/>
      <c r="HBK34" s="277"/>
      <c r="HBL34" s="277"/>
      <c r="HBM34" s="277"/>
      <c r="HBN34" s="277"/>
      <c r="HBO34" s="277"/>
      <c r="HBP34" s="277"/>
      <c r="HBQ34" s="277"/>
      <c r="HBR34" s="277"/>
      <c r="HBS34" s="277"/>
      <c r="HBT34" s="277"/>
      <c r="HBU34" s="277"/>
      <c r="HBV34" s="277"/>
      <c r="HBW34" s="277"/>
      <c r="HBX34" s="277"/>
      <c r="HBY34" s="277"/>
      <c r="HBZ34" s="277"/>
      <c r="HCA34" s="277"/>
      <c r="HCB34" s="277"/>
      <c r="HCC34" s="277"/>
      <c r="HCD34" s="277"/>
      <c r="HCE34" s="277"/>
      <c r="HCF34" s="277"/>
      <c r="HCG34" s="277"/>
      <c r="HCH34" s="277"/>
      <c r="HCI34" s="277"/>
      <c r="HCJ34" s="277"/>
      <c r="HCK34" s="277"/>
      <c r="HCL34" s="277"/>
      <c r="HCM34" s="277"/>
      <c r="HCN34" s="277"/>
      <c r="HCO34" s="277"/>
      <c r="HCP34" s="277"/>
      <c r="HCQ34" s="277"/>
      <c r="HCR34" s="277"/>
      <c r="HCS34" s="277"/>
      <c r="HCT34" s="277"/>
      <c r="HCU34" s="277"/>
      <c r="HCV34" s="277"/>
      <c r="HCW34" s="277"/>
      <c r="HCX34" s="277"/>
      <c r="HCY34" s="277"/>
      <c r="HCZ34" s="277"/>
      <c r="HDA34" s="277"/>
      <c r="HDB34" s="277"/>
      <c r="HDC34" s="277"/>
      <c r="HDD34" s="277"/>
      <c r="HDE34" s="277"/>
      <c r="HDF34" s="277"/>
      <c r="HDG34" s="277"/>
      <c r="HDH34" s="277"/>
      <c r="HDI34" s="277"/>
      <c r="HDJ34" s="277"/>
      <c r="HDK34" s="277"/>
      <c r="HDL34" s="277"/>
      <c r="HDM34" s="277"/>
      <c r="HDN34" s="277"/>
      <c r="HDO34" s="277"/>
      <c r="HDP34" s="277"/>
      <c r="HDQ34" s="277"/>
      <c r="HDR34" s="277"/>
      <c r="HDS34" s="277"/>
      <c r="HDT34" s="277"/>
      <c r="HDU34" s="277"/>
      <c r="HDV34" s="277"/>
      <c r="HDW34" s="277"/>
      <c r="HDX34" s="277"/>
      <c r="HDY34" s="277"/>
      <c r="HDZ34" s="277"/>
      <c r="HEA34" s="277"/>
      <c r="HEB34" s="277"/>
      <c r="HEC34" s="277"/>
      <c r="HED34" s="277"/>
      <c r="HEE34" s="277"/>
      <c r="HEF34" s="277"/>
      <c r="HEG34" s="277"/>
      <c r="HEH34" s="277"/>
      <c r="HEI34" s="277"/>
      <c r="HEJ34" s="277"/>
      <c r="HEK34" s="277"/>
      <c r="HEL34" s="277"/>
      <c r="HEM34" s="277"/>
      <c r="HEN34" s="277"/>
      <c r="HEO34" s="277"/>
      <c r="HEP34" s="277"/>
      <c r="HEQ34" s="277"/>
      <c r="HER34" s="277"/>
      <c r="HES34" s="277"/>
      <c r="HET34" s="277"/>
      <c r="HEU34" s="277"/>
      <c r="HEV34" s="277"/>
      <c r="HEW34" s="277"/>
      <c r="HEX34" s="277"/>
      <c r="HEY34" s="277"/>
      <c r="HEZ34" s="277"/>
      <c r="HFA34" s="277"/>
      <c r="HFB34" s="277"/>
      <c r="HFC34" s="277"/>
      <c r="HFD34" s="277"/>
      <c r="HFE34" s="277"/>
      <c r="HFF34" s="277"/>
      <c r="HFG34" s="277"/>
      <c r="HFH34" s="277"/>
      <c r="HFI34" s="277"/>
      <c r="HFJ34" s="277"/>
      <c r="HFK34" s="277"/>
      <c r="HFL34" s="277"/>
      <c r="HFM34" s="277"/>
      <c r="HFN34" s="277"/>
      <c r="HFO34" s="277"/>
      <c r="HFP34" s="277"/>
      <c r="HFQ34" s="277"/>
      <c r="HFR34" s="277"/>
      <c r="HFS34" s="277"/>
      <c r="HFT34" s="277"/>
      <c r="HFU34" s="277"/>
      <c r="HFV34" s="277"/>
      <c r="HFW34" s="277"/>
      <c r="HFX34" s="277"/>
      <c r="HFY34" s="277"/>
      <c r="HFZ34" s="277"/>
      <c r="HGA34" s="277"/>
      <c r="HGB34" s="277"/>
      <c r="HGC34" s="277"/>
      <c r="HGD34" s="277"/>
      <c r="HGE34" s="277"/>
      <c r="HGF34" s="277"/>
      <c r="HGG34" s="277"/>
      <c r="HGH34" s="277"/>
      <c r="HGI34" s="277"/>
      <c r="HGJ34" s="277"/>
      <c r="HGK34" s="277"/>
      <c r="HGL34" s="277"/>
      <c r="HGM34" s="277"/>
      <c r="HGN34" s="277"/>
      <c r="HGO34" s="277"/>
      <c r="HGP34" s="277"/>
      <c r="HGQ34" s="277"/>
      <c r="HGR34" s="277"/>
      <c r="HGS34" s="277"/>
      <c r="HGT34" s="277"/>
      <c r="HGU34" s="277"/>
      <c r="HGV34" s="277"/>
      <c r="HGW34" s="277"/>
      <c r="HGX34" s="277"/>
      <c r="HGY34" s="277"/>
      <c r="HGZ34" s="277"/>
      <c r="HHA34" s="277"/>
      <c r="HHB34" s="277"/>
      <c r="HHC34" s="277"/>
      <c r="HHD34" s="277"/>
      <c r="HHE34" s="277"/>
      <c r="HHF34" s="277"/>
      <c r="HHG34" s="277"/>
      <c r="HHH34" s="277"/>
      <c r="HHI34" s="277"/>
      <c r="HHJ34" s="277"/>
      <c r="HHK34" s="277"/>
      <c r="HHL34" s="277"/>
      <c r="HHM34" s="277"/>
      <c r="HHN34" s="277"/>
      <c r="HHO34" s="277"/>
      <c r="HHP34" s="277"/>
      <c r="HHQ34" s="277"/>
      <c r="HHR34" s="277"/>
      <c r="HHS34" s="277"/>
      <c r="HHT34" s="277"/>
      <c r="HHU34" s="277"/>
      <c r="HHV34" s="277"/>
      <c r="HHW34" s="277"/>
      <c r="HHX34" s="277"/>
      <c r="HHY34" s="277"/>
      <c r="HHZ34" s="277"/>
      <c r="HIA34" s="277"/>
      <c r="HIB34" s="277"/>
      <c r="HIC34" s="277"/>
      <c r="HID34" s="277"/>
      <c r="HIE34" s="277"/>
      <c r="HIF34" s="277"/>
      <c r="HIG34" s="277"/>
      <c r="HIH34" s="277"/>
      <c r="HII34" s="277"/>
      <c r="HIJ34" s="277"/>
      <c r="HIK34" s="277"/>
      <c r="HIL34" s="277"/>
      <c r="HIM34" s="277"/>
      <c r="HIN34" s="277"/>
      <c r="HIO34" s="277"/>
      <c r="HIP34" s="277"/>
      <c r="HIQ34" s="277"/>
      <c r="HIR34" s="277"/>
      <c r="HIS34" s="277"/>
      <c r="HIT34" s="277"/>
      <c r="HIU34" s="277"/>
      <c r="HIV34" s="277"/>
      <c r="HIW34" s="277"/>
      <c r="HIX34" s="277"/>
      <c r="HIY34" s="277"/>
      <c r="HIZ34" s="277"/>
      <c r="HJA34" s="277"/>
      <c r="HJB34" s="277"/>
      <c r="HJC34" s="277"/>
      <c r="HJD34" s="277"/>
      <c r="HJE34" s="277"/>
      <c r="HJF34" s="277"/>
      <c r="HJG34" s="277"/>
      <c r="HJH34" s="277"/>
      <c r="HJI34" s="277"/>
      <c r="HJJ34" s="277"/>
      <c r="HJK34" s="277"/>
      <c r="HJL34" s="277"/>
      <c r="HJM34" s="277"/>
      <c r="HJN34" s="277"/>
      <c r="HJO34" s="277"/>
      <c r="HJP34" s="277"/>
      <c r="HJQ34" s="277"/>
      <c r="HJR34" s="277"/>
      <c r="HJS34" s="277"/>
      <c r="HJT34" s="277"/>
      <c r="HJU34" s="277"/>
      <c r="HJV34" s="277"/>
      <c r="HJW34" s="277"/>
      <c r="HJX34" s="277"/>
      <c r="HJY34" s="277"/>
      <c r="HJZ34" s="277"/>
      <c r="HKA34" s="277"/>
      <c r="HKB34" s="277"/>
      <c r="HKC34" s="277"/>
      <c r="HKD34" s="277"/>
      <c r="HKE34" s="277"/>
      <c r="HKF34" s="277"/>
      <c r="HKG34" s="277"/>
      <c r="HKH34" s="277"/>
      <c r="HKI34" s="277"/>
      <c r="HKJ34" s="277"/>
      <c r="HKK34" s="277"/>
      <c r="HKL34" s="277"/>
      <c r="HKM34" s="277"/>
      <c r="HKN34" s="277"/>
      <c r="HKO34" s="277"/>
      <c r="HKP34" s="277"/>
      <c r="HKQ34" s="277"/>
      <c r="HKR34" s="277"/>
      <c r="HKS34" s="277"/>
      <c r="HKT34" s="277"/>
      <c r="HKU34" s="277"/>
      <c r="HKV34" s="277"/>
      <c r="HKW34" s="277"/>
      <c r="HKX34" s="277"/>
      <c r="HKY34" s="277"/>
      <c r="HKZ34" s="277"/>
      <c r="HLA34" s="277"/>
      <c r="HLB34" s="277"/>
      <c r="HLC34" s="277"/>
      <c r="HLD34" s="277"/>
      <c r="HLE34" s="277"/>
      <c r="HLF34" s="277"/>
      <c r="HLG34" s="277"/>
      <c r="HLH34" s="277"/>
      <c r="HLI34" s="277"/>
      <c r="HLJ34" s="277"/>
      <c r="HLK34" s="277"/>
      <c r="HLL34" s="277"/>
      <c r="HLM34" s="277"/>
      <c r="HLN34" s="277"/>
      <c r="HLO34" s="277"/>
      <c r="HLP34" s="277"/>
      <c r="HLQ34" s="277"/>
      <c r="HLR34" s="277"/>
      <c r="HLS34" s="277"/>
      <c r="HLT34" s="277"/>
      <c r="HLU34" s="277"/>
      <c r="HLV34" s="277"/>
      <c r="HLW34" s="277"/>
      <c r="HLX34" s="277"/>
      <c r="HLY34" s="277"/>
      <c r="HLZ34" s="277"/>
      <c r="HMA34" s="277"/>
      <c r="HMB34" s="277"/>
      <c r="HMC34" s="277"/>
      <c r="HMD34" s="277"/>
      <c r="HME34" s="277"/>
      <c r="HMF34" s="277"/>
      <c r="HMG34" s="277"/>
      <c r="HMH34" s="277"/>
      <c r="HMI34" s="277"/>
      <c r="HMJ34" s="277"/>
      <c r="HMK34" s="277"/>
      <c r="HML34" s="277"/>
      <c r="HMM34" s="277"/>
      <c r="HMN34" s="277"/>
      <c r="HMO34" s="277"/>
      <c r="HMP34" s="277"/>
      <c r="HMQ34" s="277"/>
      <c r="HMR34" s="277"/>
      <c r="HMS34" s="277"/>
      <c r="HMT34" s="277"/>
      <c r="HMU34" s="277"/>
      <c r="HMV34" s="277"/>
      <c r="HMW34" s="277"/>
      <c r="HMX34" s="277"/>
      <c r="HMY34" s="277"/>
      <c r="HMZ34" s="277"/>
      <c r="HNA34" s="277"/>
      <c r="HNB34" s="277"/>
      <c r="HNC34" s="277"/>
      <c r="HND34" s="277"/>
      <c r="HNE34" s="277"/>
      <c r="HNF34" s="277"/>
      <c r="HNG34" s="277"/>
      <c r="HNH34" s="277"/>
      <c r="HNI34" s="277"/>
      <c r="HNJ34" s="277"/>
      <c r="HNK34" s="277"/>
      <c r="HNL34" s="277"/>
      <c r="HNM34" s="277"/>
      <c r="HNN34" s="277"/>
      <c r="HNO34" s="277"/>
      <c r="HNP34" s="277"/>
      <c r="HNQ34" s="277"/>
      <c r="HNR34" s="277"/>
      <c r="HNS34" s="277"/>
      <c r="HNT34" s="277"/>
      <c r="HNU34" s="277"/>
      <c r="HNV34" s="277"/>
      <c r="HNW34" s="277"/>
      <c r="HNX34" s="277"/>
      <c r="HNY34" s="277"/>
      <c r="HNZ34" s="277"/>
      <c r="HOA34" s="277"/>
      <c r="HOB34" s="277"/>
      <c r="HOC34" s="277"/>
      <c r="HOD34" s="277"/>
      <c r="HOE34" s="277"/>
      <c r="HOF34" s="277"/>
      <c r="HOG34" s="277"/>
      <c r="HOH34" s="277"/>
      <c r="HOI34" s="277"/>
      <c r="HOJ34" s="277"/>
      <c r="HOK34" s="277"/>
      <c r="HOL34" s="277"/>
      <c r="HOM34" s="277"/>
      <c r="HON34" s="277"/>
      <c r="HOO34" s="277"/>
      <c r="HOP34" s="277"/>
      <c r="HOQ34" s="277"/>
      <c r="HOR34" s="277"/>
      <c r="HOS34" s="277"/>
      <c r="HOT34" s="277"/>
      <c r="HOU34" s="277"/>
      <c r="HOV34" s="277"/>
      <c r="HOW34" s="277"/>
      <c r="HOX34" s="277"/>
      <c r="HOY34" s="277"/>
      <c r="HOZ34" s="277"/>
      <c r="HPA34" s="277"/>
      <c r="HPB34" s="277"/>
      <c r="HPC34" s="277"/>
      <c r="HPD34" s="277"/>
      <c r="HPE34" s="277"/>
      <c r="HPF34" s="277"/>
      <c r="HPG34" s="277"/>
      <c r="HPH34" s="277"/>
      <c r="HPI34" s="277"/>
      <c r="HPJ34" s="277"/>
      <c r="HPK34" s="277"/>
      <c r="HPL34" s="277"/>
      <c r="HPM34" s="277"/>
      <c r="HPN34" s="277"/>
      <c r="HPO34" s="277"/>
      <c r="HPP34" s="277"/>
      <c r="HPQ34" s="277"/>
      <c r="HPR34" s="277"/>
      <c r="HPS34" s="277"/>
      <c r="HPT34" s="277"/>
      <c r="HPU34" s="277"/>
      <c r="HPV34" s="277"/>
      <c r="HPW34" s="277"/>
      <c r="HPX34" s="277"/>
      <c r="HPY34" s="277"/>
      <c r="HPZ34" s="277"/>
      <c r="HQA34" s="277"/>
      <c r="HQB34" s="277"/>
      <c r="HQC34" s="277"/>
      <c r="HQD34" s="277"/>
      <c r="HQE34" s="277"/>
      <c r="HQF34" s="277"/>
      <c r="HQG34" s="277"/>
      <c r="HQH34" s="277"/>
      <c r="HQI34" s="277"/>
      <c r="HQJ34" s="277"/>
      <c r="HQK34" s="277"/>
      <c r="HQL34" s="277"/>
      <c r="HQM34" s="277"/>
      <c r="HQN34" s="277"/>
      <c r="HQO34" s="277"/>
      <c r="HQP34" s="277"/>
      <c r="HQQ34" s="277"/>
      <c r="HQR34" s="277"/>
      <c r="HQS34" s="277"/>
      <c r="HQT34" s="277"/>
      <c r="HQU34" s="277"/>
      <c r="HQV34" s="277"/>
      <c r="HQW34" s="277"/>
      <c r="HQX34" s="277"/>
      <c r="HQY34" s="277"/>
      <c r="HQZ34" s="277"/>
      <c r="HRA34" s="277"/>
      <c r="HRB34" s="277"/>
      <c r="HRC34" s="277"/>
      <c r="HRD34" s="277"/>
      <c r="HRE34" s="277"/>
      <c r="HRF34" s="277"/>
      <c r="HRG34" s="277"/>
      <c r="HRH34" s="277"/>
      <c r="HRI34" s="277"/>
      <c r="HRJ34" s="277"/>
      <c r="HRK34" s="277"/>
      <c r="HRL34" s="277"/>
      <c r="HRM34" s="277"/>
      <c r="HRN34" s="277"/>
      <c r="HRO34" s="277"/>
      <c r="HRP34" s="277"/>
      <c r="HRQ34" s="277"/>
      <c r="HRR34" s="277"/>
      <c r="HRS34" s="277"/>
      <c r="HRT34" s="277"/>
      <c r="HRU34" s="277"/>
      <c r="HRV34" s="277"/>
      <c r="HRW34" s="277"/>
      <c r="HRX34" s="277"/>
      <c r="HRY34" s="277"/>
      <c r="HRZ34" s="277"/>
      <c r="HSA34" s="277"/>
      <c r="HSB34" s="277"/>
      <c r="HSC34" s="277"/>
      <c r="HSD34" s="277"/>
      <c r="HSE34" s="277"/>
      <c r="HSF34" s="277"/>
      <c r="HSG34" s="277"/>
      <c r="HSH34" s="277"/>
      <c r="HSI34" s="277"/>
      <c r="HSJ34" s="277"/>
      <c r="HSK34" s="277"/>
      <c r="HSL34" s="277"/>
      <c r="HSM34" s="277"/>
      <c r="HSN34" s="277"/>
      <c r="HSO34" s="277"/>
      <c r="HSP34" s="277"/>
      <c r="HSQ34" s="277"/>
      <c r="HSR34" s="277"/>
      <c r="HSS34" s="277"/>
      <c r="HST34" s="277"/>
      <c r="HSU34" s="277"/>
      <c r="HSV34" s="277"/>
      <c r="HSW34" s="277"/>
      <c r="HSX34" s="277"/>
      <c r="HSY34" s="277"/>
      <c r="HSZ34" s="277"/>
      <c r="HTA34" s="277"/>
      <c r="HTB34" s="277"/>
      <c r="HTC34" s="277"/>
      <c r="HTD34" s="277"/>
      <c r="HTE34" s="277"/>
      <c r="HTF34" s="277"/>
      <c r="HTG34" s="277"/>
      <c r="HTH34" s="277"/>
      <c r="HTI34" s="277"/>
      <c r="HTJ34" s="277"/>
      <c r="HTK34" s="277"/>
      <c r="HTL34" s="277"/>
      <c r="HTM34" s="277"/>
      <c r="HTN34" s="277"/>
      <c r="HTO34" s="277"/>
      <c r="HTP34" s="277"/>
      <c r="HTQ34" s="277"/>
      <c r="HTR34" s="277"/>
      <c r="HTS34" s="277"/>
      <c r="HTT34" s="277"/>
      <c r="HTU34" s="277"/>
      <c r="HTV34" s="277"/>
      <c r="HTW34" s="277"/>
      <c r="HTX34" s="277"/>
      <c r="HTY34" s="277"/>
      <c r="HTZ34" s="277"/>
      <c r="HUA34" s="277"/>
      <c r="HUB34" s="277"/>
      <c r="HUC34" s="277"/>
      <c r="HUD34" s="277"/>
      <c r="HUE34" s="277"/>
      <c r="HUF34" s="277"/>
      <c r="HUG34" s="277"/>
      <c r="HUH34" s="277"/>
      <c r="HUI34" s="277"/>
      <c r="HUJ34" s="277"/>
      <c r="HUK34" s="277"/>
      <c r="HUL34" s="277"/>
      <c r="HUM34" s="277"/>
      <c r="HUN34" s="277"/>
      <c r="HUO34" s="277"/>
      <c r="HUP34" s="277"/>
      <c r="HUQ34" s="277"/>
      <c r="HUR34" s="277"/>
      <c r="HUS34" s="277"/>
      <c r="HUT34" s="277"/>
      <c r="HUU34" s="277"/>
      <c r="HUV34" s="277"/>
      <c r="HUW34" s="277"/>
      <c r="HUX34" s="277"/>
      <c r="HUY34" s="277"/>
      <c r="HUZ34" s="277"/>
      <c r="HVA34" s="277"/>
      <c r="HVB34" s="277"/>
      <c r="HVC34" s="277"/>
      <c r="HVD34" s="277"/>
      <c r="HVE34" s="277"/>
      <c r="HVF34" s="277"/>
      <c r="HVG34" s="277"/>
      <c r="HVH34" s="277"/>
      <c r="HVI34" s="277"/>
      <c r="HVJ34" s="277"/>
      <c r="HVK34" s="277"/>
      <c r="HVL34" s="277"/>
      <c r="HVM34" s="277"/>
      <c r="HVN34" s="277"/>
      <c r="HVO34" s="277"/>
      <c r="HVP34" s="277"/>
      <c r="HVQ34" s="277"/>
      <c r="HVR34" s="277"/>
      <c r="HVS34" s="277"/>
      <c r="HVT34" s="277"/>
      <c r="HVU34" s="277"/>
      <c r="HVV34" s="277"/>
      <c r="HVW34" s="277"/>
      <c r="HVX34" s="277"/>
      <c r="HVY34" s="277"/>
      <c r="HVZ34" s="277"/>
      <c r="HWA34" s="277"/>
      <c r="HWB34" s="277"/>
      <c r="HWC34" s="277"/>
      <c r="HWD34" s="277"/>
      <c r="HWE34" s="277"/>
      <c r="HWF34" s="277"/>
      <c r="HWG34" s="277"/>
      <c r="HWH34" s="277"/>
      <c r="HWI34" s="277"/>
      <c r="HWJ34" s="277"/>
      <c r="HWK34" s="277"/>
      <c r="HWL34" s="277"/>
      <c r="HWM34" s="277"/>
      <c r="HWN34" s="277"/>
      <c r="HWO34" s="277"/>
      <c r="HWP34" s="277"/>
      <c r="HWQ34" s="277"/>
      <c r="HWR34" s="277"/>
      <c r="HWS34" s="277"/>
      <c r="HWT34" s="277"/>
      <c r="HWU34" s="277"/>
      <c r="HWV34" s="277"/>
      <c r="HWW34" s="277"/>
      <c r="HWX34" s="277"/>
      <c r="HWY34" s="277"/>
      <c r="HWZ34" s="277"/>
      <c r="HXA34" s="277"/>
      <c r="HXB34" s="277"/>
      <c r="HXC34" s="277"/>
      <c r="HXD34" s="277"/>
      <c r="HXE34" s="277"/>
      <c r="HXF34" s="277"/>
      <c r="HXG34" s="277"/>
      <c r="HXH34" s="277"/>
      <c r="HXI34" s="277"/>
      <c r="HXJ34" s="277"/>
      <c r="HXK34" s="277"/>
      <c r="HXL34" s="277"/>
      <c r="HXM34" s="277"/>
      <c r="HXN34" s="277"/>
      <c r="HXO34" s="277"/>
      <c r="HXP34" s="277"/>
      <c r="HXQ34" s="277"/>
      <c r="HXR34" s="277"/>
      <c r="HXS34" s="277"/>
      <c r="HXT34" s="277"/>
      <c r="HXU34" s="277"/>
      <c r="HXV34" s="277"/>
      <c r="HXW34" s="277"/>
      <c r="HXX34" s="277"/>
      <c r="HXY34" s="277"/>
      <c r="HXZ34" s="277"/>
      <c r="HYA34" s="277"/>
      <c r="HYB34" s="277"/>
      <c r="HYC34" s="277"/>
      <c r="HYD34" s="277"/>
      <c r="HYE34" s="277"/>
      <c r="HYF34" s="277"/>
      <c r="HYG34" s="277"/>
      <c r="HYH34" s="277"/>
      <c r="HYI34" s="277"/>
      <c r="HYJ34" s="277"/>
      <c r="HYK34" s="277"/>
      <c r="HYL34" s="277"/>
      <c r="HYM34" s="277"/>
      <c r="HYN34" s="277"/>
      <c r="HYO34" s="277"/>
      <c r="HYP34" s="277"/>
      <c r="HYQ34" s="277"/>
      <c r="HYR34" s="277"/>
      <c r="HYS34" s="277"/>
      <c r="HYT34" s="277"/>
      <c r="HYU34" s="277"/>
      <c r="HYV34" s="277"/>
      <c r="HYW34" s="277"/>
      <c r="HYX34" s="277"/>
      <c r="HYY34" s="277"/>
      <c r="HYZ34" s="277"/>
      <c r="HZA34" s="277"/>
      <c r="HZB34" s="277"/>
      <c r="HZC34" s="277"/>
      <c r="HZD34" s="277"/>
      <c r="HZE34" s="277"/>
      <c r="HZF34" s="277"/>
      <c r="HZG34" s="277"/>
      <c r="HZH34" s="277"/>
      <c r="HZI34" s="277"/>
      <c r="HZJ34" s="277"/>
      <c r="HZK34" s="277"/>
      <c r="HZL34" s="277"/>
      <c r="HZM34" s="277"/>
      <c r="HZN34" s="277"/>
      <c r="HZO34" s="277"/>
      <c r="HZP34" s="277"/>
      <c r="HZQ34" s="277"/>
      <c r="HZR34" s="277"/>
      <c r="HZS34" s="277"/>
      <c r="HZT34" s="277"/>
      <c r="HZU34" s="277"/>
      <c r="HZV34" s="277"/>
      <c r="HZW34" s="277"/>
      <c r="HZX34" s="277"/>
      <c r="HZY34" s="277"/>
      <c r="HZZ34" s="277"/>
      <c r="IAA34" s="277"/>
      <c r="IAB34" s="277"/>
      <c r="IAC34" s="277"/>
      <c r="IAD34" s="277"/>
      <c r="IAE34" s="277"/>
      <c r="IAF34" s="277"/>
      <c r="IAG34" s="277"/>
      <c r="IAH34" s="277"/>
      <c r="IAI34" s="277"/>
      <c r="IAJ34" s="277"/>
      <c r="IAK34" s="277"/>
      <c r="IAL34" s="277"/>
      <c r="IAM34" s="277"/>
      <c r="IAN34" s="277"/>
      <c r="IAO34" s="277"/>
      <c r="IAP34" s="277"/>
      <c r="IAQ34" s="277"/>
      <c r="IAR34" s="277"/>
      <c r="IAS34" s="277"/>
      <c r="IAT34" s="277"/>
      <c r="IAU34" s="277"/>
      <c r="IAV34" s="277"/>
      <c r="IAW34" s="277"/>
      <c r="IAX34" s="277"/>
      <c r="IAY34" s="277"/>
      <c r="IAZ34" s="277"/>
      <c r="IBA34" s="277"/>
      <c r="IBB34" s="277"/>
      <c r="IBC34" s="277"/>
      <c r="IBD34" s="277"/>
      <c r="IBE34" s="277"/>
      <c r="IBF34" s="277"/>
      <c r="IBG34" s="277"/>
      <c r="IBH34" s="277"/>
      <c r="IBI34" s="277"/>
      <c r="IBJ34" s="277"/>
      <c r="IBK34" s="277"/>
      <c r="IBL34" s="277"/>
      <c r="IBM34" s="277"/>
      <c r="IBN34" s="277"/>
      <c r="IBO34" s="277"/>
      <c r="IBP34" s="277"/>
      <c r="IBQ34" s="277"/>
      <c r="IBR34" s="277"/>
      <c r="IBS34" s="277"/>
      <c r="IBT34" s="277"/>
      <c r="IBU34" s="277"/>
      <c r="IBV34" s="277"/>
      <c r="IBW34" s="277"/>
      <c r="IBX34" s="277"/>
      <c r="IBY34" s="277"/>
      <c r="IBZ34" s="277"/>
      <c r="ICA34" s="277"/>
      <c r="ICB34" s="277"/>
      <c r="ICC34" s="277"/>
      <c r="ICD34" s="277"/>
      <c r="ICE34" s="277"/>
      <c r="ICF34" s="277"/>
      <c r="ICG34" s="277"/>
      <c r="ICH34" s="277"/>
      <c r="ICI34" s="277"/>
      <c r="ICJ34" s="277"/>
      <c r="ICK34" s="277"/>
      <c r="ICL34" s="277"/>
      <c r="ICM34" s="277"/>
      <c r="ICN34" s="277"/>
      <c r="ICO34" s="277"/>
      <c r="ICP34" s="277"/>
      <c r="ICQ34" s="277"/>
      <c r="ICR34" s="277"/>
      <c r="ICS34" s="277"/>
      <c r="ICT34" s="277"/>
      <c r="ICU34" s="277"/>
      <c r="ICV34" s="277"/>
      <c r="ICW34" s="277"/>
      <c r="ICX34" s="277"/>
      <c r="ICY34" s="277"/>
      <c r="ICZ34" s="277"/>
      <c r="IDA34" s="277"/>
      <c r="IDB34" s="277"/>
      <c r="IDC34" s="277"/>
      <c r="IDD34" s="277"/>
      <c r="IDE34" s="277"/>
      <c r="IDF34" s="277"/>
      <c r="IDG34" s="277"/>
      <c r="IDH34" s="277"/>
      <c r="IDI34" s="277"/>
      <c r="IDJ34" s="277"/>
      <c r="IDK34" s="277"/>
      <c r="IDL34" s="277"/>
      <c r="IDM34" s="277"/>
      <c r="IDN34" s="277"/>
      <c r="IDO34" s="277"/>
      <c r="IDP34" s="277"/>
      <c r="IDQ34" s="277"/>
      <c r="IDR34" s="277"/>
      <c r="IDS34" s="277"/>
      <c r="IDT34" s="277"/>
      <c r="IDU34" s="277"/>
      <c r="IDV34" s="277"/>
      <c r="IDW34" s="277"/>
      <c r="IDX34" s="277"/>
      <c r="IDY34" s="277"/>
      <c r="IDZ34" s="277"/>
      <c r="IEA34" s="277"/>
      <c r="IEB34" s="277"/>
      <c r="IEC34" s="277"/>
      <c r="IED34" s="277"/>
      <c r="IEE34" s="277"/>
      <c r="IEF34" s="277"/>
      <c r="IEG34" s="277"/>
      <c r="IEH34" s="277"/>
      <c r="IEI34" s="277"/>
      <c r="IEJ34" s="277"/>
      <c r="IEK34" s="277"/>
      <c r="IEL34" s="277"/>
      <c r="IEM34" s="277"/>
      <c r="IEN34" s="277"/>
      <c r="IEO34" s="277"/>
      <c r="IEP34" s="277"/>
      <c r="IEQ34" s="277"/>
      <c r="IER34" s="277"/>
      <c r="IES34" s="277"/>
      <c r="IET34" s="277"/>
      <c r="IEU34" s="277"/>
      <c r="IEV34" s="277"/>
      <c r="IEW34" s="277"/>
      <c r="IEX34" s="277"/>
      <c r="IEY34" s="277"/>
      <c r="IEZ34" s="277"/>
      <c r="IFA34" s="277"/>
      <c r="IFB34" s="277"/>
      <c r="IFC34" s="277"/>
      <c r="IFD34" s="277"/>
      <c r="IFE34" s="277"/>
      <c r="IFF34" s="277"/>
      <c r="IFG34" s="277"/>
      <c r="IFH34" s="277"/>
      <c r="IFI34" s="277"/>
      <c r="IFJ34" s="277"/>
      <c r="IFK34" s="277"/>
      <c r="IFL34" s="277"/>
      <c r="IFM34" s="277"/>
      <c r="IFN34" s="277"/>
      <c r="IFO34" s="277"/>
      <c r="IFP34" s="277"/>
      <c r="IFQ34" s="277"/>
      <c r="IFR34" s="277"/>
      <c r="IFS34" s="277"/>
      <c r="IFT34" s="277"/>
      <c r="IFU34" s="277"/>
      <c r="IFV34" s="277"/>
      <c r="IFW34" s="277"/>
      <c r="IFX34" s="277"/>
      <c r="IFY34" s="277"/>
      <c r="IFZ34" s="277"/>
      <c r="IGA34" s="277"/>
      <c r="IGB34" s="277"/>
      <c r="IGC34" s="277"/>
      <c r="IGD34" s="277"/>
      <c r="IGE34" s="277"/>
      <c r="IGF34" s="277"/>
      <c r="IGG34" s="277"/>
      <c r="IGH34" s="277"/>
      <c r="IGI34" s="277"/>
      <c r="IGJ34" s="277"/>
      <c r="IGK34" s="277"/>
      <c r="IGL34" s="277"/>
      <c r="IGM34" s="277"/>
      <c r="IGN34" s="277"/>
      <c r="IGO34" s="277"/>
      <c r="IGP34" s="277"/>
      <c r="IGQ34" s="277"/>
      <c r="IGR34" s="277"/>
      <c r="IGS34" s="277"/>
      <c r="IGT34" s="277"/>
      <c r="IGU34" s="277"/>
      <c r="IGV34" s="277"/>
      <c r="IGW34" s="277"/>
      <c r="IGX34" s="277"/>
      <c r="IGY34" s="277"/>
      <c r="IGZ34" s="277"/>
      <c r="IHA34" s="277"/>
      <c r="IHB34" s="277"/>
      <c r="IHC34" s="277"/>
      <c r="IHD34" s="277"/>
      <c r="IHE34" s="277"/>
      <c r="IHF34" s="277"/>
      <c r="IHG34" s="277"/>
      <c r="IHH34" s="277"/>
      <c r="IHI34" s="277"/>
      <c r="IHJ34" s="277"/>
      <c r="IHK34" s="277"/>
      <c r="IHL34" s="277"/>
      <c r="IHM34" s="277"/>
      <c r="IHN34" s="277"/>
      <c r="IHO34" s="277"/>
      <c r="IHP34" s="277"/>
      <c r="IHQ34" s="277"/>
      <c r="IHR34" s="277"/>
      <c r="IHS34" s="277"/>
      <c r="IHT34" s="277"/>
      <c r="IHU34" s="277"/>
      <c r="IHV34" s="277"/>
      <c r="IHW34" s="277"/>
      <c r="IHX34" s="277"/>
      <c r="IHY34" s="277"/>
      <c r="IHZ34" s="277"/>
      <c r="IIA34" s="277"/>
      <c r="IIB34" s="277"/>
      <c r="IIC34" s="277"/>
      <c r="IID34" s="277"/>
      <c r="IIE34" s="277"/>
      <c r="IIF34" s="277"/>
      <c r="IIG34" s="277"/>
      <c r="IIH34" s="277"/>
      <c r="III34" s="277"/>
      <c r="IIJ34" s="277"/>
      <c r="IIK34" s="277"/>
      <c r="IIL34" s="277"/>
      <c r="IIM34" s="277"/>
      <c r="IIN34" s="277"/>
      <c r="IIO34" s="277"/>
      <c r="IIP34" s="277"/>
      <c r="IIQ34" s="277"/>
      <c r="IIR34" s="277"/>
      <c r="IIS34" s="277"/>
      <c r="IIT34" s="277"/>
      <c r="IIU34" s="277"/>
      <c r="IIV34" s="277"/>
      <c r="IIW34" s="277"/>
      <c r="IIX34" s="277"/>
      <c r="IIY34" s="277"/>
      <c r="IIZ34" s="277"/>
      <c r="IJA34" s="277"/>
      <c r="IJB34" s="277"/>
      <c r="IJC34" s="277"/>
      <c r="IJD34" s="277"/>
      <c r="IJE34" s="277"/>
      <c r="IJF34" s="277"/>
      <c r="IJG34" s="277"/>
      <c r="IJH34" s="277"/>
      <c r="IJI34" s="277"/>
      <c r="IJJ34" s="277"/>
      <c r="IJK34" s="277"/>
      <c r="IJL34" s="277"/>
      <c r="IJM34" s="277"/>
      <c r="IJN34" s="277"/>
      <c r="IJO34" s="277"/>
      <c r="IJP34" s="277"/>
      <c r="IJQ34" s="277"/>
      <c r="IJR34" s="277"/>
      <c r="IJS34" s="277"/>
      <c r="IJT34" s="277"/>
      <c r="IJU34" s="277"/>
      <c r="IJV34" s="277"/>
      <c r="IJW34" s="277"/>
      <c r="IJX34" s="277"/>
      <c r="IJY34" s="277"/>
      <c r="IJZ34" s="277"/>
      <c r="IKA34" s="277"/>
      <c r="IKB34" s="277"/>
      <c r="IKC34" s="277"/>
      <c r="IKD34" s="277"/>
      <c r="IKE34" s="277"/>
      <c r="IKF34" s="277"/>
      <c r="IKG34" s="277"/>
      <c r="IKH34" s="277"/>
      <c r="IKI34" s="277"/>
      <c r="IKJ34" s="277"/>
      <c r="IKK34" s="277"/>
      <c r="IKL34" s="277"/>
      <c r="IKM34" s="277"/>
      <c r="IKN34" s="277"/>
      <c r="IKO34" s="277"/>
      <c r="IKP34" s="277"/>
      <c r="IKQ34" s="277"/>
      <c r="IKR34" s="277"/>
      <c r="IKS34" s="277"/>
      <c r="IKT34" s="277"/>
      <c r="IKU34" s="277"/>
      <c r="IKV34" s="277"/>
      <c r="IKW34" s="277"/>
      <c r="IKX34" s="277"/>
      <c r="IKY34" s="277"/>
      <c r="IKZ34" s="277"/>
      <c r="ILA34" s="277"/>
      <c r="ILB34" s="277"/>
      <c r="ILC34" s="277"/>
      <c r="ILD34" s="277"/>
      <c r="ILE34" s="277"/>
      <c r="ILF34" s="277"/>
      <c r="ILG34" s="277"/>
      <c r="ILH34" s="277"/>
      <c r="ILI34" s="277"/>
      <c r="ILJ34" s="277"/>
      <c r="ILK34" s="277"/>
      <c r="ILL34" s="277"/>
      <c r="ILM34" s="277"/>
      <c r="ILN34" s="277"/>
      <c r="ILO34" s="277"/>
      <c r="ILP34" s="277"/>
      <c r="ILQ34" s="277"/>
      <c r="ILR34" s="277"/>
      <c r="ILS34" s="277"/>
      <c r="ILT34" s="277"/>
      <c r="ILU34" s="277"/>
      <c r="ILV34" s="277"/>
      <c r="ILW34" s="277"/>
      <c r="ILX34" s="277"/>
      <c r="ILY34" s="277"/>
      <c r="ILZ34" s="277"/>
      <c r="IMA34" s="277"/>
      <c r="IMB34" s="277"/>
      <c r="IMC34" s="277"/>
      <c r="IMD34" s="277"/>
      <c r="IME34" s="277"/>
      <c r="IMF34" s="277"/>
      <c r="IMG34" s="277"/>
      <c r="IMH34" s="277"/>
      <c r="IMI34" s="277"/>
      <c r="IMJ34" s="277"/>
      <c r="IMK34" s="277"/>
      <c r="IML34" s="277"/>
      <c r="IMM34" s="277"/>
      <c r="IMN34" s="277"/>
      <c r="IMO34" s="277"/>
      <c r="IMP34" s="277"/>
      <c r="IMQ34" s="277"/>
      <c r="IMR34" s="277"/>
      <c r="IMS34" s="277"/>
      <c r="IMT34" s="277"/>
      <c r="IMU34" s="277"/>
      <c r="IMV34" s="277"/>
      <c r="IMW34" s="277"/>
      <c r="IMX34" s="277"/>
      <c r="IMY34" s="277"/>
      <c r="IMZ34" s="277"/>
      <c r="INA34" s="277"/>
      <c r="INB34" s="277"/>
      <c r="INC34" s="277"/>
      <c r="IND34" s="277"/>
      <c r="INE34" s="277"/>
      <c r="INF34" s="277"/>
      <c r="ING34" s="277"/>
      <c r="INH34" s="277"/>
      <c r="INI34" s="277"/>
      <c r="INJ34" s="277"/>
      <c r="INK34" s="277"/>
      <c r="INL34" s="277"/>
      <c r="INM34" s="277"/>
      <c r="INN34" s="277"/>
      <c r="INO34" s="277"/>
      <c r="INP34" s="277"/>
      <c r="INQ34" s="277"/>
      <c r="INR34" s="277"/>
      <c r="INS34" s="277"/>
      <c r="INT34" s="277"/>
      <c r="INU34" s="277"/>
      <c r="INV34" s="277"/>
      <c r="INW34" s="277"/>
      <c r="INX34" s="277"/>
      <c r="INY34" s="277"/>
      <c r="INZ34" s="277"/>
      <c r="IOA34" s="277"/>
      <c r="IOB34" s="277"/>
      <c r="IOC34" s="277"/>
      <c r="IOD34" s="277"/>
      <c r="IOE34" s="277"/>
      <c r="IOF34" s="277"/>
      <c r="IOG34" s="277"/>
      <c r="IOH34" s="277"/>
      <c r="IOI34" s="277"/>
      <c r="IOJ34" s="277"/>
      <c r="IOK34" s="277"/>
      <c r="IOL34" s="277"/>
      <c r="IOM34" s="277"/>
      <c r="ION34" s="277"/>
      <c r="IOO34" s="277"/>
      <c r="IOP34" s="277"/>
      <c r="IOQ34" s="277"/>
      <c r="IOR34" s="277"/>
      <c r="IOS34" s="277"/>
      <c r="IOT34" s="277"/>
      <c r="IOU34" s="277"/>
      <c r="IOV34" s="277"/>
      <c r="IOW34" s="277"/>
      <c r="IOX34" s="277"/>
      <c r="IOY34" s="277"/>
      <c r="IOZ34" s="277"/>
      <c r="IPA34" s="277"/>
      <c r="IPB34" s="277"/>
      <c r="IPC34" s="277"/>
      <c r="IPD34" s="277"/>
      <c r="IPE34" s="277"/>
      <c r="IPF34" s="277"/>
      <c r="IPG34" s="277"/>
      <c r="IPH34" s="277"/>
      <c r="IPI34" s="277"/>
      <c r="IPJ34" s="277"/>
      <c r="IPK34" s="277"/>
      <c r="IPL34" s="277"/>
      <c r="IPM34" s="277"/>
      <c r="IPN34" s="277"/>
      <c r="IPO34" s="277"/>
      <c r="IPP34" s="277"/>
      <c r="IPQ34" s="277"/>
      <c r="IPR34" s="277"/>
      <c r="IPS34" s="277"/>
      <c r="IPT34" s="277"/>
      <c r="IPU34" s="277"/>
      <c r="IPV34" s="277"/>
      <c r="IPW34" s="277"/>
      <c r="IPX34" s="277"/>
      <c r="IPY34" s="277"/>
      <c r="IPZ34" s="277"/>
      <c r="IQA34" s="277"/>
      <c r="IQB34" s="277"/>
      <c r="IQC34" s="277"/>
      <c r="IQD34" s="277"/>
      <c r="IQE34" s="277"/>
      <c r="IQF34" s="277"/>
      <c r="IQG34" s="277"/>
      <c r="IQH34" s="277"/>
      <c r="IQI34" s="277"/>
      <c r="IQJ34" s="277"/>
      <c r="IQK34" s="277"/>
      <c r="IQL34" s="277"/>
      <c r="IQM34" s="277"/>
      <c r="IQN34" s="277"/>
      <c r="IQO34" s="277"/>
      <c r="IQP34" s="277"/>
      <c r="IQQ34" s="277"/>
      <c r="IQR34" s="277"/>
      <c r="IQS34" s="277"/>
      <c r="IQT34" s="277"/>
      <c r="IQU34" s="277"/>
      <c r="IQV34" s="277"/>
      <c r="IQW34" s="277"/>
      <c r="IQX34" s="277"/>
      <c r="IQY34" s="277"/>
      <c r="IQZ34" s="277"/>
      <c r="IRA34" s="277"/>
      <c r="IRB34" s="277"/>
      <c r="IRC34" s="277"/>
      <c r="IRD34" s="277"/>
      <c r="IRE34" s="277"/>
      <c r="IRF34" s="277"/>
      <c r="IRG34" s="277"/>
      <c r="IRH34" s="277"/>
      <c r="IRI34" s="277"/>
      <c r="IRJ34" s="277"/>
      <c r="IRK34" s="277"/>
      <c r="IRL34" s="277"/>
      <c r="IRM34" s="277"/>
      <c r="IRN34" s="277"/>
      <c r="IRO34" s="277"/>
      <c r="IRP34" s="277"/>
      <c r="IRQ34" s="277"/>
      <c r="IRR34" s="277"/>
      <c r="IRS34" s="277"/>
      <c r="IRT34" s="277"/>
      <c r="IRU34" s="277"/>
      <c r="IRV34" s="277"/>
      <c r="IRW34" s="277"/>
      <c r="IRX34" s="277"/>
      <c r="IRY34" s="277"/>
      <c r="IRZ34" s="277"/>
      <c r="ISA34" s="277"/>
      <c r="ISB34" s="277"/>
      <c r="ISC34" s="277"/>
      <c r="ISD34" s="277"/>
      <c r="ISE34" s="277"/>
      <c r="ISF34" s="277"/>
      <c r="ISG34" s="277"/>
      <c r="ISH34" s="277"/>
      <c r="ISI34" s="277"/>
      <c r="ISJ34" s="277"/>
      <c r="ISK34" s="277"/>
      <c r="ISL34" s="277"/>
      <c r="ISM34" s="277"/>
      <c r="ISN34" s="277"/>
      <c r="ISO34" s="277"/>
      <c r="ISP34" s="277"/>
      <c r="ISQ34" s="277"/>
      <c r="ISR34" s="277"/>
      <c r="ISS34" s="277"/>
      <c r="IST34" s="277"/>
      <c r="ISU34" s="277"/>
      <c r="ISV34" s="277"/>
      <c r="ISW34" s="277"/>
      <c r="ISX34" s="277"/>
      <c r="ISY34" s="277"/>
      <c r="ISZ34" s="277"/>
      <c r="ITA34" s="277"/>
      <c r="ITB34" s="277"/>
      <c r="ITC34" s="277"/>
      <c r="ITD34" s="277"/>
      <c r="ITE34" s="277"/>
      <c r="ITF34" s="277"/>
      <c r="ITG34" s="277"/>
      <c r="ITH34" s="277"/>
      <c r="ITI34" s="277"/>
      <c r="ITJ34" s="277"/>
      <c r="ITK34" s="277"/>
      <c r="ITL34" s="277"/>
      <c r="ITM34" s="277"/>
      <c r="ITN34" s="277"/>
      <c r="ITO34" s="277"/>
      <c r="ITP34" s="277"/>
      <c r="ITQ34" s="277"/>
      <c r="ITR34" s="277"/>
      <c r="ITS34" s="277"/>
      <c r="ITT34" s="277"/>
      <c r="ITU34" s="277"/>
      <c r="ITV34" s="277"/>
      <c r="ITW34" s="277"/>
      <c r="ITX34" s="277"/>
      <c r="ITY34" s="277"/>
      <c r="ITZ34" s="277"/>
      <c r="IUA34" s="277"/>
      <c r="IUB34" s="277"/>
      <c r="IUC34" s="277"/>
      <c r="IUD34" s="277"/>
      <c r="IUE34" s="277"/>
      <c r="IUF34" s="277"/>
      <c r="IUG34" s="277"/>
      <c r="IUH34" s="277"/>
      <c r="IUI34" s="277"/>
      <c r="IUJ34" s="277"/>
      <c r="IUK34" s="277"/>
      <c r="IUL34" s="277"/>
      <c r="IUM34" s="277"/>
      <c r="IUN34" s="277"/>
      <c r="IUO34" s="277"/>
      <c r="IUP34" s="277"/>
      <c r="IUQ34" s="277"/>
      <c r="IUR34" s="277"/>
      <c r="IUS34" s="277"/>
      <c r="IUT34" s="277"/>
      <c r="IUU34" s="277"/>
      <c r="IUV34" s="277"/>
      <c r="IUW34" s="277"/>
      <c r="IUX34" s="277"/>
      <c r="IUY34" s="277"/>
      <c r="IUZ34" s="277"/>
      <c r="IVA34" s="277"/>
      <c r="IVB34" s="277"/>
      <c r="IVC34" s="277"/>
      <c r="IVD34" s="277"/>
      <c r="IVE34" s="277"/>
      <c r="IVF34" s="277"/>
      <c r="IVG34" s="277"/>
      <c r="IVH34" s="277"/>
      <c r="IVI34" s="277"/>
      <c r="IVJ34" s="277"/>
      <c r="IVK34" s="277"/>
      <c r="IVL34" s="277"/>
      <c r="IVM34" s="277"/>
      <c r="IVN34" s="277"/>
      <c r="IVO34" s="277"/>
      <c r="IVP34" s="277"/>
      <c r="IVQ34" s="277"/>
      <c r="IVR34" s="277"/>
      <c r="IVS34" s="277"/>
      <c r="IVT34" s="277"/>
      <c r="IVU34" s="277"/>
      <c r="IVV34" s="277"/>
      <c r="IVW34" s="277"/>
      <c r="IVX34" s="277"/>
      <c r="IVY34" s="277"/>
      <c r="IVZ34" s="277"/>
      <c r="IWA34" s="277"/>
      <c r="IWB34" s="277"/>
      <c r="IWC34" s="277"/>
      <c r="IWD34" s="277"/>
      <c r="IWE34" s="277"/>
      <c r="IWF34" s="277"/>
      <c r="IWG34" s="277"/>
      <c r="IWH34" s="277"/>
      <c r="IWI34" s="277"/>
      <c r="IWJ34" s="277"/>
      <c r="IWK34" s="277"/>
      <c r="IWL34" s="277"/>
      <c r="IWM34" s="277"/>
      <c r="IWN34" s="277"/>
      <c r="IWO34" s="277"/>
      <c r="IWP34" s="277"/>
      <c r="IWQ34" s="277"/>
      <c r="IWR34" s="277"/>
      <c r="IWS34" s="277"/>
      <c r="IWT34" s="277"/>
      <c r="IWU34" s="277"/>
      <c r="IWV34" s="277"/>
      <c r="IWW34" s="277"/>
      <c r="IWX34" s="277"/>
      <c r="IWY34" s="277"/>
      <c r="IWZ34" s="277"/>
      <c r="IXA34" s="277"/>
      <c r="IXB34" s="277"/>
      <c r="IXC34" s="277"/>
      <c r="IXD34" s="277"/>
      <c r="IXE34" s="277"/>
      <c r="IXF34" s="277"/>
      <c r="IXG34" s="277"/>
      <c r="IXH34" s="277"/>
      <c r="IXI34" s="277"/>
      <c r="IXJ34" s="277"/>
      <c r="IXK34" s="277"/>
      <c r="IXL34" s="277"/>
      <c r="IXM34" s="277"/>
      <c r="IXN34" s="277"/>
      <c r="IXO34" s="277"/>
      <c r="IXP34" s="277"/>
      <c r="IXQ34" s="277"/>
      <c r="IXR34" s="277"/>
      <c r="IXS34" s="277"/>
      <c r="IXT34" s="277"/>
      <c r="IXU34" s="277"/>
      <c r="IXV34" s="277"/>
      <c r="IXW34" s="277"/>
      <c r="IXX34" s="277"/>
      <c r="IXY34" s="277"/>
      <c r="IXZ34" s="277"/>
      <c r="IYA34" s="277"/>
      <c r="IYB34" s="277"/>
      <c r="IYC34" s="277"/>
      <c r="IYD34" s="277"/>
      <c r="IYE34" s="277"/>
      <c r="IYF34" s="277"/>
      <c r="IYG34" s="277"/>
      <c r="IYH34" s="277"/>
      <c r="IYI34" s="277"/>
      <c r="IYJ34" s="277"/>
      <c r="IYK34" s="277"/>
      <c r="IYL34" s="277"/>
      <c r="IYM34" s="277"/>
      <c r="IYN34" s="277"/>
      <c r="IYO34" s="277"/>
      <c r="IYP34" s="277"/>
      <c r="IYQ34" s="277"/>
      <c r="IYR34" s="277"/>
      <c r="IYS34" s="277"/>
      <c r="IYT34" s="277"/>
      <c r="IYU34" s="277"/>
      <c r="IYV34" s="277"/>
      <c r="IYW34" s="277"/>
      <c r="IYX34" s="277"/>
      <c r="IYY34" s="277"/>
      <c r="IYZ34" s="277"/>
      <c r="IZA34" s="277"/>
      <c r="IZB34" s="277"/>
      <c r="IZC34" s="277"/>
      <c r="IZD34" s="277"/>
      <c r="IZE34" s="277"/>
      <c r="IZF34" s="277"/>
      <c r="IZG34" s="277"/>
      <c r="IZH34" s="277"/>
      <c r="IZI34" s="277"/>
      <c r="IZJ34" s="277"/>
      <c r="IZK34" s="277"/>
      <c r="IZL34" s="277"/>
      <c r="IZM34" s="277"/>
      <c r="IZN34" s="277"/>
      <c r="IZO34" s="277"/>
      <c r="IZP34" s="277"/>
      <c r="IZQ34" s="277"/>
      <c r="IZR34" s="277"/>
      <c r="IZS34" s="277"/>
      <c r="IZT34" s="277"/>
      <c r="IZU34" s="277"/>
      <c r="IZV34" s="277"/>
      <c r="IZW34" s="277"/>
      <c r="IZX34" s="277"/>
      <c r="IZY34" s="277"/>
      <c r="IZZ34" s="277"/>
      <c r="JAA34" s="277"/>
      <c r="JAB34" s="277"/>
      <c r="JAC34" s="277"/>
      <c r="JAD34" s="277"/>
      <c r="JAE34" s="277"/>
      <c r="JAF34" s="277"/>
      <c r="JAG34" s="277"/>
      <c r="JAH34" s="277"/>
      <c r="JAI34" s="277"/>
      <c r="JAJ34" s="277"/>
      <c r="JAK34" s="277"/>
      <c r="JAL34" s="277"/>
      <c r="JAM34" s="277"/>
      <c r="JAN34" s="277"/>
      <c r="JAO34" s="277"/>
      <c r="JAP34" s="277"/>
      <c r="JAQ34" s="277"/>
      <c r="JAR34" s="277"/>
      <c r="JAS34" s="277"/>
      <c r="JAT34" s="277"/>
      <c r="JAU34" s="277"/>
      <c r="JAV34" s="277"/>
      <c r="JAW34" s="277"/>
      <c r="JAX34" s="277"/>
      <c r="JAY34" s="277"/>
      <c r="JAZ34" s="277"/>
      <c r="JBA34" s="277"/>
      <c r="JBB34" s="277"/>
      <c r="JBC34" s="277"/>
      <c r="JBD34" s="277"/>
      <c r="JBE34" s="277"/>
      <c r="JBF34" s="277"/>
      <c r="JBG34" s="277"/>
      <c r="JBH34" s="277"/>
      <c r="JBI34" s="277"/>
      <c r="JBJ34" s="277"/>
      <c r="JBK34" s="277"/>
      <c r="JBL34" s="277"/>
      <c r="JBM34" s="277"/>
      <c r="JBN34" s="277"/>
      <c r="JBO34" s="277"/>
      <c r="JBP34" s="277"/>
      <c r="JBQ34" s="277"/>
      <c r="JBR34" s="277"/>
      <c r="JBS34" s="277"/>
      <c r="JBT34" s="277"/>
      <c r="JBU34" s="277"/>
      <c r="JBV34" s="277"/>
      <c r="JBW34" s="277"/>
      <c r="JBX34" s="277"/>
      <c r="JBY34" s="277"/>
      <c r="JBZ34" s="277"/>
      <c r="JCA34" s="277"/>
      <c r="JCB34" s="277"/>
      <c r="JCC34" s="277"/>
      <c r="JCD34" s="277"/>
      <c r="JCE34" s="277"/>
      <c r="JCF34" s="277"/>
      <c r="JCG34" s="277"/>
      <c r="JCH34" s="277"/>
      <c r="JCI34" s="277"/>
      <c r="JCJ34" s="277"/>
      <c r="JCK34" s="277"/>
      <c r="JCL34" s="277"/>
      <c r="JCM34" s="277"/>
      <c r="JCN34" s="277"/>
      <c r="JCO34" s="277"/>
      <c r="JCP34" s="277"/>
      <c r="JCQ34" s="277"/>
      <c r="JCR34" s="277"/>
      <c r="JCS34" s="277"/>
      <c r="JCT34" s="277"/>
      <c r="JCU34" s="277"/>
      <c r="JCV34" s="277"/>
      <c r="JCW34" s="277"/>
      <c r="JCX34" s="277"/>
      <c r="JCY34" s="277"/>
      <c r="JCZ34" s="277"/>
      <c r="JDA34" s="277"/>
      <c r="JDB34" s="277"/>
      <c r="JDC34" s="277"/>
      <c r="JDD34" s="277"/>
      <c r="JDE34" s="277"/>
      <c r="JDF34" s="277"/>
      <c r="JDG34" s="277"/>
      <c r="JDH34" s="277"/>
      <c r="JDI34" s="277"/>
      <c r="JDJ34" s="277"/>
      <c r="JDK34" s="277"/>
      <c r="JDL34" s="277"/>
      <c r="JDM34" s="277"/>
      <c r="JDN34" s="277"/>
      <c r="JDO34" s="277"/>
      <c r="JDP34" s="277"/>
      <c r="JDQ34" s="277"/>
      <c r="JDR34" s="277"/>
      <c r="JDS34" s="277"/>
      <c r="JDT34" s="277"/>
      <c r="JDU34" s="277"/>
      <c r="JDV34" s="277"/>
      <c r="JDW34" s="277"/>
      <c r="JDX34" s="277"/>
      <c r="JDY34" s="277"/>
      <c r="JDZ34" s="277"/>
      <c r="JEA34" s="277"/>
      <c r="JEB34" s="277"/>
      <c r="JEC34" s="277"/>
      <c r="JED34" s="277"/>
      <c r="JEE34" s="277"/>
      <c r="JEF34" s="277"/>
      <c r="JEG34" s="277"/>
      <c r="JEH34" s="277"/>
      <c r="JEI34" s="277"/>
      <c r="JEJ34" s="277"/>
      <c r="JEK34" s="277"/>
      <c r="JEL34" s="277"/>
      <c r="JEM34" s="277"/>
      <c r="JEN34" s="277"/>
      <c r="JEO34" s="277"/>
      <c r="JEP34" s="277"/>
      <c r="JEQ34" s="277"/>
      <c r="JER34" s="277"/>
      <c r="JES34" s="277"/>
      <c r="JET34" s="277"/>
      <c r="JEU34" s="277"/>
      <c r="JEV34" s="277"/>
      <c r="JEW34" s="277"/>
      <c r="JEX34" s="277"/>
      <c r="JEY34" s="277"/>
      <c r="JEZ34" s="277"/>
      <c r="JFA34" s="277"/>
      <c r="JFB34" s="277"/>
      <c r="JFC34" s="277"/>
      <c r="JFD34" s="277"/>
      <c r="JFE34" s="277"/>
      <c r="JFF34" s="277"/>
      <c r="JFG34" s="277"/>
      <c r="JFH34" s="277"/>
      <c r="JFI34" s="277"/>
      <c r="JFJ34" s="277"/>
      <c r="JFK34" s="277"/>
      <c r="JFL34" s="277"/>
      <c r="JFM34" s="277"/>
      <c r="JFN34" s="277"/>
      <c r="JFO34" s="277"/>
      <c r="JFP34" s="277"/>
      <c r="JFQ34" s="277"/>
      <c r="JFR34" s="277"/>
      <c r="JFS34" s="277"/>
      <c r="JFT34" s="277"/>
      <c r="JFU34" s="277"/>
      <c r="JFV34" s="277"/>
      <c r="JFW34" s="277"/>
      <c r="JFX34" s="277"/>
      <c r="JFY34" s="277"/>
      <c r="JFZ34" s="277"/>
      <c r="JGA34" s="277"/>
      <c r="JGB34" s="277"/>
      <c r="JGC34" s="277"/>
      <c r="JGD34" s="277"/>
      <c r="JGE34" s="277"/>
      <c r="JGF34" s="277"/>
      <c r="JGG34" s="277"/>
      <c r="JGH34" s="277"/>
      <c r="JGI34" s="277"/>
      <c r="JGJ34" s="277"/>
      <c r="JGK34" s="277"/>
      <c r="JGL34" s="277"/>
      <c r="JGM34" s="277"/>
      <c r="JGN34" s="277"/>
      <c r="JGO34" s="277"/>
      <c r="JGP34" s="277"/>
      <c r="JGQ34" s="277"/>
      <c r="JGR34" s="277"/>
      <c r="JGS34" s="277"/>
      <c r="JGT34" s="277"/>
      <c r="JGU34" s="277"/>
      <c r="JGV34" s="277"/>
      <c r="JGW34" s="277"/>
      <c r="JGX34" s="277"/>
      <c r="JGY34" s="277"/>
      <c r="JGZ34" s="277"/>
      <c r="JHA34" s="277"/>
      <c r="JHB34" s="277"/>
      <c r="JHC34" s="277"/>
      <c r="JHD34" s="277"/>
      <c r="JHE34" s="277"/>
      <c r="JHF34" s="277"/>
      <c r="JHG34" s="277"/>
      <c r="JHH34" s="277"/>
      <c r="JHI34" s="277"/>
      <c r="JHJ34" s="277"/>
      <c r="JHK34" s="277"/>
      <c r="JHL34" s="277"/>
      <c r="JHM34" s="277"/>
      <c r="JHN34" s="277"/>
      <c r="JHO34" s="277"/>
      <c r="JHP34" s="277"/>
      <c r="JHQ34" s="277"/>
      <c r="JHR34" s="277"/>
      <c r="JHS34" s="277"/>
      <c r="JHT34" s="277"/>
      <c r="JHU34" s="277"/>
      <c r="JHV34" s="277"/>
      <c r="JHW34" s="277"/>
      <c r="JHX34" s="277"/>
      <c r="JHY34" s="277"/>
      <c r="JHZ34" s="277"/>
      <c r="JIA34" s="277"/>
      <c r="JIB34" s="277"/>
      <c r="JIC34" s="277"/>
      <c r="JID34" s="277"/>
      <c r="JIE34" s="277"/>
      <c r="JIF34" s="277"/>
      <c r="JIG34" s="277"/>
      <c r="JIH34" s="277"/>
      <c r="JII34" s="277"/>
      <c r="JIJ34" s="277"/>
      <c r="JIK34" s="277"/>
      <c r="JIL34" s="277"/>
      <c r="JIM34" s="277"/>
      <c r="JIN34" s="277"/>
      <c r="JIO34" s="277"/>
      <c r="JIP34" s="277"/>
      <c r="JIQ34" s="277"/>
      <c r="JIR34" s="277"/>
      <c r="JIS34" s="277"/>
      <c r="JIT34" s="277"/>
      <c r="JIU34" s="277"/>
      <c r="JIV34" s="277"/>
      <c r="JIW34" s="277"/>
      <c r="JIX34" s="277"/>
      <c r="JIY34" s="277"/>
      <c r="JIZ34" s="277"/>
      <c r="JJA34" s="277"/>
      <c r="JJB34" s="277"/>
      <c r="JJC34" s="277"/>
      <c r="JJD34" s="277"/>
      <c r="JJE34" s="277"/>
      <c r="JJF34" s="277"/>
      <c r="JJG34" s="277"/>
      <c r="JJH34" s="277"/>
      <c r="JJI34" s="277"/>
      <c r="JJJ34" s="277"/>
      <c r="JJK34" s="277"/>
      <c r="JJL34" s="277"/>
      <c r="JJM34" s="277"/>
      <c r="JJN34" s="277"/>
      <c r="JJO34" s="277"/>
      <c r="JJP34" s="277"/>
      <c r="JJQ34" s="277"/>
      <c r="JJR34" s="277"/>
      <c r="JJS34" s="277"/>
      <c r="JJT34" s="277"/>
      <c r="JJU34" s="277"/>
      <c r="JJV34" s="277"/>
      <c r="JJW34" s="277"/>
      <c r="JJX34" s="277"/>
      <c r="JJY34" s="277"/>
      <c r="JJZ34" s="277"/>
      <c r="JKA34" s="277"/>
      <c r="JKB34" s="277"/>
      <c r="JKC34" s="277"/>
      <c r="JKD34" s="277"/>
      <c r="JKE34" s="277"/>
      <c r="JKF34" s="277"/>
      <c r="JKG34" s="277"/>
      <c r="JKH34" s="277"/>
      <c r="JKI34" s="277"/>
      <c r="JKJ34" s="277"/>
      <c r="JKK34" s="277"/>
      <c r="JKL34" s="277"/>
      <c r="JKM34" s="277"/>
      <c r="JKN34" s="277"/>
      <c r="JKO34" s="277"/>
      <c r="JKP34" s="277"/>
      <c r="JKQ34" s="277"/>
      <c r="JKR34" s="277"/>
      <c r="JKS34" s="277"/>
      <c r="JKT34" s="277"/>
      <c r="JKU34" s="277"/>
      <c r="JKV34" s="277"/>
      <c r="JKW34" s="277"/>
      <c r="JKX34" s="277"/>
      <c r="JKY34" s="277"/>
      <c r="JKZ34" s="277"/>
      <c r="JLA34" s="277"/>
      <c r="JLB34" s="277"/>
      <c r="JLC34" s="277"/>
      <c r="JLD34" s="277"/>
      <c r="JLE34" s="277"/>
      <c r="JLF34" s="277"/>
      <c r="JLG34" s="277"/>
      <c r="JLH34" s="277"/>
      <c r="JLI34" s="277"/>
      <c r="JLJ34" s="277"/>
      <c r="JLK34" s="277"/>
      <c r="JLL34" s="277"/>
      <c r="JLM34" s="277"/>
      <c r="JLN34" s="277"/>
      <c r="JLO34" s="277"/>
      <c r="JLP34" s="277"/>
      <c r="JLQ34" s="277"/>
      <c r="JLR34" s="277"/>
      <c r="JLS34" s="277"/>
      <c r="JLT34" s="277"/>
      <c r="JLU34" s="277"/>
      <c r="JLV34" s="277"/>
      <c r="JLW34" s="277"/>
      <c r="JLX34" s="277"/>
      <c r="JLY34" s="277"/>
      <c r="JLZ34" s="277"/>
      <c r="JMA34" s="277"/>
      <c r="JMB34" s="277"/>
      <c r="JMC34" s="277"/>
      <c r="JMD34" s="277"/>
      <c r="JME34" s="277"/>
      <c r="JMF34" s="277"/>
      <c r="JMG34" s="277"/>
      <c r="JMH34" s="277"/>
      <c r="JMI34" s="277"/>
      <c r="JMJ34" s="277"/>
      <c r="JMK34" s="277"/>
      <c r="JML34" s="277"/>
      <c r="JMM34" s="277"/>
      <c r="JMN34" s="277"/>
      <c r="JMO34" s="277"/>
      <c r="JMP34" s="277"/>
      <c r="JMQ34" s="277"/>
      <c r="JMR34" s="277"/>
      <c r="JMS34" s="277"/>
      <c r="JMT34" s="277"/>
      <c r="JMU34" s="277"/>
      <c r="JMV34" s="277"/>
      <c r="JMW34" s="277"/>
      <c r="JMX34" s="277"/>
      <c r="JMY34" s="277"/>
      <c r="JMZ34" s="277"/>
      <c r="JNA34" s="277"/>
      <c r="JNB34" s="277"/>
      <c r="JNC34" s="277"/>
      <c r="JND34" s="277"/>
      <c r="JNE34" s="277"/>
      <c r="JNF34" s="277"/>
      <c r="JNG34" s="277"/>
      <c r="JNH34" s="277"/>
      <c r="JNI34" s="277"/>
      <c r="JNJ34" s="277"/>
      <c r="JNK34" s="277"/>
      <c r="JNL34" s="277"/>
      <c r="JNM34" s="277"/>
      <c r="JNN34" s="277"/>
      <c r="JNO34" s="277"/>
      <c r="JNP34" s="277"/>
      <c r="JNQ34" s="277"/>
      <c r="JNR34" s="277"/>
      <c r="JNS34" s="277"/>
      <c r="JNT34" s="277"/>
      <c r="JNU34" s="277"/>
      <c r="JNV34" s="277"/>
      <c r="JNW34" s="277"/>
      <c r="JNX34" s="277"/>
      <c r="JNY34" s="277"/>
      <c r="JNZ34" s="277"/>
      <c r="JOA34" s="277"/>
      <c r="JOB34" s="277"/>
      <c r="JOC34" s="277"/>
      <c r="JOD34" s="277"/>
      <c r="JOE34" s="277"/>
      <c r="JOF34" s="277"/>
      <c r="JOG34" s="277"/>
      <c r="JOH34" s="277"/>
      <c r="JOI34" s="277"/>
      <c r="JOJ34" s="277"/>
      <c r="JOK34" s="277"/>
      <c r="JOL34" s="277"/>
      <c r="JOM34" s="277"/>
      <c r="JON34" s="277"/>
      <c r="JOO34" s="277"/>
      <c r="JOP34" s="277"/>
      <c r="JOQ34" s="277"/>
      <c r="JOR34" s="277"/>
      <c r="JOS34" s="277"/>
      <c r="JOT34" s="277"/>
      <c r="JOU34" s="277"/>
      <c r="JOV34" s="277"/>
      <c r="JOW34" s="277"/>
      <c r="JOX34" s="277"/>
      <c r="JOY34" s="277"/>
      <c r="JOZ34" s="277"/>
      <c r="JPA34" s="277"/>
      <c r="JPB34" s="277"/>
      <c r="JPC34" s="277"/>
      <c r="JPD34" s="277"/>
      <c r="JPE34" s="277"/>
      <c r="JPF34" s="277"/>
      <c r="JPG34" s="277"/>
      <c r="JPH34" s="277"/>
      <c r="JPI34" s="277"/>
      <c r="JPJ34" s="277"/>
      <c r="JPK34" s="277"/>
      <c r="JPL34" s="277"/>
      <c r="JPM34" s="277"/>
      <c r="JPN34" s="277"/>
      <c r="JPO34" s="277"/>
      <c r="JPP34" s="277"/>
      <c r="JPQ34" s="277"/>
      <c r="JPR34" s="277"/>
      <c r="JPS34" s="277"/>
      <c r="JPT34" s="277"/>
      <c r="JPU34" s="277"/>
      <c r="JPV34" s="277"/>
      <c r="JPW34" s="277"/>
      <c r="JPX34" s="277"/>
      <c r="JPY34" s="277"/>
      <c r="JPZ34" s="277"/>
      <c r="JQA34" s="277"/>
      <c r="JQB34" s="277"/>
      <c r="JQC34" s="277"/>
      <c r="JQD34" s="277"/>
      <c r="JQE34" s="277"/>
      <c r="JQF34" s="277"/>
      <c r="JQG34" s="277"/>
      <c r="JQH34" s="277"/>
      <c r="JQI34" s="277"/>
      <c r="JQJ34" s="277"/>
      <c r="JQK34" s="277"/>
      <c r="JQL34" s="277"/>
      <c r="JQM34" s="277"/>
      <c r="JQN34" s="277"/>
      <c r="JQO34" s="277"/>
      <c r="JQP34" s="277"/>
      <c r="JQQ34" s="277"/>
      <c r="JQR34" s="277"/>
      <c r="JQS34" s="277"/>
      <c r="JQT34" s="277"/>
      <c r="JQU34" s="277"/>
      <c r="JQV34" s="277"/>
      <c r="JQW34" s="277"/>
      <c r="JQX34" s="277"/>
      <c r="JQY34" s="277"/>
      <c r="JQZ34" s="277"/>
      <c r="JRA34" s="277"/>
      <c r="JRB34" s="277"/>
      <c r="JRC34" s="277"/>
      <c r="JRD34" s="277"/>
      <c r="JRE34" s="277"/>
      <c r="JRF34" s="277"/>
      <c r="JRG34" s="277"/>
      <c r="JRH34" s="277"/>
      <c r="JRI34" s="277"/>
      <c r="JRJ34" s="277"/>
      <c r="JRK34" s="277"/>
      <c r="JRL34" s="277"/>
      <c r="JRM34" s="277"/>
      <c r="JRN34" s="277"/>
      <c r="JRO34" s="277"/>
      <c r="JRP34" s="277"/>
      <c r="JRQ34" s="277"/>
      <c r="JRR34" s="277"/>
      <c r="JRS34" s="277"/>
      <c r="JRT34" s="277"/>
      <c r="JRU34" s="277"/>
      <c r="JRV34" s="277"/>
      <c r="JRW34" s="277"/>
      <c r="JRX34" s="277"/>
      <c r="JRY34" s="277"/>
      <c r="JRZ34" s="277"/>
      <c r="JSA34" s="277"/>
      <c r="JSB34" s="277"/>
      <c r="JSC34" s="277"/>
      <c r="JSD34" s="277"/>
      <c r="JSE34" s="277"/>
      <c r="JSF34" s="277"/>
      <c r="JSG34" s="277"/>
      <c r="JSH34" s="277"/>
      <c r="JSI34" s="277"/>
      <c r="JSJ34" s="277"/>
      <c r="JSK34" s="277"/>
      <c r="JSL34" s="277"/>
      <c r="JSM34" s="277"/>
      <c r="JSN34" s="277"/>
      <c r="JSO34" s="277"/>
      <c r="JSP34" s="277"/>
      <c r="JSQ34" s="277"/>
      <c r="JSR34" s="277"/>
      <c r="JSS34" s="277"/>
      <c r="JST34" s="277"/>
      <c r="JSU34" s="277"/>
      <c r="JSV34" s="277"/>
      <c r="JSW34" s="277"/>
      <c r="JSX34" s="277"/>
      <c r="JSY34" s="277"/>
      <c r="JSZ34" s="277"/>
      <c r="JTA34" s="277"/>
      <c r="JTB34" s="277"/>
      <c r="JTC34" s="277"/>
      <c r="JTD34" s="277"/>
      <c r="JTE34" s="277"/>
      <c r="JTF34" s="277"/>
      <c r="JTG34" s="277"/>
      <c r="JTH34" s="277"/>
      <c r="JTI34" s="277"/>
      <c r="JTJ34" s="277"/>
      <c r="JTK34" s="277"/>
      <c r="JTL34" s="277"/>
      <c r="JTM34" s="277"/>
      <c r="JTN34" s="277"/>
      <c r="JTO34" s="277"/>
      <c r="JTP34" s="277"/>
      <c r="JTQ34" s="277"/>
      <c r="JTR34" s="277"/>
      <c r="JTS34" s="277"/>
      <c r="JTT34" s="277"/>
      <c r="JTU34" s="277"/>
      <c r="JTV34" s="277"/>
      <c r="JTW34" s="277"/>
      <c r="JTX34" s="277"/>
      <c r="JTY34" s="277"/>
      <c r="JTZ34" s="277"/>
      <c r="JUA34" s="277"/>
      <c r="JUB34" s="277"/>
      <c r="JUC34" s="277"/>
      <c r="JUD34" s="277"/>
      <c r="JUE34" s="277"/>
      <c r="JUF34" s="277"/>
      <c r="JUG34" s="277"/>
      <c r="JUH34" s="277"/>
      <c r="JUI34" s="277"/>
      <c r="JUJ34" s="277"/>
      <c r="JUK34" s="277"/>
      <c r="JUL34" s="277"/>
      <c r="JUM34" s="277"/>
      <c r="JUN34" s="277"/>
      <c r="JUO34" s="277"/>
      <c r="JUP34" s="277"/>
      <c r="JUQ34" s="277"/>
      <c r="JUR34" s="277"/>
      <c r="JUS34" s="277"/>
      <c r="JUT34" s="277"/>
      <c r="JUU34" s="277"/>
      <c r="JUV34" s="277"/>
      <c r="JUW34" s="277"/>
      <c r="JUX34" s="277"/>
      <c r="JUY34" s="277"/>
      <c r="JUZ34" s="277"/>
      <c r="JVA34" s="277"/>
      <c r="JVB34" s="277"/>
      <c r="JVC34" s="277"/>
      <c r="JVD34" s="277"/>
      <c r="JVE34" s="277"/>
      <c r="JVF34" s="277"/>
      <c r="JVG34" s="277"/>
      <c r="JVH34" s="277"/>
      <c r="JVI34" s="277"/>
      <c r="JVJ34" s="277"/>
      <c r="JVK34" s="277"/>
      <c r="JVL34" s="277"/>
      <c r="JVM34" s="277"/>
      <c r="JVN34" s="277"/>
      <c r="JVO34" s="277"/>
      <c r="JVP34" s="277"/>
      <c r="JVQ34" s="277"/>
      <c r="JVR34" s="277"/>
      <c r="JVS34" s="277"/>
      <c r="JVT34" s="277"/>
      <c r="JVU34" s="277"/>
      <c r="JVV34" s="277"/>
      <c r="JVW34" s="277"/>
      <c r="JVX34" s="277"/>
      <c r="JVY34" s="277"/>
      <c r="JVZ34" s="277"/>
      <c r="JWA34" s="277"/>
      <c r="JWB34" s="277"/>
      <c r="JWC34" s="277"/>
      <c r="JWD34" s="277"/>
      <c r="JWE34" s="277"/>
      <c r="JWF34" s="277"/>
      <c r="JWG34" s="277"/>
      <c r="JWH34" s="277"/>
      <c r="JWI34" s="277"/>
      <c r="JWJ34" s="277"/>
      <c r="JWK34" s="277"/>
      <c r="JWL34" s="277"/>
      <c r="JWM34" s="277"/>
      <c r="JWN34" s="277"/>
      <c r="JWO34" s="277"/>
      <c r="JWP34" s="277"/>
      <c r="JWQ34" s="277"/>
      <c r="JWR34" s="277"/>
      <c r="JWS34" s="277"/>
      <c r="JWT34" s="277"/>
      <c r="JWU34" s="277"/>
      <c r="JWV34" s="277"/>
      <c r="JWW34" s="277"/>
      <c r="JWX34" s="277"/>
      <c r="JWY34" s="277"/>
      <c r="JWZ34" s="277"/>
      <c r="JXA34" s="277"/>
      <c r="JXB34" s="277"/>
      <c r="JXC34" s="277"/>
      <c r="JXD34" s="277"/>
      <c r="JXE34" s="277"/>
      <c r="JXF34" s="277"/>
      <c r="JXG34" s="277"/>
      <c r="JXH34" s="277"/>
      <c r="JXI34" s="277"/>
      <c r="JXJ34" s="277"/>
      <c r="JXK34" s="277"/>
      <c r="JXL34" s="277"/>
      <c r="JXM34" s="277"/>
      <c r="JXN34" s="277"/>
      <c r="JXO34" s="277"/>
      <c r="JXP34" s="277"/>
      <c r="JXQ34" s="277"/>
      <c r="JXR34" s="277"/>
      <c r="JXS34" s="277"/>
      <c r="JXT34" s="277"/>
      <c r="JXU34" s="277"/>
      <c r="JXV34" s="277"/>
      <c r="JXW34" s="277"/>
      <c r="JXX34" s="277"/>
      <c r="JXY34" s="277"/>
      <c r="JXZ34" s="277"/>
      <c r="JYA34" s="277"/>
      <c r="JYB34" s="277"/>
      <c r="JYC34" s="277"/>
      <c r="JYD34" s="277"/>
      <c r="JYE34" s="277"/>
      <c r="JYF34" s="277"/>
      <c r="JYG34" s="277"/>
      <c r="JYH34" s="277"/>
      <c r="JYI34" s="277"/>
      <c r="JYJ34" s="277"/>
      <c r="JYK34" s="277"/>
      <c r="JYL34" s="277"/>
      <c r="JYM34" s="277"/>
      <c r="JYN34" s="277"/>
      <c r="JYO34" s="277"/>
      <c r="JYP34" s="277"/>
      <c r="JYQ34" s="277"/>
      <c r="JYR34" s="277"/>
      <c r="JYS34" s="277"/>
      <c r="JYT34" s="277"/>
      <c r="JYU34" s="277"/>
      <c r="JYV34" s="277"/>
      <c r="JYW34" s="277"/>
      <c r="JYX34" s="277"/>
      <c r="JYY34" s="277"/>
      <c r="JYZ34" s="277"/>
      <c r="JZA34" s="277"/>
      <c r="JZB34" s="277"/>
      <c r="JZC34" s="277"/>
      <c r="JZD34" s="277"/>
      <c r="JZE34" s="277"/>
      <c r="JZF34" s="277"/>
      <c r="JZG34" s="277"/>
      <c r="JZH34" s="277"/>
      <c r="JZI34" s="277"/>
      <c r="JZJ34" s="277"/>
      <c r="JZK34" s="277"/>
      <c r="JZL34" s="277"/>
      <c r="JZM34" s="277"/>
      <c r="JZN34" s="277"/>
      <c r="JZO34" s="277"/>
      <c r="JZP34" s="277"/>
      <c r="JZQ34" s="277"/>
      <c r="JZR34" s="277"/>
      <c r="JZS34" s="277"/>
      <c r="JZT34" s="277"/>
      <c r="JZU34" s="277"/>
      <c r="JZV34" s="277"/>
      <c r="JZW34" s="277"/>
      <c r="JZX34" s="277"/>
      <c r="JZY34" s="277"/>
      <c r="JZZ34" s="277"/>
      <c r="KAA34" s="277"/>
      <c r="KAB34" s="277"/>
      <c r="KAC34" s="277"/>
      <c r="KAD34" s="277"/>
      <c r="KAE34" s="277"/>
      <c r="KAF34" s="277"/>
      <c r="KAG34" s="277"/>
      <c r="KAH34" s="277"/>
      <c r="KAI34" s="277"/>
      <c r="KAJ34" s="277"/>
      <c r="KAK34" s="277"/>
      <c r="KAL34" s="277"/>
      <c r="KAM34" s="277"/>
      <c r="KAN34" s="277"/>
      <c r="KAO34" s="277"/>
      <c r="KAP34" s="277"/>
      <c r="KAQ34" s="277"/>
      <c r="KAR34" s="277"/>
      <c r="KAS34" s="277"/>
      <c r="KAT34" s="277"/>
      <c r="KAU34" s="277"/>
      <c r="KAV34" s="277"/>
      <c r="KAW34" s="277"/>
      <c r="KAX34" s="277"/>
      <c r="KAY34" s="277"/>
      <c r="KAZ34" s="277"/>
      <c r="KBA34" s="277"/>
      <c r="KBB34" s="277"/>
      <c r="KBC34" s="277"/>
      <c r="KBD34" s="277"/>
      <c r="KBE34" s="277"/>
      <c r="KBF34" s="277"/>
      <c r="KBG34" s="277"/>
      <c r="KBH34" s="277"/>
      <c r="KBI34" s="277"/>
      <c r="KBJ34" s="277"/>
      <c r="KBK34" s="277"/>
      <c r="KBL34" s="277"/>
      <c r="KBM34" s="277"/>
      <c r="KBN34" s="277"/>
      <c r="KBO34" s="277"/>
      <c r="KBP34" s="277"/>
      <c r="KBQ34" s="277"/>
      <c r="KBR34" s="277"/>
      <c r="KBS34" s="277"/>
      <c r="KBT34" s="277"/>
      <c r="KBU34" s="277"/>
      <c r="KBV34" s="277"/>
      <c r="KBW34" s="277"/>
      <c r="KBX34" s="277"/>
      <c r="KBY34" s="277"/>
      <c r="KBZ34" s="277"/>
      <c r="KCA34" s="277"/>
      <c r="KCB34" s="277"/>
      <c r="KCC34" s="277"/>
      <c r="KCD34" s="277"/>
      <c r="KCE34" s="277"/>
      <c r="KCF34" s="277"/>
      <c r="KCG34" s="277"/>
      <c r="KCH34" s="277"/>
      <c r="KCI34" s="277"/>
      <c r="KCJ34" s="277"/>
      <c r="KCK34" s="277"/>
      <c r="KCL34" s="277"/>
      <c r="KCM34" s="277"/>
      <c r="KCN34" s="277"/>
      <c r="KCO34" s="277"/>
      <c r="KCP34" s="277"/>
      <c r="KCQ34" s="277"/>
      <c r="KCR34" s="277"/>
      <c r="KCS34" s="277"/>
      <c r="KCT34" s="277"/>
      <c r="KCU34" s="277"/>
      <c r="KCV34" s="277"/>
      <c r="KCW34" s="277"/>
      <c r="KCX34" s="277"/>
      <c r="KCY34" s="277"/>
      <c r="KCZ34" s="277"/>
      <c r="KDA34" s="277"/>
      <c r="KDB34" s="277"/>
      <c r="KDC34" s="277"/>
      <c r="KDD34" s="277"/>
      <c r="KDE34" s="277"/>
      <c r="KDF34" s="277"/>
      <c r="KDG34" s="277"/>
      <c r="KDH34" s="277"/>
      <c r="KDI34" s="277"/>
      <c r="KDJ34" s="277"/>
      <c r="KDK34" s="277"/>
      <c r="KDL34" s="277"/>
      <c r="KDM34" s="277"/>
      <c r="KDN34" s="277"/>
      <c r="KDO34" s="277"/>
      <c r="KDP34" s="277"/>
      <c r="KDQ34" s="277"/>
      <c r="KDR34" s="277"/>
      <c r="KDS34" s="277"/>
      <c r="KDT34" s="277"/>
      <c r="KDU34" s="277"/>
      <c r="KDV34" s="277"/>
      <c r="KDW34" s="277"/>
      <c r="KDX34" s="277"/>
      <c r="KDY34" s="277"/>
      <c r="KDZ34" s="277"/>
      <c r="KEA34" s="277"/>
      <c r="KEB34" s="277"/>
      <c r="KEC34" s="277"/>
      <c r="KED34" s="277"/>
      <c r="KEE34" s="277"/>
      <c r="KEF34" s="277"/>
      <c r="KEG34" s="277"/>
      <c r="KEH34" s="277"/>
      <c r="KEI34" s="277"/>
      <c r="KEJ34" s="277"/>
      <c r="KEK34" s="277"/>
      <c r="KEL34" s="277"/>
      <c r="KEM34" s="277"/>
      <c r="KEN34" s="277"/>
      <c r="KEO34" s="277"/>
      <c r="KEP34" s="277"/>
      <c r="KEQ34" s="277"/>
      <c r="KER34" s="277"/>
      <c r="KES34" s="277"/>
      <c r="KET34" s="277"/>
      <c r="KEU34" s="277"/>
      <c r="KEV34" s="277"/>
      <c r="KEW34" s="277"/>
      <c r="KEX34" s="277"/>
      <c r="KEY34" s="277"/>
      <c r="KEZ34" s="277"/>
      <c r="KFA34" s="277"/>
      <c r="KFB34" s="277"/>
      <c r="KFC34" s="277"/>
      <c r="KFD34" s="277"/>
      <c r="KFE34" s="277"/>
      <c r="KFF34" s="277"/>
      <c r="KFG34" s="277"/>
      <c r="KFH34" s="277"/>
      <c r="KFI34" s="277"/>
      <c r="KFJ34" s="277"/>
      <c r="KFK34" s="277"/>
      <c r="KFL34" s="277"/>
      <c r="KFM34" s="277"/>
      <c r="KFN34" s="277"/>
      <c r="KFO34" s="277"/>
      <c r="KFP34" s="277"/>
      <c r="KFQ34" s="277"/>
      <c r="KFR34" s="277"/>
      <c r="KFS34" s="277"/>
      <c r="KFT34" s="277"/>
      <c r="KFU34" s="277"/>
      <c r="KFV34" s="277"/>
      <c r="KFW34" s="277"/>
      <c r="KFX34" s="277"/>
      <c r="KFY34" s="277"/>
      <c r="KFZ34" s="277"/>
      <c r="KGA34" s="277"/>
      <c r="KGB34" s="277"/>
      <c r="KGC34" s="277"/>
      <c r="KGD34" s="277"/>
      <c r="KGE34" s="277"/>
      <c r="KGF34" s="277"/>
      <c r="KGG34" s="277"/>
      <c r="KGH34" s="277"/>
      <c r="KGI34" s="277"/>
      <c r="KGJ34" s="277"/>
      <c r="KGK34" s="277"/>
      <c r="KGL34" s="277"/>
      <c r="KGM34" s="277"/>
      <c r="KGN34" s="277"/>
      <c r="KGO34" s="277"/>
      <c r="KGP34" s="277"/>
      <c r="KGQ34" s="277"/>
      <c r="KGR34" s="277"/>
      <c r="KGS34" s="277"/>
      <c r="KGT34" s="277"/>
      <c r="KGU34" s="277"/>
      <c r="KGV34" s="277"/>
      <c r="KGW34" s="277"/>
      <c r="KGX34" s="277"/>
      <c r="KGY34" s="277"/>
      <c r="KGZ34" s="277"/>
      <c r="KHA34" s="277"/>
      <c r="KHB34" s="277"/>
      <c r="KHC34" s="277"/>
      <c r="KHD34" s="277"/>
      <c r="KHE34" s="277"/>
      <c r="KHF34" s="277"/>
      <c r="KHG34" s="277"/>
      <c r="KHH34" s="277"/>
      <c r="KHI34" s="277"/>
      <c r="KHJ34" s="277"/>
      <c r="KHK34" s="277"/>
      <c r="KHL34" s="277"/>
      <c r="KHM34" s="277"/>
      <c r="KHN34" s="277"/>
      <c r="KHO34" s="277"/>
      <c r="KHP34" s="277"/>
      <c r="KHQ34" s="277"/>
      <c r="KHR34" s="277"/>
      <c r="KHS34" s="277"/>
      <c r="KHT34" s="277"/>
      <c r="KHU34" s="277"/>
      <c r="KHV34" s="277"/>
      <c r="KHW34" s="277"/>
      <c r="KHX34" s="277"/>
      <c r="KHY34" s="277"/>
      <c r="KHZ34" s="277"/>
      <c r="KIA34" s="277"/>
      <c r="KIB34" s="277"/>
      <c r="KIC34" s="277"/>
      <c r="KID34" s="277"/>
      <c r="KIE34" s="277"/>
      <c r="KIF34" s="277"/>
      <c r="KIG34" s="277"/>
      <c r="KIH34" s="277"/>
      <c r="KII34" s="277"/>
      <c r="KIJ34" s="277"/>
      <c r="KIK34" s="277"/>
      <c r="KIL34" s="277"/>
      <c r="KIM34" s="277"/>
      <c r="KIN34" s="277"/>
      <c r="KIO34" s="277"/>
      <c r="KIP34" s="277"/>
      <c r="KIQ34" s="277"/>
      <c r="KIR34" s="277"/>
      <c r="KIS34" s="277"/>
      <c r="KIT34" s="277"/>
      <c r="KIU34" s="277"/>
      <c r="KIV34" s="277"/>
      <c r="KIW34" s="277"/>
      <c r="KIX34" s="277"/>
      <c r="KIY34" s="277"/>
      <c r="KIZ34" s="277"/>
      <c r="KJA34" s="277"/>
      <c r="KJB34" s="277"/>
      <c r="KJC34" s="277"/>
      <c r="KJD34" s="277"/>
      <c r="KJE34" s="277"/>
      <c r="KJF34" s="277"/>
      <c r="KJG34" s="277"/>
      <c r="KJH34" s="277"/>
      <c r="KJI34" s="277"/>
      <c r="KJJ34" s="277"/>
      <c r="KJK34" s="277"/>
      <c r="KJL34" s="277"/>
      <c r="KJM34" s="277"/>
      <c r="KJN34" s="277"/>
      <c r="KJO34" s="277"/>
      <c r="KJP34" s="277"/>
      <c r="KJQ34" s="277"/>
      <c r="KJR34" s="277"/>
      <c r="KJS34" s="277"/>
      <c r="KJT34" s="277"/>
      <c r="KJU34" s="277"/>
      <c r="KJV34" s="277"/>
      <c r="KJW34" s="277"/>
      <c r="KJX34" s="277"/>
      <c r="KJY34" s="277"/>
      <c r="KJZ34" s="277"/>
      <c r="KKA34" s="277"/>
      <c r="KKB34" s="277"/>
      <c r="KKC34" s="277"/>
      <c r="KKD34" s="277"/>
      <c r="KKE34" s="277"/>
      <c r="KKF34" s="277"/>
      <c r="KKG34" s="277"/>
      <c r="KKH34" s="277"/>
      <c r="KKI34" s="277"/>
      <c r="KKJ34" s="277"/>
      <c r="KKK34" s="277"/>
      <c r="KKL34" s="277"/>
      <c r="KKM34" s="277"/>
      <c r="KKN34" s="277"/>
      <c r="KKO34" s="277"/>
      <c r="KKP34" s="277"/>
      <c r="KKQ34" s="277"/>
      <c r="KKR34" s="277"/>
      <c r="KKS34" s="277"/>
      <c r="KKT34" s="277"/>
      <c r="KKU34" s="277"/>
      <c r="KKV34" s="277"/>
      <c r="KKW34" s="277"/>
      <c r="KKX34" s="277"/>
      <c r="KKY34" s="277"/>
      <c r="KKZ34" s="277"/>
      <c r="KLA34" s="277"/>
      <c r="KLB34" s="277"/>
      <c r="KLC34" s="277"/>
      <c r="KLD34" s="277"/>
      <c r="KLE34" s="277"/>
      <c r="KLF34" s="277"/>
      <c r="KLG34" s="277"/>
      <c r="KLH34" s="277"/>
      <c r="KLI34" s="277"/>
      <c r="KLJ34" s="277"/>
      <c r="KLK34" s="277"/>
      <c r="KLL34" s="277"/>
      <c r="KLM34" s="277"/>
      <c r="KLN34" s="277"/>
      <c r="KLO34" s="277"/>
      <c r="KLP34" s="277"/>
      <c r="KLQ34" s="277"/>
      <c r="KLR34" s="277"/>
      <c r="KLS34" s="277"/>
      <c r="KLT34" s="277"/>
      <c r="KLU34" s="277"/>
      <c r="KLV34" s="277"/>
      <c r="KLW34" s="277"/>
      <c r="KLX34" s="277"/>
      <c r="KLY34" s="277"/>
      <c r="KLZ34" s="277"/>
      <c r="KMA34" s="277"/>
      <c r="KMB34" s="277"/>
      <c r="KMC34" s="277"/>
      <c r="KMD34" s="277"/>
      <c r="KME34" s="277"/>
      <c r="KMF34" s="277"/>
      <c r="KMG34" s="277"/>
      <c r="KMH34" s="277"/>
      <c r="KMI34" s="277"/>
      <c r="KMJ34" s="277"/>
      <c r="KMK34" s="277"/>
      <c r="KML34" s="277"/>
      <c r="KMM34" s="277"/>
      <c r="KMN34" s="277"/>
      <c r="KMO34" s="277"/>
      <c r="KMP34" s="277"/>
      <c r="KMQ34" s="277"/>
      <c r="KMR34" s="277"/>
      <c r="KMS34" s="277"/>
      <c r="KMT34" s="277"/>
      <c r="KMU34" s="277"/>
      <c r="KMV34" s="277"/>
      <c r="KMW34" s="277"/>
      <c r="KMX34" s="277"/>
      <c r="KMY34" s="277"/>
      <c r="KMZ34" s="277"/>
      <c r="KNA34" s="277"/>
      <c r="KNB34" s="277"/>
      <c r="KNC34" s="277"/>
      <c r="KND34" s="277"/>
      <c r="KNE34" s="277"/>
      <c r="KNF34" s="277"/>
      <c r="KNG34" s="277"/>
      <c r="KNH34" s="277"/>
      <c r="KNI34" s="277"/>
      <c r="KNJ34" s="277"/>
      <c r="KNK34" s="277"/>
      <c r="KNL34" s="277"/>
      <c r="KNM34" s="277"/>
      <c r="KNN34" s="277"/>
      <c r="KNO34" s="277"/>
      <c r="KNP34" s="277"/>
      <c r="KNQ34" s="277"/>
      <c r="KNR34" s="277"/>
      <c r="KNS34" s="277"/>
      <c r="KNT34" s="277"/>
      <c r="KNU34" s="277"/>
      <c r="KNV34" s="277"/>
      <c r="KNW34" s="277"/>
      <c r="KNX34" s="277"/>
      <c r="KNY34" s="277"/>
      <c r="KNZ34" s="277"/>
      <c r="KOA34" s="277"/>
      <c r="KOB34" s="277"/>
      <c r="KOC34" s="277"/>
      <c r="KOD34" s="277"/>
      <c r="KOE34" s="277"/>
      <c r="KOF34" s="277"/>
      <c r="KOG34" s="277"/>
      <c r="KOH34" s="277"/>
      <c r="KOI34" s="277"/>
      <c r="KOJ34" s="277"/>
      <c r="KOK34" s="277"/>
      <c r="KOL34" s="277"/>
      <c r="KOM34" s="277"/>
      <c r="KON34" s="277"/>
      <c r="KOO34" s="277"/>
      <c r="KOP34" s="277"/>
      <c r="KOQ34" s="277"/>
      <c r="KOR34" s="277"/>
      <c r="KOS34" s="277"/>
      <c r="KOT34" s="277"/>
      <c r="KOU34" s="277"/>
      <c r="KOV34" s="277"/>
      <c r="KOW34" s="277"/>
      <c r="KOX34" s="277"/>
      <c r="KOY34" s="277"/>
      <c r="KOZ34" s="277"/>
      <c r="KPA34" s="277"/>
      <c r="KPB34" s="277"/>
      <c r="KPC34" s="277"/>
      <c r="KPD34" s="277"/>
      <c r="KPE34" s="277"/>
      <c r="KPF34" s="277"/>
      <c r="KPG34" s="277"/>
      <c r="KPH34" s="277"/>
      <c r="KPI34" s="277"/>
      <c r="KPJ34" s="277"/>
      <c r="KPK34" s="277"/>
      <c r="KPL34" s="277"/>
      <c r="KPM34" s="277"/>
      <c r="KPN34" s="277"/>
      <c r="KPO34" s="277"/>
      <c r="KPP34" s="277"/>
      <c r="KPQ34" s="277"/>
      <c r="KPR34" s="277"/>
      <c r="KPS34" s="277"/>
      <c r="KPT34" s="277"/>
      <c r="KPU34" s="277"/>
      <c r="KPV34" s="277"/>
      <c r="KPW34" s="277"/>
      <c r="KPX34" s="277"/>
      <c r="KPY34" s="277"/>
      <c r="KPZ34" s="277"/>
      <c r="KQA34" s="277"/>
      <c r="KQB34" s="277"/>
      <c r="KQC34" s="277"/>
      <c r="KQD34" s="277"/>
      <c r="KQE34" s="277"/>
      <c r="KQF34" s="277"/>
      <c r="KQG34" s="277"/>
      <c r="KQH34" s="277"/>
      <c r="KQI34" s="277"/>
      <c r="KQJ34" s="277"/>
      <c r="KQK34" s="277"/>
      <c r="KQL34" s="277"/>
      <c r="KQM34" s="277"/>
      <c r="KQN34" s="277"/>
      <c r="KQO34" s="277"/>
      <c r="KQP34" s="277"/>
      <c r="KQQ34" s="277"/>
      <c r="KQR34" s="277"/>
      <c r="KQS34" s="277"/>
      <c r="KQT34" s="277"/>
      <c r="KQU34" s="277"/>
      <c r="KQV34" s="277"/>
      <c r="KQW34" s="277"/>
      <c r="KQX34" s="277"/>
      <c r="KQY34" s="277"/>
      <c r="KQZ34" s="277"/>
      <c r="KRA34" s="277"/>
      <c r="KRB34" s="277"/>
      <c r="KRC34" s="277"/>
      <c r="KRD34" s="277"/>
      <c r="KRE34" s="277"/>
      <c r="KRF34" s="277"/>
      <c r="KRG34" s="277"/>
      <c r="KRH34" s="277"/>
      <c r="KRI34" s="277"/>
      <c r="KRJ34" s="277"/>
      <c r="KRK34" s="277"/>
      <c r="KRL34" s="277"/>
      <c r="KRM34" s="277"/>
      <c r="KRN34" s="277"/>
      <c r="KRO34" s="277"/>
      <c r="KRP34" s="277"/>
      <c r="KRQ34" s="277"/>
      <c r="KRR34" s="277"/>
      <c r="KRS34" s="277"/>
      <c r="KRT34" s="277"/>
      <c r="KRU34" s="277"/>
      <c r="KRV34" s="277"/>
      <c r="KRW34" s="277"/>
      <c r="KRX34" s="277"/>
      <c r="KRY34" s="277"/>
      <c r="KRZ34" s="277"/>
      <c r="KSA34" s="277"/>
      <c r="KSB34" s="277"/>
      <c r="KSC34" s="277"/>
      <c r="KSD34" s="277"/>
      <c r="KSE34" s="277"/>
      <c r="KSF34" s="277"/>
      <c r="KSG34" s="277"/>
      <c r="KSH34" s="277"/>
      <c r="KSI34" s="277"/>
      <c r="KSJ34" s="277"/>
      <c r="KSK34" s="277"/>
      <c r="KSL34" s="277"/>
      <c r="KSM34" s="277"/>
      <c r="KSN34" s="277"/>
      <c r="KSO34" s="277"/>
      <c r="KSP34" s="277"/>
      <c r="KSQ34" s="277"/>
      <c r="KSR34" s="277"/>
      <c r="KSS34" s="277"/>
      <c r="KST34" s="277"/>
      <c r="KSU34" s="277"/>
      <c r="KSV34" s="277"/>
      <c r="KSW34" s="277"/>
      <c r="KSX34" s="277"/>
      <c r="KSY34" s="277"/>
      <c r="KSZ34" s="277"/>
      <c r="KTA34" s="277"/>
      <c r="KTB34" s="277"/>
      <c r="KTC34" s="277"/>
      <c r="KTD34" s="277"/>
      <c r="KTE34" s="277"/>
      <c r="KTF34" s="277"/>
      <c r="KTG34" s="277"/>
      <c r="KTH34" s="277"/>
      <c r="KTI34" s="277"/>
      <c r="KTJ34" s="277"/>
      <c r="KTK34" s="277"/>
      <c r="KTL34" s="277"/>
      <c r="KTM34" s="277"/>
      <c r="KTN34" s="277"/>
      <c r="KTO34" s="277"/>
      <c r="KTP34" s="277"/>
      <c r="KTQ34" s="277"/>
      <c r="KTR34" s="277"/>
      <c r="KTS34" s="277"/>
      <c r="KTT34" s="277"/>
      <c r="KTU34" s="277"/>
      <c r="KTV34" s="277"/>
      <c r="KTW34" s="277"/>
      <c r="KTX34" s="277"/>
      <c r="KTY34" s="277"/>
      <c r="KTZ34" s="277"/>
      <c r="KUA34" s="277"/>
      <c r="KUB34" s="277"/>
      <c r="KUC34" s="277"/>
      <c r="KUD34" s="277"/>
      <c r="KUE34" s="277"/>
      <c r="KUF34" s="277"/>
      <c r="KUG34" s="277"/>
      <c r="KUH34" s="277"/>
      <c r="KUI34" s="277"/>
      <c r="KUJ34" s="277"/>
      <c r="KUK34" s="277"/>
      <c r="KUL34" s="277"/>
      <c r="KUM34" s="277"/>
      <c r="KUN34" s="277"/>
      <c r="KUO34" s="277"/>
      <c r="KUP34" s="277"/>
      <c r="KUQ34" s="277"/>
      <c r="KUR34" s="277"/>
      <c r="KUS34" s="277"/>
      <c r="KUT34" s="277"/>
      <c r="KUU34" s="277"/>
      <c r="KUV34" s="277"/>
      <c r="KUW34" s="277"/>
      <c r="KUX34" s="277"/>
      <c r="KUY34" s="277"/>
      <c r="KUZ34" s="277"/>
      <c r="KVA34" s="277"/>
      <c r="KVB34" s="277"/>
      <c r="KVC34" s="277"/>
      <c r="KVD34" s="277"/>
      <c r="KVE34" s="277"/>
      <c r="KVF34" s="277"/>
      <c r="KVG34" s="277"/>
      <c r="KVH34" s="277"/>
      <c r="KVI34" s="277"/>
      <c r="KVJ34" s="277"/>
      <c r="KVK34" s="277"/>
      <c r="KVL34" s="277"/>
      <c r="KVM34" s="277"/>
      <c r="KVN34" s="277"/>
      <c r="KVO34" s="277"/>
      <c r="KVP34" s="277"/>
      <c r="KVQ34" s="277"/>
      <c r="KVR34" s="277"/>
      <c r="KVS34" s="277"/>
      <c r="KVT34" s="277"/>
      <c r="KVU34" s="277"/>
      <c r="KVV34" s="277"/>
      <c r="KVW34" s="277"/>
      <c r="KVX34" s="277"/>
      <c r="KVY34" s="277"/>
      <c r="KVZ34" s="277"/>
      <c r="KWA34" s="277"/>
      <c r="KWB34" s="277"/>
      <c r="KWC34" s="277"/>
      <c r="KWD34" s="277"/>
      <c r="KWE34" s="277"/>
      <c r="KWF34" s="277"/>
      <c r="KWG34" s="277"/>
      <c r="KWH34" s="277"/>
      <c r="KWI34" s="277"/>
      <c r="KWJ34" s="277"/>
      <c r="KWK34" s="277"/>
      <c r="KWL34" s="277"/>
      <c r="KWM34" s="277"/>
      <c r="KWN34" s="277"/>
      <c r="KWO34" s="277"/>
      <c r="KWP34" s="277"/>
      <c r="KWQ34" s="277"/>
      <c r="KWR34" s="277"/>
      <c r="KWS34" s="277"/>
      <c r="KWT34" s="277"/>
      <c r="KWU34" s="277"/>
      <c r="KWV34" s="277"/>
      <c r="KWW34" s="277"/>
      <c r="KWX34" s="277"/>
      <c r="KWY34" s="277"/>
      <c r="KWZ34" s="277"/>
      <c r="KXA34" s="277"/>
      <c r="KXB34" s="277"/>
      <c r="KXC34" s="277"/>
      <c r="KXD34" s="277"/>
      <c r="KXE34" s="277"/>
      <c r="KXF34" s="277"/>
      <c r="KXG34" s="277"/>
      <c r="KXH34" s="277"/>
      <c r="KXI34" s="277"/>
      <c r="KXJ34" s="277"/>
      <c r="KXK34" s="277"/>
      <c r="KXL34" s="277"/>
      <c r="KXM34" s="277"/>
      <c r="KXN34" s="277"/>
      <c r="KXO34" s="277"/>
      <c r="KXP34" s="277"/>
      <c r="KXQ34" s="277"/>
      <c r="KXR34" s="277"/>
      <c r="KXS34" s="277"/>
      <c r="KXT34" s="277"/>
      <c r="KXU34" s="277"/>
      <c r="KXV34" s="277"/>
      <c r="KXW34" s="277"/>
      <c r="KXX34" s="277"/>
      <c r="KXY34" s="277"/>
      <c r="KXZ34" s="277"/>
      <c r="KYA34" s="277"/>
      <c r="KYB34" s="277"/>
      <c r="KYC34" s="277"/>
      <c r="KYD34" s="277"/>
      <c r="KYE34" s="277"/>
      <c r="KYF34" s="277"/>
      <c r="KYG34" s="277"/>
      <c r="KYH34" s="277"/>
      <c r="KYI34" s="277"/>
      <c r="KYJ34" s="277"/>
      <c r="KYK34" s="277"/>
      <c r="KYL34" s="277"/>
      <c r="KYM34" s="277"/>
      <c r="KYN34" s="277"/>
      <c r="KYO34" s="277"/>
      <c r="KYP34" s="277"/>
      <c r="KYQ34" s="277"/>
      <c r="KYR34" s="277"/>
      <c r="KYS34" s="277"/>
      <c r="KYT34" s="277"/>
      <c r="KYU34" s="277"/>
      <c r="KYV34" s="277"/>
      <c r="KYW34" s="277"/>
      <c r="KYX34" s="277"/>
      <c r="KYY34" s="277"/>
      <c r="KYZ34" s="277"/>
      <c r="KZA34" s="277"/>
      <c r="KZB34" s="277"/>
      <c r="KZC34" s="277"/>
      <c r="KZD34" s="277"/>
      <c r="KZE34" s="277"/>
      <c r="KZF34" s="277"/>
      <c r="KZG34" s="277"/>
      <c r="KZH34" s="277"/>
      <c r="KZI34" s="277"/>
      <c r="KZJ34" s="277"/>
      <c r="KZK34" s="277"/>
      <c r="KZL34" s="277"/>
      <c r="KZM34" s="277"/>
      <c r="KZN34" s="277"/>
      <c r="KZO34" s="277"/>
      <c r="KZP34" s="277"/>
      <c r="KZQ34" s="277"/>
      <c r="KZR34" s="277"/>
      <c r="KZS34" s="277"/>
      <c r="KZT34" s="277"/>
      <c r="KZU34" s="277"/>
      <c r="KZV34" s="277"/>
      <c r="KZW34" s="277"/>
      <c r="KZX34" s="277"/>
      <c r="KZY34" s="277"/>
      <c r="KZZ34" s="277"/>
      <c r="LAA34" s="277"/>
      <c r="LAB34" s="277"/>
      <c r="LAC34" s="277"/>
      <c r="LAD34" s="277"/>
      <c r="LAE34" s="277"/>
      <c r="LAF34" s="277"/>
      <c r="LAG34" s="277"/>
      <c r="LAH34" s="277"/>
      <c r="LAI34" s="277"/>
      <c r="LAJ34" s="277"/>
      <c r="LAK34" s="277"/>
      <c r="LAL34" s="277"/>
      <c r="LAM34" s="277"/>
      <c r="LAN34" s="277"/>
      <c r="LAO34" s="277"/>
      <c r="LAP34" s="277"/>
      <c r="LAQ34" s="277"/>
      <c r="LAR34" s="277"/>
      <c r="LAS34" s="277"/>
      <c r="LAT34" s="277"/>
      <c r="LAU34" s="277"/>
      <c r="LAV34" s="277"/>
      <c r="LAW34" s="277"/>
      <c r="LAX34" s="277"/>
      <c r="LAY34" s="277"/>
      <c r="LAZ34" s="277"/>
      <c r="LBA34" s="277"/>
      <c r="LBB34" s="277"/>
      <c r="LBC34" s="277"/>
      <c r="LBD34" s="277"/>
      <c r="LBE34" s="277"/>
      <c r="LBF34" s="277"/>
      <c r="LBG34" s="277"/>
      <c r="LBH34" s="277"/>
      <c r="LBI34" s="277"/>
      <c r="LBJ34" s="277"/>
      <c r="LBK34" s="277"/>
      <c r="LBL34" s="277"/>
      <c r="LBM34" s="277"/>
      <c r="LBN34" s="277"/>
      <c r="LBO34" s="277"/>
      <c r="LBP34" s="277"/>
      <c r="LBQ34" s="277"/>
      <c r="LBR34" s="277"/>
      <c r="LBS34" s="277"/>
      <c r="LBT34" s="277"/>
      <c r="LBU34" s="277"/>
      <c r="LBV34" s="277"/>
      <c r="LBW34" s="277"/>
      <c r="LBX34" s="277"/>
      <c r="LBY34" s="277"/>
      <c r="LBZ34" s="277"/>
      <c r="LCA34" s="277"/>
      <c r="LCB34" s="277"/>
      <c r="LCC34" s="277"/>
      <c r="LCD34" s="277"/>
      <c r="LCE34" s="277"/>
      <c r="LCF34" s="277"/>
      <c r="LCG34" s="277"/>
      <c r="LCH34" s="277"/>
      <c r="LCI34" s="277"/>
      <c r="LCJ34" s="277"/>
      <c r="LCK34" s="277"/>
      <c r="LCL34" s="277"/>
      <c r="LCM34" s="277"/>
      <c r="LCN34" s="277"/>
      <c r="LCO34" s="277"/>
      <c r="LCP34" s="277"/>
      <c r="LCQ34" s="277"/>
      <c r="LCR34" s="277"/>
      <c r="LCS34" s="277"/>
      <c r="LCT34" s="277"/>
      <c r="LCU34" s="277"/>
      <c r="LCV34" s="277"/>
      <c r="LCW34" s="277"/>
      <c r="LCX34" s="277"/>
      <c r="LCY34" s="277"/>
      <c r="LCZ34" s="277"/>
      <c r="LDA34" s="277"/>
      <c r="LDB34" s="277"/>
      <c r="LDC34" s="277"/>
      <c r="LDD34" s="277"/>
      <c r="LDE34" s="277"/>
      <c r="LDF34" s="277"/>
      <c r="LDG34" s="277"/>
      <c r="LDH34" s="277"/>
      <c r="LDI34" s="277"/>
      <c r="LDJ34" s="277"/>
      <c r="LDK34" s="277"/>
      <c r="LDL34" s="277"/>
      <c r="LDM34" s="277"/>
      <c r="LDN34" s="277"/>
      <c r="LDO34" s="277"/>
      <c r="LDP34" s="277"/>
      <c r="LDQ34" s="277"/>
      <c r="LDR34" s="277"/>
      <c r="LDS34" s="277"/>
      <c r="LDT34" s="277"/>
      <c r="LDU34" s="277"/>
      <c r="LDV34" s="277"/>
      <c r="LDW34" s="277"/>
      <c r="LDX34" s="277"/>
      <c r="LDY34" s="277"/>
      <c r="LDZ34" s="277"/>
      <c r="LEA34" s="277"/>
      <c r="LEB34" s="277"/>
      <c r="LEC34" s="277"/>
      <c r="LED34" s="277"/>
      <c r="LEE34" s="277"/>
      <c r="LEF34" s="277"/>
      <c r="LEG34" s="277"/>
      <c r="LEH34" s="277"/>
      <c r="LEI34" s="277"/>
      <c r="LEJ34" s="277"/>
      <c r="LEK34" s="277"/>
      <c r="LEL34" s="277"/>
      <c r="LEM34" s="277"/>
      <c r="LEN34" s="277"/>
      <c r="LEO34" s="277"/>
      <c r="LEP34" s="277"/>
      <c r="LEQ34" s="277"/>
      <c r="LER34" s="277"/>
      <c r="LES34" s="277"/>
      <c r="LET34" s="277"/>
      <c r="LEU34" s="277"/>
      <c r="LEV34" s="277"/>
      <c r="LEW34" s="277"/>
      <c r="LEX34" s="277"/>
      <c r="LEY34" s="277"/>
      <c r="LEZ34" s="277"/>
      <c r="LFA34" s="277"/>
      <c r="LFB34" s="277"/>
      <c r="LFC34" s="277"/>
      <c r="LFD34" s="277"/>
      <c r="LFE34" s="277"/>
      <c r="LFF34" s="277"/>
      <c r="LFG34" s="277"/>
      <c r="LFH34" s="277"/>
      <c r="LFI34" s="277"/>
      <c r="LFJ34" s="277"/>
      <c r="LFK34" s="277"/>
      <c r="LFL34" s="277"/>
      <c r="LFM34" s="277"/>
      <c r="LFN34" s="277"/>
      <c r="LFO34" s="277"/>
      <c r="LFP34" s="277"/>
      <c r="LFQ34" s="277"/>
      <c r="LFR34" s="277"/>
      <c r="LFS34" s="277"/>
      <c r="LFT34" s="277"/>
      <c r="LFU34" s="277"/>
      <c r="LFV34" s="277"/>
      <c r="LFW34" s="277"/>
      <c r="LFX34" s="277"/>
      <c r="LFY34" s="277"/>
      <c r="LFZ34" s="277"/>
      <c r="LGA34" s="277"/>
      <c r="LGB34" s="277"/>
      <c r="LGC34" s="277"/>
      <c r="LGD34" s="277"/>
      <c r="LGE34" s="277"/>
      <c r="LGF34" s="277"/>
      <c r="LGG34" s="277"/>
      <c r="LGH34" s="277"/>
      <c r="LGI34" s="277"/>
      <c r="LGJ34" s="277"/>
      <c r="LGK34" s="277"/>
      <c r="LGL34" s="277"/>
      <c r="LGM34" s="277"/>
      <c r="LGN34" s="277"/>
      <c r="LGO34" s="277"/>
      <c r="LGP34" s="277"/>
      <c r="LGQ34" s="277"/>
      <c r="LGR34" s="277"/>
      <c r="LGS34" s="277"/>
      <c r="LGT34" s="277"/>
      <c r="LGU34" s="277"/>
      <c r="LGV34" s="277"/>
      <c r="LGW34" s="277"/>
      <c r="LGX34" s="277"/>
      <c r="LGY34" s="277"/>
      <c r="LGZ34" s="277"/>
      <c r="LHA34" s="277"/>
      <c r="LHB34" s="277"/>
      <c r="LHC34" s="277"/>
      <c r="LHD34" s="277"/>
      <c r="LHE34" s="277"/>
      <c r="LHF34" s="277"/>
      <c r="LHG34" s="277"/>
      <c r="LHH34" s="277"/>
      <c r="LHI34" s="277"/>
      <c r="LHJ34" s="277"/>
      <c r="LHK34" s="277"/>
      <c r="LHL34" s="277"/>
      <c r="LHM34" s="277"/>
      <c r="LHN34" s="277"/>
      <c r="LHO34" s="277"/>
      <c r="LHP34" s="277"/>
      <c r="LHQ34" s="277"/>
      <c r="LHR34" s="277"/>
      <c r="LHS34" s="277"/>
      <c r="LHT34" s="277"/>
      <c r="LHU34" s="277"/>
      <c r="LHV34" s="277"/>
      <c r="LHW34" s="277"/>
      <c r="LHX34" s="277"/>
      <c r="LHY34" s="277"/>
      <c r="LHZ34" s="277"/>
      <c r="LIA34" s="277"/>
      <c r="LIB34" s="277"/>
      <c r="LIC34" s="277"/>
      <c r="LID34" s="277"/>
      <c r="LIE34" s="277"/>
      <c r="LIF34" s="277"/>
      <c r="LIG34" s="277"/>
      <c r="LIH34" s="277"/>
      <c r="LII34" s="277"/>
      <c r="LIJ34" s="277"/>
      <c r="LIK34" s="277"/>
      <c r="LIL34" s="277"/>
      <c r="LIM34" s="277"/>
      <c r="LIN34" s="277"/>
      <c r="LIO34" s="277"/>
      <c r="LIP34" s="277"/>
      <c r="LIQ34" s="277"/>
      <c r="LIR34" s="277"/>
      <c r="LIS34" s="277"/>
      <c r="LIT34" s="277"/>
      <c r="LIU34" s="277"/>
      <c r="LIV34" s="277"/>
      <c r="LIW34" s="277"/>
      <c r="LIX34" s="277"/>
      <c r="LIY34" s="277"/>
      <c r="LIZ34" s="277"/>
      <c r="LJA34" s="277"/>
      <c r="LJB34" s="277"/>
      <c r="LJC34" s="277"/>
      <c r="LJD34" s="277"/>
      <c r="LJE34" s="277"/>
      <c r="LJF34" s="277"/>
      <c r="LJG34" s="277"/>
      <c r="LJH34" s="277"/>
      <c r="LJI34" s="277"/>
      <c r="LJJ34" s="277"/>
      <c r="LJK34" s="277"/>
      <c r="LJL34" s="277"/>
      <c r="LJM34" s="277"/>
      <c r="LJN34" s="277"/>
      <c r="LJO34" s="277"/>
      <c r="LJP34" s="277"/>
      <c r="LJQ34" s="277"/>
      <c r="LJR34" s="277"/>
      <c r="LJS34" s="277"/>
      <c r="LJT34" s="277"/>
      <c r="LJU34" s="277"/>
      <c r="LJV34" s="277"/>
      <c r="LJW34" s="277"/>
      <c r="LJX34" s="277"/>
      <c r="LJY34" s="277"/>
      <c r="LJZ34" s="277"/>
      <c r="LKA34" s="277"/>
      <c r="LKB34" s="277"/>
      <c r="LKC34" s="277"/>
      <c r="LKD34" s="277"/>
      <c r="LKE34" s="277"/>
      <c r="LKF34" s="277"/>
      <c r="LKG34" s="277"/>
      <c r="LKH34" s="277"/>
      <c r="LKI34" s="277"/>
      <c r="LKJ34" s="277"/>
      <c r="LKK34" s="277"/>
      <c r="LKL34" s="277"/>
      <c r="LKM34" s="277"/>
      <c r="LKN34" s="277"/>
      <c r="LKO34" s="277"/>
      <c r="LKP34" s="277"/>
      <c r="LKQ34" s="277"/>
      <c r="LKR34" s="277"/>
      <c r="LKS34" s="277"/>
      <c r="LKT34" s="277"/>
      <c r="LKU34" s="277"/>
      <c r="LKV34" s="277"/>
      <c r="LKW34" s="277"/>
      <c r="LKX34" s="277"/>
      <c r="LKY34" s="277"/>
      <c r="LKZ34" s="277"/>
      <c r="LLA34" s="277"/>
      <c r="LLB34" s="277"/>
      <c r="LLC34" s="277"/>
      <c r="LLD34" s="277"/>
      <c r="LLE34" s="277"/>
      <c r="LLF34" s="277"/>
      <c r="LLG34" s="277"/>
      <c r="LLH34" s="277"/>
      <c r="LLI34" s="277"/>
      <c r="LLJ34" s="277"/>
      <c r="LLK34" s="277"/>
      <c r="LLL34" s="277"/>
      <c r="LLM34" s="277"/>
      <c r="LLN34" s="277"/>
      <c r="LLO34" s="277"/>
      <c r="LLP34" s="277"/>
      <c r="LLQ34" s="277"/>
      <c r="LLR34" s="277"/>
      <c r="LLS34" s="277"/>
      <c r="LLT34" s="277"/>
      <c r="LLU34" s="277"/>
      <c r="LLV34" s="277"/>
      <c r="LLW34" s="277"/>
      <c r="LLX34" s="277"/>
      <c r="LLY34" s="277"/>
      <c r="LLZ34" s="277"/>
      <c r="LMA34" s="277"/>
      <c r="LMB34" s="277"/>
      <c r="LMC34" s="277"/>
      <c r="LMD34" s="277"/>
      <c r="LME34" s="277"/>
      <c r="LMF34" s="277"/>
      <c r="LMG34" s="277"/>
      <c r="LMH34" s="277"/>
      <c r="LMI34" s="277"/>
      <c r="LMJ34" s="277"/>
      <c r="LMK34" s="277"/>
      <c r="LML34" s="277"/>
      <c r="LMM34" s="277"/>
      <c r="LMN34" s="277"/>
      <c r="LMO34" s="277"/>
      <c r="LMP34" s="277"/>
      <c r="LMQ34" s="277"/>
      <c r="LMR34" s="277"/>
      <c r="LMS34" s="277"/>
      <c r="LMT34" s="277"/>
      <c r="LMU34" s="277"/>
      <c r="LMV34" s="277"/>
      <c r="LMW34" s="277"/>
      <c r="LMX34" s="277"/>
      <c r="LMY34" s="277"/>
      <c r="LMZ34" s="277"/>
      <c r="LNA34" s="277"/>
      <c r="LNB34" s="277"/>
      <c r="LNC34" s="277"/>
      <c r="LND34" s="277"/>
      <c r="LNE34" s="277"/>
      <c r="LNF34" s="277"/>
      <c r="LNG34" s="277"/>
      <c r="LNH34" s="277"/>
      <c r="LNI34" s="277"/>
      <c r="LNJ34" s="277"/>
      <c r="LNK34" s="277"/>
      <c r="LNL34" s="277"/>
      <c r="LNM34" s="277"/>
      <c r="LNN34" s="277"/>
      <c r="LNO34" s="277"/>
      <c r="LNP34" s="277"/>
      <c r="LNQ34" s="277"/>
      <c r="LNR34" s="277"/>
      <c r="LNS34" s="277"/>
      <c r="LNT34" s="277"/>
      <c r="LNU34" s="277"/>
      <c r="LNV34" s="277"/>
      <c r="LNW34" s="277"/>
      <c r="LNX34" s="277"/>
      <c r="LNY34" s="277"/>
      <c r="LNZ34" s="277"/>
      <c r="LOA34" s="277"/>
      <c r="LOB34" s="277"/>
      <c r="LOC34" s="277"/>
      <c r="LOD34" s="277"/>
      <c r="LOE34" s="277"/>
      <c r="LOF34" s="277"/>
      <c r="LOG34" s="277"/>
      <c r="LOH34" s="277"/>
      <c r="LOI34" s="277"/>
      <c r="LOJ34" s="277"/>
      <c r="LOK34" s="277"/>
      <c r="LOL34" s="277"/>
      <c r="LOM34" s="277"/>
      <c r="LON34" s="277"/>
      <c r="LOO34" s="277"/>
      <c r="LOP34" s="277"/>
      <c r="LOQ34" s="277"/>
      <c r="LOR34" s="277"/>
      <c r="LOS34" s="277"/>
      <c r="LOT34" s="277"/>
      <c r="LOU34" s="277"/>
      <c r="LOV34" s="277"/>
      <c r="LOW34" s="277"/>
      <c r="LOX34" s="277"/>
      <c r="LOY34" s="277"/>
      <c r="LOZ34" s="277"/>
      <c r="LPA34" s="277"/>
      <c r="LPB34" s="277"/>
      <c r="LPC34" s="277"/>
      <c r="LPD34" s="277"/>
      <c r="LPE34" s="277"/>
      <c r="LPF34" s="277"/>
      <c r="LPG34" s="277"/>
      <c r="LPH34" s="277"/>
      <c r="LPI34" s="277"/>
      <c r="LPJ34" s="277"/>
      <c r="LPK34" s="277"/>
      <c r="LPL34" s="277"/>
      <c r="LPM34" s="277"/>
      <c r="LPN34" s="277"/>
      <c r="LPO34" s="277"/>
      <c r="LPP34" s="277"/>
      <c r="LPQ34" s="277"/>
      <c r="LPR34" s="277"/>
      <c r="LPS34" s="277"/>
      <c r="LPT34" s="277"/>
      <c r="LPU34" s="277"/>
      <c r="LPV34" s="277"/>
      <c r="LPW34" s="277"/>
      <c r="LPX34" s="277"/>
      <c r="LPY34" s="277"/>
      <c r="LPZ34" s="277"/>
      <c r="LQA34" s="277"/>
      <c r="LQB34" s="277"/>
      <c r="LQC34" s="277"/>
      <c r="LQD34" s="277"/>
      <c r="LQE34" s="277"/>
      <c r="LQF34" s="277"/>
      <c r="LQG34" s="277"/>
      <c r="LQH34" s="277"/>
      <c r="LQI34" s="277"/>
      <c r="LQJ34" s="277"/>
      <c r="LQK34" s="277"/>
      <c r="LQL34" s="277"/>
      <c r="LQM34" s="277"/>
      <c r="LQN34" s="277"/>
      <c r="LQO34" s="277"/>
      <c r="LQP34" s="277"/>
      <c r="LQQ34" s="277"/>
      <c r="LQR34" s="277"/>
      <c r="LQS34" s="277"/>
      <c r="LQT34" s="277"/>
      <c r="LQU34" s="277"/>
      <c r="LQV34" s="277"/>
      <c r="LQW34" s="277"/>
      <c r="LQX34" s="277"/>
      <c r="LQY34" s="277"/>
      <c r="LQZ34" s="277"/>
      <c r="LRA34" s="277"/>
      <c r="LRB34" s="277"/>
      <c r="LRC34" s="277"/>
      <c r="LRD34" s="277"/>
      <c r="LRE34" s="277"/>
      <c r="LRF34" s="277"/>
      <c r="LRG34" s="277"/>
      <c r="LRH34" s="277"/>
      <c r="LRI34" s="277"/>
      <c r="LRJ34" s="277"/>
      <c r="LRK34" s="277"/>
      <c r="LRL34" s="277"/>
      <c r="LRM34" s="277"/>
      <c r="LRN34" s="277"/>
      <c r="LRO34" s="277"/>
      <c r="LRP34" s="277"/>
      <c r="LRQ34" s="277"/>
      <c r="LRR34" s="277"/>
      <c r="LRS34" s="277"/>
      <c r="LRT34" s="277"/>
      <c r="LRU34" s="277"/>
      <c r="LRV34" s="277"/>
      <c r="LRW34" s="277"/>
      <c r="LRX34" s="277"/>
      <c r="LRY34" s="277"/>
      <c r="LRZ34" s="277"/>
      <c r="LSA34" s="277"/>
      <c r="LSB34" s="277"/>
      <c r="LSC34" s="277"/>
      <c r="LSD34" s="277"/>
      <c r="LSE34" s="277"/>
      <c r="LSF34" s="277"/>
      <c r="LSG34" s="277"/>
      <c r="LSH34" s="277"/>
      <c r="LSI34" s="277"/>
      <c r="LSJ34" s="277"/>
      <c r="LSK34" s="277"/>
      <c r="LSL34" s="277"/>
      <c r="LSM34" s="277"/>
      <c r="LSN34" s="277"/>
      <c r="LSO34" s="277"/>
      <c r="LSP34" s="277"/>
      <c r="LSQ34" s="277"/>
      <c r="LSR34" s="277"/>
      <c r="LSS34" s="277"/>
      <c r="LST34" s="277"/>
      <c r="LSU34" s="277"/>
      <c r="LSV34" s="277"/>
      <c r="LSW34" s="277"/>
      <c r="LSX34" s="277"/>
      <c r="LSY34" s="277"/>
      <c r="LSZ34" s="277"/>
      <c r="LTA34" s="277"/>
      <c r="LTB34" s="277"/>
      <c r="LTC34" s="277"/>
      <c r="LTD34" s="277"/>
      <c r="LTE34" s="277"/>
      <c r="LTF34" s="277"/>
      <c r="LTG34" s="277"/>
      <c r="LTH34" s="277"/>
      <c r="LTI34" s="277"/>
      <c r="LTJ34" s="277"/>
      <c r="LTK34" s="277"/>
      <c r="LTL34" s="277"/>
      <c r="LTM34" s="277"/>
      <c r="LTN34" s="277"/>
      <c r="LTO34" s="277"/>
      <c r="LTP34" s="277"/>
      <c r="LTQ34" s="277"/>
      <c r="LTR34" s="277"/>
      <c r="LTS34" s="277"/>
      <c r="LTT34" s="277"/>
      <c r="LTU34" s="277"/>
      <c r="LTV34" s="277"/>
      <c r="LTW34" s="277"/>
      <c r="LTX34" s="277"/>
      <c r="LTY34" s="277"/>
      <c r="LTZ34" s="277"/>
      <c r="LUA34" s="277"/>
      <c r="LUB34" s="277"/>
      <c r="LUC34" s="277"/>
      <c r="LUD34" s="277"/>
      <c r="LUE34" s="277"/>
      <c r="LUF34" s="277"/>
      <c r="LUG34" s="277"/>
      <c r="LUH34" s="277"/>
      <c r="LUI34" s="277"/>
      <c r="LUJ34" s="277"/>
      <c r="LUK34" s="277"/>
      <c r="LUL34" s="277"/>
      <c r="LUM34" s="277"/>
      <c r="LUN34" s="277"/>
      <c r="LUO34" s="277"/>
      <c r="LUP34" s="277"/>
      <c r="LUQ34" s="277"/>
      <c r="LUR34" s="277"/>
      <c r="LUS34" s="277"/>
      <c r="LUT34" s="277"/>
      <c r="LUU34" s="277"/>
      <c r="LUV34" s="277"/>
      <c r="LUW34" s="277"/>
      <c r="LUX34" s="277"/>
      <c r="LUY34" s="277"/>
      <c r="LUZ34" s="277"/>
      <c r="LVA34" s="277"/>
      <c r="LVB34" s="277"/>
      <c r="LVC34" s="277"/>
      <c r="LVD34" s="277"/>
      <c r="LVE34" s="277"/>
      <c r="LVF34" s="277"/>
      <c r="LVG34" s="277"/>
      <c r="LVH34" s="277"/>
      <c r="LVI34" s="277"/>
      <c r="LVJ34" s="277"/>
      <c r="LVK34" s="277"/>
      <c r="LVL34" s="277"/>
      <c r="LVM34" s="277"/>
      <c r="LVN34" s="277"/>
      <c r="LVO34" s="277"/>
      <c r="LVP34" s="277"/>
      <c r="LVQ34" s="277"/>
      <c r="LVR34" s="277"/>
      <c r="LVS34" s="277"/>
      <c r="LVT34" s="277"/>
      <c r="LVU34" s="277"/>
      <c r="LVV34" s="277"/>
      <c r="LVW34" s="277"/>
      <c r="LVX34" s="277"/>
      <c r="LVY34" s="277"/>
      <c r="LVZ34" s="277"/>
      <c r="LWA34" s="277"/>
      <c r="LWB34" s="277"/>
      <c r="LWC34" s="277"/>
      <c r="LWD34" s="277"/>
      <c r="LWE34" s="277"/>
      <c r="LWF34" s="277"/>
      <c r="LWG34" s="277"/>
      <c r="LWH34" s="277"/>
      <c r="LWI34" s="277"/>
      <c r="LWJ34" s="277"/>
      <c r="LWK34" s="277"/>
      <c r="LWL34" s="277"/>
      <c r="LWM34" s="277"/>
      <c r="LWN34" s="277"/>
      <c r="LWO34" s="277"/>
      <c r="LWP34" s="277"/>
      <c r="LWQ34" s="277"/>
      <c r="LWR34" s="277"/>
      <c r="LWS34" s="277"/>
      <c r="LWT34" s="277"/>
      <c r="LWU34" s="277"/>
      <c r="LWV34" s="277"/>
      <c r="LWW34" s="277"/>
      <c r="LWX34" s="277"/>
      <c r="LWY34" s="277"/>
      <c r="LWZ34" s="277"/>
      <c r="LXA34" s="277"/>
      <c r="LXB34" s="277"/>
      <c r="LXC34" s="277"/>
      <c r="LXD34" s="277"/>
      <c r="LXE34" s="277"/>
      <c r="LXF34" s="277"/>
      <c r="LXG34" s="277"/>
      <c r="LXH34" s="277"/>
      <c r="LXI34" s="277"/>
      <c r="LXJ34" s="277"/>
      <c r="LXK34" s="277"/>
      <c r="LXL34" s="277"/>
      <c r="LXM34" s="277"/>
      <c r="LXN34" s="277"/>
      <c r="LXO34" s="277"/>
      <c r="LXP34" s="277"/>
      <c r="LXQ34" s="277"/>
      <c r="LXR34" s="277"/>
      <c r="LXS34" s="277"/>
      <c r="LXT34" s="277"/>
      <c r="LXU34" s="277"/>
      <c r="LXV34" s="277"/>
      <c r="LXW34" s="277"/>
      <c r="LXX34" s="277"/>
      <c r="LXY34" s="277"/>
      <c r="LXZ34" s="277"/>
      <c r="LYA34" s="277"/>
      <c r="LYB34" s="277"/>
      <c r="LYC34" s="277"/>
      <c r="LYD34" s="277"/>
      <c r="LYE34" s="277"/>
      <c r="LYF34" s="277"/>
      <c r="LYG34" s="277"/>
      <c r="LYH34" s="277"/>
      <c r="LYI34" s="277"/>
      <c r="LYJ34" s="277"/>
      <c r="LYK34" s="277"/>
      <c r="LYL34" s="277"/>
      <c r="LYM34" s="277"/>
      <c r="LYN34" s="277"/>
      <c r="LYO34" s="277"/>
      <c r="LYP34" s="277"/>
      <c r="LYQ34" s="277"/>
      <c r="LYR34" s="277"/>
      <c r="LYS34" s="277"/>
      <c r="LYT34" s="277"/>
      <c r="LYU34" s="277"/>
      <c r="LYV34" s="277"/>
      <c r="LYW34" s="277"/>
      <c r="LYX34" s="277"/>
      <c r="LYY34" s="277"/>
      <c r="LYZ34" s="277"/>
      <c r="LZA34" s="277"/>
      <c r="LZB34" s="277"/>
      <c r="LZC34" s="277"/>
      <c r="LZD34" s="277"/>
      <c r="LZE34" s="277"/>
      <c r="LZF34" s="277"/>
      <c r="LZG34" s="277"/>
      <c r="LZH34" s="277"/>
      <c r="LZI34" s="277"/>
      <c r="LZJ34" s="277"/>
      <c r="LZK34" s="277"/>
      <c r="LZL34" s="277"/>
      <c r="LZM34" s="277"/>
      <c r="LZN34" s="277"/>
      <c r="LZO34" s="277"/>
      <c r="LZP34" s="277"/>
      <c r="LZQ34" s="277"/>
      <c r="LZR34" s="277"/>
      <c r="LZS34" s="277"/>
      <c r="LZT34" s="277"/>
      <c r="LZU34" s="277"/>
      <c r="LZV34" s="277"/>
      <c r="LZW34" s="277"/>
      <c r="LZX34" s="277"/>
      <c r="LZY34" s="277"/>
      <c r="LZZ34" s="277"/>
      <c r="MAA34" s="277"/>
      <c r="MAB34" s="277"/>
      <c r="MAC34" s="277"/>
      <c r="MAD34" s="277"/>
      <c r="MAE34" s="277"/>
      <c r="MAF34" s="277"/>
      <c r="MAG34" s="277"/>
      <c r="MAH34" s="277"/>
      <c r="MAI34" s="277"/>
      <c r="MAJ34" s="277"/>
      <c r="MAK34" s="277"/>
      <c r="MAL34" s="277"/>
      <c r="MAM34" s="277"/>
      <c r="MAN34" s="277"/>
      <c r="MAO34" s="277"/>
      <c r="MAP34" s="277"/>
      <c r="MAQ34" s="277"/>
      <c r="MAR34" s="277"/>
      <c r="MAS34" s="277"/>
      <c r="MAT34" s="277"/>
      <c r="MAU34" s="277"/>
      <c r="MAV34" s="277"/>
      <c r="MAW34" s="277"/>
      <c r="MAX34" s="277"/>
      <c r="MAY34" s="277"/>
      <c r="MAZ34" s="277"/>
      <c r="MBA34" s="277"/>
      <c r="MBB34" s="277"/>
      <c r="MBC34" s="277"/>
      <c r="MBD34" s="277"/>
      <c r="MBE34" s="277"/>
      <c r="MBF34" s="277"/>
      <c r="MBG34" s="277"/>
      <c r="MBH34" s="277"/>
      <c r="MBI34" s="277"/>
      <c r="MBJ34" s="277"/>
      <c r="MBK34" s="277"/>
      <c r="MBL34" s="277"/>
      <c r="MBM34" s="277"/>
      <c r="MBN34" s="277"/>
      <c r="MBO34" s="277"/>
      <c r="MBP34" s="277"/>
      <c r="MBQ34" s="277"/>
      <c r="MBR34" s="277"/>
      <c r="MBS34" s="277"/>
      <c r="MBT34" s="277"/>
      <c r="MBU34" s="277"/>
      <c r="MBV34" s="277"/>
      <c r="MBW34" s="277"/>
      <c r="MBX34" s="277"/>
      <c r="MBY34" s="277"/>
      <c r="MBZ34" s="277"/>
      <c r="MCA34" s="277"/>
      <c r="MCB34" s="277"/>
      <c r="MCC34" s="277"/>
      <c r="MCD34" s="277"/>
      <c r="MCE34" s="277"/>
      <c r="MCF34" s="277"/>
      <c r="MCG34" s="277"/>
      <c r="MCH34" s="277"/>
      <c r="MCI34" s="277"/>
      <c r="MCJ34" s="277"/>
      <c r="MCK34" s="277"/>
      <c r="MCL34" s="277"/>
      <c r="MCM34" s="277"/>
      <c r="MCN34" s="277"/>
      <c r="MCO34" s="277"/>
      <c r="MCP34" s="277"/>
      <c r="MCQ34" s="277"/>
      <c r="MCR34" s="277"/>
      <c r="MCS34" s="277"/>
      <c r="MCT34" s="277"/>
      <c r="MCU34" s="277"/>
      <c r="MCV34" s="277"/>
      <c r="MCW34" s="277"/>
      <c r="MCX34" s="277"/>
      <c r="MCY34" s="277"/>
      <c r="MCZ34" s="277"/>
      <c r="MDA34" s="277"/>
      <c r="MDB34" s="277"/>
      <c r="MDC34" s="277"/>
      <c r="MDD34" s="277"/>
      <c r="MDE34" s="277"/>
      <c r="MDF34" s="277"/>
      <c r="MDG34" s="277"/>
      <c r="MDH34" s="277"/>
      <c r="MDI34" s="277"/>
      <c r="MDJ34" s="277"/>
      <c r="MDK34" s="277"/>
      <c r="MDL34" s="277"/>
      <c r="MDM34" s="277"/>
      <c r="MDN34" s="277"/>
      <c r="MDO34" s="277"/>
      <c r="MDP34" s="277"/>
      <c r="MDQ34" s="277"/>
      <c r="MDR34" s="277"/>
      <c r="MDS34" s="277"/>
      <c r="MDT34" s="277"/>
      <c r="MDU34" s="277"/>
      <c r="MDV34" s="277"/>
      <c r="MDW34" s="277"/>
      <c r="MDX34" s="277"/>
      <c r="MDY34" s="277"/>
      <c r="MDZ34" s="277"/>
      <c r="MEA34" s="277"/>
      <c r="MEB34" s="277"/>
      <c r="MEC34" s="277"/>
      <c r="MED34" s="277"/>
      <c r="MEE34" s="277"/>
      <c r="MEF34" s="277"/>
      <c r="MEG34" s="277"/>
      <c r="MEH34" s="277"/>
      <c r="MEI34" s="277"/>
      <c r="MEJ34" s="277"/>
      <c r="MEK34" s="277"/>
      <c r="MEL34" s="277"/>
      <c r="MEM34" s="277"/>
      <c r="MEN34" s="277"/>
      <c r="MEO34" s="277"/>
      <c r="MEP34" s="277"/>
      <c r="MEQ34" s="277"/>
      <c r="MER34" s="277"/>
      <c r="MES34" s="277"/>
      <c r="MET34" s="277"/>
      <c r="MEU34" s="277"/>
      <c r="MEV34" s="277"/>
      <c r="MEW34" s="277"/>
      <c r="MEX34" s="277"/>
      <c r="MEY34" s="277"/>
      <c r="MEZ34" s="277"/>
      <c r="MFA34" s="277"/>
      <c r="MFB34" s="277"/>
      <c r="MFC34" s="277"/>
      <c r="MFD34" s="277"/>
      <c r="MFE34" s="277"/>
      <c r="MFF34" s="277"/>
      <c r="MFG34" s="277"/>
      <c r="MFH34" s="277"/>
      <c r="MFI34" s="277"/>
      <c r="MFJ34" s="277"/>
      <c r="MFK34" s="277"/>
      <c r="MFL34" s="277"/>
      <c r="MFM34" s="277"/>
      <c r="MFN34" s="277"/>
      <c r="MFO34" s="277"/>
      <c r="MFP34" s="277"/>
      <c r="MFQ34" s="277"/>
      <c r="MFR34" s="277"/>
      <c r="MFS34" s="277"/>
      <c r="MFT34" s="277"/>
      <c r="MFU34" s="277"/>
      <c r="MFV34" s="277"/>
      <c r="MFW34" s="277"/>
      <c r="MFX34" s="277"/>
      <c r="MFY34" s="277"/>
      <c r="MFZ34" s="277"/>
      <c r="MGA34" s="277"/>
      <c r="MGB34" s="277"/>
      <c r="MGC34" s="277"/>
      <c r="MGD34" s="277"/>
      <c r="MGE34" s="277"/>
      <c r="MGF34" s="277"/>
      <c r="MGG34" s="277"/>
      <c r="MGH34" s="277"/>
      <c r="MGI34" s="277"/>
      <c r="MGJ34" s="277"/>
      <c r="MGK34" s="277"/>
      <c r="MGL34" s="277"/>
      <c r="MGM34" s="277"/>
      <c r="MGN34" s="277"/>
      <c r="MGO34" s="277"/>
      <c r="MGP34" s="277"/>
      <c r="MGQ34" s="277"/>
      <c r="MGR34" s="277"/>
      <c r="MGS34" s="277"/>
      <c r="MGT34" s="277"/>
      <c r="MGU34" s="277"/>
      <c r="MGV34" s="277"/>
      <c r="MGW34" s="277"/>
      <c r="MGX34" s="277"/>
      <c r="MGY34" s="277"/>
      <c r="MGZ34" s="277"/>
      <c r="MHA34" s="277"/>
      <c r="MHB34" s="277"/>
      <c r="MHC34" s="277"/>
      <c r="MHD34" s="277"/>
      <c r="MHE34" s="277"/>
      <c r="MHF34" s="277"/>
      <c r="MHG34" s="277"/>
      <c r="MHH34" s="277"/>
      <c r="MHI34" s="277"/>
      <c r="MHJ34" s="277"/>
      <c r="MHK34" s="277"/>
      <c r="MHL34" s="277"/>
      <c r="MHM34" s="277"/>
      <c r="MHN34" s="277"/>
      <c r="MHO34" s="277"/>
      <c r="MHP34" s="277"/>
      <c r="MHQ34" s="277"/>
      <c r="MHR34" s="277"/>
      <c r="MHS34" s="277"/>
      <c r="MHT34" s="277"/>
      <c r="MHU34" s="277"/>
      <c r="MHV34" s="277"/>
      <c r="MHW34" s="277"/>
      <c r="MHX34" s="277"/>
      <c r="MHY34" s="277"/>
      <c r="MHZ34" s="277"/>
      <c r="MIA34" s="277"/>
      <c r="MIB34" s="277"/>
      <c r="MIC34" s="277"/>
      <c r="MID34" s="277"/>
      <c r="MIE34" s="277"/>
      <c r="MIF34" s="277"/>
      <c r="MIG34" s="277"/>
      <c r="MIH34" s="277"/>
      <c r="MII34" s="277"/>
      <c r="MIJ34" s="277"/>
      <c r="MIK34" s="277"/>
      <c r="MIL34" s="277"/>
      <c r="MIM34" s="277"/>
      <c r="MIN34" s="277"/>
      <c r="MIO34" s="277"/>
      <c r="MIP34" s="277"/>
      <c r="MIQ34" s="277"/>
      <c r="MIR34" s="277"/>
      <c r="MIS34" s="277"/>
      <c r="MIT34" s="277"/>
      <c r="MIU34" s="277"/>
      <c r="MIV34" s="277"/>
      <c r="MIW34" s="277"/>
      <c r="MIX34" s="277"/>
      <c r="MIY34" s="277"/>
      <c r="MIZ34" s="277"/>
      <c r="MJA34" s="277"/>
      <c r="MJB34" s="277"/>
      <c r="MJC34" s="277"/>
      <c r="MJD34" s="277"/>
      <c r="MJE34" s="277"/>
      <c r="MJF34" s="277"/>
      <c r="MJG34" s="277"/>
      <c r="MJH34" s="277"/>
      <c r="MJI34" s="277"/>
      <c r="MJJ34" s="277"/>
      <c r="MJK34" s="277"/>
      <c r="MJL34" s="277"/>
      <c r="MJM34" s="277"/>
      <c r="MJN34" s="277"/>
      <c r="MJO34" s="277"/>
      <c r="MJP34" s="277"/>
      <c r="MJQ34" s="277"/>
      <c r="MJR34" s="277"/>
      <c r="MJS34" s="277"/>
      <c r="MJT34" s="277"/>
      <c r="MJU34" s="277"/>
      <c r="MJV34" s="277"/>
      <c r="MJW34" s="277"/>
      <c r="MJX34" s="277"/>
      <c r="MJY34" s="277"/>
      <c r="MJZ34" s="277"/>
      <c r="MKA34" s="277"/>
      <c r="MKB34" s="277"/>
      <c r="MKC34" s="277"/>
      <c r="MKD34" s="277"/>
      <c r="MKE34" s="277"/>
      <c r="MKF34" s="277"/>
      <c r="MKG34" s="277"/>
      <c r="MKH34" s="277"/>
      <c r="MKI34" s="277"/>
      <c r="MKJ34" s="277"/>
      <c r="MKK34" s="277"/>
      <c r="MKL34" s="277"/>
      <c r="MKM34" s="277"/>
      <c r="MKN34" s="277"/>
      <c r="MKO34" s="277"/>
      <c r="MKP34" s="277"/>
      <c r="MKQ34" s="277"/>
      <c r="MKR34" s="277"/>
      <c r="MKS34" s="277"/>
      <c r="MKT34" s="277"/>
      <c r="MKU34" s="277"/>
      <c r="MKV34" s="277"/>
      <c r="MKW34" s="277"/>
      <c r="MKX34" s="277"/>
      <c r="MKY34" s="277"/>
      <c r="MKZ34" s="277"/>
      <c r="MLA34" s="277"/>
      <c r="MLB34" s="277"/>
      <c r="MLC34" s="277"/>
      <c r="MLD34" s="277"/>
      <c r="MLE34" s="277"/>
      <c r="MLF34" s="277"/>
      <c r="MLG34" s="277"/>
      <c r="MLH34" s="277"/>
      <c r="MLI34" s="277"/>
      <c r="MLJ34" s="277"/>
      <c r="MLK34" s="277"/>
      <c r="MLL34" s="277"/>
      <c r="MLM34" s="277"/>
      <c r="MLN34" s="277"/>
      <c r="MLO34" s="277"/>
      <c r="MLP34" s="277"/>
      <c r="MLQ34" s="277"/>
      <c r="MLR34" s="277"/>
      <c r="MLS34" s="277"/>
      <c r="MLT34" s="277"/>
      <c r="MLU34" s="277"/>
      <c r="MLV34" s="277"/>
      <c r="MLW34" s="277"/>
      <c r="MLX34" s="277"/>
      <c r="MLY34" s="277"/>
      <c r="MLZ34" s="277"/>
      <c r="MMA34" s="277"/>
      <c r="MMB34" s="277"/>
      <c r="MMC34" s="277"/>
      <c r="MMD34" s="277"/>
      <c r="MME34" s="277"/>
      <c r="MMF34" s="277"/>
      <c r="MMG34" s="277"/>
      <c r="MMH34" s="277"/>
      <c r="MMI34" s="277"/>
      <c r="MMJ34" s="277"/>
      <c r="MMK34" s="277"/>
      <c r="MML34" s="277"/>
      <c r="MMM34" s="277"/>
      <c r="MMN34" s="277"/>
      <c r="MMO34" s="277"/>
      <c r="MMP34" s="277"/>
      <c r="MMQ34" s="277"/>
      <c r="MMR34" s="277"/>
      <c r="MMS34" s="277"/>
      <c r="MMT34" s="277"/>
      <c r="MMU34" s="277"/>
      <c r="MMV34" s="277"/>
      <c r="MMW34" s="277"/>
      <c r="MMX34" s="277"/>
      <c r="MMY34" s="277"/>
      <c r="MMZ34" s="277"/>
      <c r="MNA34" s="277"/>
      <c r="MNB34" s="277"/>
      <c r="MNC34" s="277"/>
      <c r="MND34" s="277"/>
      <c r="MNE34" s="277"/>
      <c r="MNF34" s="277"/>
      <c r="MNG34" s="277"/>
      <c r="MNH34" s="277"/>
      <c r="MNI34" s="277"/>
      <c r="MNJ34" s="277"/>
      <c r="MNK34" s="277"/>
      <c r="MNL34" s="277"/>
      <c r="MNM34" s="277"/>
      <c r="MNN34" s="277"/>
      <c r="MNO34" s="277"/>
      <c r="MNP34" s="277"/>
      <c r="MNQ34" s="277"/>
      <c r="MNR34" s="277"/>
      <c r="MNS34" s="277"/>
      <c r="MNT34" s="277"/>
      <c r="MNU34" s="277"/>
      <c r="MNV34" s="277"/>
      <c r="MNW34" s="277"/>
      <c r="MNX34" s="277"/>
      <c r="MNY34" s="277"/>
      <c r="MNZ34" s="277"/>
      <c r="MOA34" s="277"/>
      <c r="MOB34" s="277"/>
      <c r="MOC34" s="277"/>
      <c r="MOD34" s="277"/>
      <c r="MOE34" s="277"/>
      <c r="MOF34" s="277"/>
      <c r="MOG34" s="277"/>
      <c r="MOH34" s="277"/>
      <c r="MOI34" s="277"/>
      <c r="MOJ34" s="277"/>
      <c r="MOK34" s="277"/>
      <c r="MOL34" s="277"/>
      <c r="MOM34" s="277"/>
      <c r="MON34" s="277"/>
      <c r="MOO34" s="277"/>
      <c r="MOP34" s="277"/>
      <c r="MOQ34" s="277"/>
      <c r="MOR34" s="277"/>
      <c r="MOS34" s="277"/>
      <c r="MOT34" s="277"/>
      <c r="MOU34" s="277"/>
      <c r="MOV34" s="277"/>
      <c r="MOW34" s="277"/>
      <c r="MOX34" s="277"/>
      <c r="MOY34" s="277"/>
      <c r="MOZ34" s="277"/>
      <c r="MPA34" s="277"/>
      <c r="MPB34" s="277"/>
      <c r="MPC34" s="277"/>
      <c r="MPD34" s="277"/>
      <c r="MPE34" s="277"/>
      <c r="MPF34" s="277"/>
      <c r="MPG34" s="277"/>
      <c r="MPH34" s="277"/>
      <c r="MPI34" s="277"/>
      <c r="MPJ34" s="277"/>
      <c r="MPK34" s="277"/>
      <c r="MPL34" s="277"/>
      <c r="MPM34" s="277"/>
      <c r="MPN34" s="277"/>
      <c r="MPO34" s="277"/>
      <c r="MPP34" s="277"/>
      <c r="MPQ34" s="277"/>
      <c r="MPR34" s="277"/>
      <c r="MPS34" s="277"/>
      <c r="MPT34" s="277"/>
      <c r="MPU34" s="277"/>
      <c r="MPV34" s="277"/>
      <c r="MPW34" s="277"/>
      <c r="MPX34" s="277"/>
      <c r="MPY34" s="277"/>
      <c r="MPZ34" s="277"/>
      <c r="MQA34" s="277"/>
      <c r="MQB34" s="277"/>
      <c r="MQC34" s="277"/>
      <c r="MQD34" s="277"/>
      <c r="MQE34" s="277"/>
      <c r="MQF34" s="277"/>
      <c r="MQG34" s="277"/>
      <c r="MQH34" s="277"/>
      <c r="MQI34" s="277"/>
      <c r="MQJ34" s="277"/>
      <c r="MQK34" s="277"/>
      <c r="MQL34" s="277"/>
      <c r="MQM34" s="277"/>
      <c r="MQN34" s="277"/>
      <c r="MQO34" s="277"/>
      <c r="MQP34" s="277"/>
      <c r="MQQ34" s="277"/>
      <c r="MQR34" s="277"/>
      <c r="MQS34" s="277"/>
      <c r="MQT34" s="277"/>
      <c r="MQU34" s="277"/>
      <c r="MQV34" s="277"/>
      <c r="MQW34" s="277"/>
      <c r="MQX34" s="277"/>
      <c r="MQY34" s="277"/>
      <c r="MQZ34" s="277"/>
      <c r="MRA34" s="277"/>
      <c r="MRB34" s="277"/>
      <c r="MRC34" s="277"/>
      <c r="MRD34" s="277"/>
      <c r="MRE34" s="277"/>
      <c r="MRF34" s="277"/>
      <c r="MRG34" s="277"/>
      <c r="MRH34" s="277"/>
      <c r="MRI34" s="277"/>
      <c r="MRJ34" s="277"/>
      <c r="MRK34" s="277"/>
      <c r="MRL34" s="277"/>
      <c r="MRM34" s="277"/>
      <c r="MRN34" s="277"/>
      <c r="MRO34" s="277"/>
      <c r="MRP34" s="277"/>
      <c r="MRQ34" s="277"/>
      <c r="MRR34" s="277"/>
      <c r="MRS34" s="277"/>
      <c r="MRT34" s="277"/>
      <c r="MRU34" s="277"/>
      <c r="MRV34" s="277"/>
      <c r="MRW34" s="277"/>
      <c r="MRX34" s="277"/>
      <c r="MRY34" s="277"/>
      <c r="MRZ34" s="277"/>
      <c r="MSA34" s="277"/>
      <c r="MSB34" s="277"/>
      <c r="MSC34" s="277"/>
      <c r="MSD34" s="277"/>
      <c r="MSE34" s="277"/>
      <c r="MSF34" s="277"/>
      <c r="MSG34" s="277"/>
      <c r="MSH34" s="277"/>
      <c r="MSI34" s="277"/>
      <c r="MSJ34" s="277"/>
      <c r="MSK34" s="277"/>
      <c r="MSL34" s="277"/>
      <c r="MSM34" s="277"/>
      <c r="MSN34" s="277"/>
      <c r="MSO34" s="277"/>
      <c r="MSP34" s="277"/>
      <c r="MSQ34" s="277"/>
      <c r="MSR34" s="277"/>
      <c r="MSS34" s="277"/>
      <c r="MST34" s="277"/>
      <c r="MSU34" s="277"/>
      <c r="MSV34" s="277"/>
      <c r="MSW34" s="277"/>
      <c r="MSX34" s="277"/>
      <c r="MSY34" s="277"/>
      <c r="MSZ34" s="277"/>
      <c r="MTA34" s="277"/>
      <c r="MTB34" s="277"/>
      <c r="MTC34" s="277"/>
      <c r="MTD34" s="277"/>
      <c r="MTE34" s="277"/>
      <c r="MTF34" s="277"/>
      <c r="MTG34" s="277"/>
      <c r="MTH34" s="277"/>
      <c r="MTI34" s="277"/>
      <c r="MTJ34" s="277"/>
      <c r="MTK34" s="277"/>
      <c r="MTL34" s="277"/>
      <c r="MTM34" s="277"/>
      <c r="MTN34" s="277"/>
      <c r="MTO34" s="277"/>
      <c r="MTP34" s="277"/>
      <c r="MTQ34" s="277"/>
      <c r="MTR34" s="277"/>
      <c r="MTS34" s="277"/>
      <c r="MTT34" s="277"/>
      <c r="MTU34" s="277"/>
      <c r="MTV34" s="277"/>
      <c r="MTW34" s="277"/>
      <c r="MTX34" s="277"/>
      <c r="MTY34" s="277"/>
      <c r="MTZ34" s="277"/>
      <c r="MUA34" s="277"/>
      <c r="MUB34" s="277"/>
      <c r="MUC34" s="277"/>
      <c r="MUD34" s="277"/>
      <c r="MUE34" s="277"/>
      <c r="MUF34" s="277"/>
      <c r="MUG34" s="277"/>
      <c r="MUH34" s="277"/>
      <c r="MUI34" s="277"/>
      <c r="MUJ34" s="277"/>
      <c r="MUK34" s="277"/>
      <c r="MUL34" s="277"/>
      <c r="MUM34" s="277"/>
      <c r="MUN34" s="277"/>
      <c r="MUO34" s="277"/>
      <c r="MUP34" s="277"/>
      <c r="MUQ34" s="277"/>
      <c r="MUR34" s="277"/>
      <c r="MUS34" s="277"/>
      <c r="MUT34" s="277"/>
      <c r="MUU34" s="277"/>
      <c r="MUV34" s="277"/>
      <c r="MUW34" s="277"/>
      <c r="MUX34" s="277"/>
      <c r="MUY34" s="277"/>
      <c r="MUZ34" s="277"/>
      <c r="MVA34" s="277"/>
      <c r="MVB34" s="277"/>
      <c r="MVC34" s="277"/>
      <c r="MVD34" s="277"/>
      <c r="MVE34" s="277"/>
      <c r="MVF34" s="277"/>
      <c r="MVG34" s="277"/>
      <c r="MVH34" s="277"/>
      <c r="MVI34" s="277"/>
      <c r="MVJ34" s="277"/>
      <c r="MVK34" s="277"/>
      <c r="MVL34" s="277"/>
      <c r="MVM34" s="277"/>
      <c r="MVN34" s="277"/>
      <c r="MVO34" s="277"/>
      <c r="MVP34" s="277"/>
      <c r="MVQ34" s="277"/>
      <c r="MVR34" s="277"/>
      <c r="MVS34" s="277"/>
      <c r="MVT34" s="277"/>
      <c r="MVU34" s="277"/>
      <c r="MVV34" s="277"/>
      <c r="MVW34" s="277"/>
      <c r="MVX34" s="277"/>
      <c r="MVY34" s="277"/>
      <c r="MVZ34" s="277"/>
      <c r="MWA34" s="277"/>
      <c r="MWB34" s="277"/>
      <c r="MWC34" s="277"/>
      <c r="MWD34" s="277"/>
      <c r="MWE34" s="277"/>
      <c r="MWF34" s="277"/>
      <c r="MWG34" s="277"/>
      <c r="MWH34" s="277"/>
      <c r="MWI34" s="277"/>
      <c r="MWJ34" s="277"/>
      <c r="MWK34" s="277"/>
      <c r="MWL34" s="277"/>
      <c r="MWM34" s="277"/>
      <c r="MWN34" s="277"/>
      <c r="MWO34" s="277"/>
      <c r="MWP34" s="277"/>
      <c r="MWQ34" s="277"/>
      <c r="MWR34" s="277"/>
      <c r="MWS34" s="277"/>
      <c r="MWT34" s="277"/>
      <c r="MWU34" s="277"/>
      <c r="MWV34" s="277"/>
      <c r="MWW34" s="277"/>
      <c r="MWX34" s="277"/>
      <c r="MWY34" s="277"/>
      <c r="MWZ34" s="277"/>
      <c r="MXA34" s="277"/>
      <c r="MXB34" s="277"/>
      <c r="MXC34" s="277"/>
      <c r="MXD34" s="277"/>
      <c r="MXE34" s="277"/>
      <c r="MXF34" s="277"/>
      <c r="MXG34" s="277"/>
      <c r="MXH34" s="277"/>
      <c r="MXI34" s="277"/>
      <c r="MXJ34" s="277"/>
      <c r="MXK34" s="277"/>
      <c r="MXL34" s="277"/>
      <c r="MXM34" s="277"/>
      <c r="MXN34" s="277"/>
      <c r="MXO34" s="277"/>
      <c r="MXP34" s="277"/>
      <c r="MXQ34" s="277"/>
      <c r="MXR34" s="277"/>
      <c r="MXS34" s="277"/>
      <c r="MXT34" s="277"/>
      <c r="MXU34" s="277"/>
      <c r="MXV34" s="277"/>
      <c r="MXW34" s="277"/>
      <c r="MXX34" s="277"/>
      <c r="MXY34" s="277"/>
      <c r="MXZ34" s="277"/>
      <c r="MYA34" s="277"/>
      <c r="MYB34" s="277"/>
      <c r="MYC34" s="277"/>
      <c r="MYD34" s="277"/>
      <c r="MYE34" s="277"/>
      <c r="MYF34" s="277"/>
      <c r="MYG34" s="277"/>
      <c r="MYH34" s="277"/>
      <c r="MYI34" s="277"/>
      <c r="MYJ34" s="277"/>
      <c r="MYK34" s="277"/>
      <c r="MYL34" s="277"/>
      <c r="MYM34" s="277"/>
      <c r="MYN34" s="277"/>
      <c r="MYO34" s="277"/>
      <c r="MYP34" s="277"/>
      <c r="MYQ34" s="277"/>
      <c r="MYR34" s="277"/>
      <c r="MYS34" s="277"/>
      <c r="MYT34" s="277"/>
      <c r="MYU34" s="277"/>
      <c r="MYV34" s="277"/>
      <c r="MYW34" s="277"/>
      <c r="MYX34" s="277"/>
      <c r="MYY34" s="277"/>
      <c r="MYZ34" s="277"/>
      <c r="MZA34" s="277"/>
      <c r="MZB34" s="277"/>
      <c r="MZC34" s="277"/>
      <c r="MZD34" s="277"/>
      <c r="MZE34" s="277"/>
      <c r="MZF34" s="277"/>
      <c r="MZG34" s="277"/>
      <c r="MZH34" s="277"/>
      <c r="MZI34" s="277"/>
      <c r="MZJ34" s="277"/>
      <c r="MZK34" s="277"/>
      <c r="MZL34" s="277"/>
      <c r="MZM34" s="277"/>
      <c r="MZN34" s="277"/>
      <c r="MZO34" s="277"/>
      <c r="MZP34" s="277"/>
      <c r="MZQ34" s="277"/>
      <c r="MZR34" s="277"/>
      <c r="MZS34" s="277"/>
      <c r="MZT34" s="277"/>
      <c r="MZU34" s="277"/>
      <c r="MZV34" s="277"/>
      <c r="MZW34" s="277"/>
      <c r="MZX34" s="277"/>
      <c r="MZY34" s="277"/>
      <c r="MZZ34" s="277"/>
      <c r="NAA34" s="277"/>
      <c r="NAB34" s="277"/>
      <c r="NAC34" s="277"/>
      <c r="NAD34" s="277"/>
      <c r="NAE34" s="277"/>
      <c r="NAF34" s="277"/>
      <c r="NAG34" s="277"/>
      <c r="NAH34" s="277"/>
      <c r="NAI34" s="277"/>
      <c r="NAJ34" s="277"/>
      <c r="NAK34" s="277"/>
      <c r="NAL34" s="277"/>
      <c r="NAM34" s="277"/>
      <c r="NAN34" s="277"/>
      <c r="NAO34" s="277"/>
      <c r="NAP34" s="277"/>
      <c r="NAQ34" s="277"/>
      <c r="NAR34" s="277"/>
      <c r="NAS34" s="277"/>
      <c r="NAT34" s="277"/>
      <c r="NAU34" s="277"/>
      <c r="NAV34" s="277"/>
      <c r="NAW34" s="277"/>
      <c r="NAX34" s="277"/>
      <c r="NAY34" s="277"/>
      <c r="NAZ34" s="277"/>
      <c r="NBA34" s="277"/>
      <c r="NBB34" s="277"/>
      <c r="NBC34" s="277"/>
      <c r="NBD34" s="277"/>
      <c r="NBE34" s="277"/>
      <c r="NBF34" s="277"/>
      <c r="NBG34" s="277"/>
      <c r="NBH34" s="277"/>
      <c r="NBI34" s="277"/>
      <c r="NBJ34" s="277"/>
      <c r="NBK34" s="277"/>
      <c r="NBL34" s="277"/>
      <c r="NBM34" s="277"/>
      <c r="NBN34" s="277"/>
      <c r="NBO34" s="277"/>
      <c r="NBP34" s="277"/>
      <c r="NBQ34" s="277"/>
      <c r="NBR34" s="277"/>
      <c r="NBS34" s="277"/>
      <c r="NBT34" s="277"/>
      <c r="NBU34" s="277"/>
      <c r="NBV34" s="277"/>
      <c r="NBW34" s="277"/>
      <c r="NBX34" s="277"/>
      <c r="NBY34" s="277"/>
      <c r="NBZ34" s="277"/>
      <c r="NCA34" s="277"/>
      <c r="NCB34" s="277"/>
      <c r="NCC34" s="277"/>
      <c r="NCD34" s="277"/>
      <c r="NCE34" s="277"/>
      <c r="NCF34" s="277"/>
      <c r="NCG34" s="277"/>
      <c r="NCH34" s="277"/>
      <c r="NCI34" s="277"/>
      <c r="NCJ34" s="277"/>
      <c r="NCK34" s="277"/>
      <c r="NCL34" s="277"/>
      <c r="NCM34" s="277"/>
      <c r="NCN34" s="277"/>
      <c r="NCO34" s="277"/>
      <c r="NCP34" s="277"/>
      <c r="NCQ34" s="277"/>
      <c r="NCR34" s="277"/>
      <c r="NCS34" s="277"/>
      <c r="NCT34" s="277"/>
      <c r="NCU34" s="277"/>
      <c r="NCV34" s="277"/>
      <c r="NCW34" s="277"/>
      <c r="NCX34" s="277"/>
      <c r="NCY34" s="277"/>
      <c r="NCZ34" s="277"/>
      <c r="NDA34" s="277"/>
      <c r="NDB34" s="277"/>
      <c r="NDC34" s="277"/>
      <c r="NDD34" s="277"/>
      <c r="NDE34" s="277"/>
      <c r="NDF34" s="277"/>
      <c r="NDG34" s="277"/>
      <c r="NDH34" s="277"/>
      <c r="NDI34" s="277"/>
      <c r="NDJ34" s="277"/>
      <c r="NDK34" s="277"/>
      <c r="NDL34" s="277"/>
      <c r="NDM34" s="277"/>
      <c r="NDN34" s="277"/>
      <c r="NDO34" s="277"/>
      <c r="NDP34" s="277"/>
      <c r="NDQ34" s="277"/>
      <c r="NDR34" s="277"/>
      <c r="NDS34" s="277"/>
      <c r="NDT34" s="277"/>
      <c r="NDU34" s="277"/>
      <c r="NDV34" s="277"/>
      <c r="NDW34" s="277"/>
      <c r="NDX34" s="277"/>
      <c r="NDY34" s="277"/>
      <c r="NDZ34" s="277"/>
      <c r="NEA34" s="277"/>
      <c r="NEB34" s="277"/>
      <c r="NEC34" s="277"/>
      <c r="NED34" s="277"/>
      <c r="NEE34" s="277"/>
      <c r="NEF34" s="277"/>
      <c r="NEG34" s="277"/>
      <c r="NEH34" s="277"/>
      <c r="NEI34" s="277"/>
      <c r="NEJ34" s="277"/>
      <c r="NEK34" s="277"/>
      <c r="NEL34" s="277"/>
      <c r="NEM34" s="277"/>
      <c r="NEN34" s="277"/>
      <c r="NEO34" s="277"/>
      <c r="NEP34" s="277"/>
      <c r="NEQ34" s="277"/>
      <c r="NER34" s="277"/>
      <c r="NES34" s="277"/>
      <c r="NET34" s="277"/>
      <c r="NEU34" s="277"/>
      <c r="NEV34" s="277"/>
      <c r="NEW34" s="277"/>
      <c r="NEX34" s="277"/>
      <c r="NEY34" s="277"/>
      <c r="NEZ34" s="277"/>
      <c r="NFA34" s="277"/>
      <c r="NFB34" s="277"/>
      <c r="NFC34" s="277"/>
      <c r="NFD34" s="277"/>
      <c r="NFE34" s="277"/>
      <c r="NFF34" s="277"/>
      <c r="NFG34" s="277"/>
      <c r="NFH34" s="277"/>
      <c r="NFI34" s="277"/>
      <c r="NFJ34" s="277"/>
      <c r="NFK34" s="277"/>
      <c r="NFL34" s="277"/>
      <c r="NFM34" s="277"/>
      <c r="NFN34" s="277"/>
      <c r="NFO34" s="277"/>
      <c r="NFP34" s="277"/>
      <c r="NFQ34" s="277"/>
      <c r="NFR34" s="277"/>
      <c r="NFS34" s="277"/>
      <c r="NFT34" s="277"/>
      <c r="NFU34" s="277"/>
      <c r="NFV34" s="277"/>
      <c r="NFW34" s="277"/>
      <c r="NFX34" s="277"/>
      <c r="NFY34" s="277"/>
      <c r="NFZ34" s="277"/>
      <c r="NGA34" s="277"/>
      <c r="NGB34" s="277"/>
      <c r="NGC34" s="277"/>
      <c r="NGD34" s="277"/>
      <c r="NGE34" s="277"/>
      <c r="NGF34" s="277"/>
      <c r="NGG34" s="277"/>
      <c r="NGH34" s="277"/>
      <c r="NGI34" s="277"/>
      <c r="NGJ34" s="277"/>
      <c r="NGK34" s="277"/>
      <c r="NGL34" s="277"/>
      <c r="NGM34" s="277"/>
      <c r="NGN34" s="277"/>
      <c r="NGO34" s="277"/>
      <c r="NGP34" s="277"/>
      <c r="NGQ34" s="277"/>
      <c r="NGR34" s="277"/>
      <c r="NGS34" s="277"/>
      <c r="NGT34" s="277"/>
      <c r="NGU34" s="277"/>
      <c r="NGV34" s="277"/>
      <c r="NGW34" s="277"/>
      <c r="NGX34" s="277"/>
      <c r="NGY34" s="277"/>
      <c r="NGZ34" s="277"/>
      <c r="NHA34" s="277"/>
      <c r="NHB34" s="277"/>
      <c r="NHC34" s="277"/>
      <c r="NHD34" s="277"/>
      <c r="NHE34" s="277"/>
      <c r="NHF34" s="277"/>
      <c r="NHG34" s="277"/>
      <c r="NHH34" s="277"/>
      <c r="NHI34" s="277"/>
      <c r="NHJ34" s="277"/>
      <c r="NHK34" s="277"/>
      <c r="NHL34" s="277"/>
      <c r="NHM34" s="277"/>
      <c r="NHN34" s="277"/>
      <c r="NHO34" s="277"/>
      <c r="NHP34" s="277"/>
      <c r="NHQ34" s="277"/>
      <c r="NHR34" s="277"/>
      <c r="NHS34" s="277"/>
      <c r="NHT34" s="277"/>
      <c r="NHU34" s="277"/>
      <c r="NHV34" s="277"/>
      <c r="NHW34" s="277"/>
      <c r="NHX34" s="277"/>
      <c r="NHY34" s="277"/>
      <c r="NHZ34" s="277"/>
      <c r="NIA34" s="277"/>
      <c r="NIB34" s="277"/>
      <c r="NIC34" s="277"/>
      <c r="NID34" s="277"/>
      <c r="NIE34" s="277"/>
      <c r="NIF34" s="277"/>
      <c r="NIG34" s="277"/>
      <c r="NIH34" s="277"/>
      <c r="NII34" s="277"/>
      <c r="NIJ34" s="277"/>
      <c r="NIK34" s="277"/>
      <c r="NIL34" s="277"/>
      <c r="NIM34" s="277"/>
      <c r="NIN34" s="277"/>
      <c r="NIO34" s="277"/>
      <c r="NIP34" s="277"/>
      <c r="NIQ34" s="277"/>
      <c r="NIR34" s="277"/>
      <c r="NIS34" s="277"/>
      <c r="NIT34" s="277"/>
      <c r="NIU34" s="277"/>
      <c r="NIV34" s="277"/>
      <c r="NIW34" s="277"/>
      <c r="NIX34" s="277"/>
      <c r="NIY34" s="277"/>
      <c r="NIZ34" s="277"/>
      <c r="NJA34" s="277"/>
      <c r="NJB34" s="277"/>
      <c r="NJC34" s="277"/>
      <c r="NJD34" s="277"/>
      <c r="NJE34" s="277"/>
      <c r="NJF34" s="277"/>
      <c r="NJG34" s="277"/>
      <c r="NJH34" s="277"/>
      <c r="NJI34" s="277"/>
      <c r="NJJ34" s="277"/>
      <c r="NJK34" s="277"/>
      <c r="NJL34" s="277"/>
      <c r="NJM34" s="277"/>
      <c r="NJN34" s="277"/>
      <c r="NJO34" s="277"/>
      <c r="NJP34" s="277"/>
      <c r="NJQ34" s="277"/>
      <c r="NJR34" s="277"/>
      <c r="NJS34" s="277"/>
      <c r="NJT34" s="277"/>
      <c r="NJU34" s="277"/>
      <c r="NJV34" s="277"/>
      <c r="NJW34" s="277"/>
      <c r="NJX34" s="277"/>
      <c r="NJY34" s="277"/>
      <c r="NJZ34" s="277"/>
      <c r="NKA34" s="277"/>
      <c r="NKB34" s="277"/>
      <c r="NKC34" s="277"/>
      <c r="NKD34" s="277"/>
      <c r="NKE34" s="277"/>
      <c r="NKF34" s="277"/>
      <c r="NKG34" s="277"/>
      <c r="NKH34" s="277"/>
      <c r="NKI34" s="277"/>
      <c r="NKJ34" s="277"/>
      <c r="NKK34" s="277"/>
      <c r="NKL34" s="277"/>
      <c r="NKM34" s="277"/>
      <c r="NKN34" s="277"/>
      <c r="NKO34" s="277"/>
      <c r="NKP34" s="277"/>
      <c r="NKQ34" s="277"/>
      <c r="NKR34" s="277"/>
      <c r="NKS34" s="277"/>
      <c r="NKT34" s="277"/>
      <c r="NKU34" s="277"/>
      <c r="NKV34" s="277"/>
      <c r="NKW34" s="277"/>
      <c r="NKX34" s="277"/>
      <c r="NKY34" s="277"/>
      <c r="NKZ34" s="277"/>
      <c r="NLA34" s="277"/>
      <c r="NLB34" s="277"/>
      <c r="NLC34" s="277"/>
      <c r="NLD34" s="277"/>
      <c r="NLE34" s="277"/>
      <c r="NLF34" s="277"/>
      <c r="NLG34" s="277"/>
      <c r="NLH34" s="277"/>
      <c r="NLI34" s="277"/>
      <c r="NLJ34" s="277"/>
      <c r="NLK34" s="277"/>
      <c r="NLL34" s="277"/>
      <c r="NLM34" s="277"/>
      <c r="NLN34" s="277"/>
      <c r="NLO34" s="277"/>
      <c r="NLP34" s="277"/>
      <c r="NLQ34" s="277"/>
      <c r="NLR34" s="277"/>
      <c r="NLS34" s="277"/>
      <c r="NLT34" s="277"/>
      <c r="NLU34" s="277"/>
      <c r="NLV34" s="277"/>
      <c r="NLW34" s="277"/>
      <c r="NLX34" s="277"/>
      <c r="NLY34" s="277"/>
      <c r="NLZ34" s="277"/>
      <c r="NMA34" s="277"/>
      <c r="NMB34" s="277"/>
      <c r="NMC34" s="277"/>
      <c r="NMD34" s="277"/>
      <c r="NME34" s="277"/>
      <c r="NMF34" s="277"/>
      <c r="NMG34" s="277"/>
      <c r="NMH34" s="277"/>
      <c r="NMI34" s="277"/>
      <c r="NMJ34" s="277"/>
      <c r="NMK34" s="277"/>
      <c r="NML34" s="277"/>
      <c r="NMM34" s="277"/>
      <c r="NMN34" s="277"/>
      <c r="NMO34" s="277"/>
      <c r="NMP34" s="277"/>
      <c r="NMQ34" s="277"/>
      <c r="NMR34" s="277"/>
      <c r="NMS34" s="277"/>
      <c r="NMT34" s="277"/>
      <c r="NMU34" s="277"/>
      <c r="NMV34" s="277"/>
      <c r="NMW34" s="277"/>
      <c r="NMX34" s="277"/>
      <c r="NMY34" s="277"/>
      <c r="NMZ34" s="277"/>
      <c r="NNA34" s="277"/>
      <c r="NNB34" s="277"/>
      <c r="NNC34" s="277"/>
      <c r="NND34" s="277"/>
      <c r="NNE34" s="277"/>
      <c r="NNF34" s="277"/>
      <c r="NNG34" s="277"/>
      <c r="NNH34" s="277"/>
      <c r="NNI34" s="277"/>
      <c r="NNJ34" s="277"/>
      <c r="NNK34" s="277"/>
      <c r="NNL34" s="277"/>
      <c r="NNM34" s="277"/>
      <c r="NNN34" s="277"/>
      <c r="NNO34" s="277"/>
      <c r="NNP34" s="277"/>
      <c r="NNQ34" s="277"/>
      <c r="NNR34" s="277"/>
      <c r="NNS34" s="277"/>
      <c r="NNT34" s="277"/>
      <c r="NNU34" s="277"/>
      <c r="NNV34" s="277"/>
      <c r="NNW34" s="277"/>
      <c r="NNX34" s="277"/>
      <c r="NNY34" s="277"/>
      <c r="NNZ34" s="277"/>
      <c r="NOA34" s="277"/>
      <c r="NOB34" s="277"/>
      <c r="NOC34" s="277"/>
      <c r="NOD34" s="277"/>
      <c r="NOE34" s="277"/>
      <c r="NOF34" s="277"/>
      <c r="NOG34" s="277"/>
      <c r="NOH34" s="277"/>
      <c r="NOI34" s="277"/>
      <c r="NOJ34" s="277"/>
      <c r="NOK34" s="277"/>
      <c r="NOL34" s="277"/>
      <c r="NOM34" s="277"/>
      <c r="NON34" s="277"/>
      <c r="NOO34" s="277"/>
      <c r="NOP34" s="277"/>
      <c r="NOQ34" s="277"/>
      <c r="NOR34" s="277"/>
      <c r="NOS34" s="277"/>
      <c r="NOT34" s="277"/>
      <c r="NOU34" s="277"/>
      <c r="NOV34" s="277"/>
      <c r="NOW34" s="277"/>
      <c r="NOX34" s="277"/>
      <c r="NOY34" s="277"/>
      <c r="NOZ34" s="277"/>
      <c r="NPA34" s="277"/>
      <c r="NPB34" s="277"/>
      <c r="NPC34" s="277"/>
      <c r="NPD34" s="277"/>
      <c r="NPE34" s="277"/>
      <c r="NPF34" s="277"/>
      <c r="NPG34" s="277"/>
      <c r="NPH34" s="277"/>
      <c r="NPI34" s="277"/>
      <c r="NPJ34" s="277"/>
      <c r="NPK34" s="277"/>
      <c r="NPL34" s="277"/>
      <c r="NPM34" s="277"/>
      <c r="NPN34" s="277"/>
      <c r="NPO34" s="277"/>
      <c r="NPP34" s="277"/>
      <c r="NPQ34" s="277"/>
      <c r="NPR34" s="277"/>
      <c r="NPS34" s="277"/>
      <c r="NPT34" s="277"/>
      <c r="NPU34" s="277"/>
      <c r="NPV34" s="277"/>
      <c r="NPW34" s="277"/>
      <c r="NPX34" s="277"/>
      <c r="NPY34" s="277"/>
      <c r="NPZ34" s="277"/>
      <c r="NQA34" s="277"/>
      <c r="NQB34" s="277"/>
      <c r="NQC34" s="277"/>
      <c r="NQD34" s="277"/>
      <c r="NQE34" s="277"/>
      <c r="NQF34" s="277"/>
      <c r="NQG34" s="277"/>
      <c r="NQH34" s="277"/>
      <c r="NQI34" s="277"/>
      <c r="NQJ34" s="277"/>
      <c r="NQK34" s="277"/>
      <c r="NQL34" s="277"/>
      <c r="NQM34" s="277"/>
      <c r="NQN34" s="277"/>
      <c r="NQO34" s="277"/>
      <c r="NQP34" s="277"/>
      <c r="NQQ34" s="277"/>
      <c r="NQR34" s="277"/>
      <c r="NQS34" s="277"/>
      <c r="NQT34" s="277"/>
      <c r="NQU34" s="277"/>
      <c r="NQV34" s="277"/>
      <c r="NQW34" s="277"/>
      <c r="NQX34" s="277"/>
      <c r="NQY34" s="277"/>
      <c r="NQZ34" s="277"/>
      <c r="NRA34" s="277"/>
      <c r="NRB34" s="277"/>
      <c r="NRC34" s="277"/>
      <c r="NRD34" s="277"/>
      <c r="NRE34" s="277"/>
      <c r="NRF34" s="277"/>
      <c r="NRG34" s="277"/>
      <c r="NRH34" s="277"/>
      <c r="NRI34" s="277"/>
      <c r="NRJ34" s="277"/>
      <c r="NRK34" s="277"/>
      <c r="NRL34" s="277"/>
      <c r="NRM34" s="277"/>
      <c r="NRN34" s="277"/>
      <c r="NRO34" s="277"/>
      <c r="NRP34" s="277"/>
      <c r="NRQ34" s="277"/>
      <c r="NRR34" s="277"/>
      <c r="NRS34" s="277"/>
      <c r="NRT34" s="277"/>
      <c r="NRU34" s="277"/>
      <c r="NRV34" s="277"/>
      <c r="NRW34" s="277"/>
      <c r="NRX34" s="277"/>
      <c r="NRY34" s="277"/>
      <c r="NRZ34" s="277"/>
      <c r="NSA34" s="277"/>
      <c r="NSB34" s="277"/>
      <c r="NSC34" s="277"/>
      <c r="NSD34" s="277"/>
      <c r="NSE34" s="277"/>
      <c r="NSF34" s="277"/>
      <c r="NSG34" s="277"/>
      <c r="NSH34" s="277"/>
      <c r="NSI34" s="277"/>
      <c r="NSJ34" s="277"/>
      <c r="NSK34" s="277"/>
      <c r="NSL34" s="277"/>
      <c r="NSM34" s="277"/>
      <c r="NSN34" s="277"/>
      <c r="NSO34" s="277"/>
      <c r="NSP34" s="277"/>
      <c r="NSQ34" s="277"/>
      <c r="NSR34" s="277"/>
      <c r="NSS34" s="277"/>
      <c r="NST34" s="277"/>
      <c r="NSU34" s="277"/>
      <c r="NSV34" s="277"/>
      <c r="NSW34" s="277"/>
      <c r="NSX34" s="277"/>
      <c r="NSY34" s="277"/>
      <c r="NSZ34" s="277"/>
      <c r="NTA34" s="277"/>
      <c r="NTB34" s="277"/>
      <c r="NTC34" s="277"/>
      <c r="NTD34" s="277"/>
      <c r="NTE34" s="277"/>
      <c r="NTF34" s="277"/>
      <c r="NTG34" s="277"/>
      <c r="NTH34" s="277"/>
      <c r="NTI34" s="277"/>
      <c r="NTJ34" s="277"/>
      <c r="NTK34" s="277"/>
      <c r="NTL34" s="277"/>
      <c r="NTM34" s="277"/>
      <c r="NTN34" s="277"/>
      <c r="NTO34" s="277"/>
      <c r="NTP34" s="277"/>
      <c r="NTQ34" s="277"/>
      <c r="NTR34" s="277"/>
      <c r="NTS34" s="277"/>
      <c r="NTT34" s="277"/>
      <c r="NTU34" s="277"/>
      <c r="NTV34" s="277"/>
      <c r="NTW34" s="277"/>
      <c r="NTX34" s="277"/>
      <c r="NTY34" s="277"/>
      <c r="NTZ34" s="277"/>
      <c r="NUA34" s="277"/>
      <c r="NUB34" s="277"/>
      <c r="NUC34" s="277"/>
      <c r="NUD34" s="277"/>
      <c r="NUE34" s="277"/>
      <c r="NUF34" s="277"/>
      <c r="NUG34" s="277"/>
      <c r="NUH34" s="277"/>
      <c r="NUI34" s="277"/>
      <c r="NUJ34" s="277"/>
      <c r="NUK34" s="277"/>
      <c r="NUL34" s="277"/>
      <c r="NUM34" s="277"/>
      <c r="NUN34" s="277"/>
      <c r="NUO34" s="277"/>
      <c r="NUP34" s="277"/>
      <c r="NUQ34" s="277"/>
      <c r="NUR34" s="277"/>
      <c r="NUS34" s="277"/>
      <c r="NUT34" s="277"/>
      <c r="NUU34" s="277"/>
      <c r="NUV34" s="277"/>
      <c r="NUW34" s="277"/>
      <c r="NUX34" s="277"/>
      <c r="NUY34" s="277"/>
      <c r="NUZ34" s="277"/>
      <c r="NVA34" s="277"/>
      <c r="NVB34" s="277"/>
      <c r="NVC34" s="277"/>
      <c r="NVD34" s="277"/>
      <c r="NVE34" s="277"/>
      <c r="NVF34" s="277"/>
      <c r="NVG34" s="277"/>
      <c r="NVH34" s="277"/>
      <c r="NVI34" s="277"/>
      <c r="NVJ34" s="277"/>
      <c r="NVK34" s="277"/>
      <c r="NVL34" s="277"/>
      <c r="NVM34" s="277"/>
      <c r="NVN34" s="277"/>
      <c r="NVO34" s="277"/>
      <c r="NVP34" s="277"/>
      <c r="NVQ34" s="277"/>
      <c r="NVR34" s="277"/>
      <c r="NVS34" s="277"/>
      <c r="NVT34" s="277"/>
      <c r="NVU34" s="277"/>
      <c r="NVV34" s="277"/>
      <c r="NVW34" s="277"/>
      <c r="NVX34" s="277"/>
      <c r="NVY34" s="277"/>
      <c r="NVZ34" s="277"/>
      <c r="NWA34" s="277"/>
      <c r="NWB34" s="277"/>
      <c r="NWC34" s="277"/>
      <c r="NWD34" s="277"/>
      <c r="NWE34" s="277"/>
      <c r="NWF34" s="277"/>
      <c r="NWG34" s="277"/>
      <c r="NWH34" s="277"/>
      <c r="NWI34" s="277"/>
      <c r="NWJ34" s="277"/>
      <c r="NWK34" s="277"/>
      <c r="NWL34" s="277"/>
      <c r="NWM34" s="277"/>
      <c r="NWN34" s="277"/>
      <c r="NWO34" s="277"/>
      <c r="NWP34" s="277"/>
      <c r="NWQ34" s="277"/>
      <c r="NWR34" s="277"/>
      <c r="NWS34" s="277"/>
      <c r="NWT34" s="277"/>
      <c r="NWU34" s="277"/>
      <c r="NWV34" s="277"/>
      <c r="NWW34" s="277"/>
      <c r="NWX34" s="277"/>
      <c r="NWY34" s="277"/>
      <c r="NWZ34" s="277"/>
      <c r="NXA34" s="277"/>
      <c r="NXB34" s="277"/>
      <c r="NXC34" s="277"/>
      <c r="NXD34" s="277"/>
      <c r="NXE34" s="277"/>
      <c r="NXF34" s="277"/>
      <c r="NXG34" s="277"/>
      <c r="NXH34" s="277"/>
      <c r="NXI34" s="277"/>
      <c r="NXJ34" s="277"/>
      <c r="NXK34" s="277"/>
      <c r="NXL34" s="277"/>
      <c r="NXM34" s="277"/>
      <c r="NXN34" s="277"/>
      <c r="NXO34" s="277"/>
      <c r="NXP34" s="277"/>
      <c r="NXQ34" s="277"/>
      <c r="NXR34" s="277"/>
      <c r="NXS34" s="277"/>
      <c r="NXT34" s="277"/>
      <c r="NXU34" s="277"/>
      <c r="NXV34" s="277"/>
      <c r="NXW34" s="277"/>
      <c r="NXX34" s="277"/>
      <c r="NXY34" s="277"/>
      <c r="NXZ34" s="277"/>
      <c r="NYA34" s="277"/>
      <c r="NYB34" s="277"/>
      <c r="NYC34" s="277"/>
      <c r="NYD34" s="277"/>
      <c r="NYE34" s="277"/>
      <c r="NYF34" s="277"/>
      <c r="NYG34" s="277"/>
      <c r="NYH34" s="277"/>
      <c r="NYI34" s="277"/>
      <c r="NYJ34" s="277"/>
      <c r="NYK34" s="277"/>
      <c r="NYL34" s="277"/>
      <c r="NYM34" s="277"/>
      <c r="NYN34" s="277"/>
      <c r="NYO34" s="277"/>
      <c r="NYP34" s="277"/>
      <c r="NYQ34" s="277"/>
      <c r="NYR34" s="277"/>
      <c r="NYS34" s="277"/>
      <c r="NYT34" s="277"/>
      <c r="NYU34" s="277"/>
      <c r="NYV34" s="277"/>
      <c r="NYW34" s="277"/>
      <c r="NYX34" s="277"/>
      <c r="NYY34" s="277"/>
      <c r="NYZ34" s="277"/>
      <c r="NZA34" s="277"/>
      <c r="NZB34" s="277"/>
      <c r="NZC34" s="277"/>
      <c r="NZD34" s="277"/>
      <c r="NZE34" s="277"/>
      <c r="NZF34" s="277"/>
      <c r="NZG34" s="277"/>
      <c r="NZH34" s="277"/>
      <c r="NZI34" s="277"/>
      <c r="NZJ34" s="277"/>
      <c r="NZK34" s="277"/>
      <c r="NZL34" s="277"/>
      <c r="NZM34" s="277"/>
      <c r="NZN34" s="277"/>
      <c r="NZO34" s="277"/>
      <c r="NZP34" s="277"/>
      <c r="NZQ34" s="277"/>
      <c r="NZR34" s="277"/>
      <c r="NZS34" s="277"/>
      <c r="NZT34" s="277"/>
      <c r="NZU34" s="277"/>
      <c r="NZV34" s="277"/>
      <c r="NZW34" s="277"/>
      <c r="NZX34" s="277"/>
      <c r="NZY34" s="277"/>
      <c r="NZZ34" s="277"/>
      <c r="OAA34" s="277"/>
      <c r="OAB34" s="277"/>
      <c r="OAC34" s="277"/>
      <c r="OAD34" s="277"/>
      <c r="OAE34" s="277"/>
      <c r="OAF34" s="277"/>
      <c r="OAG34" s="277"/>
      <c r="OAH34" s="277"/>
      <c r="OAI34" s="277"/>
      <c r="OAJ34" s="277"/>
      <c r="OAK34" s="277"/>
      <c r="OAL34" s="277"/>
      <c r="OAM34" s="277"/>
      <c r="OAN34" s="277"/>
      <c r="OAO34" s="277"/>
      <c r="OAP34" s="277"/>
      <c r="OAQ34" s="277"/>
      <c r="OAR34" s="277"/>
      <c r="OAS34" s="277"/>
      <c r="OAT34" s="277"/>
      <c r="OAU34" s="277"/>
      <c r="OAV34" s="277"/>
      <c r="OAW34" s="277"/>
      <c r="OAX34" s="277"/>
      <c r="OAY34" s="277"/>
      <c r="OAZ34" s="277"/>
      <c r="OBA34" s="277"/>
      <c r="OBB34" s="277"/>
      <c r="OBC34" s="277"/>
      <c r="OBD34" s="277"/>
      <c r="OBE34" s="277"/>
      <c r="OBF34" s="277"/>
      <c r="OBG34" s="277"/>
      <c r="OBH34" s="277"/>
      <c r="OBI34" s="277"/>
      <c r="OBJ34" s="277"/>
      <c r="OBK34" s="277"/>
      <c r="OBL34" s="277"/>
      <c r="OBM34" s="277"/>
      <c r="OBN34" s="277"/>
      <c r="OBO34" s="277"/>
      <c r="OBP34" s="277"/>
      <c r="OBQ34" s="277"/>
      <c r="OBR34" s="277"/>
      <c r="OBS34" s="277"/>
      <c r="OBT34" s="277"/>
      <c r="OBU34" s="277"/>
      <c r="OBV34" s="277"/>
      <c r="OBW34" s="277"/>
      <c r="OBX34" s="277"/>
      <c r="OBY34" s="277"/>
      <c r="OBZ34" s="277"/>
      <c r="OCA34" s="277"/>
      <c r="OCB34" s="277"/>
      <c r="OCC34" s="277"/>
      <c r="OCD34" s="277"/>
      <c r="OCE34" s="277"/>
      <c r="OCF34" s="277"/>
      <c r="OCG34" s="277"/>
      <c r="OCH34" s="277"/>
      <c r="OCI34" s="277"/>
      <c r="OCJ34" s="277"/>
      <c r="OCK34" s="277"/>
      <c r="OCL34" s="277"/>
      <c r="OCM34" s="277"/>
      <c r="OCN34" s="277"/>
      <c r="OCO34" s="277"/>
      <c r="OCP34" s="277"/>
      <c r="OCQ34" s="277"/>
      <c r="OCR34" s="277"/>
      <c r="OCS34" s="277"/>
      <c r="OCT34" s="277"/>
      <c r="OCU34" s="277"/>
      <c r="OCV34" s="277"/>
      <c r="OCW34" s="277"/>
      <c r="OCX34" s="277"/>
      <c r="OCY34" s="277"/>
      <c r="OCZ34" s="277"/>
      <c r="ODA34" s="277"/>
      <c r="ODB34" s="277"/>
      <c r="ODC34" s="277"/>
      <c r="ODD34" s="277"/>
      <c r="ODE34" s="277"/>
      <c r="ODF34" s="277"/>
      <c r="ODG34" s="277"/>
      <c r="ODH34" s="277"/>
      <c r="ODI34" s="277"/>
      <c r="ODJ34" s="277"/>
      <c r="ODK34" s="277"/>
      <c r="ODL34" s="277"/>
      <c r="ODM34" s="277"/>
      <c r="ODN34" s="277"/>
      <c r="ODO34" s="277"/>
      <c r="ODP34" s="277"/>
      <c r="ODQ34" s="277"/>
      <c r="ODR34" s="277"/>
      <c r="ODS34" s="277"/>
      <c r="ODT34" s="277"/>
      <c r="ODU34" s="277"/>
      <c r="ODV34" s="277"/>
      <c r="ODW34" s="277"/>
      <c r="ODX34" s="277"/>
      <c r="ODY34" s="277"/>
      <c r="ODZ34" s="277"/>
      <c r="OEA34" s="277"/>
      <c r="OEB34" s="277"/>
      <c r="OEC34" s="277"/>
      <c r="OED34" s="277"/>
      <c r="OEE34" s="277"/>
      <c r="OEF34" s="277"/>
      <c r="OEG34" s="277"/>
      <c r="OEH34" s="277"/>
      <c r="OEI34" s="277"/>
      <c r="OEJ34" s="277"/>
      <c r="OEK34" s="277"/>
      <c r="OEL34" s="277"/>
      <c r="OEM34" s="277"/>
      <c r="OEN34" s="277"/>
      <c r="OEO34" s="277"/>
      <c r="OEP34" s="277"/>
      <c r="OEQ34" s="277"/>
      <c r="OER34" s="277"/>
      <c r="OES34" s="277"/>
      <c r="OET34" s="277"/>
      <c r="OEU34" s="277"/>
      <c r="OEV34" s="277"/>
      <c r="OEW34" s="277"/>
      <c r="OEX34" s="277"/>
      <c r="OEY34" s="277"/>
      <c r="OEZ34" s="277"/>
      <c r="OFA34" s="277"/>
      <c r="OFB34" s="277"/>
      <c r="OFC34" s="277"/>
      <c r="OFD34" s="277"/>
      <c r="OFE34" s="277"/>
      <c r="OFF34" s="277"/>
      <c r="OFG34" s="277"/>
      <c r="OFH34" s="277"/>
      <c r="OFI34" s="277"/>
      <c r="OFJ34" s="277"/>
      <c r="OFK34" s="277"/>
      <c r="OFL34" s="277"/>
      <c r="OFM34" s="277"/>
      <c r="OFN34" s="277"/>
      <c r="OFO34" s="277"/>
      <c r="OFP34" s="277"/>
      <c r="OFQ34" s="277"/>
      <c r="OFR34" s="277"/>
      <c r="OFS34" s="277"/>
      <c r="OFT34" s="277"/>
      <c r="OFU34" s="277"/>
      <c r="OFV34" s="277"/>
      <c r="OFW34" s="277"/>
      <c r="OFX34" s="277"/>
      <c r="OFY34" s="277"/>
      <c r="OFZ34" s="277"/>
      <c r="OGA34" s="277"/>
      <c r="OGB34" s="277"/>
      <c r="OGC34" s="277"/>
      <c r="OGD34" s="277"/>
      <c r="OGE34" s="277"/>
      <c r="OGF34" s="277"/>
      <c r="OGG34" s="277"/>
      <c r="OGH34" s="277"/>
      <c r="OGI34" s="277"/>
      <c r="OGJ34" s="277"/>
      <c r="OGK34" s="277"/>
      <c r="OGL34" s="277"/>
      <c r="OGM34" s="277"/>
      <c r="OGN34" s="277"/>
      <c r="OGO34" s="277"/>
      <c r="OGP34" s="277"/>
      <c r="OGQ34" s="277"/>
      <c r="OGR34" s="277"/>
      <c r="OGS34" s="277"/>
      <c r="OGT34" s="277"/>
      <c r="OGU34" s="277"/>
      <c r="OGV34" s="277"/>
      <c r="OGW34" s="277"/>
      <c r="OGX34" s="277"/>
      <c r="OGY34" s="277"/>
      <c r="OGZ34" s="277"/>
      <c r="OHA34" s="277"/>
      <c r="OHB34" s="277"/>
      <c r="OHC34" s="277"/>
      <c r="OHD34" s="277"/>
      <c r="OHE34" s="277"/>
      <c r="OHF34" s="277"/>
      <c r="OHG34" s="277"/>
      <c r="OHH34" s="277"/>
      <c r="OHI34" s="277"/>
      <c r="OHJ34" s="277"/>
      <c r="OHK34" s="277"/>
      <c r="OHL34" s="277"/>
      <c r="OHM34" s="277"/>
      <c r="OHN34" s="277"/>
      <c r="OHO34" s="277"/>
      <c r="OHP34" s="277"/>
      <c r="OHQ34" s="277"/>
      <c r="OHR34" s="277"/>
      <c r="OHS34" s="277"/>
      <c r="OHT34" s="277"/>
      <c r="OHU34" s="277"/>
      <c r="OHV34" s="277"/>
      <c r="OHW34" s="277"/>
      <c r="OHX34" s="277"/>
      <c r="OHY34" s="277"/>
      <c r="OHZ34" s="277"/>
      <c r="OIA34" s="277"/>
      <c r="OIB34" s="277"/>
      <c r="OIC34" s="277"/>
      <c r="OID34" s="277"/>
      <c r="OIE34" s="277"/>
      <c r="OIF34" s="277"/>
      <c r="OIG34" s="277"/>
      <c r="OIH34" s="277"/>
      <c r="OII34" s="277"/>
      <c r="OIJ34" s="277"/>
      <c r="OIK34" s="277"/>
      <c r="OIL34" s="277"/>
      <c r="OIM34" s="277"/>
      <c r="OIN34" s="277"/>
      <c r="OIO34" s="277"/>
      <c r="OIP34" s="277"/>
      <c r="OIQ34" s="277"/>
      <c r="OIR34" s="277"/>
      <c r="OIS34" s="277"/>
      <c r="OIT34" s="277"/>
      <c r="OIU34" s="277"/>
      <c r="OIV34" s="277"/>
      <c r="OIW34" s="277"/>
      <c r="OIX34" s="277"/>
      <c r="OIY34" s="277"/>
      <c r="OIZ34" s="277"/>
      <c r="OJA34" s="277"/>
      <c r="OJB34" s="277"/>
      <c r="OJC34" s="277"/>
      <c r="OJD34" s="277"/>
      <c r="OJE34" s="277"/>
      <c r="OJF34" s="277"/>
      <c r="OJG34" s="277"/>
      <c r="OJH34" s="277"/>
      <c r="OJI34" s="277"/>
      <c r="OJJ34" s="277"/>
      <c r="OJK34" s="277"/>
      <c r="OJL34" s="277"/>
      <c r="OJM34" s="277"/>
      <c r="OJN34" s="277"/>
      <c r="OJO34" s="277"/>
      <c r="OJP34" s="277"/>
      <c r="OJQ34" s="277"/>
      <c r="OJR34" s="277"/>
      <c r="OJS34" s="277"/>
      <c r="OJT34" s="277"/>
      <c r="OJU34" s="277"/>
      <c r="OJV34" s="277"/>
      <c r="OJW34" s="277"/>
      <c r="OJX34" s="277"/>
      <c r="OJY34" s="277"/>
      <c r="OJZ34" s="277"/>
      <c r="OKA34" s="277"/>
      <c r="OKB34" s="277"/>
      <c r="OKC34" s="277"/>
      <c r="OKD34" s="277"/>
      <c r="OKE34" s="277"/>
      <c r="OKF34" s="277"/>
      <c r="OKG34" s="277"/>
      <c r="OKH34" s="277"/>
      <c r="OKI34" s="277"/>
      <c r="OKJ34" s="277"/>
      <c r="OKK34" s="277"/>
      <c r="OKL34" s="277"/>
      <c r="OKM34" s="277"/>
      <c r="OKN34" s="277"/>
      <c r="OKO34" s="277"/>
      <c r="OKP34" s="277"/>
      <c r="OKQ34" s="277"/>
      <c r="OKR34" s="277"/>
      <c r="OKS34" s="277"/>
      <c r="OKT34" s="277"/>
      <c r="OKU34" s="277"/>
      <c r="OKV34" s="277"/>
      <c r="OKW34" s="277"/>
      <c r="OKX34" s="277"/>
      <c r="OKY34" s="277"/>
      <c r="OKZ34" s="277"/>
      <c r="OLA34" s="277"/>
      <c r="OLB34" s="277"/>
      <c r="OLC34" s="277"/>
      <c r="OLD34" s="277"/>
      <c r="OLE34" s="277"/>
      <c r="OLF34" s="277"/>
      <c r="OLG34" s="277"/>
      <c r="OLH34" s="277"/>
      <c r="OLI34" s="277"/>
      <c r="OLJ34" s="277"/>
      <c r="OLK34" s="277"/>
      <c r="OLL34" s="277"/>
      <c r="OLM34" s="277"/>
      <c r="OLN34" s="277"/>
      <c r="OLO34" s="277"/>
      <c r="OLP34" s="277"/>
      <c r="OLQ34" s="277"/>
      <c r="OLR34" s="277"/>
      <c r="OLS34" s="277"/>
      <c r="OLT34" s="277"/>
      <c r="OLU34" s="277"/>
      <c r="OLV34" s="277"/>
      <c r="OLW34" s="277"/>
      <c r="OLX34" s="277"/>
      <c r="OLY34" s="277"/>
      <c r="OLZ34" s="277"/>
      <c r="OMA34" s="277"/>
      <c r="OMB34" s="277"/>
      <c r="OMC34" s="277"/>
      <c r="OMD34" s="277"/>
      <c r="OME34" s="277"/>
      <c r="OMF34" s="277"/>
      <c r="OMG34" s="277"/>
      <c r="OMH34" s="277"/>
      <c r="OMI34" s="277"/>
      <c r="OMJ34" s="277"/>
      <c r="OMK34" s="277"/>
      <c r="OML34" s="277"/>
      <c r="OMM34" s="277"/>
      <c r="OMN34" s="277"/>
      <c r="OMO34" s="277"/>
      <c r="OMP34" s="277"/>
      <c r="OMQ34" s="277"/>
      <c r="OMR34" s="277"/>
      <c r="OMS34" s="277"/>
      <c r="OMT34" s="277"/>
      <c r="OMU34" s="277"/>
      <c r="OMV34" s="277"/>
      <c r="OMW34" s="277"/>
      <c r="OMX34" s="277"/>
      <c r="OMY34" s="277"/>
      <c r="OMZ34" s="277"/>
      <c r="ONA34" s="277"/>
      <c r="ONB34" s="277"/>
      <c r="ONC34" s="277"/>
      <c r="OND34" s="277"/>
      <c r="ONE34" s="277"/>
      <c r="ONF34" s="277"/>
      <c r="ONG34" s="277"/>
      <c r="ONH34" s="277"/>
      <c r="ONI34" s="277"/>
      <c r="ONJ34" s="277"/>
      <c r="ONK34" s="277"/>
      <c r="ONL34" s="277"/>
      <c r="ONM34" s="277"/>
      <c r="ONN34" s="277"/>
      <c r="ONO34" s="277"/>
      <c r="ONP34" s="277"/>
      <c r="ONQ34" s="277"/>
      <c r="ONR34" s="277"/>
      <c r="ONS34" s="277"/>
      <c r="ONT34" s="277"/>
      <c r="ONU34" s="277"/>
      <c r="ONV34" s="277"/>
      <c r="ONW34" s="277"/>
      <c r="ONX34" s="277"/>
      <c r="ONY34" s="277"/>
      <c r="ONZ34" s="277"/>
      <c r="OOA34" s="277"/>
      <c r="OOB34" s="277"/>
      <c r="OOC34" s="277"/>
      <c r="OOD34" s="277"/>
      <c r="OOE34" s="277"/>
      <c r="OOF34" s="277"/>
      <c r="OOG34" s="277"/>
      <c r="OOH34" s="277"/>
      <c r="OOI34" s="277"/>
      <c r="OOJ34" s="277"/>
      <c r="OOK34" s="277"/>
      <c r="OOL34" s="277"/>
      <c r="OOM34" s="277"/>
      <c r="OON34" s="277"/>
      <c r="OOO34" s="277"/>
      <c r="OOP34" s="277"/>
      <c r="OOQ34" s="277"/>
      <c r="OOR34" s="277"/>
      <c r="OOS34" s="277"/>
      <c r="OOT34" s="277"/>
      <c r="OOU34" s="277"/>
      <c r="OOV34" s="277"/>
      <c r="OOW34" s="277"/>
      <c r="OOX34" s="277"/>
      <c r="OOY34" s="277"/>
      <c r="OOZ34" s="277"/>
      <c r="OPA34" s="277"/>
      <c r="OPB34" s="277"/>
      <c r="OPC34" s="277"/>
      <c r="OPD34" s="277"/>
      <c r="OPE34" s="277"/>
      <c r="OPF34" s="277"/>
      <c r="OPG34" s="277"/>
      <c r="OPH34" s="277"/>
      <c r="OPI34" s="277"/>
      <c r="OPJ34" s="277"/>
      <c r="OPK34" s="277"/>
      <c r="OPL34" s="277"/>
      <c r="OPM34" s="277"/>
      <c r="OPN34" s="277"/>
      <c r="OPO34" s="277"/>
      <c r="OPP34" s="277"/>
      <c r="OPQ34" s="277"/>
      <c r="OPR34" s="277"/>
      <c r="OPS34" s="277"/>
      <c r="OPT34" s="277"/>
      <c r="OPU34" s="277"/>
      <c r="OPV34" s="277"/>
      <c r="OPW34" s="277"/>
      <c r="OPX34" s="277"/>
      <c r="OPY34" s="277"/>
      <c r="OPZ34" s="277"/>
      <c r="OQA34" s="277"/>
      <c r="OQB34" s="277"/>
      <c r="OQC34" s="277"/>
      <c r="OQD34" s="277"/>
      <c r="OQE34" s="277"/>
      <c r="OQF34" s="277"/>
      <c r="OQG34" s="277"/>
      <c r="OQH34" s="277"/>
      <c r="OQI34" s="277"/>
      <c r="OQJ34" s="277"/>
      <c r="OQK34" s="277"/>
      <c r="OQL34" s="277"/>
      <c r="OQM34" s="277"/>
      <c r="OQN34" s="277"/>
      <c r="OQO34" s="277"/>
      <c r="OQP34" s="277"/>
      <c r="OQQ34" s="277"/>
      <c r="OQR34" s="277"/>
      <c r="OQS34" s="277"/>
      <c r="OQT34" s="277"/>
      <c r="OQU34" s="277"/>
      <c r="OQV34" s="277"/>
      <c r="OQW34" s="277"/>
      <c r="OQX34" s="277"/>
      <c r="OQY34" s="277"/>
      <c r="OQZ34" s="277"/>
      <c r="ORA34" s="277"/>
      <c r="ORB34" s="277"/>
      <c r="ORC34" s="277"/>
      <c r="ORD34" s="277"/>
      <c r="ORE34" s="277"/>
      <c r="ORF34" s="277"/>
      <c r="ORG34" s="277"/>
      <c r="ORH34" s="277"/>
      <c r="ORI34" s="277"/>
      <c r="ORJ34" s="277"/>
      <c r="ORK34" s="277"/>
      <c r="ORL34" s="277"/>
      <c r="ORM34" s="277"/>
      <c r="ORN34" s="277"/>
      <c r="ORO34" s="277"/>
      <c r="ORP34" s="277"/>
      <c r="ORQ34" s="277"/>
      <c r="ORR34" s="277"/>
      <c r="ORS34" s="277"/>
      <c r="ORT34" s="277"/>
      <c r="ORU34" s="277"/>
      <c r="ORV34" s="277"/>
      <c r="ORW34" s="277"/>
      <c r="ORX34" s="277"/>
      <c r="ORY34" s="277"/>
      <c r="ORZ34" s="277"/>
      <c r="OSA34" s="277"/>
      <c r="OSB34" s="277"/>
      <c r="OSC34" s="277"/>
      <c r="OSD34" s="277"/>
      <c r="OSE34" s="277"/>
      <c r="OSF34" s="277"/>
      <c r="OSG34" s="277"/>
      <c r="OSH34" s="277"/>
      <c r="OSI34" s="277"/>
      <c r="OSJ34" s="277"/>
      <c r="OSK34" s="277"/>
      <c r="OSL34" s="277"/>
      <c r="OSM34" s="277"/>
      <c r="OSN34" s="277"/>
      <c r="OSO34" s="277"/>
      <c r="OSP34" s="277"/>
      <c r="OSQ34" s="277"/>
      <c r="OSR34" s="277"/>
      <c r="OSS34" s="277"/>
      <c r="OST34" s="277"/>
      <c r="OSU34" s="277"/>
      <c r="OSV34" s="277"/>
      <c r="OSW34" s="277"/>
      <c r="OSX34" s="277"/>
      <c r="OSY34" s="277"/>
      <c r="OSZ34" s="277"/>
      <c r="OTA34" s="277"/>
      <c r="OTB34" s="277"/>
      <c r="OTC34" s="277"/>
      <c r="OTD34" s="277"/>
      <c r="OTE34" s="277"/>
      <c r="OTF34" s="277"/>
      <c r="OTG34" s="277"/>
      <c r="OTH34" s="277"/>
      <c r="OTI34" s="277"/>
      <c r="OTJ34" s="277"/>
      <c r="OTK34" s="277"/>
      <c r="OTL34" s="277"/>
      <c r="OTM34" s="277"/>
      <c r="OTN34" s="277"/>
      <c r="OTO34" s="277"/>
      <c r="OTP34" s="277"/>
      <c r="OTQ34" s="277"/>
      <c r="OTR34" s="277"/>
      <c r="OTS34" s="277"/>
      <c r="OTT34" s="277"/>
      <c r="OTU34" s="277"/>
      <c r="OTV34" s="277"/>
      <c r="OTW34" s="277"/>
      <c r="OTX34" s="277"/>
      <c r="OTY34" s="277"/>
      <c r="OTZ34" s="277"/>
      <c r="OUA34" s="277"/>
      <c r="OUB34" s="277"/>
      <c r="OUC34" s="277"/>
      <c r="OUD34" s="277"/>
      <c r="OUE34" s="277"/>
      <c r="OUF34" s="277"/>
      <c r="OUG34" s="277"/>
      <c r="OUH34" s="277"/>
      <c r="OUI34" s="277"/>
      <c r="OUJ34" s="277"/>
      <c r="OUK34" s="277"/>
      <c r="OUL34" s="277"/>
      <c r="OUM34" s="277"/>
      <c r="OUN34" s="277"/>
      <c r="OUO34" s="277"/>
      <c r="OUP34" s="277"/>
      <c r="OUQ34" s="277"/>
      <c r="OUR34" s="277"/>
      <c r="OUS34" s="277"/>
      <c r="OUT34" s="277"/>
      <c r="OUU34" s="277"/>
      <c r="OUV34" s="277"/>
      <c r="OUW34" s="277"/>
      <c r="OUX34" s="277"/>
      <c r="OUY34" s="277"/>
      <c r="OUZ34" s="277"/>
      <c r="OVA34" s="277"/>
      <c r="OVB34" s="277"/>
      <c r="OVC34" s="277"/>
      <c r="OVD34" s="277"/>
      <c r="OVE34" s="277"/>
      <c r="OVF34" s="277"/>
      <c r="OVG34" s="277"/>
      <c r="OVH34" s="277"/>
      <c r="OVI34" s="277"/>
      <c r="OVJ34" s="277"/>
      <c r="OVK34" s="277"/>
      <c r="OVL34" s="277"/>
      <c r="OVM34" s="277"/>
      <c r="OVN34" s="277"/>
      <c r="OVO34" s="277"/>
      <c r="OVP34" s="277"/>
      <c r="OVQ34" s="277"/>
      <c r="OVR34" s="277"/>
      <c r="OVS34" s="277"/>
      <c r="OVT34" s="277"/>
      <c r="OVU34" s="277"/>
      <c r="OVV34" s="277"/>
      <c r="OVW34" s="277"/>
      <c r="OVX34" s="277"/>
      <c r="OVY34" s="277"/>
      <c r="OVZ34" s="277"/>
      <c r="OWA34" s="277"/>
      <c r="OWB34" s="277"/>
      <c r="OWC34" s="277"/>
      <c r="OWD34" s="277"/>
      <c r="OWE34" s="277"/>
      <c r="OWF34" s="277"/>
      <c r="OWG34" s="277"/>
      <c r="OWH34" s="277"/>
      <c r="OWI34" s="277"/>
      <c r="OWJ34" s="277"/>
      <c r="OWK34" s="277"/>
      <c r="OWL34" s="277"/>
      <c r="OWM34" s="277"/>
      <c r="OWN34" s="277"/>
      <c r="OWO34" s="277"/>
      <c r="OWP34" s="277"/>
      <c r="OWQ34" s="277"/>
      <c r="OWR34" s="277"/>
      <c r="OWS34" s="277"/>
      <c r="OWT34" s="277"/>
      <c r="OWU34" s="277"/>
      <c r="OWV34" s="277"/>
      <c r="OWW34" s="277"/>
      <c r="OWX34" s="277"/>
      <c r="OWY34" s="277"/>
      <c r="OWZ34" s="277"/>
      <c r="OXA34" s="277"/>
      <c r="OXB34" s="277"/>
      <c r="OXC34" s="277"/>
      <c r="OXD34" s="277"/>
      <c r="OXE34" s="277"/>
      <c r="OXF34" s="277"/>
      <c r="OXG34" s="277"/>
      <c r="OXH34" s="277"/>
      <c r="OXI34" s="277"/>
      <c r="OXJ34" s="277"/>
      <c r="OXK34" s="277"/>
      <c r="OXL34" s="277"/>
      <c r="OXM34" s="277"/>
      <c r="OXN34" s="277"/>
      <c r="OXO34" s="277"/>
      <c r="OXP34" s="277"/>
      <c r="OXQ34" s="277"/>
      <c r="OXR34" s="277"/>
      <c r="OXS34" s="277"/>
      <c r="OXT34" s="277"/>
      <c r="OXU34" s="277"/>
      <c r="OXV34" s="277"/>
      <c r="OXW34" s="277"/>
      <c r="OXX34" s="277"/>
      <c r="OXY34" s="277"/>
      <c r="OXZ34" s="277"/>
      <c r="OYA34" s="277"/>
      <c r="OYB34" s="277"/>
      <c r="OYC34" s="277"/>
      <c r="OYD34" s="277"/>
      <c r="OYE34" s="277"/>
      <c r="OYF34" s="277"/>
      <c r="OYG34" s="277"/>
      <c r="OYH34" s="277"/>
      <c r="OYI34" s="277"/>
      <c r="OYJ34" s="277"/>
      <c r="OYK34" s="277"/>
      <c r="OYL34" s="277"/>
      <c r="OYM34" s="277"/>
      <c r="OYN34" s="277"/>
      <c r="OYO34" s="277"/>
      <c r="OYP34" s="277"/>
      <c r="OYQ34" s="277"/>
      <c r="OYR34" s="277"/>
      <c r="OYS34" s="277"/>
      <c r="OYT34" s="277"/>
      <c r="OYU34" s="277"/>
      <c r="OYV34" s="277"/>
      <c r="OYW34" s="277"/>
      <c r="OYX34" s="277"/>
      <c r="OYY34" s="277"/>
      <c r="OYZ34" s="277"/>
      <c r="OZA34" s="277"/>
      <c r="OZB34" s="277"/>
      <c r="OZC34" s="277"/>
      <c r="OZD34" s="277"/>
      <c r="OZE34" s="277"/>
      <c r="OZF34" s="277"/>
      <c r="OZG34" s="277"/>
      <c r="OZH34" s="277"/>
      <c r="OZI34" s="277"/>
      <c r="OZJ34" s="277"/>
      <c r="OZK34" s="277"/>
      <c r="OZL34" s="277"/>
      <c r="OZM34" s="277"/>
      <c r="OZN34" s="277"/>
      <c r="OZO34" s="277"/>
      <c r="OZP34" s="277"/>
      <c r="OZQ34" s="277"/>
      <c r="OZR34" s="277"/>
      <c r="OZS34" s="277"/>
      <c r="OZT34" s="277"/>
      <c r="OZU34" s="277"/>
      <c r="OZV34" s="277"/>
      <c r="OZW34" s="277"/>
      <c r="OZX34" s="277"/>
      <c r="OZY34" s="277"/>
      <c r="OZZ34" s="277"/>
      <c r="PAA34" s="277"/>
      <c r="PAB34" s="277"/>
      <c r="PAC34" s="277"/>
      <c r="PAD34" s="277"/>
      <c r="PAE34" s="277"/>
      <c r="PAF34" s="277"/>
      <c r="PAG34" s="277"/>
      <c r="PAH34" s="277"/>
      <c r="PAI34" s="277"/>
      <c r="PAJ34" s="277"/>
      <c r="PAK34" s="277"/>
      <c r="PAL34" s="277"/>
      <c r="PAM34" s="277"/>
      <c r="PAN34" s="277"/>
      <c r="PAO34" s="277"/>
      <c r="PAP34" s="277"/>
      <c r="PAQ34" s="277"/>
      <c r="PAR34" s="277"/>
      <c r="PAS34" s="277"/>
      <c r="PAT34" s="277"/>
      <c r="PAU34" s="277"/>
      <c r="PAV34" s="277"/>
      <c r="PAW34" s="277"/>
      <c r="PAX34" s="277"/>
      <c r="PAY34" s="277"/>
      <c r="PAZ34" s="277"/>
      <c r="PBA34" s="277"/>
      <c r="PBB34" s="277"/>
      <c r="PBC34" s="277"/>
      <c r="PBD34" s="277"/>
      <c r="PBE34" s="277"/>
      <c r="PBF34" s="277"/>
      <c r="PBG34" s="277"/>
      <c r="PBH34" s="277"/>
      <c r="PBI34" s="277"/>
      <c r="PBJ34" s="277"/>
      <c r="PBK34" s="277"/>
      <c r="PBL34" s="277"/>
      <c r="PBM34" s="277"/>
      <c r="PBN34" s="277"/>
      <c r="PBO34" s="277"/>
      <c r="PBP34" s="277"/>
      <c r="PBQ34" s="277"/>
      <c r="PBR34" s="277"/>
      <c r="PBS34" s="277"/>
      <c r="PBT34" s="277"/>
      <c r="PBU34" s="277"/>
      <c r="PBV34" s="277"/>
      <c r="PBW34" s="277"/>
      <c r="PBX34" s="277"/>
      <c r="PBY34" s="277"/>
      <c r="PBZ34" s="277"/>
      <c r="PCA34" s="277"/>
      <c r="PCB34" s="277"/>
      <c r="PCC34" s="277"/>
      <c r="PCD34" s="277"/>
      <c r="PCE34" s="277"/>
      <c r="PCF34" s="277"/>
      <c r="PCG34" s="277"/>
      <c r="PCH34" s="277"/>
      <c r="PCI34" s="277"/>
      <c r="PCJ34" s="277"/>
      <c r="PCK34" s="277"/>
      <c r="PCL34" s="277"/>
      <c r="PCM34" s="277"/>
      <c r="PCN34" s="277"/>
      <c r="PCO34" s="277"/>
      <c r="PCP34" s="277"/>
      <c r="PCQ34" s="277"/>
      <c r="PCR34" s="277"/>
      <c r="PCS34" s="277"/>
      <c r="PCT34" s="277"/>
      <c r="PCU34" s="277"/>
      <c r="PCV34" s="277"/>
      <c r="PCW34" s="277"/>
      <c r="PCX34" s="277"/>
      <c r="PCY34" s="277"/>
      <c r="PCZ34" s="277"/>
      <c r="PDA34" s="277"/>
      <c r="PDB34" s="277"/>
      <c r="PDC34" s="277"/>
      <c r="PDD34" s="277"/>
      <c r="PDE34" s="277"/>
      <c r="PDF34" s="277"/>
      <c r="PDG34" s="277"/>
      <c r="PDH34" s="277"/>
      <c r="PDI34" s="277"/>
      <c r="PDJ34" s="277"/>
      <c r="PDK34" s="277"/>
      <c r="PDL34" s="277"/>
      <c r="PDM34" s="277"/>
      <c r="PDN34" s="277"/>
      <c r="PDO34" s="277"/>
      <c r="PDP34" s="277"/>
      <c r="PDQ34" s="277"/>
      <c r="PDR34" s="277"/>
      <c r="PDS34" s="277"/>
      <c r="PDT34" s="277"/>
      <c r="PDU34" s="277"/>
      <c r="PDV34" s="277"/>
      <c r="PDW34" s="277"/>
      <c r="PDX34" s="277"/>
      <c r="PDY34" s="277"/>
      <c r="PDZ34" s="277"/>
      <c r="PEA34" s="277"/>
      <c r="PEB34" s="277"/>
      <c r="PEC34" s="277"/>
      <c r="PED34" s="277"/>
      <c r="PEE34" s="277"/>
      <c r="PEF34" s="277"/>
      <c r="PEG34" s="277"/>
      <c r="PEH34" s="277"/>
      <c r="PEI34" s="277"/>
      <c r="PEJ34" s="277"/>
      <c r="PEK34" s="277"/>
      <c r="PEL34" s="277"/>
      <c r="PEM34" s="277"/>
      <c r="PEN34" s="277"/>
      <c r="PEO34" s="277"/>
      <c r="PEP34" s="277"/>
      <c r="PEQ34" s="277"/>
      <c r="PER34" s="277"/>
      <c r="PES34" s="277"/>
      <c r="PET34" s="277"/>
      <c r="PEU34" s="277"/>
      <c r="PEV34" s="277"/>
      <c r="PEW34" s="277"/>
      <c r="PEX34" s="277"/>
      <c r="PEY34" s="277"/>
      <c r="PEZ34" s="277"/>
      <c r="PFA34" s="277"/>
      <c r="PFB34" s="277"/>
      <c r="PFC34" s="277"/>
      <c r="PFD34" s="277"/>
      <c r="PFE34" s="277"/>
      <c r="PFF34" s="277"/>
      <c r="PFG34" s="277"/>
      <c r="PFH34" s="277"/>
      <c r="PFI34" s="277"/>
      <c r="PFJ34" s="277"/>
      <c r="PFK34" s="277"/>
      <c r="PFL34" s="277"/>
      <c r="PFM34" s="277"/>
      <c r="PFN34" s="277"/>
      <c r="PFO34" s="277"/>
      <c r="PFP34" s="277"/>
      <c r="PFQ34" s="277"/>
      <c r="PFR34" s="277"/>
      <c r="PFS34" s="277"/>
      <c r="PFT34" s="277"/>
      <c r="PFU34" s="277"/>
      <c r="PFV34" s="277"/>
      <c r="PFW34" s="277"/>
      <c r="PFX34" s="277"/>
      <c r="PFY34" s="277"/>
      <c r="PFZ34" s="277"/>
      <c r="PGA34" s="277"/>
      <c r="PGB34" s="277"/>
      <c r="PGC34" s="277"/>
      <c r="PGD34" s="277"/>
      <c r="PGE34" s="277"/>
      <c r="PGF34" s="277"/>
      <c r="PGG34" s="277"/>
      <c r="PGH34" s="277"/>
      <c r="PGI34" s="277"/>
      <c r="PGJ34" s="277"/>
      <c r="PGK34" s="277"/>
      <c r="PGL34" s="277"/>
      <c r="PGM34" s="277"/>
      <c r="PGN34" s="277"/>
      <c r="PGO34" s="277"/>
      <c r="PGP34" s="277"/>
      <c r="PGQ34" s="277"/>
      <c r="PGR34" s="277"/>
      <c r="PGS34" s="277"/>
      <c r="PGT34" s="277"/>
      <c r="PGU34" s="277"/>
      <c r="PGV34" s="277"/>
      <c r="PGW34" s="277"/>
      <c r="PGX34" s="277"/>
      <c r="PGY34" s="277"/>
      <c r="PGZ34" s="277"/>
      <c r="PHA34" s="277"/>
      <c r="PHB34" s="277"/>
      <c r="PHC34" s="277"/>
      <c r="PHD34" s="277"/>
      <c r="PHE34" s="277"/>
      <c r="PHF34" s="277"/>
      <c r="PHG34" s="277"/>
      <c r="PHH34" s="277"/>
      <c r="PHI34" s="277"/>
      <c r="PHJ34" s="277"/>
      <c r="PHK34" s="277"/>
      <c r="PHL34" s="277"/>
      <c r="PHM34" s="277"/>
      <c r="PHN34" s="277"/>
      <c r="PHO34" s="277"/>
      <c r="PHP34" s="277"/>
      <c r="PHQ34" s="277"/>
      <c r="PHR34" s="277"/>
      <c r="PHS34" s="277"/>
      <c r="PHT34" s="277"/>
      <c r="PHU34" s="277"/>
      <c r="PHV34" s="277"/>
      <c r="PHW34" s="277"/>
      <c r="PHX34" s="277"/>
      <c r="PHY34" s="277"/>
      <c r="PHZ34" s="277"/>
      <c r="PIA34" s="277"/>
      <c r="PIB34" s="277"/>
      <c r="PIC34" s="277"/>
      <c r="PID34" s="277"/>
      <c r="PIE34" s="277"/>
      <c r="PIF34" s="277"/>
      <c r="PIG34" s="277"/>
      <c r="PIH34" s="277"/>
      <c r="PII34" s="277"/>
      <c r="PIJ34" s="277"/>
      <c r="PIK34" s="277"/>
      <c r="PIL34" s="277"/>
      <c r="PIM34" s="277"/>
      <c r="PIN34" s="277"/>
      <c r="PIO34" s="277"/>
      <c r="PIP34" s="277"/>
      <c r="PIQ34" s="277"/>
      <c r="PIR34" s="277"/>
      <c r="PIS34" s="277"/>
      <c r="PIT34" s="277"/>
      <c r="PIU34" s="277"/>
      <c r="PIV34" s="277"/>
      <c r="PIW34" s="277"/>
      <c r="PIX34" s="277"/>
      <c r="PIY34" s="277"/>
      <c r="PIZ34" s="277"/>
      <c r="PJA34" s="277"/>
      <c r="PJB34" s="277"/>
      <c r="PJC34" s="277"/>
      <c r="PJD34" s="277"/>
      <c r="PJE34" s="277"/>
      <c r="PJF34" s="277"/>
      <c r="PJG34" s="277"/>
      <c r="PJH34" s="277"/>
      <c r="PJI34" s="277"/>
      <c r="PJJ34" s="277"/>
      <c r="PJK34" s="277"/>
      <c r="PJL34" s="277"/>
      <c r="PJM34" s="277"/>
      <c r="PJN34" s="277"/>
      <c r="PJO34" s="277"/>
      <c r="PJP34" s="277"/>
      <c r="PJQ34" s="277"/>
      <c r="PJR34" s="277"/>
      <c r="PJS34" s="277"/>
      <c r="PJT34" s="277"/>
      <c r="PJU34" s="277"/>
      <c r="PJV34" s="277"/>
      <c r="PJW34" s="277"/>
      <c r="PJX34" s="277"/>
      <c r="PJY34" s="277"/>
      <c r="PJZ34" s="277"/>
      <c r="PKA34" s="277"/>
      <c r="PKB34" s="277"/>
      <c r="PKC34" s="277"/>
      <c r="PKD34" s="277"/>
      <c r="PKE34" s="277"/>
      <c r="PKF34" s="277"/>
      <c r="PKG34" s="277"/>
      <c r="PKH34" s="277"/>
      <c r="PKI34" s="277"/>
      <c r="PKJ34" s="277"/>
      <c r="PKK34" s="277"/>
      <c r="PKL34" s="277"/>
      <c r="PKM34" s="277"/>
      <c r="PKN34" s="277"/>
      <c r="PKO34" s="277"/>
      <c r="PKP34" s="277"/>
      <c r="PKQ34" s="277"/>
      <c r="PKR34" s="277"/>
      <c r="PKS34" s="277"/>
      <c r="PKT34" s="277"/>
      <c r="PKU34" s="277"/>
      <c r="PKV34" s="277"/>
      <c r="PKW34" s="277"/>
      <c r="PKX34" s="277"/>
      <c r="PKY34" s="277"/>
      <c r="PKZ34" s="277"/>
      <c r="PLA34" s="277"/>
      <c r="PLB34" s="277"/>
      <c r="PLC34" s="277"/>
      <c r="PLD34" s="277"/>
      <c r="PLE34" s="277"/>
      <c r="PLF34" s="277"/>
      <c r="PLG34" s="277"/>
      <c r="PLH34" s="277"/>
      <c r="PLI34" s="277"/>
      <c r="PLJ34" s="277"/>
      <c r="PLK34" s="277"/>
      <c r="PLL34" s="277"/>
      <c r="PLM34" s="277"/>
      <c r="PLN34" s="277"/>
      <c r="PLO34" s="277"/>
      <c r="PLP34" s="277"/>
      <c r="PLQ34" s="277"/>
      <c r="PLR34" s="277"/>
      <c r="PLS34" s="277"/>
      <c r="PLT34" s="277"/>
      <c r="PLU34" s="277"/>
      <c r="PLV34" s="277"/>
      <c r="PLW34" s="277"/>
      <c r="PLX34" s="277"/>
      <c r="PLY34" s="277"/>
      <c r="PLZ34" s="277"/>
      <c r="PMA34" s="277"/>
      <c r="PMB34" s="277"/>
      <c r="PMC34" s="277"/>
      <c r="PMD34" s="277"/>
      <c r="PME34" s="277"/>
      <c r="PMF34" s="277"/>
      <c r="PMG34" s="277"/>
      <c r="PMH34" s="277"/>
      <c r="PMI34" s="277"/>
      <c r="PMJ34" s="277"/>
      <c r="PMK34" s="277"/>
      <c r="PML34" s="277"/>
      <c r="PMM34" s="277"/>
      <c r="PMN34" s="277"/>
      <c r="PMO34" s="277"/>
      <c r="PMP34" s="277"/>
      <c r="PMQ34" s="277"/>
      <c r="PMR34" s="277"/>
      <c r="PMS34" s="277"/>
      <c r="PMT34" s="277"/>
      <c r="PMU34" s="277"/>
      <c r="PMV34" s="277"/>
      <c r="PMW34" s="277"/>
      <c r="PMX34" s="277"/>
      <c r="PMY34" s="277"/>
      <c r="PMZ34" s="277"/>
      <c r="PNA34" s="277"/>
      <c r="PNB34" s="277"/>
      <c r="PNC34" s="277"/>
      <c r="PND34" s="277"/>
      <c r="PNE34" s="277"/>
      <c r="PNF34" s="277"/>
      <c r="PNG34" s="277"/>
      <c r="PNH34" s="277"/>
      <c r="PNI34" s="277"/>
      <c r="PNJ34" s="277"/>
      <c r="PNK34" s="277"/>
      <c r="PNL34" s="277"/>
      <c r="PNM34" s="277"/>
      <c r="PNN34" s="277"/>
      <c r="PNO34" s="277"/>
      <c r="PNP34" s="277"/>
      <c r="PNQ34" s="277"/>
      <c r="PNR34" s="277"/>
      <c r="PNS34" s="277"/>
      <c r="PNT34" s="277"/>
      <c r="PNU34" s="277"/>
      <c r="PNV34" s="277"/>
      <c r="PNW34" s="277"/>
      <c r="PNX34" s="277"/>
      <c r="PNY34" s="277"/>
      <c r="PNZ34" s="277"/>
      <c r="POA34" s="277"/>
      <c r="POB34" s="277"/>
      <c r="POC34" s="277"/>
      <c r="POD34" s="277"/>
      <c r="POE34" s="277"/>
      <c r="POF34" s="277"/>
      <c r="POG34" s="277"/>
      <c r="POH34" s="277"/>
      <c r="POI34" s="277"/>
      <c r="POJ34" s="277"/>
      <c r="POK34" s="277"/>
      <c r="POL34" s="277"/>
      <c r="POM34" s="277"/>
      <c r="PON34" s="277"/>
      <c r="POO34" s="277"/>
      <c r="POP34" s="277"/>
      <c r="POQ34" s="277"/>
      <c r="POR34" s="277"/>
      <c r="POS34" s="277"/>
      <c r="POT34" s="277"/>
      <c r="POU34" s="277"/>
      <c r="POV34" s="277"/>
      <c r="POW34" s="277"/>
      <c r="POX34" s="277"/>
      <c r="POY34" s="277"/>
      <c r="POZ34" s="277"/>
      <c r="PPA34" s="277"/>
      <c r="PPB34" s="277"/>
      <c r="PPC34" s="277"/>
      <c r="PPD34" s="277"/>
      <c r="PPE34" s="277"/>
      <c r="PPF34" s="277"/>
      <c r="PPG34" s="277"/>
      <c r="PPH34" s="277"/>
      <c r="PPI34" s="277"/>
      <c r="PPJ34" s="277"/>
      <c r="PPK34" s="277"/>
      <c r="PPL34" s="277"/>
      <c r="PPM34" s="277"/>
      <c r="PPN34" s="277"/>
      <c r="PPO34" s="277"/>
      <c r="PPP34" s="277"/>
      <c r="PPQ34" s="277"/>
      <c r="PPR34" s="277"/>
      <c r="PPS34" s="277"/>
      <c r="PPT34" s="277"/>
      <c r="PPU34" s="277"/>
      <c r="PPV34" s="277"/>
      <c r="PPW34" s="277"/>
      <c r="PPX34" s="277"/>
      <c r="PPY34" s="277"/>
      <c r="PPZ34" s="277"/>
      <c r="PQA34" s="277"/>
      <c r="PQB34" s="277"/>
      <c r="PQC34" s="277"/>
      <c r="PQD34" s="277"/>
      <c r="PQE34" s="277"/>
      <c r="PQF34" s="277"/>
      <c r="PQG34" s="277"/>
      <c r="PQH34" s="277"/>
      <c r="PQI34" s="277"/>
      <c r="PQJ34" s="277"/>
      <c r="PQK34" s="277"/>
      <c r="PQL34" s="277"/>
      <c r="PQM34" s="277"/>
      <c r="PQN34" s="277"/>
      <c r="PQO34" s="277"/>
      <c r="PQP34" s="277"/>
      <c r="PQQ34" s="277"/>
      <c r="PQR34" s="277"/>
      <c r="PQS34" s="277"/>
      <c r="PQT34" s="277"/>
      <c r="PQU34" s="277"/>
      <c r="PQV34" s="277"/>
      <c r="PQW34" s="277"/>
      <c r="PQX34" s="277"/>
      <c r="PQY34" s="277"/>
      <c r="PQZ34" s="277"/>
      <c r="PRA34" s="277"/>
      <c r="PRB34" s="277"/>
      <c r="PRC34" s="277"/>
      <c r="PRD34" s="277"/>
      <c r="PRE34" s="277"/>
      <c r="PRF34" s="277"/>
      <c r="PRG34" s="277"/>
      <c r="PRH34" s="277"/>
      <c r="PRI34" s="277"/>
      <c r="PRJ34" s="277"/>
      <c r="PRK34" s="277"/>
      <c r="PRL34" s="277"/>
      <c r="PRM34" s="277"/>
      <c r="PRN34" s="277"/>
      <c r="PRO34" s="277"/>
      <c r="PRP34" s="277"/>
      <c r="PRQ34" s="277"/>
      <c r="PRR34" s="277"/>
      <c r="PRS34" s="277"/>
      <c r="PRT34" s="277"/>
      <c r="PRU34" s="277"/>
      <c r="PRV34" s="277"/>
      <c r="PRW34" s="277"/>
      <c r="PRX34" s="277"/>
      <c r="PRY34" s="277"/>
      <c r="PRZ34" s="277"/>
      <c r="PSA34" s="277"/>
      <c r="PSB34" s="277"/>
      <c r="PSC34" s="277"/>
      <c r="PSD34" s="277"/>
      <c r="PSE34" s="277"/>
      <c r="PSF34" s="277"/>
      <c r="PSG34" s="277"/>
      <c r="PSH34" s="277"/>
      <c r="PSI34" s="277"/>
      <c r="PSJ34" s="277"/>
      <c r="PSK34" s="277"/>
      <c r="PSL34" s="277"/>
      <c r="PSM34" s="277"/>
      <c r="PSN34" s="277"/>
      <c r="PSO34" s="277"/>
      <c r="PSP34" s="277"/>
      <c r="PSQ34" s="277"/>
      <c r="PSR34" s="277"/>
      <c r="PSS34" s="277"/>
      <c r="PST34" s="277"/>
      <c r="PSU34" s="277"/>
      <c r="PSV34" s="277"/>
      <c r="PSW34" s="277"/>
      <c r="PSX34" s="277"/>
      <c r="PSY34" s="277"/>
      <c r="PSZ34" s="277"/>
      <c r="PTA34" s="277"/>
      <c r="PTB34" s="277"/>
      <c r="PTC34" s="277"/>
      <c r="PTD34" s="277"/>
      <c r="PTE34" s="277"/>
      <c r="PTF34" s="277"/>
      <c r="PTG34" s="277"/>
      <c r="PTH34" s="277"/>
      <c r="PTI34" s="277"/>
      <c r="PTJ34" s="277"/>
      <c r="PTK34" s="277"/>
      <c r="PTL34" s="277"/>
      <c r="PTM34" s="277"/>
      <c r="PTN34" s="277"/>
      <c r="PTO34" s="277"/>
      <c r="PTP34" s="277"/>
      <c r="PTQ34" s="277"/>
      <c r="PTR34" s="277"/>
      <c r="PTS34" s="277"/>
      <c r="PTT34" s="277"/>
      <c r="PTU34" s="277"/>
      <c r="PTV34" s="277"/>
      <c r="PTW34" s="277"/>
      <c r="PTX34" s="277"/>
      <c r="PTY34" s="277"/>
      <c r="PTZ34" s="277"/>
      <c r="PUA34" s="277"/>
      <c r="PUB34" s="277"/>
      <c r="PUC34" s="277"/>
      <c r="PUD34" s="277"/>
      <c r="PUE34" s="277"/>
      <c r="PUF34" s="277"/>
      <c r="PUG34" s="277"/>
      <c r="PUH34" s="277"/>
      <c r="PUI34" s="277"/>
      <c r="PUJ34" s="277"/>
      <c r="PUK34" s="277"/>
      <c r="PUL34" s="277"/>
      <c r="PUM34" s="277"/>
      <c r="PUN34" s="277"/>
      <c r="PUO34" s="277"/>
      <c r="PUP34" s="277"/>
      <c r="PUQ34" s="277"/>
      <c r="PUR34" s="277"/>
      <c r="PUS34" s="277"/>
      <c r="PUT34" s="277"/>
      <c r="PUU34" s="277"/>
      <c r="PUV34" s="277"/>
      <c r="PUW34" s="277"/>
      <c r="PUX34" s="277"/>
      <c r="PUY34" s="277"/>
      <c r="PUZ34" s="277"/>
      <c r="PVA34" s="277"/>
      <c r="PVB34" s="277"/>
      <c r="PVC34" s="277"/>
      <c r="PVD34" s="277"/>
      <c r="PVE34" s="277"/>
      <c r="PVF34" s="277"/>
      <c r="PVG34" s="277"/>
      <c r="PVH34" s="277"/>
      <c r="PVI34" s="277"/>
      <c r="PVJ34" s="277"/>
      <c r="PVK34" s="277"/>
      <c r="PVL34" s="277"/>
      <c r="PVM34" s="277"/>
      <c r="PVN34" s="277"/>
      <c r="PVO34" s="277"/>
      <c r="PVP34" s="277"/>
      <c r="PVQ34" s="277"/>
      <c r="PVR34" s="277"/>
      <c r="PVS34" s="277"/>
      <c r="PVT34" s="277"/>
      <c r="PVU34" s="277"/>
      <c r="PVV34" s="277"/>
      <c r="PVW34" s="277"/>
      <c r="PVX34" s="277"/>
      <c r="PVY34" s="277"/>
      <c r="PVZ34" s="277"/>
      <c r="PWA34" s="277"/>
      <c r="PWB34" s="277"/>
      <c r="PWC34" s="277"/>
      <c r="PWD34" s="277"/>
      <c r="PWE34" s="277"/>
      <c r="PWF34" s="277"/>
      <c r="PWG34" s="277"/>
      <c r="PWH34" s="277"/>
      <c r="PWI34" s="277"/>
      <c r="PWJ34" s="277"/>
      <c r="PWK34" s="277"/>
      <c r="PWL34" s="277"/>
      <c r="PWM34" s="277"/>
      <c r="PWN34" s="277"/>
      <c r="PWO34" s="277"/>
      <c r="PWP34" s="277"/>
      <c r="PWQ34" s="277"/>
      <c r="PWR34" s="277"/>
      <c r="PWS34" s="277"/>
      <c r="PWT34" s="277"/>
      <c r="PWU34" s="277"/>
      <c r="PWV34" s="277"/>
      <c r="PWW34" s="277"/>
      <c r="PWX34" s="277"/>
      <c r="PWY34" s="277"/>
      <c r="PWZ34" s="277"/>
      <c r="PXA34" s="277"/>
      <c r="PXB34" s="277"/>
      <c r="PXC34" s="277"/>
      <c r="PXD34" s="277"/>
      <c r="PXE34" s="277"/>
      <c r="PXF34" s="277"/>
      <c r="PXG34" s="277"/>
      <c r="PXH34" s="277"/>
      <c r="PXI34" s="277"/>
      <c r="PXJ34" s="277"/>
      <c r="PXK34" s="277"/>
      <c r="PXL34" s="277"/>
      <c r="PXM34" s="277"/>
      <c r="PXN34" s="277"/>
      <c r="PXO34" s="277"/>
      <c r="PXP34" s="277"/>
      <c r="PXQ34" s="277"/>
      <c r="PXR34" s="277"/>
      <c r="PXS34" s="277"/>
      <c r="PXT34" s="277"/>
      <c r="PXU34" s="277"/>
      <c r="PXV34" s="277"/>
      <c r="PXW34" s="277"/>
      <c r="PXX34" s="277"/>
      <c r="PXY34" s="277"/>
      <c r="PXZ34" s="277"/>
      <c r="PYA34" s="277"/>
      <c r="PYB34" s="277"/>
      <c r="PYC34" s="277"/>
      <c r="PYD34" s="277"/>
      <c r="PYE34" s="277"/>
      <c r="PYF34" s="277"/>
      <c r="PYG34" s="277"/>
      <c r="PYH34" s="277"/>
      <c r="PYI34" s="277"/>
      <c r="PYJ34" s="277"/>
      <c r="PYK34" s="277"/>
      <c r="PYL34" s="277"/>
      <c r="PYM34" s="277"/>
      <c r="PYN34" s="277"/>
      <c r="PYO34" s="277"/>
      <c r="PYP34" s="277"/>
      <c r="PYQ34" s="277"/>
      <c r="PYR34" s="277"/>
      <c r="PYS34" s="277"/>
      <c r="PYT34" s="277"/>
      <c r="PYU34" s="277"/>
      <c r="PYV34" s="277"/>
      <c r="PYW34" s="277"/>
      <c r="PYX34" s="277"/>
      <c r="PYY34" s="277"/>
      <c r="PYZ34" s="277"/>
      <c r="PZA34" s="277"/>
      <c r="PZB34" s="277"/>
      <c r="PZC34" s="277"/>
      <c r="PZD34" s="277"/>
      <c r="PZE34" s="277"/>
      <c r="PZF34" s="277"/>
      <c r="PZG34" s="277"/>
      <c r="PZH34" s="277"/>
      <c r="PZI34" s="277"/>
      <c r="PZJ34" s="277"/>
      <c r="PZK34" s="277"/>
      <c r="PZL34" s="277"/>
      <c r="PZM34" s="277"/>
      <c r="PZN34" s="277"/>
      <c r="PZO34" s="277"/>
      <c r="PZP34" s="277"/>
      <c r="PZQ34" s="277"/>
      <c r="PZR34" s="277"/>
      <c r="PZS34" s="277"/>
      <c r="PZT34" s="277"/>
      <c r="PZU34" s="277"/>
      <c r="PZV34" s="277"/>
      <c r="PZW34" s="277"/>
      <c r="PZX34" s="277"/>
      <c r="PZY34" s="277"/>
      <c r="PZZ34" s="277"/>
      <c r="QAA34" s="277"/>
      <c r="QAB34" s="277"/>
      <c r="QAC34" s="277"/>
      <c r="QAD34" s="277"/>
      <c r="QAE34" s="277"/>
      <c r="QAF34" s="277"/>
      <c r="QAG34" s="277"/>
      <c r="QAH34" s="277"/>
      <c r="QAI34" s="277"/>
      <c r="QAJ34" s="277"/>
      <c r="QAK34" s="277"/>
      <c r="QAL34" s="277"/>
      <c r="QAM34" s="277"/>
      <c r="QAN34" s="277"/>
      <c r="QAO34" s="277"/>
      <c r="QAP34" s="277"/>
      <c r="QAQ34" s="277"/>
      <c r="QAR34" s="277"/>
      <c r="QAS34" s="277"/>
      <c r="QAT34" s="277"/>
      <c r="QAU34" s="277"/>
      <c r="QAV34" s="277"/>
      <c r="QAW34" s="277"/>
      <c r="QAX34" s="277"/>
      <c r="QAY34" s="277"/>
      <c r="QAZ34" s="277"/>
      <c r="QBA34" s="277"/>
      <c r="QBB34" s="277"/>
      <c r="QBC34" s="277"/>
      <c r="QBD34" s="277"/>
      <c r="QBE34" s="277"/>
      <c r="QBF34" s="277"/>
      <c r="QBG34" s="277"/>
      <c r="QBH34" s="277"/>
      <c r="QBI34" s="277"/>
      <c r="QBJ34" s="277"/>
      <c r="QBK34" s="277"/>
      <c r="QBL34" s="277"/>
      <c r="QBM34" s="277"/>
      <c r="QBN34" s="277"/>
      <c r="QBO34" s="277"/>
      <c r="QBP34" s="277"/>
      <c r="QBQ34" s="277"/>
      <c r="QBR34" s="277"/>
      <c r="QBS34" s="277"/>
      <c r="QBT34" s="277"/>
      <c r="QBU34" s="277"/>
      <c r="QBV34" s="277"/>
      <c r="QBW34" s="277"/>
      <c r="QBX34" s="277"/>
      <c r="QBY34" s="277"/>
      <c r="QBZ34" s="277"/>
      <c r="QCA34" s="277"/>
      <c r="QCB34" s="277"/>
      <c r="QCC34" s="277"/>
      <c r="QCD34" s="277"/>
      <c r="QCE34" s="277"/>
      <c r="QCF34" s="277"/>
      <c r="QCG34" s="277"/>
      <c r="QCH34" s="277"/>
      <c r="QCI34" s="277"/>
      <c r="QCJ34" s="277"/>
      <c r="QCK34" s="277"/>
      <c r="QCL34" s="277"/>
      <c r="QCM34" s="277"/>
      <c r="QCN34" s="277"/>
      <c r="QCO34" s="277"/>
      <c r="QCP34" s="277"/>
      <c r="QCQ34" s="277"/>
      <c r="QCR34" s="277"/>
      <c r="QCS34" s="277"/>
      <c r="QCT34" s="277"/>
      <c r="QCU34" s="277"/>
      <c r="QCV34" s="277"/>
      <c r="QCW34" s="277"/>
      <c r="QCX34" s="277"/>
      <c r="QCY34" s="277"/>
      <c r="QCZ34" s="277"/>
      <c r="QDA34" s="277"/>
      <c r="QDB34" s="277"/>
      <c r="QDC34" s="277"/>
      <c r="QDD34" s="277"/>
      <c r="QDE34" s="277"/>
      <c r="QDF34" s="277"/>
      <c r="QDG34" s="277"/>
      <c r="QDH34" s="277"/>
      <c r="QDI34" s="277"/>
      <c r="QDJ34" s="277"/>
      <c r="QDK34" s="277"/>
      <c r="QDL34" s="277"/>
      <c r="QDM34" s="277"/>
      <c r="QDN34" s="277"/>
      <c r="QDO34" s="277"/>
      <c r="QDP34" s="277"/>
      <c r="QDQ34" s="277"/>
      <c r="QDR34" s="277"/>
      <c r="QDS34" s="277"/>
      <c r="QDT34" s="277"/>
      <c r="QDU34" s="277"/>
      <c r="QDV34" s="277"/>
      <c r="QDW34" s="277"/>
      <c r="QDX34" s="277"/>
      <c r="QDY34" s="277"/>
      <c r="QDZ34" s="277"/>
      <c r="QEA34" s="277"/>
      <c r="QEB34" s="277"/>
      <c r="QEC34" s="277"/>
      <c r="QED34" s="277"/>
      <c r="QEE34" s="277"/>
      <c r="QEF34" s="277"/>
      <c r="QEG34" s="277"/>
      <c r="QEH34" s="277"/>
      <c r="QEI34" s="277"/>
      <c r="QEJ34" s="277"/>
      <c r="QEK34" s="277"/>
      <c r="QEL34" s="277"/>
      <c r="QEM34" s="277"/>
      <c r="QEN34" s="277"/>
      <c r="QEO34" s="277"/>
      <c r="QEP34" s="277"/>
      <c r="QEQ34" s="277"/>
      <c r="QER34" s="277"/>
      <c r="QES34" s="277"/>
      <c r="QET34" s="277"/>
      <c r="QEU34" s="277"/>
      <c r="QEV34" s="277"/>
      <c r="QEW34" s="277"/>
      <c r="QEX34" s="277"/>
      <c r="QEY34" s="277"/>
      <c r="QEZ34" s="277"/>
      <c r="QFA34" s="277"/>
      <c r="QFB34" s="277"/>
      <c r="QFC34" s="277"/>
      <c r="QFD34" s="277"/>
      <c r="QFE34" s="277"/>
      <c r="QFF34" s="277"/>
      <c r="QFG34" s="277"/>
      <c r="QFH34" s="277"/>
      <c r="QFI34" s="277"/>
      <c r="QFJ34" s="277"/>
      <c r="QFK34" s="277"/>
      <c r="QFL34" s="277"/>
      <c r="QFM34" s="277"/>
      <c r="QFN34" s="277"/>
      <c r="QFO34" s="277"/>
      <c r="QFP34" s="277"/>
      <c r="QFQ34" s="277"/>
      <c r="QFR34" s="277"/>
      <c r="QFS34" s="277"/>
      <c r="QFT34" s="277"/>
      <c r="QFU34" s="277"/>
      <c r="QFV34" s="277"/>
      <c r="QFW34" s="277"/>
      <c r="QFX34" s="277"/>
      <c r="QFY34" s="277"/>
      <c r="QFZ34" s="277"/>
      <c r="QGA34" s="277"/>
      <c r="QGB34" s="277"/>
      <c r="QGC34" s="277"/>
      <c r="QGD34" s="277"/>
      <c r="QGE34" s="277"/>
      <c r="QGF34" s="277"/>
      <c r="QGG34" s="277"/>
      <c r="QGH34" s="277"/>
      <c r="QGI34" s="277"/>
      <c r="QGJ34" s="277"/>
      <c r="QGK34" s="277"/>
      <c r="QGL34" s="277"/>
      <c r="QGM34" s="277"/>
      <c r="QGN34" s="277"/>
      <c r="QGO34" s="277"/>
      <c r="QGP34" s="277"/>
      <c r="QGQ34" s="277"/>
      <c r="QGR34" s="277"/>
      <c r="QGS34" s="277"/>
      <c r="QGT34" s="277"/>
      <c r="QGU34" s="277"/>
      <c r="QGV34" s="277"/>
      <c r="QGW34" s="277"/>
      <c r="QGX34" s="277"/>
      <c r="QGY34" s="277"/>
      <c r="QGZ34" s="277"/>
      <c r="QHA34" s="277"/>
      <c r="QHB34" s="277"/>
      <c r="QHC34" s="277"/>
      <c r="QHD34" s="277"/>
      <c r="QHE34" s="277"/>
      <c r="QHF34" s="277"/>
      <c r="QHG34" s="277"/>
      <c r="QHH34" s="277"/>
      <c r="QHI34" s="277"/>
      <c r="QHJ34" s="277"/>
      <c r="QHK34" s="277"/>
      <c r="QHL34" s="277"/>
      <c r="QHM34" s="277"/>
      <c r="QHN34" s="277"/>
      <c r="QHO34" s="277"/>
      <c r="QHP34" s="277"/>
      <c r="QHQ34" s="277"/>
      <c r="QHR34" s="277"/>
      <c r="QHS34" s="277"/>
      <c r="QHT34" s="277"/>
      <c r="QHU34" s="277"/>
      <c r="QHV34" s="277"/>
      <c r="QHW34" s="277"/>
      <c r="QHX34" s="277"/>
      <c r="QHY34" s="277"/>
      <c r="QHZ34" s="277"/>
      <c r="QIA34" s="277"/>
      <c r="QIB34" s="277"/>
      <c r="QIC34" s="277"/>
      <c r="QID34" s="277"/>
      <c r="QIE34" s="277"/>
      <c r="QIF34" s="277"/>
      <c r="QIG34" s="277"/>
      <c r="QIH34" s="277"/>
      <c r="QII34" s="277"/>
      <c r="QIJ34" s="277"/>
      <c r="QIK34" s="277"/>
      <c r="QIL34" s="277"/>
      <c r="QIM34" s="277"/>
      <c r="QIN34" s="277"/>
      <c r="QIO34" s="277"/>
      <c r="QIP34" s="277"/>
      <c r="QIQ34" s="277"/>
      <c r="QIR34" s="277"/>
      <c r="QIS34" s="277"/>
      <c r="QIT34" s="277"/>
      <c r="QIU34" s="277"/>
      <c r="QIV34" s="277"/>
      <c r="QIW34" s="277"/>
      <c r="QIX34" s="277"/>
      <c r="QIY34" s="277"/>
      <c r="QIZ34" s="277"/>
      <c r="QJA34" s="277"/>
      <c r="QJB34" s="277"/>
      <c r="QJC34" s="277"/>
      <c r="QJD34" s="277"/>
      <c r="QJE34" s="277"/>
      <c r="QJF34" s="277"/>
      <c r="QJG34" s="277"/>
      <c r="QJH34" s="277"/>
      <c r="QJI34" s="277"/>
      <c r="QJJ34" s="277"/>
      <c r="QJK34" s="277"/>
      <c r="QJL34" s="277"/>
      <c r="QJM34" s="277"/>
      <c r="QJN34" s="277"/>
      <c r="QJO34" s="277"/>
      <c r="QJP34" s="277"/>
      <c r="QJQ34" s="277"/>
      <c r="QJR34" s="277"/>
      <c r="QJS34" s="277"/>
      <c r="QJT34" s="277"/>
      <c r="QJU34" s="277"/>
      <c r="QJV34" s="277"/>
      <c r="QJW34" s="277"/>
      <c r="QJX34" s="277"/>
      <c r="QJY34" s="277"/>
      <c r="QJZ34" s="277"/>
      <c r="QKA34" s="277"/>
      <c r="QKB34" s="277"/>
      <c r="QKC34" s="277"/>
      <c r="QKD34" s="277"/>
      <c r="QKE34" s="277"/>
      <c r="QKF34" s="277"/>
      <c r="QKG34" s="277"/>
      <c r="QKH34" s="277"/>
      <c r="QKI34" s="277"/>
      <c r="QKJ34" s="277"/>
      <c r="QKK34" s="277"/>
      <c r="QKL34" s="277"/>
      <c r="QKM34" s="277"/>
      <c r="QKN34" s="277"/>
      <c r="QKO34" s="277"/>
      <c r="QKP34" s="277"/>
      <c r="QKQ34" s="277"/>
      <c r="QKR34" s="277"/>
      <c r="QKS34" s="277"/>
      <c r="QKT34" s="277"/>
      <c r="QKU34" s="277"/>
      <c r="QKV34" s="277"/>
      <c r="QKW34" s="277"/>
      <c r="QKX34" s="277"/>
      <c r="QKY34" s="277"/>
      <c r="QKZ34" s="277"/>
      <c r="QLA34" s="277"/>
      <c r="QLB34" s="277"/>
      <c r="QLC34" s="277"/>
      <c r="QLD34" s="277"/>
      <c r="QLE34" s="277"/>
      <c r="QLF34" s="277"/>
      <c r="QLG34" s="277"/>
      <c r="QLH34" s="277"/>
      <c r="QLI34" s="277"/>
      <c r="QLJ34" s="277"/>
      <c r="QLK34" s="277"/>
      <c r="QLL34" s="277"/>
      <c r="QLM34" s="277"/>
      <c r="QLN34" s="277"/>
      <c r="QLO34" s="277"/>
      <c r="QLP34" s="277"/>
      <c r="QLQ34" s="277"/>
      <c r="QLR34" s="277"/>
      <c r="QLS34" s="277"/>
      <c r="QLT34" s="277"/>
      <c r="QLU34" s="277"/>
      <c r="QLV34" s="277"/>
      <c r="QLW34" s="277"/>
      <c r="QLX34" s="277"/>
      <c r="QLY34" s="277"/>
      <c r="QLZ34" s="277"/>
      <c r="QMA34" s="277"/>
      <c r="QMB34" s="277"/>
      <c r="QMC34" s="277"/>
      <c r="QMD34" s="277"/>
      <c r="QME34" s="277"/>
      <c r="QMF34" s="277"/>
      <c r="QMG34" s="277"/>
      <c r="QMH34" s="277"/>
      <c r="QMI34" s="277"/>
      <c r="QMJ34" s="277"/>
      <c r="QMK34" s="277"/>
      <c r="QML34" s="277"/>
      <c r="QMM34" s="277"/>
      <c r="QMN34" s="277"/>
      <c r="QMO34" s="277"/>
      <c r="QMP34" s="277"/>
      <c r="QMQ34" s="277"/>
      <c r="QMR34" s="277"/>
      <c r="QMS34" s="277"/>
      <c r="QMT34" s="277"/>
      <c r="QMU34" s="277"/>
      <c r="QMV34" s="277"/>
      <c r="QMW34" s="277"/>
      <c r="QMX34" s="277"/>
      <c r="QMY34" s="277"/>
      <c r="QMZ34" s="277"/>
      <c r="QNA34" s="277"/>
      <c r="QNB34" s="277"/>
      <c r="QNC34" s="277"/>
      <c r="QND34" s="277"/>
      <c r="QNE34" s="277"/>
      <c r="QNF34" s="277"/>
      <c r="QNG34" s="277"/>
      <c r="QNH34" s="277"/>
      <c r="QNI34" s="277"/>
      <c r="QNJ34" s="277"/>
      <c r="QNK34" s="277"/>
      <c r="QNL34" s="277"/>
      <c r="QNM34" s="277"/>
      <c r="QNN34" s="277"/>
      <c r="QNO34" s="277"/>
      <c r="QNP34" s="277"/>
      <c r="QNQ34" s="277"/>
      <c r="QNR34" s="277"/>
      <c r="QNS34" s="277"/>
      <c r="QNT34" s="277"/>
      <c r="QNU34" s="277"/>
      <c r="QNV34" s="277"/>
      <c r="QNW34" s="277"/>
      <c r="QNX34" s="277"/>
      <c r="QNY34" s="277"/>
      <c r="QNZ34" s="277"/>
      <c r="QOA34" s="277"/>
      <c r="QOB34" s="277"/>
      <c r="QOC34" s="277"/>
      <c r="QOD34" s="277"/>
      <c r="QOE34" s="277"/>
      <c r="QOF34" s="277"/>
      <c r="QOG34" s="277"/>
      <c r="QOH34" s="277"/>
      <c r="QOI34" s="277"/>
      <c r="QOJ34" s="277"/>
      <c r="QOK34" s="277"/>
      <c r="QOL34" s="277"/>
      <c r="QOM34" s="277"/>
      <c r="QON34" s="277"/>
      <c r="QOO34" s="277"/>
      <c r="QOP34" s="277"/>
      <c r="QOQ34" s="277"/>
      <c r="QOR34" s="277"/>
      <c r="QOS34" s="277"/>
      <c r="QOT34" s="277"/>
      <c r="QOU34" s="277"/>
      <c r="QOV34" s="277"/>
      <c r="QOW34" s="277"/>
      <c r="QOX34" s="277"/>
      <c r="QOY34" s="277"/>
      <c r="QOZ34" s="277"/>
      <c r="QPA34" s="277"/>
      <c r="QPB34" s="277"/>
      <c r="QPC34" s="277"/>
      <c r="QPD34" s="277"/>
      <c r="QPE34" s="277"/>
      <c r="QPF34" s="277"/>
      <c r="QPG34" s="277"/>
      <c r="QPH34" s="277"/>
      <c r="QPI34" s="277"/>
      <c r="QPJ34" s="277"/>
      <c r="QPK34" s="277"/>
      <c r="QPL34" s="277"/>
      <c r="QPM34" s="277"/>
      <c r="QPN34" s="277"/>
      <c r="QPO34" s="277"/>
      <c r="QPP34" s="277"/>
      <c r="QPQ34" s="277"/>
      <c r="QPR34" s="277"/>
      <c r="QPS34" s="277"/>
      <c r="QPT34" s="277"/>
      <c r="QPU34" s="277"/>
      <c r="QPV34" s="277"/>
      <c r="QPW34" s="277"/>
      <c r="QPX34" s="277"/>
      <c r="QPY34" s="277"/>
      <c r="QPZ34" s="277"/>
      <c r="QQA34" s="277"/>
      <c r="QQB34" s="277"/>
      <c r="QQC34" s="277"/>
      <c r="QQD34" s="277"/>
      <c r="QQE34" s="277"/>
      <c r="QQF34" s="277"/>
      <c r="QQG34" s="277"/>
      <c r="QQH34" s="277"/>
      <c r="QQI34" s="277"/>
      <c r="QQJ34" s="277"/>
      <c r="QQK34" s="277"/>
      <c r="QQL34" s="277"/>
      <c r="QQM34" s="277"/>
      <c r="QQN34" s="277"/>
      <c r="QQO34" s="277"/>
      <c r="QQP34" s="277"/>
      <c r="QQQ34" s="277"/>
      <c r="QQR34" s="277"/>
      <c r="QQS34" s="277"/>
      <c r="QQT34" s="277"/>
      <c r="QQU34" s="277"/>
      <c r="QQV34" s="277"/>
      <c r="QQW34" s="277"/>
      <c r="QQX34" s="277"/>
      <c r="QQY34" s="277"/>
      <c r="QQZ34" s="277"/>
      <c r="QRA34" s="277"/>
      <c r="QRB34" s="277"/>
      <c r="QRC34" s="277"/>
      <c r="QRD34" s="277"/>
      <c r="QRE34" s="277"/>
      <c r="QRF34" s="277"/>
      <c r="QRG34" s="277"/>
      <c r="QRH34" s="277"/>
      <c r="QRI34" s="277"/>
      <c r="QRJ34" s="277"/>
      <c r="QRK34" s="277"/>
      <c r="QRL34" s="277"/>
      <c r="QRM34" s="277"/>
      <c r="QRN34" s="277"/>
      <c r="QRO34" s="277"/>
      <c r="QRP34" s="277"/>
      <c r="QRQ34" s="277"/>
      <c r="QRR34" s="277"/>
      <c r="QRS34" s="277"/>
      <c r="QRT34" s="277"/>
      <c r="QRU34" s="277"/>
      <c r="QRV34" s="277"/>
      <c r="QRW34" s="277"/>
      <c r="QRX34" s="277"/>
      <c r="QRY34" s="277"/>
      <c r="QRZ34" s="277"/>
      <c r="QSA34" s="277"/>
      <c r="QSB34" s="277"/>
      <c r="QSC34" s="277"/>
      <c r="QSD34" s="277"/>
      <c r="QSE34" s="277"/>
      <c r="QSF34" s="277"/>
      <c r="QSG34" s="277"/>
      <c r="QSH34" s="277"/>
      <c r="QSI34" s="277"/>
      <c r="QSJ34" s="277"/>
      <c r="QSK34" s="277"/>
      <c r="QSL34" s="277"/>
      <c r="QSM34" s="277"/>
      <c r="QSN34" s="277"/>
      <c r="QSO34" s="277"/>
      <c r="QSP34" s="277"/>
      <c r="QSQ34" s="277"/>
      <c r="QSR34" s="277"/>
      <c r="QSS34" s="277"/>
      <c r="QST34" s="277"/>
      <c r="QSU34" s="277"/>
      <c r="QSV34" s="277"/>
      <c r="QSW34" s="277"/>
      <c r="QSX34" s="277"/>
      <c r="QSY34" s="277"/>
      <c r="QSZ34" s="277"/>
      <c r="QTA34" s="277"/>
      <c r="QTB34" s="277"/>
      <c r="QTC34" s="277"/>
      <c r="QTD34" s="277"/>
      <c r="QTE34" s="277"/>
      <c r="QTF34" s="277"/>
      <c r="QTG34" s="277"/>
      <c r="QTH34" s="277"/>
      <c r="QTI34" s="277"/>
      <c r="QTJ34" s="277"/>
      <c r="QTK34" s="277"/>
      <c r="QTL34" s="277"/>
      <c r="QTM34" s="277"/>
      <c r="QTN34" s="277"/>
      <c r="QTO34" s="277"/>
      <c r="QTP34" s="277"/>
      <c r="QTQ34" s="277"/>
      <c r="QTR34" s="277"/>
      <c r="QTS34" s="277"/>
      <c r="QTT34" s="277"/>
      <c r="QTU34" s="277"/>
      <c r="QTV34" s="277"/>
      <c r="QTW34" s="277"/>
      <c r="QTX34" s="277"/>
      <c r="QTY34" s="277"/>
      <c r="QTZ34" s="277"/>
      <c r="QUA34" s="277"/>
      <c r="QUB34" s="277"/>
      <c r="QUC34" s="277"/>
      <c r="QUD34" s="277"/>
      <c r="QUE34" s="277"/>
      <c r="QUF34" s="277"/>
      <c r="QUG34" s="277"/>
      <c r="QUH34" s="277"/>
      <c r="QUI34" s="277"/>
      <c r="QUJ34" s="277"/>
      <c r="QUK34" s="277"/>
      <c r="QUL34" s="277"/>
      <c r="QUM34" s="277"/>
      <c r="QUN34" s="277"/>
      <c r="QUO34" s="277"/>
      <c r="QUP34" s="277"/>
      <c r="QUQ34" s="277"/>
      <c r="QUR34" s="277"/>
      <c r="QUS34" s="277"/>
      <c r="QUT34" s="277"/>
      <c r="QUU34" s="277"/>
      <c r="QUV34" s="277"/>
      <c r="QUW34" s="277"/>
      <c r="QUX34" s="277"/>
      <c r="QUY34" s="277"/>
      <c r="QUZ34" s="277"/>
      <c r="QVA34" s="277"/>
      <c r="QVB34" s="277"/>
      <c r="QVC34" s="277"/>
      <c r="QVD34" s="277"/>
      <c r="QVE34" s="277"/>
      <c r="QVF34" s="277"/>
      <c r="QVG34" s="277"/>
      <c r="QVH34" s="277"/>
      <c r="QVI34" s="277"/>
      <c r="QVJ34" s="277"/>
      <c r="QVK34" s="277"/>
      <c r="QVL34" s="277"/>
      <c r="QVM34" s="277"/>
      <c r="QVN34" s="277"/>
      <c r="QVO34" s="277"/>
      <c r="QVP34" s="277"/>
      <c r="QVQ34" s="277"/>
      <c r="QVR34" s="277"/>
      <c r="QVS34" s="277"/>
      <c r="QVT34" s="277"/>
      <c r="QVU34" s="277"/>
      <c r="QVV34" s="277"/>
      <c r="QVW34" s="277"/>
      <c r="QVX34" s="277"/>
      <c r="QVY34" s="277"/>
      <c r="QVZ34" s="277"/>
      <c r="QWA34" s="277"/>
      <c r="QWB34" s="277"/>
      <c r="QWC34" s="277"/>
      <c r="QWD34" s="277"/>
      <c r="QWE34" s="277"/>
      <c r="QWF34" s="277"/>
      <c r="QWG34" s="277"/>
      <c r="QWH34" s="277"/>
      <c r="QWI34" s="277"/>
      <c r="QWJ34" s="277"/>
      <c r="QWK34" s="277"/>
      <c r="QWL34" s="277"/>
      <c r="QWM34" s="277"/>
      <c r="QWN34" s="277"/>
      <c r="QWO34" s="277"/>
      <c r="QWP34" s="277"/>
      <c r="QWQ34" s="277"/>
      <c r="QWR34" s="277"/>
      <c r="QWS34" s="277"/>
      <c r="QWT34" s="277"/>
      <c r="QWU34" s="277"/>
      <c r="QWV34" s="277"/>
      <c r="QWW34" s="277"/>
      <c r="QWX34" s="277"/>
      <c r="QWY34" s="277"/>
      <c r="QWZ34" s="277"/>
      <c r="QXA34" s="277"/>
      <c r="QXB34" s="277"/>
      <c r="QXC34" s="277"/>
      <c r="QXD34" s="277"/>
      <c r="QXE34" s="277"/>
      <c r="QXF34" s="277"/>
      <c r="QXG34" s="277"/>
      <c r="QXH34" s="277"/>
      <c r="QXI34" s="277"/>
      <c r="QXJ34" s="277"/>
      <c r="QXK34" s="277"/>
      <c r="QXL34" s="277"/>
      <c r="QXM34" s="277"/>
      <c r="QXN34" s="277"/>
      <c r="QXO34" s="277"/>
      <c r="QXP34" s="277"/>
      <c r="QXQ34" s="277"/>
      <c r="QXR34" s="277"/>
      <c r="QXS34" s="277"/>
      <c r="QXT34" s="277"/>
      <c r="QXU34" s="277"/>
      <c r="QXV34" s="277"/>
      <c r="QXW34" s="277"/>
      <c r="QXX34" s="277"/>
      <c r="QXY34" s="277"/>
      <c r="QXZ34" s="277"/>
      <c r="QYA34" s="277"/>
      <c r="QYB34" s="277"/>
      <c r="QYC34" s="277"/>
      <c r="QYD34" s="277"/>
      <c r="QYE34" s="277"/>
      <c r="QYF34" s="277"/>
      <c r="QYG34" s="277"/>
      <c r="QYH34" s="277"/>
      <c r="QYI34" s="277"/>
      <c r="QYJ34" s="277"/>
      <c r="QYK34" s="277"/>
      <c r="QYL34" s="277"/>
      <c r="QYM34" s="277"/>
      <c r="QYN34" s="277"/>
      <c r="QYO34" s="277"/>
      <c r="QYP34" s="277"/>
      <c r="QYQ34" s="277"/>
      <c r="QYR34" s="277"/>
      <c r="QYS34" s="277"/>
      <c r="QYT34" s="277"/>
      <c r="QYU34" s="277"/>
      <c r="QYV34" s="277"/>
      <c r="QYW34" s="277"/>
      <c r="QYX34" s="277"/>
      <c r="QYY34" s="277"/>
      <c r="QYZ34" s="277"/>
      <c r="QZA34" s="277"/>
      <c r="QZB34" s="277"/>
      <c r="QZC34" s="277"/>
      <c r="QZD34" s="277"/>
      <c r="QZE34" s="277"/>
      <c r="QZF34" s="277"/>
      <c r="QZG34" s="277"/>
      <c r="QZH34" s="277"/>
      <c r="QZI34" s="277"/>
      <c r="QZJ34" s="277"/>
      <c r="QZK34" s="277"/>
      <c r="QZL34" s="277"/>
      <c r="QZM34" s="277"/>
      <c r="QZN34" s="277"/>
      <c r="QZO34" s="277"/>
      <c r="QZP34" s="277"/>
      <c r="QZQ34" s="277"/>
      <c r="QZR34" s="277"/>
      <c r="QZS34" s="277"/>
      <c r="QZT34" s="277"/>
      <c r="QZU34" s="277"/>
      <c r="QZV34" s="277"/>
      <c r="QZW34" s="277"/>
      <c r="QZX34" s="277"/>
      <c r="QZY34" s="277"/>
      <c r="QZZ34" s="277"/>
      <c r="RAA34" s="277"/>
      <c r="RAB34" s="277"/>
      <c r="RAC34" s="277"/>
      <c r="RAD34" s="277"/>
      <c r="RAE34" s="277"/>
      <c r="RAF34" s="277"/>
      <c r="RAG34" s="277"/>
      <c r="RAH34" s="277"/>
      <c r="RAI34" s="277"/>
      <c r="RAJ34" s="277"/>
      <c r="RAK34" s="277"/>
      <c r="RAL34" s="277"/>
      <c r="RAM34" s="277"/>
      <c r="RAN34" s="277"/>
      <c r="RAO34" s="277"/>
      <c r="RAP34" s="277"/>
      <c r="RAQ34" s="277"/>
      <c r="RAR34" s="277"/>
      <c r="RAS34" s="277"/>
      <c r="RAT34" s="277"/>
      <c r="RAU34" s="277"/>
      <c r="RAV34" s="277"/>
      <c r="RAW34" s="277"/>
      <c r="RAX34" s="277"/>
      <c r="RAY34" s="277"/>
      <c r="RAZ34" s="277"/>
      <c r="RBA34" s="277"/>
      <c r="RBB34" s="277"/>
      <c r="RBC34" s="277"/>
      <c r="RBD34" s="277"/>
      <c r="RBE34" s="277"/>
      <c r="RBF34" s="277"/>
      <c r="RBG34" s="277"/>
      <c r="RBH34" s="277"/>
      <c r="RBI34" s="277"/>
      <c r="RBJ34" s="277"/>
      <c r="RBK34" s="277"/>
      <c r="RBL34" s="277"/>
      <c r="RBM34" s="277"/>
      <c r="RBN34" s="277"/>
      <c r="RBO34" s="277"/>
      <c r="RBP34" s="277"/>
      <c r="RBQ34" s="277"/>
      <c r="RBR34" s="277"/>
      <c r="RBS34" s="277"/>
      <c r="RBT34" s="277"/>
      <c r="RBU34" s="277"/>
      <c r="RBV34" s="277"/>
      <c r="RBW34" s="277"/>
      <c r="RBX34" s="277"/>
      <c r="RBY34" s="277"/>
      <c r="RBZ34" s="277"/>
      <c r="RCA34" s="277"/>
      <c r="RCB34" s="277"/>
      <c r="RCC34" s="277"/>
      <c r="RCD34" s="277"/>
      <c r="RCE34" s="277"/>
      <c r="RCF34" s="277"/>
      <c r="RCG34" s="277"/>
      <c r="RCH34" s="277"/>
      <c r="RCI34" s="277"/>
      <c r="RCJ34" s="277"/>
      <c r="RCK34" s="277"/>
      <c r="RCL34" s="277"/>
      <c r="RCM34" s="277"/>
      <c r="RCN34" s="277"/>
      <c r="RCO34" s="277"/>
      <c r="RCP34" s="277"/>
      <c r="RCQ34" s="277"/>
      <c r="RCR34" s="277"/>
      <c r="RCS34" s="277"/>
      <c r="RCT34" s="277"/>
      <c r="RCU34" s="277"/>
      <c r="RCV34" s="277"/>
      <c r="RCW34" s="277"/>
      <c r="RCX34" s="277"/>
      <c r="RCY34" s="277"/>
      <c r="RCZ34" s="277"/>
      <c r="RDA34" s="277"/>
      <c r="RDB34" s="277"/>
      <c r="RDC34" s="277"/>
      <c r="RDD34" s="277"/>
      <c r="RDE34" s="277"/>
      <c r="RDF34" s="277"/>
      <c r="RDG34" s="277"/>
      <c r="RDH34" s="277"/>
      <c r="RDI34" s="277"/>
      <c r="RDJ34" s="277"/>
      <c r="RDK34" s="277"/>
      <c r="RDL34" s="277"/>
      <c r="RDM34" s="277"/>
      <c r="RDN34" s="277"/>
      <c r="RDO34" s="277"/>
      <c r="RDP34" s="277"/>
      <c r="RDQ34" s="277"/>
      <c r="RDR34" s="277"/>
      <c r="RDS34" s="277"/>
      <c r="RDT34" s="277"/>
      <c r="RDU34" s="277"/>
      <c r="RDV34" s="277"/>
      <c r="RDW34" s="277"/>
      <c r="RDX34" s="277"/>
      <c r="RDY34" s="277"/>
      <c r="RDZ34" s="277"/>
      <c r="REA34" s="277"/>
      <c r="REB34" s="277"/>
      <c r="REC34" s="277"/>
      <c r="RED34" s="277"/>
      <c r="REE34" s="277"/>
      <c r="REF34" s="277"/>
      <c r="REG34" s="277"/>
      <c r="REH34" s="277"/>
      <c r="REI34" s="277"/>
      <c r="REJ34" s="277"/>
      <c r="REK34" s="277"/>
      <c r="REL34" s="277"/>
      <c r="REM34" s="277"/>
      <c r="REN34" s="277"/>
      <c r="REO34" s="277"/>
      <c r="REP34" s="277"/>
      <c r="REQ34" s="277"/>
      <c r="RER34" s="277"/>
      <c r="RES34" s="277"/>
      <c r="RET34" s="277"/>
      <c r="REU34" s="277"/>
      <c r="REV34" s="277"/>
      <c r="REW34" s="277"/>
      <c r="REX34" s="277"/>
      <c r="REY34" s="277"/>
      <c r="REZ34" s="277"/>
      <c r="RFA34" s="277"/>
      <c r="RFB34" s="277"/>
      <c r="RFC34" s="277"/>
      <c r="RFD34" s="277"/>
      <c r="RFE34" s="277"/>
      <c r="RFF34" s="277"/>
      <c r="RFG34" s="277"/>
      <c r="RFH34" s="277"/>
      <c r="RFI34" s="277"/>
      <c r="RFJ34" s="277"/>
      <c r="RFK34" s="277"/>
      <c r="RFL34" s="277"/>
      <c r="RFM34" s="277"/>
      <c r="RFN34" s="277"/>
      <c r="RFO34" s="277"/>
      <c r="RFP34" s="277"/>
      <c r="RFQ34" s="277"/>
      <c r="RFR34" s="277"/>
      <c r="RFS34" s="277"/>
      <c r="RFT34" s="277"/>
      <c r="RFU34" s="277"/>
      <c r="RFV34" s="277"/>
      <c r="RFW34" s="277"/>
      <c r="RFX34" s="277"/>
      <c r="RFY34" s="277"/>
      <c r="RFZ34" s="277"/>
      <c r="RGA34" s="277"/>
      <c r="RGB34" s="277"/>
      <c r="RGC34" s="277"/>
      <c r="RGD34" s="277"/>
      <c r="RGE34" s="277"/>
      <c r="RGF34" s="277"/>
      <c r="RGG34" s="277"/>
      <c r="RGH34" s="277"/>
      <c r="RGI34" s="277"/>
      <c r="RGJ34" s="277"/>
      <c r="RGK34" s="277"/>
      <c r="RGL34" s="277"/>
      <c r="RGM34" s="277"/>
      <c r="RGN34" s="277"/>
      <c r="RGO34" s="277"/>
      <c r="RGP34" s="277"/>
      <c r="RGQ34" s="277"/>
      <c r="RGR34" s="277"/>
      <c r="RGS34" s="277"/>
      <c r="RGT34" s="277"/>
      <c r="RGU34" s="277"/>
      <c r="RGV34" s="277"/>
      <c r="RGW34" s="277"/>
      <c r="RGX34" s="277"/>
      <c r="RGY34" s="277"/>
      <c r="RGZ34" s="277"/>
      <c r="RHA34" s="277"/>
      <c r="RHB34" s="277"/>
      <c r="RHC34" s="277"/>
      <c r="RHD34" s="277"/>
      <c r="RHE34" s="277"/>
      <c r="RHF34" s="277"/>
      <c r="RHG34" s="277"/>
      <c r="RHH34" s="277"/>
      <c r="RHI34" s="277"/>
      <c r="RHJ34" s="277"/>
      <c r="RHK34" s="277"/>
      <c r="RHL34" s="277"/>
      <c r="RHM34" s="277"/>
      <c r="RHN34" s="277"/>
      <c r="RHO34" s="277"/>
      <c r="RHP34" s="277"/>
      <c r="RHQ34" s="277"/>
      <c r="RHR34" s="277"/>
      <c r="RHS34" s="277"/>
      <c r="RHT34" s="277"/>
      <c r="RHU34" s="277"/>
      <c r="RHV34" s="277"/>
      <c r="RHW34" s="277"/>
      <c r="RHX34" s="277"/>
      <c r="RHY34" s="277"/>
      <c r="RHZ34" s="277"/>
      <c r="RIA34" s="277"/>
      <c r="RIB34" s="277"/>
      <c r="RIC34" s="277"/>
      <c r="RID34" s="277"/>
      <c r="RIE34" s="277"/>
      <c r="RIF34" s="277"/>
      <c r="RIG34" s="277"/>
      <c r="RIH34" s="277"/>
      <c r="RII34" s="277"/>
      <c r="RIJ34" s="277"/>
      <c r="RIK34" s="277"/>
      <c r="RIL34" s="277"/>
      <c r="RIM34" s="277"/>
      <c r="RIN34" s="277"/>
      <c r="RIO34" s="277"/>
      <c r="RIP34" s="277"/>
      <c r="RIQ34" s="277"/>
      <c r="RIR34" s="277"/>
      <c r="RIS34" s="277"/>
      <c r="RIT34" s="277"/>
      <c r="RIU34" s="277"/>
      <c r="RIV34" s="277"/>
      <c r="RIW34" s="277"/>
      <c r="RIX34" s="277"/>
      <c r="RIY34" s="277"/>
      <c r="RIZ34" s="277"/>
      <c r="RJA34" s="277"/>
      <c r="RJB34" s="277"/>
      <c r="RJC34" s="277"/>
      <c r="RJD34" s="277"/>
      <c r="RJE34" s="277"/>
      <c r="RJF34" s="277"/>
      <c r="RJG34" s="277"/>
      <c r="RJH34" s="277"/>
      <c r="RJI34" s="277"/>
      <c r="RJJ34" s="277"/>
      <c r="RJK34" s="277"/>
      <c r="RJL34" s="277"/>
      <c r="RJM34" s="277"/>
      <c r="RJN34" s="277"/>
      <c r="RJO34" s="277"/>
      <c r="RJP34" s="277"/>
      <c r="RJQ34" s="277"/>
      <c r="RJR34" s="277"/>
      <c r="RJS34" s="277"/>
      <c r="RJT34" s="277"/>
      <c r="RJU34" s="277"/>
      <c r="RJV34" s="277"/>
      <c r="RJW34" s="277"/>
      <c r="RJX34" s="277"/>
      <c r="RJY34" s="277"/>
      <c r="RJZ34" s="277"/>
      <c r="RKA34" s="277"/>
      <c r="RKB34" s="277"/>
      <c r="RKC34" s="277"/>
      <c r="RKD34" s="277"/>
      <c r="RKE34" s="277"/>
      <c r="RKF34" s="277"/>
      <c r="RKG34" s="277"/>
      <c r="RKH34" s="277"/>
      <c r="RKI34" s="277"/>
      <c r="RKJ34" s="277"/>
      <c r="RKK34" s="277"/>
      <c r="RKL34" s="277"/>
      <c r="RKM34" s="277"/>
      <c r="RKN34" s="277"/>
      <c r="RKO34" s="277"/>
      <c r="RKP34" s="277"/>
      <c r="RKQ34" s="277"/>
      <c r="RKR34" s="277"/>
      <c r="RKS34" s="277"/>
      <c r="RKT34" s="277"/>
      <c r="RKU34" s="277"/>
      <c r="RKV34" s="277"/>
      <c r="RKW34" s="277"/>
      <c r="RKX34" s="277"/>
      <c r="RKY34" s="277"/>
      <c r="RKZ34" s="277"/>
      <c r="RLA34" s="277"/>
      <c r="RLB34" s="277"/>
      <c r="RLC34" s="277"/>
      <c r="RLD34" s="277"/>
      <c r="RLE34" s="277"/>
      <c r="RLF34" s="277"/>
      <c r="RLG34" s="277"/>
      <c r="RLH34" s="277"/>
      <c r="RLI34" s="277"/>
      <c r="RLJ34" s="277"/>
      <c r="RLK34" s="277"/>
      <c r="RLL34" s="277"/>
      <c r="RLM34" s="277"/>
      <c r="RLN34" s="277"/>
      <c r="RLO34" s="277"/>
      <c r="RLP34" s="277"/>
      <c r="RLQ34" s="277"/>
      <c r="RLR34" s="277"/>
      <c r="RLS34" s="277"/>
      <c r="RLT34" s="277"/>
      <c r="RLU34" s="277"/>
      <c r="RLV34" s="277"/>
      <c r="RLW34" s="277"/>
      <c r="RLX34" s="277"/>
      <c r="RLY34" s="277"/>
      <c r="RLZ34" s="277"/>
      <c r="RMA34" s="277"/>
      <c r="RMB34" s="277"/>
      <c r="RMC34" s="277"/>
      <c r="RMD34" s="277"/>
      <c r="RME34" s="277"/>
      <c r="RMF34" s="277"/>
      <c r="RMG34" s="277"/>
      <c r="RMH34" s="277"/>
      <c r="RMI34" s="277"/>
      <c r="RMJ34" s="277"/>
      <c r="RMK34" s="277"/>
      <c r="RML34" s="277"/>
      <c r="RMM34" s="277"/>
      <c r="RMN34" s="277"/>
      <c r="RMO34" s="277"/>
      <c r="RMP34" s="277"/>
      <c r="RMQ34" s="277"/>
      <c r="RMR34" s="277"/>
      <c r="RMS34" s="277"/>
      <c r="RMT34" s="277"/>
      <c r="RMU34" s="277"/>
      <c r="RMV34" s="277"/>
      <c r="RMW34" s="277"/>
      <c r="RMX34" s="277"/>
      <c r="RMY34" s="277"/>
      <c r="RMZ34" s="277"/>
      <c r="RNA34" s="277"/>
      <c r="RNB34" s="277"/>
      <c r="RNC34" s="277"/>
      <c r="RND34" s="277"/>
      <c r="RNE34" s="277"/>
      <c r="RNF34" s="277"/>
      <c r="RNG34" s="277"/>
      <c r="RNH34" s="277"/>
      <c r="RNI34" s="277"/>
      <c r="RNJ34" s="277"/>
      <c r="RNK34" s="277"/>
      <c r="RNL34" s="277"/>
      <c r="RNM34" s="277"/>
      <c r="RNN34" s="277"/>
      <c r="RNO34" s="277"/>
      <c r="RNP34" s="277"/>
      <c r="RNQ34" s="277"/>
      <c r="RNR34" s="277"/>
      <c r="RNS34" s="277"/>
      <c r="RNT34" s="277"/>
      <c r="RNU34" s="277"/>
      <c r="RNV34" s="277"/>
      <c r="RNW34" s="277"/>
      <c r="RNX34" s="277"/>
      <c r="RNY34" s="277"/>
      <c r="RNZ34" s="277"/>
      <c r="ROA34" s="277"/>
      <c r="ROB34" s="277"/>
      <c r="ROC34" s="277"/>
      <c r="ROD34" s="277"/>
      <c r="ROE34" s="277"/>
      <c r="ROF34" s="277"/>
      <c r="ROG34" s="277"/>
      <c r="ROH34" s="277"/>
      <c r="ROI34" s="277"/>
      <c r="ROJ34" s="277"/>
      <c r="ROK34" s="277"/>
      <c r="ROL34" s="277"/>
      <c r="ROM34" s="277"/>
      <c r="RON34" s="277"/>
      <c r="ROO34" s="277"/>
      <c r="ROP34" s="277"/>
      <c r="ROQ34" s="277"/>
      <c r="ROR34" s="277"/>
      <c r="ROS34" s="277"/>
      <c r="ROT34" s="277"/>
      <c r="ROU34" s="277"/>
      <c r="ROV34" s="277"/>
      <c r="ROW34" s="277"/>
      <c r="ROX34" s="277"/>
      <c r="ROY34" s="277"/>
      <c r="ROZ34" s="277"/>
      <c r="RPA34" s="277"/>
      <c r="RPB34" s="277"/>
      <c r="RPC34" s="277"/>
      <c r="RPD34" s="277"/>
      <c r="RPE34" s="277"/>
      <c r="RPF34" s="277"/>
      <c r="RPG34" s="277"/>
      <c r="RPH34" s="277"/>
      <c r="RPI34" s="277"/>
      <c r="RPJ34" s="277"/>
      <c r="RPK34" s="277"/>
      <c r="RPL34" s="277"/>
      <c r="RPM34" s="277"/>
      <c r="RPN34" s="277"/>
      <c r="RPO34" s="277"/>
      <c r="RPP34" s="277"/>
      <c r="RPQ34" s="277"/>
      <c r="RPR34" s="277"/>
      <c r="RPS34" s="277"/>
      <c r="RPT34" s="277"/>
      <c r="RPU34" s="277"/>
      <c r="RPV34" s="277"/>
      <c r="RPW34" s="277"/>
      <c r="RPX34" s="277"/>
      <c r="RPY34" s="277"/>
      <c r="RPZ34" s="277"/>
      <c r="RQA34" s="277"/>
      <c r="RQB34" s="277"/>
      <c r="RQC34" s="277"/>
      <c r="RQD34" s="277"/>
      <c r="RQE34" s="277"/>
      <c r="RQF34" s="277"/>
      <c r="RQG34" s="277"/>
      <c r="RQH34" s="277"/>
      <c r="RQI34" s="277"/>
      <c r="RQJ34" s="277"/>
      <c r="RQK34" s="277"/>
      <c r="RQL34" s="277"/>
      <c r="RQM34" s="277"/>
      <c r="RQN34" s="277"/>
      <c r="RQO34" s="277"/>
      <c r="RQP34" s="277"/>
      <c r="RQQ34" s="277"/>
      <c r="RQR34" s="277"/>
      <c r="RQS34" s="277"/>
      <c r="RQT34" s="277"/>
      <c r="RQU34" s="277"/>
      <c r="RQV34" s="277"/>
      <c r="RQW34" s="277"/>
      <c r="RQX34" s="277"/>
      <c r="RQY34" s="277"/>
      <c r="RQZ34" s="277"/>
      <c r="RRA34" s="277"/>
      <c r="RRB34" s="277"/>
      <c r="RRC34" s="277"/>
      <c r="RRD34" s="277"/>
      <c r="RRE34" s="277"/>
      <c r="RRF34" s="277"/>
      <c r="RRG34" s="277"/>
      <c r="RRH34" s="277"/>
      <c r="RRI34" s="277"/>
      <c r="RRJ34" s="277"/>
      <c r="RRK34" s="277"/>
      <c r="RRL34" s="277"/>
      <c r="RRM34" s="277"/>
      <c r="RRN34" s="277"/>
      <c r="RRO34" s="277"/>
      <c r="RRP34" s="277"/>
      <c r="RRQ34" s="277"/>
      <c r="RRR34" s="277"/>
      <c r="RRS34" s="277"/>
      <c r="RRT34" s="277"/>
      <c r="RRU34" s="277"/>
      <c r="RRV34" s="277"/>
      <c r="RRW34" s="277"/>
      <c r="RRX34" s="277"/>
      <c r="RRY34" s="277"/>
      <c r="RRZ34" s="277"/>
      <c r="RSA34" s="277"/>
      <c r="RSB34" s="277"/>
      <c r="RSC34" s="277"/>
      <c r="RSD34" s="277"/>
      <c r="RSE34" s="277"/>
      <c r="RSF34" s="277"/>
      <c r="RSG34" s="277"/>
      <c r="RSH34" s="277"/>
      <c r="RSI34" s="277"/>
      <c r="RSJ34" s="277"/>
      <c r="RSK34" s="277"/>
      <c r="RSL34" s="277"/>
      <c r="RSM34" s="277"/>
      <c r="RSN34" s="277"/>
      <c r="RSO34" s="277"/>
      <c r="RSP34" s="277"/>
      <c r="RSQ34" s="277"/>
      <c r="RSR34" s="277"/>
      <c r="RSS34" s="277"/>
      <c r="RST34" s="277"/>
      <c r="RSU34" s="277"/>
      <c r="RSV34" s="277"/>
      <c r="RSW34" s="277"/>
      <c r="RSX34" s="277"/>
      <c r="RSY34" s="277"/>
      <c r="RSZ34" s="277"/>
      <c r="RTA34" s="277"/>
      <c r="RTB34" s="277"/>
      <c r="RTC34" s="277"/>
      <c r="RTD34" s="277"/>
      <c r="RTE34" s="277"/>
      <c r="RTF34" s="277"/>
      <c r="RTG34" s="277"/>
      <c r="RTH34" s="277"/>
      <c r="RTI34" s="277"/>
      <c r="RTJ34" s="277"/>
      <c r="RTK34" s="277"/>
      <c r="RTL34" s="277"/>
      <c r="RTM34" s="277"/>
      <c r="RTN34" s="277"/>
      <c r="RTO34" s="277"/>
      <c r="RTP34" s="277"/>
      <c r="RTQ34" s="277"/>
      <c r="RTR34" s="277"/>
      <c r="RTS34" s="277"/>
      <c r="RTT34" s="277"/>
      <c r="RTU34" s="277"/>
      <c r="RTV34" s="277"/>
      <c r="RTW34" s="277"/>
      <c r="RTX34" s="277"/>
      <c r="RTY34" s="277"/>
      <c r="RTZ34" s="277"/>
      <c r="RUA34" s="277"/>
      <c r="RUB34" s="277"/>
      <c r="RUC34" s="277"/>
      <c r="RUD34" s="277"/>
      <c r="RUE34" s="277"/>
      <c r="RUF34" s="277"/>
      <c r="RUG34" s="277"/>
      <c r="RUH34" s="277"/>
      <c r="RUI34" s="277"/>
      <c r="RUJ34" s="277"/>
      <c r="RUK34" s="277"/>
      <c r="RUL34" s="277"/>
      <c r="RUM34" s="277"/>
      <c r="RUN34" s="277"/>
      <c r="RUO34" s="277"/>
      <c r="RUP34" s="277"/>
      <c r="RUQ34" s="277"/>
      <c r="RUR34" s="277"/>
      <c r="RUS34" s="277"/>
      <c r="RUT34" s="277"/>
      <c r="RUU34" s="277"/>
      <c r="RUV34" s="277"/>
      <c r="RUW34" s="277"/>
      <c r="RUX34" s="277"/>
      <c r="RUY34" s="277"/>
      <c r="RUZ34" s="277"/>
      <c r="RVA34" s="277"/>
      <c r="RVB34" s="277"/>
      <c r="RVC34" s="277"/>
      <c r="RVD34" s="277"/>
      <c r="RVE34" s="277"/>
      <c r="RVF34" s="277"/>
      <c r="RVG34" s="277"/>
      <c r="RVH34" s="277"/>
      <c r="RVI34" s="277"/>
      <c r="RVJ34" s="277"/>
      <c r="RVK34" s="277"/>
      <c r="RVL34" s="277"/>
      <c r="RVM34" s="277"/>
      <c r="RVN34" s="277"/>
      <c r="RVO34" s="277"/>
      <c r="RVP34" s="277"/>
      <c r="RVQ34" s="277"/>
      <c r="RVR34" s="277"/>
      <c r="RVS34" s="277"/>
      <c r="RVT34" s="277"/>
      <c r="RVU34" s="277"/>
      <c r="RVV34" s="277"/>
      <c r="RVW34" s="277"/>
      <c r="RVX34" s="277"/>
      <c r="RVY34" s="277"/>
      <c r="RVZ34" s="277"/>
      <c r="RWA34" s="277"/>
      <c r="RWB34" s="277"/>
      <c r="RWC34" s="277"/>
      <c r="RWD34" s="277"/>
      <c r="RWE34" s="277"/>
      <c r="RWF34" s="277"/>
      <c r="RWG34" s="277"/>
      <c r="RWH34" s="277"/>
      <c r="RWI34" s="277"/>
      <c r="RWJ34" s="277"/>
      <c r="RWK34" s="277"/>
      <c r="RWL34" s="277"/>
      <c r="RWM34" s="277"/>
      <c r="RWN34" s="277"/>
      <c r="RWO34" s="277"/>
      <c r="RWP34" s="277"/>
      <c r="RWQ34" s="277"/>
      <c r="RWR34" s="277"/>
      <c r="RWS34" s="277"/>
      <c r="RWT34" s="277"/>
      <c r="RWU34" s="277"/>
      <c r="RWV34" s="277"/>
      <c r="RWW34" s="277"/>
      <c r="RWX34" s="277"/>
      <c r="RWY34" s="277"/>
      <c r="RWZ34" s="277"/>
      <c r="RXA34" s="277"/>
      <c r="RXB34" s="277"/>
      <c r="RXC34" s="277"/>
      <c r="RXD34" s="277"/>
      <c r="RXE34" s="277"/>
      <c r="RXF34" s="277"/>
      <c r="RXG34" s="277"/>
      <c r="RXH34" s="277"/>
      <c r="RXI34" s="277"/>
      <c r="RXJ34" s="277"/>
      <c r="RXK34" s="277"/>
      <c r="RXL34" s="277"/>
      <c r="RXM34" s="277"/>
      <c r="RXN34" s="277"/>
      <c r="RXO34" s="277"/>
      <c r="RXP34" s="277"/>
      <c r="RXQ34" s="277"/>
      <c r="RXR34" s="277"/>
      <c r="RXS34" s="277"/>
      <c r="RXT34" s="277"/>
      <c r="RXU34" s="277"/>
      <c r="RXV34" s="277"/>
      <c r="RXW34" s="277"/>
      <c r="RXX34" s="277"/>
      <c r="RXY34" s="277"/>
      <c r="RXZ34" s="277"/>
      <c r="RYA34" s="277"/>
      <c r="RYB34" s="277"/>
      <c r="RYC34" s="277"/>
      <c r="RYD34" s="277"/>
      <c r="RYE34" s="277"/>
      <c r="RYF34" s="277"/>
      <c r="RYG34" s="277"/>
      <c r="RYH34" s="277"/>
      <c r="RYI34" s="277"/>
      <c r="RYJ34" s="277"/>
      <c r="RYK34" s="277"/>
      <c r="RYL34" s="277"/>
      <c r="RYM34" s="277"/>
      <c r="RYN34" s="277"/>
      <c r="RYO34" s="277"/>
      <c r="RYP34" s="277"/>
      <c r="RYQ34" s="277"/>
      <c r="RYR34" s="277"/>
      <c r="RYS34" s="277"/>
      <c r="RYT34" s="277"/>
      <c r="RYU34" s="277"/>
      <c r="RYV34" s="277"/>
      <c r="RYW34" s="277"/>
      <c r="RYX34" s="277"/>
      <c r="RYY34" s="277"/>
      <c r="RYZ34" s="277"/>
      <c r="RZA34" s="277"/>
      <c r="RZB34" s="277"/>
      <c r="RZC34" s="277"/>
      <c r="RZD34" s="277"/>
      <c r="RZE34" s="277"/>
      <c r="RZF34" s="277"/>
      <c r="RZG34" s="277"/>
      <c r="RZH34" s="277"/>
      <c r="RZI34" s="277"/>
      <c r="RZJ34" s="277"/>
      <c r="RZK34" s="277"/>
      <c r="RZL34" s="277"/>
      <c r="RZM34" s="277"/>
      <c r="RZN34" s="277"/>
      <c r="RZO34" s="277"/>
      <c r="RZP34" s="277"/>
      <c r="RZQ34" s="277"/>
      <c r="RZR34" s="277"/>
      <c r="RZS34" s="277"/>
      <c r="RZT34" s="277"/>
      <c r="RZU34" s="277"/>
      <c r="RZV34" s="277"/>
      <c r="RZW34" s="277"/>
      <c r="RZX34" s="277"/>
      <c r="RZY34" s="277"/>
      <c r="RZZ34" s="277"/>
      <c r="SAA34" s="277"/>
      <c r="SAB34" s="277"/>
      <c r="SAC34" s="277"/>
      <c r="SAD34" s="277"/>
      <c r="SAE34" s="277"/>
      <c r="SAF34" s="277"/>
      <c r="SAG34" s="277"/>
      <c r="SAH34" s="277"/>
      <c r="SAI34" s="277"/>
      <c r="SAJ34" s="277"/>
      <c r="SAK34" s="277"/>
      <c r="SAL34" s="277"/>
      <c r="SAM34" s="277"/>
      <c r="SAN34" s="277"/>
      <c r="SAO34" s="277"/>
      <c r="SAP34" s="277"/>
      <c r="SAQ34" s="277"/>
      <c r="SAR34" s="277"/>
      <c r="SAS34" s="277"/>
      <c r="SAT34" s="277"/>
      <c r="SAU34" s="277"/>
      <c r="SAV34" s="277"/>
      <c r="SAW34" s="277"/>
      <c r="SAX34" s="277"/>
      <c r="SAY34" s="277"/>
      <c r="SAZ34" s="277"/>
      <c r="SBA34" s="277"/>
      <c r="SBB34" s="277"/>
      <c r="SBC34" s="277"/>
      <c r="SBD34" s="277"/>
      <c r="SBE34" s="277"/>
      <c r="SBF34" s="277"/>
      <c r="SBG34" s="277"/>
      <c r="SBH34" s="277"/>
      <c r="SBI34" s="277"/>
      <c r="SBJ34" s="277"/>
      <c r="SBK34" s="277"/>
      <c r="SBL34" s="277"/>
      <c r="SBM34" s="277"/>
      <c r="SBN34" s="277"/>
      <c r="SBO34" s="277"/>
      <c r="SBP34" s="277"/>
      <c r="SBQ34" s="277"/>
      <c r="SBR34" s="277"/>
      <c r="SBS34" s="277"/>
      <c r="SBT34" s="277"/>
      <c r="SBU34" s="277"/>
      <c r="SBV34" s="277"/>
      <c r="SBW34" s="277"/>
      <c r="SBX34" s="277"/>
      <c r="SBY34" s="277"/>
      <c r="SBZ34" s="277"/>
      <c r="SCA34" s="277"/>
      <c r="SCB34" s="277"/>
      <c r="SCC34" s="277"/>
      <c r="SCD34" s="277"/>
      <c r="SCE34" s="277"/>
      <c r="SCF34" s="277"/>
      <c r="SCG34" s="277"/>
      <c r="SCH34" s="277"/>
      <c r="SCI34" s="277"/>
      <c r="SCJ34" s="277"/>
      <c r="SCK34" s="277"/>
      <c r="SCL34" s="277"/>
      <c r="SCM34" s="277"/>
      <c r="SCN34" s="277"/>
      <c r="SCO34" s="277"/>
      <c r="SCP34" s="277"/>
      <c r="SCQ34" s="277"/>
      <c r="SCR34" s="277"/>
      <c r="SCS34" s="277"/>
      <c r="SCT34" s="277"/>
      <c r="SCU34" s="277"/>
      <c r="SCV34" s="277"/>
      <c r="SCW34" s="277"/>
      <c r="SCX34" s="277"/>
      <c r="SCY34" s="277"/>
      <c r="SCZ34" s="277"/>
      <c r="SDA34" s="277"/>
      <c r="SDB34" s="277"/>
      <c r="SDC34" s="277"/>
      <c r="SDD34" s="277"/>
      <c r="SDE34" s="277"/>
      <c r="SDF34" s="277"/>
      <c r="SDG34" s="277"/>
      <c r="SDH34" s="277"/>
      <c r="SDI34" s="277"/>
      <c r="SDJ34" s="277"/>
      <c r="SDK34" s="277"/>
      <c r="SDL34" s="277"/>
      <c r="SDM34" s="277"/>
      <c r="SDN34" s="277"/>
      <c r="SDO34" s="277"/>
      <c r="SDP34" s="277"/>
      <c r="SDQ34" s="277"/>
      <c r="SDR34" s="277"/>
      <c r="SDS34" s="277"/>
      <c r="SDT34" s="277"/>
      <c r="SDU34" s="277"/>
      <c r="SDV34" s="277"/>
      <c r="SDW34" s="277"/>
      <c r="SDX34" s="277"/>
      <c r="SDY34" s="277"/>
      <c r="SDZ34" s="277"/>
      <c r="SEA34" s="277"/>
      <c r="SEB34" s="277"/>
      <c r="SEC34" s="277"/>
      <c r="SED34" s="277"/>
      <c r="SEE34" s="277"/>
      <c r="SEF34" s="277"/>
      <c r="SEG34" s="277"/>
      <c r="SEH34" s="277"/>
      <c r="SEI34" s="277"/>
      <c r="SEJ34" s="277"/>
      <c r="SEK34" s="277"/>
      <c r="SEL34" s="277"/>
      <c r="SEM34" s="277"/>
      <c r="SEN34" s="277"/>
      <c r="SEO34" s="277"/>
      <c r="SEP34" s="277"/>
      <c r="SEQ34" s="277"/>
      <c r="SER34" s="277"/>
      <c r="SES34" s="277"/>
      <c r="SET34" s="277"/>
      <c r="SEU34" s="277"/>
      <c r="SEV34" s="277"/>
      <c r="SEW34" s="277"/>
      <c r="SEX34" s="277"/>
      <c r="SEY34" s="277"/>
      <c r="SEZ34" s="277"/>
      <c r="SFA34" s="277"/>
      <c r="SFB34" s="277"/>
      <c r="SFC34" s="277"/>
      <c r="SFD34" s="277"/>
      <c r="SFE34" s="277"/>
      <c r="SFF34" s="277"/>
      <c r="SFG34" s="277"/>
      <c r="SFH34" s="277"/>
      <c r="SFI34" s="277"/>
      <c r="SFJ34" s="277"/>
      <c r="SFK34" s="277"/>
      <c r="SFL34" s="277"/>
      <c r="SFM34" s="277"/>
      <c r="SFN34" s="277"/>
      <c r="SFO34" s="277"/>
      <c r="SFP34" s="277"/>
      <c r="SFQ34" s="277"/>
      <c r="SFR34" s="277"/>
      <c r="SFS34" s="277"/>
      <c r="SFT34" s="277"/>
      <c r="SFU34" s="277"/>
      <c r="SFV34" s="277"/>
      <c r="SFW34" s="277"/>
      <c r="SFX34" s="277"/>
      <c r="SFY34" s="277"/>
      <c r="SFZ34" s="277"/>
      <c r="SGA34" s="277"/>
      <c r="SGB34" s="277"/>
      <c r="SGC34" s="277"/>
      <c r="SGD34" s="277"/>
      <c r="SGE34" s="277"/>
      <c r="SGF34" s="277"/>
      <c r="SGG34" s="277"/>
      <c r="SGH34" s="277"/>
      <c r="SGI34" s="277"/>
      <c r="SGJ34" s="277"/>
      <c r="SGK34" s="277"/>
      <c r="SGL34" s="277"/>
      <c r="SGM34" s="277"/>
      <c r="SGN34" s="277"/>
      <c r="SGO34" s="277"/>
      <c r="SGP34" s="277"/>
      <c r="SGQ34" s="277"/>
      <c r="SGR34" s="277"/>
      <c r="SGS34" s="277"/>
      <c r="SGT34" s="277"/>
      <c r="SGU34" s="277"/>
      <c r="SGV34" s="277"/>
      <c r="SGW34" s="277"/>
      <c r="SGX34" s="277"/>
      <c r="SGY34" s="277"/>
      <c r="SGZ34" s="277"/>
      <c r="SHA34" s="277"/>
      <c r="SHB34" s="277"/>
      <c r="SHC34" s="277"/>
      <c r="SHD34" s="277"/>
      <c r="SHE34" s="277"/>
      <c r="SHF34" s="277"/>
      <c r="SHG34" s="277"/>
      <c r="SHH34" s="277"/>
      <c r="SHI34" s="277"/>
      <c r="SHJ34" s="277"/>
      <c r="SHK34" s="277"/>
      <c r="SHL34" s="277"/>
      <c r="SHM34" s="277"/>
      <c r="SHN34" s="277"/>
      <c r="SHO34" s="277"/>
      <c r="SHP34" s="277"/>
      <c r="SHQ34" s="277"/>
      <c r="SHR34" s="277"/>
      <c r="SHS34" s="277"/>
      <c r="SHT34" s="277"/>
      <c r="SHU34" s="277"/>
      <c r="SHV34" s="277"/>
      <c r="SHW34" s="277"/>
      <c r="SHX34" s="277"/>
      <c r="SHY34" s="277"/>
      <c r="SHZ34" s="277"/>
      <c r="SIA34" s="277"/>
      <c r="SIB34" s="277"/>
      <c r="SIC34" s="277"/>
      <c r="SID34" s="277"/>
      <c r="SIE34" s="277"/>
      <c r="SIF34" s="277"/>
      <c r="SIG34" s="277"/>
      <c r="SIH34" s="277"/>
      <c r="SII34" s="277"/>
      <c r="SIJ34" s="277"/>
      <c r="SIK34" s="277"/>
      <c r="SIL34" s="277"/>
      <c r="SIM34" s="277"/>
      <c r="SIN34" s="277"/>
      <c r="SIO34" s="277"/>
      <c r="SIP34" s="277"/>
      <c r="SIQ34" s="277"/>
      <c r="SIR34" s="277"/>
      <c r="SIS34" s="277"/>
      <c r="SIT34" s="277"/>
      <c r="SIU34" s="277"/>
      <c r="SIV34" s="277"/>
      <c r="SIW34" s="277"/>
      <c r="SIX34" s="277"/>
      <c r="SIY34" s="277"/>
      <c r="SIZ34" s="277"/>
      <c r="SJA34" s="277"/>
      <c r="SJB34" s="277"/>
      <c r="SJC34" s="277"/>
      <c r="SJD34" s="277"/>
      <c r="SJE34" s="277"/>
      <c r="SJF34" s="277"/>
      <c r="SJG34" s="277"/>
      <c r="SJH34" s="277"/>
      <c r="SJI34" s="277"/>
      <c r="SJJ34" s="277"/>
      <c r="SJK34" s="277"/>
      <c r="SJL34" s="277"/>
      <c r="SJM34" s="277"/>
      <c r="SJN34" s="277"/>
      <c r="SJO34" s="277"/>
      <c r="SJP34" s="277"/>
      <c r="SJQ34" s="277"/>
      <c r="SJR34" s="277"/>
      <c r="SJS34" s="277"/>
      <c r="SJT34" s="277"/>
      <c r="SJU34" s="277"/>
      <c r="SJV34" s="277"/>
      <c r="SJW34" s="277"/>
      <c r="SJX34" s="277"/>
      <c r="SJY34" s="277"/>
      <c r="SJZ34" s="277"/>
      <c r="SKA34" s="277"/>
      <c r="SKB34" s="277"/>
      <c r="SKC34" s="277"/>
      <c r="SKD34" s="277"/>
      <c r="SKE34" s="277"/>
      <c r="SKF34" s="277"/>
      <c r="SKG34" s="277"/>
      <c r="SKH34" s="277"/>
      <c r="SKI34" s="277"/>
      <c r="SKJ34" s="277"/>
      <c r="SKK34" s="277"/>
      <c r="SKL34" s="277"/>
      <c r="SKM34" s="277"/>
      <c r="SKN34" s="277"/>
      <c r="SKO34" s="277"/>
      <c r="SKP34" s="277"/>
      <c r="SKQ34" s="277"/>
      <c r="SKR34" s="277"/>
      <c r="SKS34" s="277"/>
      <c r="SKT34" s="277"/>
      <c r="SKU34" s="277"/>
      <c r="SKV34" s="277"/>
      <c r="SKW34" s="277"/>
      <c r="SKX34" s="277"/>
      <c r="SKY34" s="277"/>
      <c r="SKZ34" s="277"/>
      <c r="SLA34" s="277"/>
      <c r="SLB34" s="277"/>
      <c r="SLC34" s="277"/>
      <c r="SLD34" s="277"/>
      <c r="SLE34" s="277"/>
      <c r="SLF34" s="277"/>
      <c r="SLG34" s="277"/>
      <c r="SLH34" s="277"/>
      <c r="SLI34" s="277"/>
      <c r="SLJ34" s="277"/>
      <c r="SLK34" s="277"/>
      <c r="SLL34" s="277"/>
      <c r="SLM34" s="277"/>
      <c r="SLN34" s="277"/>
      <c r="SLO34" s="277"/>
      <c r="SLP34" s="277"/>
      <c r="SLQ34" s="277"/>
      <c r="SLR34" s="277"/>
      <c r="SLS34" s="277"/>
      <c r="SLT34" s="277"/>
      <c r="SLU34" s="277"/>
      <c r="SLV34" s="277"/>
      <c r="SLW34" s="277"/>
      <c r="SLX34" s="277"/>
      <c r="SLY34" s="277"/>
      <c r="SLZ34" s="277"/>
      <c r="SMA34" s="277"/>
      <c r="SMB34" s="277"/>
      <c r="SMC34" s="277"/>
      <c r="SMD34" s="277"/>
      <c r="SME34" s="277"/>
      <c r="SMF34" s="277"/>
      <c r="SMG34" s="277"/>
      <c r="SMH34" s="277"/>
      <c r="SMI34" s="277"/>
      <c r="SMJ34" s="277"/>
      <c r="SMK34" s="277"/>
      <c r="SML34" s="277"/>
      <c r="SMM34" s="277"/>
      <c r="SMN34" s="277"/>
      <c r="SMO34" s="277"/>
      <c r="SMP34" s="277"/>
      <c r="SMQ34" s="277"/>
      <c r="SMR34" s="277"/>
      <c r="SMS34" s="277"/>
      <c r="SMT34" s="277"/>
      <c r="SMU34" s="277"/>
      <c r="SMV34" s="277"/>
      <c r="SMW34" s="277"/>
      <c r="SMX34" s="277"/>
      <c r="SMY34" s="277"/>
      <c r="SMZ34" s="277"/>
      <c r="SNA34" s="277"/>
      <c r="SNB34" s="277"/>
      <c r="SNC34" s="277"/>
      <c r="SND34" s="277"/>
      <c r="SNE34" s="277"/>
      <c r="SNF34" s="277"/>
      <c r="SNG34" s="277"/>
      <c r="SNH34" s="277"/>
      <c r="SNI34" s="277"/>
      <c r="SNJ34" s="277"/>
      <c r="SNK34" s="277"/>
      <c r="SNL34" s="277"/>
      <c r="SNM34" s="277"/>
      <c r="SNN34" s="277"/>
      <c r="SNO34" s="277"/>
      <c r="SNP34" s="277"/>
      <c r="SNQ34" s="277"/>
      <c r="SNR34" s="277"/>
      <c r="SNS34" s="277"/>
      <c r="SNT34" s="277"/>
      <c r="SNU34" s="277"/>
      <c r="SNV34" s="277"/>
      <c r="SNW34" s="277"/>
      <c r="SNX34" s="277"/>
      <c r="SNY34" s="277"/>
      <c r="SNZ34" s="277"/>
      <c r="SOA34" s="277"/>
      <c r="SOB34" s="277"/>
      <c r="SOC34" s="277"/>
      <c r="SOD34" s="277"/>
      <c r="SOE34" s="277"/>
      <c r="SOF34" s="277"/>
      <c r="SOG34" s="277"/>
      <c r="SOH34" s="277"/>
      <c r="SOI34" s="277"/>
      <c r="SOJ34" s="277"/>
      <c r="SOK34" s="277"/>
      <c r="SOL34" s="277"/>
      <c r="SOM34" s="277"/>
      <c r="SON34" s="277"/>
      <c r="SOO34" s="277"/>
      <c r="SOP34" s="277"/>
      <c r="SOQ34" s="277"/>
      <c r="SOR34" s="277"/>
      <c r="SOS34" s="277"/>
      <c r="SOT34" s="277"/>
      <c r="SOU34" s="277"/>
      <c r="SOV34" s="277"/>
      <c r="SOW34" s="277"/>
      <c r="SOX34" s="277"/>
      <c r="SOY34" s="277"/>
      <c r="SOZ34" s="277"/>
      <c r="SPA34" s="277"/>
      <c r="SPB34" s="277"/>
      <c r="SPC34" s="277"/>
      <c r="SPD34" s="277"/>
      <c r="SPE34" s="277"/>
      <c r="SPF34" s="277"/>
      <c r="SPG34" s="277"/>
      <c r="SPH34" s="277"/>
      <c r="SPI34" s="277"/>
      <c r="SPJ34" s="277"/>
      <c r="SPK34" s="277"/>
      <c r="SPL34" s="277"/>
      <c r="SPM34" s="277"/>
      <c r="SPN34" s="277"/>
      <c r="SPO34" s="277"/>
      <c r="SPP34" s="277"/>
      <c r="SPQ34" s="277"/>
      <c r="SPR34" s="277"/>
      <c r="SPS34" s="277"/>
      <c r="SPT34" s="277"/>
      <c r="SPU34" s="277"/>
      <c r="SPV34" s="277"/>
      <c r="SPW34" s="277"/>
      <c r="SPX34" s="277"/>
      <c r="SPY34" s="277"/>
      <c r="SPZ34" s="277"/>
      <c r="SQA34" s="277"/>
      <c r="SQB34" s="277"/>
      <c r="SQC34" s="277"/>
      <c r="SQD34" s="277"/>
      <c r="SQE34" s="277"/>
      <c r="SQF34" s="277"/>
      <c r="SQG34" s="277"/>
      <c r="SQH34" s="277"/>
      <c r="SQI34" s="277"/>
      <c r="SQJ34" s="277"/>
      <c r="SQK34" s="277"/>
      <c r="SQL34" s="277"/>
      <c r="SQM34" s="277"/>
      <c r="SQN34" s="277"/>
      <c r="SQO34" s="277"/>
      <c r="SQP34" s="277"/>
      <c r="SQQ34" s="277"/>
      <c r="SQR34" s="277"/>
      <c r="SQS34" s="277"/>
      <c r="SQT34" s="277"/>
      <c r="SQU34" s="277"/>
      <c r="SQV34" s="277"/>
      <c r="SQW34" s="277"/>
      <c r="SQX34" s="277"/>
      <c r="SQY34" s="277"/>
      <c r="SQZ34" s="277"/>
      <c r="SRA34" s="277"/>
      <c r="SRB34" s="277"/>
      <c r="SRC34" s="277"/>
      <c r="SRD34" s="277"/>
      <c r="SRE34" s="277"/>
      <c r="SRF34" s="277"/>
      <c r="SRG34" s="277"/>
      <c r="SRH34" s="277"/>
      <c r="SRI34" s="277"/>
      <c r="SRJ34" s="277"/>
      <c r="SRK34" s="277"/>
      <c r="SRL34" s="277"/>
      <c r="SRM34" s="277"/>
      <c r="SRN34" s="277"/>
      <c r="SRO34" s="277"/>
      <c r="SRP34" s="277"/>
      <c r="SRQ34" s="277"/>
      <c r="SRR34" s="277"/>
      <c r="SRS34" s="277"/>
      <c r="SRT34" s="277"/>
      <c r="SRU34" s="277"/>
      <c r="SRV34" s="277"/>
      <c r="SRW34" s="277"/>
      <c r="SRX34" s="277"/>
      <c r="SRY34" s="277"/>
      <c r="SRZ34" s="277"/>
      <c r="SSA34" s="277"/>
      <c r="SSB34" s="277"/>
      <c r="SSC34" s="277"/>
      <c r="SSD34" s="277"/>
      <c r="SSE34" s="277"/>
      <c r="SSF34" s="277"/>
      <c r="SSG34" s="277"/>
      <c r="SSH34" s="277"/>
      <c r="SSI34" s="277"/>
      <c r="SSJ34" s="277"/>
      <c r="SSK34" s="277"/>
      <c r="SSL34" s="277"/>
      <c r="SSM34" s="277"/>
      <c r="SSN34" s="277"/>
      <c r="SSO34" s="277"/>
      <c r="SSP34" s="277"/>
      <c r="SSQ34" s="277"/>
      <c r="SSR34" s="277"/>
      <c r="SSS34" s="277"/>
      <c r="SST34" s="277"/>
      <c r="SSU34" s="277"/>
      <c r="SSV34" s="277"/>
      <c r="SSW34" s="277"/>
      <c r="SSX34" s="277"/>
      <c r="SSY34" s="277"/>
      <c r="SSZ34" s="277"/>
      <c r="STA34" s="277"/>
      <c r="STB34" s="277"/>
      <c r="STC34" s="277"/>
      <c r="STD34" s="277"/>
      <c r="STE34" s="277"/>
      <c r="STF34" s="277"/>
      <c r="STG34" s="277"/>
      <c r="STH34" s="277"/>
      <c r="STI34" s="277"/>
      <c r="STJ34" s="277"/>
      <c r="STK34" s="277"/>
      <c r="STL34" s="277"/>
      <c r="STM34" s="277"/>
      <c r="STN34" s="277"/>
      <c r="STO34" s="277"/>
      <c r="STP34" s="277"/>
      <c r="STQ34" s="277"/>
      <c r="STR34" s="277"/>
      <c r="STS34" s="277"/>
      <c r="STT34" s="277"/>
      <c r="STU34" s="277"/>
      <c r="STV34" s="277"/>
      <c r="STW34" s="277"/>
      <c r="STX34" s="277"/>
      <c r="STY34" s="277"/>
      <c r="STZ34" s="277"/>
      <c r="SUA34" s="277"/>
      <c r="SUB34" s="277"/>
      <c r="SUC34" s="277"/>
      <c r="SUD34" s="277"/>
      <c r="SUE34" s="277"/>
      <c r="SUF34" s="277"/>
      <c r="SUG34" s="277"/>
      <c r="SUH34" s="277"/>
      <c r="SUI34" s="277"/>
      <c r="SUJ34" s="277"/>
      <c r="SUK34" s="277"/>
      <c r="SUL34" s="277"/>
      <c r="SUM34" s="277"/>
      <c r="SUN34" s="277"/>
      <c r="SUO34" s="277"/>
      <c r="SUP34" s="277"/>
      <c r="SUQ34" s="277"/>
      <c r="SUR34" s="277"/>
      <c r="SUS34" s="277"/>
      <c r="SUT34" s="277"/>
      <c r="SUU34" s="277"/>
      <c r="SUV34" s="277"/>
      <c r="SUW34" s="277"/>
      <c r="SUX34" s="277"/>
      <c r="SUY34" s="277"/>
      <c r="SUZ34" s="277"/>
      <c r="SVA34" s="277"/>
      <c r="SVB34" s="277"/>
      <c r="SVC34" s="277"/>
      <c r="SVD34" s="277"/>
      <c r="SVE34" s="277"/>
      <c r="SVF34" s="277"/>
      <c r="SVG34" s="277"/>
      <c r="SVH34" s="277"/>
      <c r="SVI34" s="277"/>
      <c r="SVJ34" s="277"/>
      <c r="SVK34" s="277"/>
      <c r="SVL34" s="277"/>
      <c r="SVM34" s="277"/>
      <c r="SVN34" s="277"/>
      <c r="SVO34" s="277"/>
      <c r="SVP34" s="277"/>
      <c r="SVQ34" s="277"/>
      <c r="SVR34" s="277"/>
      <c r="SVS34" s="277"/>
      <c r="SVT34" s="277"/>
      <c r="SVU34" s="277"/>
      <c r="SVV34" s="277"/>
      <c r="SVW34" s="277"/>
      <c r="SVX34" s="277"/>
      <c r="SVY34" s="277"/>
      <c r="SVZ34" s="277"/>
      <c r="SWA34" s="277"/>
      <c r="SWB34" s="277"/>
      <c r="SWC34" s="277"/>
      <c r="SWD34" s="277"/>
      <c r="SWE34" s="277"/>
      <c r="SWF34" s="277"/>
      <c r="SWG34" s="277"/>
      <c r="SWH34" s="277"/>
      <c r="SWI34" s="277"/>
      <c r="SWJ34" s="277"/>
      <c r="SWK34" s="277"/>
      <c r="SWL34" s="277"/>
      <c r="SWM34" s="277"/>
      <c r="SWN34" s="277"/>
      <c r="SWO34" s="277"/>
      <c r="SWP34" s="277"/>
      <c r="SWQ34" s="277"/>
      <c r="SWR34" s="277"/>
      <c r="SWS34" s="277"/>
      <c r="SWT34" s="277"/>
      <c r="SWU34" s="277"/>
      <c r="SWV34" s="277"/>
      <c r="SWW34" s="277"/>
      <c r="SWX34" s="277"/>
      <c r="SWY34" s="277"/>
      <c r="SWZ34" s="277"/>
      <c r="SXA34" s="277"/>
      <c r="SXB34" s="277"/>
      <c r="SXC34" s="277"/>
      <c r="SXD34" s="277"/>
      <c r="SXE34" s="277"/>
      <c r="SXF34" s="277"/>
      <c r="SXG34" s="277"/>
      <c r="SXH34" s="277"/>
      <c r="SXI34" s="277"/>
      <c r="SXJ34" s="277"/>
      <c r="SXK34" s="277"/>
      <c r="SXL34" s="277"/>
      <c r="SXM34" s="277"/>
      <c r="SXN34" s="277"/>
      <c r="SXO34" s="277"/>
      <c r="SXP34" s="277"/>
      <c r="SXQ34" s="277"/>
      <c r="SXR34" s="277"/>
      <c r="SXS34" s="277"/>
      <c r="SXT34" s="277"/>
      <c r="SXU34" s="277"/>
      <c r="SXV34" s="277"/>
      <c r="SXW34" s="277"/>
      <c r="SXX34" s="277"/>
      <c r="SXY34" s="277"/>
      <c r="SXZ34" s="277"/>
      <c r="SYA34" s="277"/>
      <c r="SYB34" s="277"/>
      <c r="SYC34" s="277"/>
      <c r="SYD34" s="277"/>
      <c r="SYE34" s="277"/>
      <c r="SYF34" s="277"/>
      <c r="SYG34" s="277"/>
      <c r="SYH34" s="277"/>
      <c r="SYI34" s="277"/>
      <c r="SYJ34" s="277"/>
      <c r="SYK34" s="277"/>
      <c r="SYL34" s="277"/>
      <c r="SYM34" s="277"/>
      <c r="SYN34" s="277"/>
      <c r="SYO34" s="277"/>
      <c r="SYP34" s="277"/>
      <c r="SYQ34" s="277"/>
      <c r="SYR34" s="277"/>
      <c r="SYS34" s="277"/>
      <c r="SYT34" s="277"/>
      <c r="SYU34" s="277"/>
      <c r="SYV34" s="277"/>
      <c r="SYW34" s="277"/>
      <c r="SYX34" s="277"/>
      <c r="SYY34" s="277"/>
      <c r="SYZ34" s="277"/>
      <c r="SZA34" s="277"/>
      <c r="SZB34" s="277"/>
      <c r="SZC34" s="277"/>
      <c r="SZD34" s="277"/>
      <c r="SZE34" s="277"/>
      <c r="SZF34" s="277"/>
      <c r="SZG34" s="277"/>
      <c r="SZH34" s="277"/>
      <c r="SZI34" s="277"/>
      <c r="SZJ34" s="277"/>
      <c r="SZK34" s="277"/>
      <c r="SZL34" s="277"/>
      <c r="SZM34" s="277"/>
      <c r="SZN34" s="277"/>
      <c r="SZO34" s="277"/>
      <c r="SZP34" s="277"/>
      <c r="SZQ34" s="277"/>
      <c r="SZR34" s="277"/>
      <c r="SZS34" s="277"/>
      <c r="SZT34" s="277"/>
      <c r="SZU34" s="277"/>
      <c r="SZV34" s="277"/>
      <c r="SZW34" s="277"/>
      <c r="SZX34" s="277"/>
      <c r="SZY34" s="277"/>
      <c r="SZZ34" s="277"/>
      <c r="TAA34" s="277"/>
      <c r="TAB34" s="277"/>
      <c r="TAC34" s="277"/>
      <c r="TAD34" s="277"/>
      <c r="TAE34" s="277"/>
      <c r="TAF34" s="277"/>
      <c r="TAG34" s="277"/>
      <c r="TAH34" s="277"/>
      <c r="TAI34" s="277"/>
      <c r="TAJ34" s="277"/>
      <c r="TAK34" s="277"/>
      <c r="TAL34" s="277"/>
      <c r="TAM34" s="277"/>
      <c r="TAN34" s="277"/>
      <c r="TAO34" s="277"/>
      <c r="TAP34" s="277"/>
      <c r="TAQ34" s="277"/>
      <c r="TAR34" s="277"/>
      <c r="TAS34" s="277"/>
      <c r="TAT34" s="277"/>
      <c r="TAU34" s="277"/>
      <c r="TAV34" s="277"/>
      <c r="TAW34" s="277"/>
      <c r="TAX34" s="277"/>
      <c r="TAY34" s="277"/>
      <c r="TAZ34" s="277"/>
      <c r="TBA34" s="277"/>
      <c r="TBB34" s="277"/>
      <c r="TBC34" s="277"/>
      <c r="TBD34" s="277"/>
      <c r="TBE34" s="277"/>
      <c r="TBF34" s="277"/>
      <c r="TBG34" s="277"/>
      <c r="TBH34" s="277"/>
      <c r="TBI34" s="277"/>
      <c r="TBJ34" s="277"/>
      <c r="TBK34" s="277"/>
      <c r="TBL34" s="277"/>
      <c r="TBM34" s="277"/>
      <c r="TBN34" s="277"/>
      <c r="TBO34" s="277"/>
      <c r="TBP34" s="277"/>
      <c r="TBQ34" s="277"/>
      <c r="TBR34" s="277"/>
      <c r="TBS34" s="277"/>
      <c r="TBT34" s="277"/>
      <c r="TBU34" s="277"/>
      <c r="TBV34" s="277"/>
      <c r="TBW34" s="277"/>
      <c r="TBX34" s="277"/>
      <c r="TBY34" s="277"/>
      <c r="TBZ34" s="277"/>
      <c r="TCA34" s="277"/>
      <c r="TCB34" s="277"/>
      <c r="TCC34" s="277"/>
      <c r="TCD34" s="277"/>
      <c r="TCE34" s="277"/>
      <c r="TCF34" s="277"/>
      <c r="TCG34" s="277"/>
      <c r="TCH34" s="277"/>
      <c r="TCI34" s="277"/>
      <c r="TCJ34" s="277"/>
      <c r="TCK34" s="277"/>
      <c r="TCL34" s="277"/>
      <c r="TCM34" s="277"/>
      <c r="TCN34" s="277"/>
      <c r="TCO34" s="277"/>
      <c r="TCP34" s="277"/>
      <c r="TCQ34" s="277"/>
      <c r="TCR34" s="277"/>
      <c r="TCS34" s="277"/>
      <c r="TCT34" s="277"/>
      <c r="TCU34" s="277"/>
      <c r="TCV34" s="277"/>
      <c r="TCW34" s="277"/>
      <c r="TCX34" s="277"/>
      <c r="TCY34" s="277"/>
      <c r="TCZ34" s="277"/>
      <c r="TDA34" s="277"/>
      <c r="TDB34" s="277"/>
      <c r="TDC34" s="277"/>
      <c r="TDD34" s="277"/>
      <c r="TDE34" s="277"/>
      <c r="TDF34" s="277"/>
      <c r="TDG34" s="277"/>
      <c r="TDH34" s="277"/>
      <c r="TDI34" s="277"/>
      <c r="TDJ34" s="277"/>
      <c r="TDK34" s="277"/>
      <c r="TDL34" s="277"/>
      <c r="TDM34" s="277"/>
      <c r="TDN34" s="277"/>
      <c r="TDO34" s="277"/>
      <c r="TDP34" s="277"/>
      <c r="TDQ34" s="277"/>
      <c r="TDR34" s="277"/>
      <c r="TDS34" s="277"/>
      <c r="TDT34" s="277"/>
      <c r="TDU34" s="277"/>
      <c r="TDV34" s="277"/>
      <c r="TDW34" s="277"/>
      <c r="TDX34" s="277"/>
      <c r="TDY34" s="277"/>
      <c r="TDZ34" s="277"/>
      <c r="TEA34" s="277"/>
      <c r="TEB34" s="277"/>
      <c r="TEC34" s="277"/>
      <c r="TED34" s="277"/>
      <c r="TEE34" s="277"/>
      <c r="TEF34" s="277"/>
      <c r="TEG34" s="277"/>
      <c r="TEH34" s="277"/>
      <c r="TEI34" s="277"/>
      <c r="TEJ34" s="277"/>
      <c r="TEK34" s="277"/>
      <c r="TEL34" s="277"/>
      <c r="TEM34" s="277"/>
      <c r="TEN34" s="277"/>
      <c r="TEO34" s="277"/>
      <c r="TEP34" s="277"/>
      <c r="TEQ34" s="277"/>
      <c r="TER34" s="277"/>
      <c r="TES34" s="277"/>
      <c r="TET34" s="277"/>
      <c r="TEU34" s="277"/>
      <c r="TEV34" s="277"/>
      <c r="TEW34" s="277"/>
      <c r="TEX34" s="277"/>
      <c r="TEY34" s="277"/>
      <c r="TEZ34" s="277"/>
      <c r="TFA34" s="277"/>
      <c r="TFB34" s="277"/>
      <c r="TFC34" s="277"/>
      <c r="TFD34" s="277"/>
      <c r="TFE34" s="277"/>
      <c r="TFF34" s="277"/>
      <c r="TFG34" s="277"/>
      <c r="TFH34" s="277"/>
      <c r="TFI34" s="277"/>
      <c r="TFJ34" s="277"/>
      <c r="TFK34" s="277"/>
      <c r="TFL34" s="277"/>
      <c r="TFM34" s="277"/>
      <c r="TFN34" s="277"/>
      <c r="TFO34" s="277"/>
      <c r="TFP34" s="277"/>
      <c r="TFQ34" s="277"/>
      <c r="TFR34" s="277"/>
      <c r="TFS34" s="277"/>
      <c r="TFT34" s="277"/>
      <c r="TFU34" s="277"/>
      <c r="TFV34" s="277"/>
      <c r="TFW34" s="277"/>
      <c r="TFX34" s="277"/>
      <c r="TFY34" s="277"/>
      <c r="TFZ34" s="277"/>
      <c r="TGA34" s="277"/>
      <c r="TGB34" s="277"/>
      <c r="TGC34" s="277"/>
      <c r="TGD34" s="277"/>
      <c r="TGE34" s="277"/>
      <c r="TGF34" s="277"/>
      <c r="TGG34" s="277"/>
      <c r="TGH34" s="277"/>
      <c r="TGI34" s="277"/>
      <c r="TGJ34" s="277"/>
      <c r="TGK34" s="277"/>
      <c r="TGL34" s="277"/>
      <c r="TGM34" s="277"/>
      <c r="TGN34" s="277"/>
      <c r="TGO34" s="277"/>
      <c r="TGP34" s="277"/>
      <c r="TGQ34" s="277"/>
      <c r="TGR34" s="277"/>
      <c r="TGS34" s="277"/>
      <c r="TGT34" s="277"/>
      <c r="TGU34" s="277"/>
      <c r="TGV34" s="277"/>
      <c r="TGW34" s="277"/>
      <c r="TGX34" s="277"/>
      <c r="TGY34" s="277"/>
      <c r="TGZ34" s="277"/>
      <c r="THA34" s="277"/>
      <c r="THB34" s="277"/>
      <c r="THC34" s="277"/>
      <c r="THD34" s="277"/>
      <c r="THE34" s="277"/>
      <c r="THF34" s="277"/>
      <c r="THG34" s="277"/>
      <c r="THH34" s="277"/>
      <c r="THI34" s="277"/>
      <c r="THJ34" s="277"/>
      <c r="THK34" s="277"/>
      <c r="THL34" s="277"/>
      <c r="THM34" s="277"/>
      <c r="THN34" s="277"/>
      <c r="THO34" s="277"/>
      <c r="THP34" s="277"/>
      <c r="THQ34" s="277"/>
      <c r="THR34" s="277"/>
      <c r="THS34" s="277"/>
      <c r="THT34" s="277"/>
      <c r="THU34" s="277"/>
      <c r="THV34" s="277"/>
      <c r="THW34" s="277"/>
      <c r="THX34" s="277"/>
      <c r="THY34" s="277"/>
      <c r="THZ34" s="277"/>
      <c r="TIA34" s="277"/>
      <c r="TIB34" s="277"/>
      <c r="TIC34" s="277"/>
      <c r="TID34" s="277"/>
      <c r="TIE34" s="277"/>
      <c r="TIF34" s="277"/>
      <c r="TIG34" s="277"/>
      <c r="TIH34" s="277"/>
      <c r="TII34" s="277"/>
      <c r="TIJ34" s="277"/>
      <c r="TIK34" s="277"/>
      <c r="TIL34" s="277"/>
      <c r="TIM34" s="277"/>
      <c r="TIN34" s="277"/>
      <c r="TIO34" s="277"/>
      <c r="TIP34" s="277"/>
      <c r="TIQ34" s="277"/>
      <c r="TIR34" s="277"/>
      <c r="TIS34" s="277"/>
      <c r="TIT34" s="277"/>
      <c r="TIU34" s="277"/>
      <c r="TIV34" s="277"/>
      <c r="TIW34" s="277"/>
      <c r="TIX34" s="277"/>
      <c r="TIY34" s="277"/>
      <c r="TIZ34" s="277"/>
      <c r="TJA34" s="277"/>
      <c r="TJB34" s="277"/>
      <c r="TJC34" s="277"/>
      <c r="TJD34" s="277"/>
      <c r="TJE34" s="277"/>
      <c r="TJF34" s="277"/>
      <c r="TJG34" s="277"/>
      <c r="TJH34" s="277"/>
      <c r="TJI34" s="277"/>
      <c r="TJJ34" s="277"/>
      <c r="TJK34" s="277"/>
      <c r="TJL34" s="277"/>
      <c r="TJM34" s="277"/>
      <c r="TJN34" s="277"/>
      <c r="TJO34" s="277"/>
      <c r="TJP34" s="277"/>
      <c r="TJQ34" s="277"/>
      <c r="TJR34" s="277"/>
      <c r="TJS34" s="277"/>
      <c r="TJT34" s="277"/>
      <c r="TJU34" s="277"/>
      <c r="TJV34" s="277"/>
      <c r="TJW34" s="277"/>
      <c r="TJX34" s="277"/>
      <c r="TJY34" s="277"/>
      <c r="TJZ34" s="277"/>
      <c r="TKA34" s="277"/>
      <c r="TKB34" s="277"/>
      <c r="TKC34" s="277"/>
      <c r="TKD34" s="277"/>
      <c r="TKE34" s="277"/>
      <c r="TKF34" s="277"/>
      <c r="TKG34" s="277"/>
      <c r="TKH34" s="277"/>
      <c r="TKI34" s="277"/>
      <c r="TKJ34" s="277"/>
      <c r="TKK34" s="277"/>
      <c r="TKL34" s="277"/>
      <c r="TKM34" s="277"/>
      <c r="TKN34" s="277"/>
      <c r="TKO34" s="277"/>
      <c r="TKP34" s="277"/>
      <c r="TKQ34" s="277"/>
      <c r="TKR34" s="277"/>
      <c r="TKS34" s="277"/>
      <c r="TKT34" s="277"/>
      <c r="TKU34" s="277"/>
      <c r="TKV34" s="277"/>
      <c r="TKW34" s="277"/>
      <c r="TKX34" s="277"/>
      <c r="TKY34" s="277"/>
      <c r="TKZ34" s="277"/>
      <c r="TLA34" s="277"/>
      <c r="TLB34" s="277"/>
      <c r="TLC34" s="277"/>
      <c r="TLD34" s="277"/>
      <c r="TLE34" s="277"/>
      <c r="TLF34" s="277"/>
      <c r="TLG34" s="277"/>
      <c r="TLH34" s="277"/>
      <c r="TLI34" s="277"/>
      <c r="TLJ34" s="277"/>
      <c r="TLK34" s="277"/>
      <c r="TLL34" s="277"/>
      <c r="TLM34" s="277"/>
      <c r="TLN34" s="277"/>
      <c r="TLO34" s="277"/>
      <c r="TLP34" s="277"/>
      <c r="TLQ34" s="277"/>
      <c r="TLR34" s="277"/>
      <c r="TLS34" s="277"/>
      <c r="TLT34" s="277"/>
      <c r="TLU34" s="277"/>
      <c r="TLV34" s="277"/>
      <c r="TLW34" s="277"/>
      <c r="TLX34" s="277"/>
      <c r="TLY34" s="277"/>
      <c r="TLZ34" s="277"/>
      <c r="TMA34" s="277"/>
      <c r="TMB34" s="277"/>
      <c r="TMC34" s="277"/>
      <c r="TMD34" s="277"/>
      <c r="TME34" s="277"/>
      <c r="TMF34" s="277"/>
      <c r="TMG34" s="277"/>
      <c r="TMH34" s="277"/>
      <c r="TMI34" s="277"/>
      <c r="TMJ34" s="277"/>
      <c r="TMK34" s="277"/>
      <c r="TML34" s="277"/>
      <c r="TMM34" s="277"/>
      <c r="TMN34" s="277"/>
      <c r="TMO34" s="277"/>
      <c r="TMP34" s="277"/>
      <c r="TMQ34" s="277"/>
      <c r="TMR34" s="277"/>
      <c r="TMS34" s="277"/>
      <c r="TMT34" s="277"/>
      <c r="TMU34" s="277"/>
      <c r="TMV34" s="277"/>
      <c r="TMW34" s="277"/>
      <c r="TMX34" s="277"/>
      <c r="TMY34" s="277"/>
      <c r="TMZ34" s="277"/>
      <c r="TNA34" s="277"/>
      <c r="TNB34" s="277"/>
      <c r="TNC34" s="277"/>
      <c r="TND34" s="277"/>
      <c r="TNE34" s="277"/>
      <c r="TNF34" s="277"/>
      <c r="TNG34" s="277"/>
      <c r="TNH34" s="277"/>
      <c r="TNI34" s="277"/>
      <c r="TNJ34" s="277"/>
      <c r="TNK34" s="277"/>
      <c r="TNL34" s="277"/>
      <c r="TNM34" s="277"/>
      <c r="TNN34" s="277"/>
      <c r="TNO34" s="277"/>
      <c r="TNP34" s="277"/>
      <c r="TNQ34" s="277"/>
      <c r="TNR34" s="277"/>
      <c r="TNS34" s="277"/>
      <c r="TNT34" s="277"/>
      <c r="TNU34" s="277"/>
      <c r="TNV34" s="277"/>
      <c r="TNW34" s="277"/>
      <c r="TNX34" s="277"/>
      <c r="TNY34" s="277"/>
      <c r="TNZ34" s="277"/>
      <c r="TOA34" s="277"/>
      <c r="TOB34" s="277"/>
      <c r="TOC34" s="277"/>
      <c r="TOD34" s="277"/>
      <c r="TOE34" s="277"/>
      <c r="TOF34" s="277"/>
      <c r="TOG34" s="277"/>
      <c r="TOH34" s="277"/>
      <c r="TOI34" s="277"/>
      <c r="TOJ34" s="277"/>
      <c r="TOK34" s="277"/>
      <c r="TOL34" s="277"/>
      <c r="TOM34" s="277"/>
      <c r="TON34" s="277"/>
      <c r="TOO34" s="277"/>
      <c r="TOP34" s="277"/>
      <c r="TOQ34" s="277"/>
      <c r="TOR34" s="277"/>
      <c r="TOS34" s="277"/>
      <c r="TOT34" s="277"/>
      <c r="TOU34" s="277"/>
      <c r="TOV34" s="277"/>
      <c r="TOW34" s="277"/>
      <c r="TOX34" s="277"/>
      <c r="TOY34" s="277"/>
      <c r="TOZ34" s="277"/>
      <c r="TPA34" s="277"/>
      <c r="TPB34" s="277"/>
      <c r="TPC34" s="277"/>
      <c r="TPD34" s="277"/>
      <c r="TPE34" s="277"/>
      <c r="TPF34" s="277"/>
      <c r="TPG34" s="277"/>
      <c r="TPH34" s="277"/>
      <c r="TPI34" s="277"/>
      <c r="TPJ34" s="277"/>
      <c r="TPK34" s="277"/>
      <c r="TPL34" s="277"/>
      <c r="TPM34" s="277"/>
      <c r="TPN34" s="277"/>
      <c r="TPO34" s="277"/>
      <c r="TPP34" s="277"/>
      <c r="TPQ34" s="277"/>
      <c r="TPR34" s="277"/>
      <c r="TPS34" s="277"/>
      <c r="TPT34" s="277"/>
      <c r="TPU34" s="277"/>
      <c r="TPV34" s="277"/>
      <c r="TPW34" s="277"/>
      <c r="TPX34" s="277"/>
      <c r="TPY34" s="277"/>
      <c r="TPZ34" s="277"/>
      <c r="TQA34" s="277"/>
      <c r="TQB34" s="277"/>
      <c r="TQC34" s="277"/>
      <c r="TQD34" s="277"/>
      <c r="TQE34" s="277"/>
      <c r="TQF34" s="277"/>
      <c r="TQG34" s="277"/>
      <c r="TQH34" s="277"/>
      <c r="TQI34" s="277"/>
      <c r="TQJ34" s="277"/>
      <c r="TQK34" s="277"/>
      <c r="TQL34" s="277"/>
      <c r="TQM34" s="277"/>
      <c r="TQN34" s="277"/>
      <c r="TQO34" s="277"/>
      <c r="TQP34" s="277"/>
      <c r="TQQ34" s="277"/>
      <c r="TQR34" s="277"/>
      <c r="TQS34" s="277"/>
      <c r="TQT34" s="277"/>
      <c r="TQU34" s="277"/>
      <c r="TQV34" s="277"/>
      <c r="TQW34" s="277"/>
      <c r="TQX34" s="277"/>
      <c r="TQY34" s="277"/>
      <c r="TQZ34" s="277"/>
      <c r="TRA34" s="277"/>
      <c r="TRB34" s="277"/>
      <c r="TRC34" s="277"/>
      <c r="TRD34" s="277"/>
      <c r="TRE34" s="277"/>
      <c r="TRF34" s="277"/>
      <c r="TRG34" s="277"/>
      <c r="TRH34" s="277"/>
      <c r="TRI34" s="277"/>
      <c r="TRJ34" s="277"/>
      <c r="TRK34" s="277"/>
      <c r="TRL34" s="277"/>
      <c r="TRM34" s="277"/>
      <c r="TRN34" s="277"/>
      <c r="TRO34" s="277"/>
      <c r="TRP34" s="277"/>
      <c r="TRQ34" s="277"/>
      <c r="TRR34" s="277"/>
      <c r="TRS34" s="277"/>
      <c r="TRT34" s="277"/>
      <c r="TRU34" s="277"/>
      <c r="TRV34" s="277"/>
      <c r="TRW34" s="277"/>
      <c r="TRX34" s="277"/>
      <c r="TRY34" s="277"/>
      <c r="TRZ34" s="277"/>
      <c r="TSA34" s="277"/>
      <c r="TSB34" s="277"/>
      <c r="TSC34" s="277"/>
      <c r="TSD34" s="277"/>
      <c r="TSE34" s="277"/>
      <c r="TSF34" s="277"/>
      <c r="TSG34" s="277"/>
      <c r="TSH34" s="277"/>
      <c r="TSI34" s="277"/>
      <c r="TSJ34" s="277"/>
      <c r="TSK34" s="277"/>
      <c r="TSL34" s="277"/>
      <c r="TSM34" s="277"/>
      <c r="TSN34" s="277"/>
      <c r="TSO34" s="277"/>
      <c r="TSP34" s="277"/>
      <c r="TSQ34" s="277"/>
      <c r="TSR34" s="277"/>
      <c r="TSS34" s="277"/>
      <c r="TST34" s="277"/>
      <c r="TSU34" s="277"/>
      <c r="TSV34" s="277"/>
      <c r="TSW34" s="277"/>
      <c r="TSX34" s="277"/>
      <c r="TSY34" s="277"/>
      <c r="TSZ34" s="277"/>
      <c r="TTA34" s="277"/>
      <c r="TTB34" s="277"/>
      <c r="TTC34" s="277"/>
      <c r="TTD34" s="277"/>
      <c r="TTE34" s="277"/>
      <c r="TTF34" s="277"/>
      <c r="TTG34" s="277"/>
      <c r="TTH34" s="277"/>
      <c r="TTI34" s="277"/>
      <c r="TTJ34" s="277"/>
      <c r="TTK34" s="277"/>
      <c r="TTL34" s="277"/>
      <c r="TTM34" s="277"/>
      <c r="TTN34" s="277"/>
      <c r="TTO34" s="277"/>
      <c r="TTP34" s="277"/>
      <c r="TTQ34" s="277"/>
      <c r="TTR34" s="277"/>
      <c r="TTS34" s="277"/>
      <c r="TTT34" s="277"/>
      <c r="TTU34" s="277"/>
      <c r="TTV34" s="277"/>
      <c r="TTW34" s="277"/>
      <c r="TTX34" s="277"/>
      <c r="TTY34" s="277"/>
      <c r="TTZ34" s="277"/>
      <c r="TUA34" s="277"/>
      <c r="TUB34" s="277"/>
      <c r="TUC34" s="277"/>
      <c r="TUD34" s="277"/>
      <c r="TUE34" s="277"/>
      <c r="TUF34" s="277"/>
      <c r="TUG34" s="277"/>
      <c r="TUH34" s="277"/>
      <c r="TUI34" s="277"/>
      <c r="TUJ34" s="277"/>
      <c r="TUK34" s="277"/>
      <c r="TUL34" s="277"/>
      <c r="TUM34" s="277"/>
      <c r="TUN34" s="277"/>
      <c r="TUO34" s="277"/>
      <c r="TUP34" s="277"/>
      <c r="TUQ34" s="277"/>
      <c r="TUR34" s="277"/>
      <c r="TUS34" s="277"/>
      <c r="TUT34" s="277"/>
      <c r="TUU34" s="277"/>
      <c r="TUV34" s="277"/>
      <c r="TUW34" s="277"/>
      <c r="TUX34" s="277"/>
      <c r="TUY34" s="277"/>
      <c r="TUZ34" s="277"/>
      <c r="TVA34" s="277"/>
      <c r="TVB34" s="277"/>
      <c r="TVC34" s="277"/>
      <c r="TVD34" s="277"/>
      <c r="TVE34" s="277"/>
      <c r="TVF34" s="277"/>
      <c r="TVG34" s="277"/>
      <c r="TVH34" s="277"/>
      <c r="TVI34" s="277"/>
      <c r="TVJ34" s="277"/>
      <c r="TVK34" s="277"/>
      <c r="TVL34" s="277"/>
      <c r="TVM34" s="277"/>
      <c r="TVN34" s="277"/>
      <c r="TVO34" s="277"/>
      <c r="TVP34" s="277"/>
      <c r="TVQ34" s="277"/>
      <c r="TVR34" s="277"/>
      <c r="TVS34" s="277"/>
      <c r="TVT34" s="277"/>
      <c r="TVU34" s="277"/>
      <c r="TVV34" s="277"/>
      <c r="TVW34" s="277"/>
      <c r="TVX34" s="277"/>
      <c r="TVY34" s="277"/>
      <c r="TVZ34" s="277"/>
      <c r="TWA34" s="277"/>
      <c r="TWB34" s="277"/>
      <c r="TWC34" s="277"/>
      <c r="TWD34" s="277"/>
      <c r="TWE34" s="277"/>
      <c r="TWF34" s="277"/>
      <c r="TWG34" s="277"/>
      <c r="TWH34" s="277"/>
      <c r="TWI34" s="277"/>
      <c r="TWJ34" s="277"/>
      <c r="TWK34" s="277"/>
      <c r="TWL34" s="277"/>
      <c r="TWM34" s="277"/>
      <c r="TWN34" s="277"/>
      <c r="TWO34" s="277"/>
      <c r="TWP34" s="277"/>
      <c r="TWQ34" s="277"/>
      <c r="TWR34" s="277"/>
      <c r="TWS34" s="277"/>
      <c r="TWT34" s="277"/>
      <c r="TWU34" s="277"/>
      <c r="TWV34" s="277"/>
      <c r="TWW34" s="277"/>
      <c r="TWX34" s="277"/>
      <c r="TWY34" s="277"/>
      <c r="TWZ34" s="277"/>
      <c r="TXA34" s="277"/>
      <c r="TXB34" s="277"/>
      <c r="TXC34" s="277"/>
      <c r="TXD34" s="277"/>
      <c r="TXE34" s="277"/>
      <c r="TXF34" s="277"/>
      <c r="TXG34" s="277"/>
      <c r="TXH34" s="277"/>
      <c r="TXI34" s="277"/>
      <c r="TXJ34" s="277"/>
      <c r="TXK34" s="277"/>
      <c r="TXL34" s="277"/>
      <c r="TXM34" s="277"/>
      <c r="TXN34" s="277"/>
      <c r="TXO34" s="277"/>
      <c r="TXP34" s="277"/>
      <c r="TXQ34" s="277"/>
      <c r="TXR34" s="277"/>
      <c r="TXS34" s="277"/>
      <c r="TXT34" s="277"/>
      <c r="TXU34" s="277"/>
      <c r="TXV34" s="277"/>
      <c r="TXW34" s="277"/>
      <c r="TXX34" s="277"/>
      <c r="TXY34" s="277"/>
      <c r="TXZ34" s="277"/>
      <c r="TYA34" s="277"/>
      <c r="TYB34" s="277"/>
      <c r="TYC34" s="277"/>
      <c r="TYD34" s="277"/>
      <c r="TYE34" s="277"/>
      <c r="TYF34" s="277"/>
      <c r="TYG34" s="277"/>
      <c r="TYH34" s="277"/>
      <c r="TYI34" s="277"/>
      <c r="TYJ34" s="277"/>
      <c r="TYK34" s="277"/>
      <c r="TYL34" s="277"/>
      <c r="TYM34" s="277"/>
      <c r="TYN34" s="277"/>
      <c r="TYO34" s="277"/>
      <c r="TYP34" s="277"/>
      <c r="TYQ34" s="277"/>
      <c r="TYR34" s="277"/>
      <c r="TYS34" s="277"/>
      <c r="TYT34" s="277"/>
      <c r="TYU34" s="277"/>
      <c r="TYV34" s="277"/>
      <c r="TYW34" s="277"/>
      <c r="TYX34" s="277"/>
      <c r="TYY34" s="277"/>
      <c r="TYZ34" s="277"/>
      <c r="TZA34" s="277"/>
      <c r="TZB34" s="277"/>
      <c r="TZC34" s="277"/>
      <c r="TZD34" s="277"/>
      <c r="TZE34" s="277"/>
      <c r="TZF34" s="277"/>
      <c r="TZG34" s="277"/>
      <c r="TZH34" s="277"/>
      <c r="TZI34" s="277"/>
      <c r="TZJ34" s="277"/>
      <c r="TZK34" s="277"/>
      <c r="TZL34" s="277"/>
      <c r="TZM34" s="277"/>
      <c r="TZN34" s="277"/>
      <c r="TZO34" s="277"/>
      <c r="TZP34" s="277"/>
      <c r="TZQ34" s="277"/>
      <c r="TZR34" s="277"/>
      <c r="TZS34" s="277"/>
      <c r="TZT34" s="277"/>
      <c r="TZU34" s="277"/>
      <c r="TZV34" s="277"/>
      <c r="TZW34" s="277"/>
      <c r="TZX34" s="277"/>
      <c r="TZY34" s="277"/>
      <c r="TZZ34" s="277"/>
      <c r="UAA34" s="277"/>
      <c r="UAB34" s="277"/>
      <c r="UAC34" s="277"/>
      <c r="UAD34" s="277"/>
      <c r="UAE34" s="277"/>
      <c r="UAF34" s="277"/>
      <c r="UAG34" s="277"/>
      <c r="UAH34" s="277"/>
      <c r="UAI34" s="277"/>
      <c r="UAJ34" s="277"/>
      <c r="UAK34" s="277"/>
      <c r="UAL34" s="277"/>
      <c r="UAM34" s="277"/>
      <c r="UAN34" s="277"/>
      <c r="UAO34" s="277"/>
      <c r="UAP34" s="277"/>
      <c r="UAQ34" s="277"/>
      <c r="UAR34" s="277"/>
      <c r="UAS34" s="277"/>
      <c r="UAT34" s="277"/>
      <c r="UAU34" s="277"/>
      <c r="UAV34" s="277"/>
      <c r="UAW34" s="277"/>
      <c r="UAX34" s="277"/>
      <c r="UAY34" s="277"/>
      <c r="UAZ34" s="277"/>
      <c r="UBA34" s="277"/>
      <c r="UBB34" s="277"/>
      <c r="UBC34" s="277"/>
      <c r="UBD34" s="277"/>
      <c r="UBE34" s="277"/>
      <c r="UBF34" s="277"/>
      <c r="UBG34" s="277"/>
      <c r="UBH34" s="277"/>
      <c r="UBI34" s="277"/>
      <c r="UBJ34" s="277"/>
      <c r="UBK34" s="277"/>
      <c r="UBL34" s="277"/>
      <c r="UBM34" s="277"/>
      <c r="UBN34" s="277"/>
      <c r="UBO34" s="277"/>
      <c r="UBP34" s="277"/>
      <c r="UBQ34" s="277"/>
      <c r="UBR34" s="277"/>
      <c r="UBS34" s="277"/>
      <c r="UBT34" s="277"/>
      <c r="UBU34" s="277"/>
      <c r="UBV34" s="277"/>
      <c r="UBW34" s="277"/>
      <c r="UBX34" s="277"/>
      <c r="UBY34" s="277"/>
      <c r="UBZ34" s="277"/>
      <c r="UCA34" s="277"/>
      <c r="UCB34" s="277"/>
      <c r="UCC34" s="277"/>
      <c r="UCD34" s="277"/>
      <c r="UCE34" s="277"/>
      <c r="UCF34" s="277"/>
      <c r="UCG34" s="277"/>
      <c r="UCH34" s="277"/>
      <c r="UCI34" s="277"/>
      <c r="UCJ34" s="277"/>
      <c r="UCK34" s="277"/>
      <c r="UCL34" s="277"/>
      <c r="UCM34" s="277"/>
      <c r="UCN34" s="277"/>
      <c r="UCO34" s="277"/>
      <c r="UCP34" s="277"/>
      <c r="UCQ34" s="277"/>
      <c r="UCR34" s="277"/>
      <c r="UCS34" s="277"/>
      <c r="UCT34" s="277"/>
      <c r="UCU34" s="277"/>
      <c r="UCV34" s="277"/>
      <c r="UCW34" s="277"/>
      <c r="UCX34" s="277"/>
      <c r="UCY34" s="277"/>
      <c r="UCZ34" s="277"/>
      <c r="UDA34" s="277"/>
      <c r="UDB34" s="277"/>
      <c r="UDC34" s="277"/>
      <c r="UDD34" s="277"/>
      <c r="UDE34" s="277"/>
      <c r="UDF34" s="277"/>
      <c r="UDG34" s="277"/>
      <c r="UDH34" s="277"/>
      <c r="UDI34" s="277"/>
      <c r="UDJ34" s="277"/>
      <c r="UDK34" s="277"/>
      <c r="UDL34" s="277"/>
      <c r="UDM34" s="277"/>
      <c r="UDN34" s="277"/>
      <c r="UDO34" s="277"/>
      <c r="UDP34" s="277"/>
      <c r="UDQ34" s="277"/>
      <c r="UDR34" s="277"/>
      <c r="UDS34" s="277"/>
      <c r="UDT34" s="277"/>
      <c r="UDU34" s="277"/>
      <c r="UDV34" s="277"/>
      <c r="UDW34" s="277"/>
      <c r="UDX34" s="277"/>
      <c r="UDY34" s="277"/>
      <c r="UDZ34" s="277"/>
      <c r="UEA34" s="277"/>
      <c r="UEB34" s="277"/>
      <c r="UEC34" s="277"/>
      <c r="UED34" s="277"/>
      <c r="UEE34" s="277"/>
      <c r="UEF34" s="277"/>
      <c r="UEG34" s="277"/>
      <c r="UEH34" s="277"/>
      <c r="UEI34" s="277"/>
      <c r="UEJ34" s="277"/>
      <c r="UEK34" s="277"/>
      <c r="UEL34" s="277"/>
      <c r="UEM34" s="277"/>
      <c r="UEN34" s="277"/>
      <c r="UEO34" s="277"/>
      <c r="UEP34" s="277"/>
      <c r="UEQ34" s="277"/>
      <c r="UER34" s="277"/>
      <c r="UES34" s="277"/>
      <c r="UET34" s="277"/>
      <c r="UEU34" s="277"/>
      <c r="UEV34" s="277"/>
      <c r="UEW34" s="277"/>
      <c r="UEX34" s="277"/>
      <c r="UEY34" s="277"/>
      <c r="UEZ34" s="277"/>
      <c r="UFA34" s="277"/>
      <c r="UFB34" s="277"/>
      <c r="UFC34" s="277"/>
      <c r="UFD34" s="277"/>
      <c r="UFE34" s="277"/>
      <c r="UFF34" s="277"/>
      <c r="UFG34" s="277"/>
      <c r="UFH34" s="277"/>
      <c r="UFI34" s="277"/>
      <c r="UFJ34" s="277"/>
      <c r="UFK34" s="277"/>
      <c r="UFL34" s="277"/>
      <c r="UFM34" s="277"/>
      <c r="UFN34" s="277"/>
      <c r="UFO34" s="277"/>
      <c r="UFP34" s="277"/>
      <c r="UFQ34" s="277"/>
      <c r="UFR34" s="277"/>
      <c r="UFS34" s="277"/>
      <c r="UFT34" s="277"/>
      <c r="UFU34" s="277"/>
      <c r="UFV34" s="277"/>
      <c r="UFW34" s="277"/>
      <c r="UFX34" s="277"/>
      <c r="UFY34" s="277"/>
      <c r="UFZ34" s="277"/>
      <c r="UGA34" s="277"/>
      <c r="UGB34" s="277"/>
      <c r="UGC34" s="277"/>
      <c r="UGD34" s="277"/>
      <c r="UGE34" s="277"/>
      <c r="UGF34" s="277"/>
      <c r="UGG34" s="277"/>
      <c r="UGH34" s="277"/>
      <c r="UGI34" s="277"/>
      <c r="UGJ34" s="277"/>
      <c r="UGK34" s="277"/>
      <c r="UGL34" s="277"/>
      <c r="UGM34" s="277"/>
      <c r="UGN34" s="277"/>
      <c r="UGO34" s="277"/>
      <c r="UGP34" s="277"/>
      <c r="UGQ34" s="277"/>
      <c r="UGR34" s="277"/>
      <c r="UGS34" s="277"/>
      <c r="UGT34" s="277"/>
      <c r="UGU34" s="277"/>
      <c r="UGV34" s="277"/>
      <c r="UGW34" s="277"/>
      <c r="UGX34" s="277"/>
      <c r="UGY34" s="277"/>
      <c r="UGZ34" s="277"/>
      <c r="UHA34" s="277"/>
      <c r="UHB34" s="277"/>
      <c r="UHC34" s="277"/>
      <c r="UHD34" s="277"/>
      <c r="UHE34" s="277"/>
      <c r="UHF34" s="277"/>
      <c r="UHG34" s="277"/>
      <c r="UHH34" s="277"/>
      <c r="UHI34" s="277"/>
      <c r="UHJ34" s="277"/>
      <c r="UHK34" s="277"/>
      <c r="UHL34" s="277"/>
      <c r="UHM34" s="277"/>
      <c r="UHN34" s="277"/>
      <c r="UHO34" s="277"/>
      <c r="UHP34" s="277"/>
      <c r="UHQ34" s="277"/>
      <c r="UHR34" s="277"/>
      <c r="UHS34" s="277"/>
      <c r="UHT34" s="277"/>
      <c r="UHU34" s="277"/>
      <c r="UHV34" s="277"/>
      <c r="UHW34" s="277"/>
      <c r="UHX34" s="277"/>
      <c r="UHY34" s="277"/>
      <c r="UHZ34" s="277"/>
      <c r="UIA34" s="277"/>
      <c r="UIB34" s="277"/>
      <c r="UIC34" s="277"/>
      <c r="UID34" s="277"/>
      <c r="UIE34" s="277"/>
      <c r="UIF34" s="277"/>
      <c r="UIG34" s="277"/>
      <c r="UIH34" s="277"/>
      <c r="UII34" s="277"/>
      <c r="UIJ34" s="277"/>
      <c r="UIK34" s="277"/>
      <c r="UIL34" s="277"/>
      <c r="UIM34" s="277"/>
      <c r="UIN34" s="277"/>
      <c r="UIO34" s="277"/>
      <c r="UIP34" s="277"/>
      <c r="UIQ34" s="277"/>
      <c r="UIR34" s="277"/>
      <c r="UIS34" s="277"/>
      <c r="UIT34" s="277"/>
      <c r="UIU34" s="277"/>
      <c r="UIV34" s="277"/>
      <c r="UIW34" s="277"/>
      <c r="UIX34" s="277"/>
      <c r="UIY34" s="277"/>
      <c r="UIZ34" s="277"/>
      <c r="UJA34" s="277"/>
      <c r="UJB34" s="277"/>
      <c r="UJC34" s="277"/>
      <c r="UJD34" s="277"/>
      <c r="UJE34" s="277"/>
      <c r="UJF34" s="277"/>
      <c r="UJG34" s="277"/>
      <c r="UJH34" s="277"/>
      <c r="UJI34" s="277"/>
      <c r="UJJ34" s="277"/>
      <c r="UJK34" s="277"/>
      <c r="UJL34" s="277"/>
      <c r="UJM34" s="277"/>
      <c r="UJN34" s="277"/>
      <c r="UJO34" s="277"/>
      <c r="UJP34" s="277"/>
      <c r="UJQ34" s="277"/>
      <c r="UJR34" s="277"/>
      <c r="UJS34" s="277"/>
      <c r="UJT34" s="277"/>
      <c r="UJU34" s="277"/>
      <c r="UJV34" s="277"/>
      <c r="UJW34" s="277"/>
      <c r="UJX34" s="277"/>
      <c r="UJY34" s="277"/>
      <c r="UJZ34" s="277"/>
      <c r="UKA34" s="277"/>
      <c r="UKB34" s="277"/>
      <c r="UKC34" s="277"/>
      <c r="UKD34" s="277"/>
      <c r="UKE34" s="277"/>
      <c r="UKF34" s="277"/>
      <c r="UKG34" s="277"/>
      <c r="UKH34" s="277"/>
      <c r="UKI34" s="277"/>
      <c r="UKJ34" s="277"/>
      <c r="UKK34" s="277"/>
      <c r="UKL34" s="277"/>
      <c r="UKM34" s="277"/>
      <c r="UKN34" s="277"/>
      <c r="UKO34" s="277"/>
      <c r="UKP34" s="277"/>
      <c r="UKQ34" s="277"/>
      <c r="UKR34" s="277"/>
      <c r="UKS34" s="277"/>
      <c r="UKT34" s="277"/>
      <c r="UKU34" s="277"/>
      <c r="UKV34" s="277"/>
      <c r="UKW34" s="277"/>
      <c r="UKX34" s="277"/>
      <c r="UKY34" s="277"/>
      <c r="UKZ34" s="277"/>
      <c r="ULA34" s="277"/>
      <c r="ULB34" s="277"/>
      <c r="ULC34" s="277"/>
      <c r="ULD34" s="277"/>
      <c r="ULE34" s="277"/>
      <c r="ULF34" s="277"/>
      <c r="ULG34" s="277"/>
      <c r="ULH34" s="277"/>
      <c r="ULI34" s="277"/>
      <c r="ULJ34" s="277"/>
      <c r="ULK34" s="277"/>
      <c r="ULL34" s="277"/>
      <c r="ULM34" s="277"/>
      <c r="ULN34" s="277"/>
      <c r="ULO34" s="277"/>
      <c r="ULP34" s="277"/>
      <c r="ULQ34" s="277"/>
      <c r="ULR34" s="277"/>
      <c r="ULS34" s="277"/>
      <c r="ULT34" s="277"/>
      <c r="ULU34" s="277"/>
      <c r="ULV34" s="277"/>
      <c r="ULW34" s="277"/>
      <c r="ULX34" s="277"/>
      <c r="ULY34" s="277"/>
      <c r="ULZ34" s="277"/>
      <c r="UMA34" s="277"/>
      <c r="UMB34" s="277"/>
      <c r="UMC34" s="277"/>
      <c r="UMD34" s="277"/>
      <c r="UME34" s="277"/>
      <c r="UMF34" s="277"/>
      <c r="UMG34" s="277"/>
      <c r="UMH34" s="277"/>
      <c r="UMI34" s="277"/>
      <c r="UMJ34" s="277"/>
      <c r="UMK34" s="277"/>
      <c r="UML34" s="277"/>
      <c r="UMM34" s="277"/>
      <c r="UMN34" s="277"/>
      <c r="UMO34" s="277"/>
      <c r="UMP34" s="277"/>
      <c r="UMQ34" s="277"/>
      <c r="UMR34" s="277"/>
      <c r="UMS34" s="277"/>
      <c r="UMT34" s="277"/>
      <c r="UMU34" s="277"/>
      <c r="UMV34" s="277"/>
      <c r="UMW34" s="277"/>
      <c r="UMX34" s="277"/>
      <c r="UMY34" s="277"/>
      <c r="UMZ34" s="277"/>
      <c r="UNA34" s="277"/>
      <c r="UNB34" s="277"/>
      <c r="UNC34" s="277"/>
      <c r="UND34" s="277"/>
      <c r="UNE34" s="277"/>
      <c r="UNF34" s="277"/>
      <c r="UNG34" s="277"/>
      <c r="UNH34" s="277"/>
      <c r="UNI34" s="277"/>
      <c r="UNJ34" s="277"/>
      <c r="UNK34" s="277"/>
      <c r="UNL34" s="277"/>
      <c r="UNM34" s="277"/>
      <c r="UNN34" s="277"/>
      <c r="UNO34" s="277"/>
      <c r="UNP34" s="277"/>
      <c r="UNQ34" s="277"/>
      <c r="UNR34" s="277"/>
      <c r="UNS34" s="277"/>
      <c r="UNT34" s="277"/>
      <c r="UNU34" s="277"/>
      <c r="UNV34" s="277"/>
      <c r="UNW34" s="277"/>
      <c r="UNX34" s="277"/>
      <c r="UNY34" s="277"/>
      <c r="UNZ34" s="277"/>
      <c r="UOA34" s="277"/>
      <c r="UOB34" s="277"/>
      <c r="UOC34" s="277"/>
      <c r="UOD34" s="277"/>
      <c r="UOE34" s="277"/>
      <c r="UOF34" s="277"/>
      <c r="UOG34" s="277"/>
      <c r="UOH34" s="277"/>
      <c r="UOI34" s="277"/>
      <c r="UOJ34" s="277"/>
      <c r="UOK34" s="277"/>
      <c r="UOL34" s="277"/>
      <c r="UOM34" s="277"/>
      <c r="UON34" s="277"/>
      <c r="UOO34" s="277"/>
      <c r="UOP34" s="277"/>
      <c r="UOQ34" s="277"/>
      <c r="UOR34" s="277"/>
      <c r="UOS34" s="277"/>
      <c r="UOT34" s="277"/>
      <c r="UOU34" s="277"/>
      <c r="UOV34" s="277"/>
      <c r="UOW34" s="277"/>
      <c r="UOX34" s="277"/>
      <c r="UOY34" s="277"/>
      <c r="UOZ34" s="277"/>
      <c r="UPA34" s="277"/>
      <c r="UPB34" s="277"/>
      <c r="UPC34" s="277"/>
      <c r="UPD34" s="277"/>
      <c r="UPE34" s="277"/>
      <c r="UPF34" s="277"/>
      <c r="UPG34" s="277"/>
      <c r="UPH34" s="277"/>
      <c r="UPI34" s="277"/>
      <c r="UPJ34" s="277"/>
      <c r="UPK34" s="277"/>
      <c r="UPL34" s="277"/>
      <c r="UPM34" s="277"/>
      <c r="UPN34" s="277"/>
      <c r="UPO34" s="277"/>
      <c r="UPP34" s="277"/>
      <c r="UPQ34" s="277"/>
      <c r="UPR34" s="277"/>
      <c r="UPS34" s="277"/>
      <c r="UPT34" s="277"/>
      <c r="UPU34" s="277"/>
      <c r="UPV34" s="277"/>
      <c r="UPW34" s="277"/>
      <c r="UPX34" s="277"/>
      <c r="UPY34" s="277"/>
      <c r="UPZ34" s="277"/>
      <c r="UQA34" s="277"/>
      <c r="UQB34" s="277"/>
      <c r="UQC34" s="277"/>
      <c r="UQD34" s="277"/>
      <c r="UQE34" s="277"/>
      <c r="UQF34" s="277"/>
      <c r="UQG34" s="277"/>
      <c r="UQH34" s="277"/>
      <c r="UQI34" s="277"/>
      <c r="UQJ34" s="277"/>
      <c r="UQK34" s="277"/>
      <c r="UQL34" s="277"/>
      <c r="UQM34" s="277"/>
      <c r="UQN34" s="277"/>
      <c r="UQO34" s="277"/>
      <c r="UQP34" s="277"/>
      <c r="UQQ34" s="277"/>
      <c r="UQR34" s="277"/>
      <c r="UQS34" s="277"/>
      <c r="UQT34" s="277"/>
      <c r="UQU34" s="277"/>
      <c r="UQV34" s="277"/>
      <c r="UQW34" s="277"/>
      <c r="UQX34" s="277"/>
      <c r="UQY34" s="277"/>
      <c r="UQZ34" s="277"/>
      <c r="URA34" s="277"/>
      <c r="URB34" s="277"/>
      <c r="URC34" s="277"/>
      <c r="URD34" s="277"/>
      <c r="URE34" s="277"/>
      <c r="URF34" s="277"/>
      <c r="URG34" s="277"/>
      <c r="URH34" s="277"/>
      <c r="URI34" s="277"/>
      <c r="URJ34" s="277"/>
      <c r="URK34" s="277"/>
      <c r="URL34" s="277"/>
      <c r="URM34" s="277"/>
      <c r="URN34" s="277"/>
      <c r="URO34" s="277"/>
      <c r="URP34" s="277"/>
      <c r="URQ34" s="277"/>
      <c r="URR34" s="277"/>
      <c r="URS34" s="277"/>
      <c r="URT34" s="277"/>
      <c r="URU34" s="277"/>
      <c r="URV34" s="277"/>
      <c r="URW34" s="277"/>
      <c r="URX34" s="277"/>
      <c r="URY34" s="277"/>
      <c r="URZ34" s="277"/>
      <c r="USA34" s="277"/>
      <c r="USB34" s="277"/>
      <c r="USC34" s="277"/>
      <c r="USD34" s="277"/>
      <c r="USE34" s="277"/>
      <c r="USF34" s="277"/>
      <c r="USG34" s="277"/>
      <c r="USH34" s="277"/>
      <c r="USI34" s="277"/>
      <c r="USJ34" s="277"/>
      <c r="USK34" s="277"/>
      <c r="USL34" s="277"/>
      <c r="USM34" s="277"/>
      <c r="USN34" s="277"/>
      <c r="USO34" s="277"/>
      <c r="USP34" s="277"/>
      <c r="USQ34" s="277"/>
      <c r="USR34" s="277"/>
      <c r="USS34" s="277"/>
      <c r="UST34" s="277"/>
      <c r="USU34" s="277"/>
      <c r="USV34" s="277"/>
      <c r="USW34" s="277"/>
      <c r="USX34" s="277"/>
      <c r="USY34" s="277"/>
      <c r="USZ34" s="277"/>
      <c r="UTA34" s="277"/>
      <c r="UTB34" s="277"/>
      <c r="UTC34" s="277"/>
      <c r="UTD34" s="277"/>
      <c r="UTE34" s="277"/>
      <c r="UTF34" s="277"/>
      <c r="UTG34" s="277"/>
      <c r="UTH34" s="277"/>
      <c r="UTI34" s="277"/>
      <c r="UTJ34" s="277"/>
      <c r="UTK34" s="277"/>
      <c r="UTL34" s="277"/>
      <c r="UTM34" s="277"/>
      <c r="UTN34" s="277"/>
      <c r="UTO34" s="277"/>
      <c r="UTP34" s="277"/>
      <c r="UTQ34" s="277"/>
      <c r="UTR34" s="277"/>
      <c r="UTS34" s="277"/>
      <c r="UTT34" s="277"/>
      <c r="UTU34" s="277"/>
      <c r="UTV34" s="277"/>
      <c r="UTW34" s="277"/>
      <c r="UTX34" s="277"/>
      <c r="UTY34" s="277"/>
      <c r="UTZ34" s="277"/>
      <c r="UUA34" s="277"/>
      <c r="UUB34" s="277"/>
      <c r="UUC34" s="277"/>
      <c r="UUD34" s="277"/>
      <c r="UUE34" s="277"/>
      <c r="UUF34" s="277"/>
      <c r="UUG34" s="277"/>
      <c r="UUH34" s="277"/>
      <c r="UUI34" s="277"/>
      <c r="UUJ34" s="277"/>
      <c r="UUK34" s="277"/>
      <c r="UUL34" s="277"/>
      <c r="UUM34" s="277"/>
      <c r="UUN34" s="277"/>
      <c r="UUO34" s="277"/>
      <c r="UUP34" s="277"/>
      <c r="UUQ34" s="277"/>
      <c r="UUR34" s="277"/>
      <c r="UUS34" s="277"/>
      <c r="UUT34" s="277"/>
      <c r="UUU34" s="277"/>
      <c r="UUV34" s="277"/>
      <c r="UUW34" s="277"/>
      <c r="UUX34" s="277"/>
      <c r="UUY34" s="277"/>
      <c r="UUZ34" s="277"/>
      <c r="UVA34" s="277"/>
      <c r="UVB34" s="277"/>
      <c r="UVC34" s="277"/>
      <c r="UVD34" s="277"/>
      <c r="UVE34" s="277"/>
      <c r="UVF34" s="277"/>
      <c r="UVG34" s="277"/>
      <c r="UVH34" s="277"/>
      <c r="UVI34" s="277"/>
      <c r="UVJ34" s="277"/>
      <c r="UVK34" s="277"/>
      <c r="UVL34" s="277"/>
      <c r="UVM34" s="277"/>
      <c r="UVN34" s="277"/>
      <c r="UVO34" s="277"/>
      <c r="UVP34" s="277"/>
      <c r="UVQ34" s="277"/>
      <c r="UVR34" s="277"/>
      <c r="UVS34" s="277"/>
      <c r="UVT34" s="277"/>
      <c r="UVU34" s="277"/>
      <c r="UVV34" s="277"/>
      <c r="UVW34" s="277"/>
      <c r="UVX34" s="277"/>
      <c r="UVY34" s="277"/>
      <c r="UVZ34" s="277"/>
      <c r="UWA34" s="277"/>
      <c r="UWB34" s="277"/>
      <c r="UWC34" s="277"/>
      <c r="UWD34" s="277"/>
      <c r="UWE34" s="277"/>
      <c r="UWF34" s="277"/>
      <c r="UWG34" s="277"/>
      <c r="UWH34" s="277"/>
      <c r="UWI34" s="277"/>
      <c r="UWJ34" s="277"/>
      <c r="UWK34" s="277"/>
      <c r="UWL34" s="277"/>
      <c r="UWM34" s="277"/>
      <c r="UWN34" s="277"/>
      <c r="UWO34" s="277"/>
      <c r="UWP34" s="277"/>
      <c r="UWQ34" s="277"/>
      <c r="UWR34" s="277"/>
      <c r="UWS34" s="277"/>
      <c r="UWT34" s="277"/>
      <c r="UWU34" s="277"/>
      <c r="UWV34" s="277"/>
      <c r="UWW34" s="277"/>
      <c r="UWX34" s="277"/>
      <c r="UWY34" s="277"/>
      <c r="UWZ34" s="277"/>
      <c r="UXA34" s="277"/>
      <c r="UXB34" s="277"/>
      <c r="UXC34" s="277"/>
      <c r="UXD34" s="277"/>
      <c r="UXE34" s="277"/>
      <c r="UXF34" s="277"/>
      <c r="UXG34" s="277"/>
      <c r="UXH34" s="277"/>
      <c r="UXI34" s="277"/>
      <c r="UXJ34" s="277"/>
      <c r="UXK34" s="277"/>
      <c r="UXL34" s="277"/>
      <c r="UXM34" s="277"/>
      <c r="UXN34" s="277"/>
      <c r="UXO34" s="277"/>
      <c r="UXP34" s="277"/>
      <c r="UXQ34" s="277"/>
      <c r="UXR34" s="277"/>
      <c r="UXS34" s="277"/>
      <c r="UXT34" s="277"/>
      <c r="UXU34" s="277"/>
      <c r="UXV34" s="277"/>
      <c r="UXW34" s="277"/>
      <c r="UXX34" s="277"/>
      <c r="UXY34" s="277"/>
      <c r="UXZ34" s="277"/>
      <c r="UYA34" s="277"/>
      <c r="UYB34" s="277"/>
      <c r="UYC34" s="277"/>
      <c r="UYD34" s="277"/>
      <c r="UYE34" s="277"/>
      <c r="UYF34" s="277"/>
      <c r="UYG34" s="277"/>
      <c r="UYH34" s="277"/>
      <c r="UYI34" s="277"/>
      <c r="UYJ34" s="277"/>
      <c r="UYK34" s="277"/>
      <c r="UYL34" s="277"/>
      <c r="UYM34" s="277"/>
      <c r="UYN34" s="277"/>
      <c r="UYO34" s="277"/>
      <c r="UYP34" s="277"/>
      <c r="UYQ34" s="277"/>
      <c r="UYR34" s="277"/>
      <c r="UYS34" s="277"/>
      <c r="UYT34" s="277"/>
      <c r="UYU34" s="277"/>
      <c r="UYV34" s="277"/>
      <c r="UYW34" s="277"/>
      <c r="UYX34" s="277"/>
      <c r="UYY34" s="277"/>
      <c r="UYZ34" s="277"/>
      <c r="UZA34" s="277"/>
      <c r="UZB34" s="277"/>
      <c r="UZC34" s="277"/>
      <c r="UZD34" s="277"/>
      <c r="UZE34" s="277"/>
      <c r="UZF34" s="277"/>
      <c r="UZG34" s="277"/>
      <c r="UZH34" s="277"/>
      <c r="UZI34" s="277"/>
      <c r="UZJ34" s="277"/>
      <c r="UZK34" s="277"/>
      <c r="UZL34" s="277"/>
      <c r="UZM34" s="277"/>
      <c r="UZN34" s="277"/>
      <c r="UZO34" s="277"/>
      <c r="UZP34" s="277"/>
      <c r="UZQ34" s="277"/>
      <c r="UZR34" s="277"/>
      <c r="UZS34" s="277"/>
      <c r="UZT34" s="277"/>
      <c r="UZU34" s="277"/>
      <c r="UZV34" s="277"/>
      <c r="UZW34" s="277"/>
      <c r="UZX34" s="277"/>
      <c r="UZY34" s="277"/>
      <c r="UZZ34" s="277"/>
      <c r="VAA34" s="277"/>
      <c r="VAB34" s="277"/>
      <c r="VAC34" s="277"/>
      <c r="VAD34" s="277"/>
      <c r="VAE34" s="277"/>
      <c r="VAF34" s="277"/>
      <c r="VAG34" s="277"/>
      <c r="VAH34" s="277"/>
      <c r="VAI34" s="277"/>
      <c r="VAJ34" s="277"/>
      <c r="VAK34" s="277"/>
      <c r="VAL34" s="277"/>
      <c r="VAM34" s="277"/>
      <c r="VAN34" s="277"/>
      <c r="VAO34" s="277"/>
      <c r="VAP34" s="277"/>
      <c r="VAQ34" s="277"/>
      <c r="VAR34" s="277"/>
      <c r="VAS34" s="277"/>
      <c r="VAT34" s="277"/>
      <c r="VAU34" s="277"/>
      <c r="VAV34" s="277"/>
      <c r="VAW34" s="277"/>
      <c r="VAX34" s="277"/>
      <c r="VAY34" s="277"/>
      <c r="VAZ34" s="277"/>
      <c r="VBA34" s="277"/>
      <c r="VBB34" s="277"/>
      <c r="VBC34" s="277"/>
      <c r="VBD34" s="277"/>
      <c r="VBE34" s="277"/>
      <c r="VBF34" s="277"/>
      <c r="VBG34" s="277"/>
      <c r="VBH34" s="277"/>
      <c r="VBI34" s="277"/>
      <c r="VBJ34" s="277"/>
      <c r="VBK34" s="277"/>
      <c r="VBL34" s="277"/>
      <c r="VBM34" s="277"/>
      <c r="VBN34" s="277"/>
      <c r="VBO34" s="277"/>
      <c r="VBP34" s="277"/>
      <c r="VBQ34" s="277"/>
      <c r="VBR34" s="277"/>
      <c r="VBS34" s="277"/>
      <c r="VBT34" s="277"/>
      <c r="VBU34" s="277"/>
      <c r="VBV34" s="277"/>
      <c r="VBW34" s="277"/>
      <c r="VBX34" s="277"/>
      <c r="VBY34" s="277"/>
      <c r="VBZ34" s="277"/>
      <c r="VCA34" s="277"/>
      <c r="VCB34" s="277"/>
      <c r="VCC34" s="277"/>
      <c r="VCD34" s="277"/>
      <c r="VCE34" s="277"/>
      <c r="VCF34" s="277"/>
      <c r="VCG34" s="277"/>
      <c r="VCH34" s="277"/>
      <c r="VCI34" s="277"/>
      <c r="VCJ34" s="277"/>
      <c r="VCK34" s="277"/>
      <c r="VCL34" s="277"/>
      <c r="VCM34" s="277"/>
      <c r="VCN34" s="277"/>
      <c r="VCO34" s="277"/>
      <c r="VCP34" s="277"/>
      <c r="VCQ34" s="277"/>
      <c r="VCR34" s="277"/>
      <c r="VCS34" s="277"/>
      <c r="VCT34" s="277"/>
      <c r="VCU34" s="277"/>
      <c r="VCV34" s="277"/>
      <c r="VCW34" s="277"/>
      <c r="VCX34" s="277"/>
      <c r="VCY34" s="277"/>
      <c r="VCZ34" s="277"/>
      <c r="VDA34" s="277"/>
      <c r="VDB34" s="277"/>
      <c r="VDC34" s="277"/>
      <c r="VDD34" s="277"/>
      <c r="VDE34" s="277"/>
      <c r="VDF34" s="277"/>
      <c r="VDG34" s="277"/>
      <c r="VDH34" s="277"/>
      <c r="VDI34" s="277"/>
      <c r="VDJ34" s="277"/>
      <c r="VDK34" s="277"/>
      <c r="VDL34" s="277"/>
      <c r="VDM34" s="277"/>
      <c r="VDN34" s="277"/>
      <c r="VDO34" s="277"/>
      <c r="VDP34" s="277"/>
      <c r="VDQ34" s="277"/>
      <c r="VDR34" s="277"/>
      <c r="VDS34" s="277"/>
      <c r="VDT34" s="277"/>
      <c r="VDU34" s="277"/>
      <c r="VDV34" s="277"/>
      <c r="VDW34" s="277"/>
      <c r="VDX34" s="277"/>
      <c r="VDY34" s="277"/>
      <c r="VDZ34" s="277"/>
      <c r="VEA34" s="277"/>
      <c r="VEB34" s="277"/>
      <c r="VEC34" s="277"/>
      <c r="VED34" s="277"/>
      <c r="VEE34" s="277"/>
      <c r="VEF34" s="277"/>
      <c r="VEG34" s="277"/>
      <c r="VEH34" s="277"/>
      <c r="VEI34" s="277"/>
      <c r="VEJ34" s="277"/>
      <c r="VEK34" s="277"/>
      <c r="VEL34" s="277"/>
      <c r="VEM34" s="277"/>
      <c r="VEN34" s="277"/>
      <c r="VEO34" s="277"/>
      <c r="VEP34" s="277"/>
      <c r="VEQ34" s="277"/>
      <c r="VER34" s="277"/>
      <c r="VES34" s="277"/>
      <c r="VET34" s="277"/>
      <c r="VEU34" s="277"/>
      <c r="VEV34" s="277"/>
      <c r="VEW34" s="277"/>
      <c r="VEX34" s="277"/>
      <c r="VEY34" s="277"/>
      <c r="VEZ34" s="277"/>
      <c r="VFA34" s="277"/>
      <c r="VFB34" s="277"/>
      <c r="VFC34" s="277"/>
      <c r="VFD34" s="277"/>
      <c r="VFE34" s="277"/>
      <c r="VFF34" s="277"/>
      <c r="VFG34" s="277"/>
      <c r="VFH34" s="277"/>
      <c r="VFI34" s="277"/>
      <c r="VFJ34" s="277"/>
      <c r="VFK34" s="277"/>
      <c r="VFL34" s="277"/>
      <c r="VFM34" s="277"/>
      <c r="VFN34" s="277"/>
      <c r="VFO34" s="277"/>
      <c r="VFP34" s="277"/>
      <c r="VFQ34" s="277"/>
      <c r="VFR34" s="277"/>
      <c r="VFS34" s="277"/>
      <c r="VFT34" s="277"/>
      <c r="VFU34" s="277"/>
      <c r="VFV34" s="277"/>
      <c r="VFW34" s="277"/>
      <c r="VFX34" s="277"/>
      <c r="VFY34" s="277"/>
      <c r="VFZ34" s="277"/>
      <c r="VGA34" s="277"/>
      <c r="VGB34" s="277"/>
      <c r="VGC34" s="277"/>
      <c r="VGD34" s="277"/>
      <c r="VGE34" s="277"/>
      <c r="VGF34" s="277"/>
      <c r="VGG34" s="277"/>
      <c r="VGH34" s="277"/>
      <c r="VGI34" s="277"/>
      <c r="VGJ34" s="277"/>
      <c r="VGK34" s="277"/>
      <c r="VGL34" s="277"/>
      <c r="VGM34" s="277"/>
      <c r="VGN34" s="277"/>
      <c r="VGO34" s="277"/>
      <c r="VGP34" s="277"/>
      <c r="VGQ34" s="277"/>
      <c r="VGR34" s="277"/>
      <c r="VGS34" s="277"/>
      <c r="VGT34" s="277"/>
      <c r="VGU34" s="277"/>
      <c r="VGV34" s="277"/>
      <c r="VGW34" s="277"/>
      <c r="VGX34" s="277"/>
      <c r="VGY34" s="277"/>
      <c r="VGZ34" s="277"/>
      <c r="VHA34" s="277"/>
      <c r="VHB34" s="277"/>
      <c r="VHC34" s="277"/>
      <c r="VHD34" s="277"/>
      <c r="VHE34" s="277"/>
      <c r="VHF34" s="277"/>
      <c r="VHG34" s="277"/>
      <c r="VHH34" s="277"/>
      <c r="VHI34" s="277"/>
      <c r="VHJ34" s="277"/>
      <c r="VHK34" s="277"/>
      <c r="VHL34" s="277"/>
      <c r="VHM34" s="277"/>
      <c r="VHN34" s="277"/>
      <c r="VHO34" s="277"/>
      <c r="VHP34" s="277"/>
      <c r="VHQ34" s="277"/>
      <c r="VHR34" s="277"/>
      <c r="VHS34" s="277"/>
      <c r="VHT34" s="277"/>
      <c r="VHU34" s="277"/>
      <c r="VHV34" s="277"/>
      <c r="VHW34" s="277"/>
      <c r="VHX34" s="277"/>
      <c r="VHY34" s="277"/>
      <c r="VHZ34" s="277"/>
      <c r="VIA34" s="277"/>
      <c r="VIB34" s="277"/>
      <c r="VIC34" s="277"/>
      <c r="VID34" s="277"/>
      <c r="VIE34" s="277"/>
      <c r="VIF34" s="277"/>
      <c r="VIG34" s="277"/>
      <c r="VIH34" s="277"/>
      <c r="VII34" s="277"/>
      <c r="VIJ34" s="277"/>
      <c r="VIK34" s="277"/>
      <c r="VIL34" s="277"/>
      <c r="VIM34" s="277"/>
      <c r="VIN34" s="277"/>
      <c r="VIO34" s="277"/>
      <c r="VIP34" s="277"/>
      <c r="VIQ34" s="277"/>
      <c r="VIR34" s="277"/>
      <c r="VIS34" s="277"/>
      <c r="VIT34" s="277"/>
      <c r="VIU34" s="277"/>
      <c r="VIV34" s="277"/>
      <c r="VIW34" s="277"/>
      <c r="VIX34" s="277"/>
      <c r="VIY34" s="277"/>
      <c r="VIZ34" s="277"/>
      <c r="VJA34" s="277"/>
      <c r="VJB34" s="277"/>
      <c r="VJC34" s="277"/>
      <c r="VJD34" s="277"/>
      <c r="VJE34" s="277"/>
      <c r="VJF34" s="277"/>
      <c r="VJG34" s="277"/>
      <c r="VJH34" s="277"/>
      <c r="VJI34" s="277"/>
      <c r="VJJ34" s="277"/>
      <c r="VJK34" s="277"/>
      <c r="VJL34" s="277"/>
      <c r="VJM34" s="277"/>
      <c r="VJN34" s="277"/>
      <c r="VJO34" s="277"/>
      <c r="VJP34" s="277"/>
      <c r="VJQ34" s="277"/>
      <c r="VJR34" s="277"/>
      <c r="VJS34" s="277"/>
      <c r="VJT34" s="277"/>
      <c r="VJU34" s="277"/>
      <c r="VJV34" s="277"/>
      <c r="VJW34" s="277"/>
      <c r="VJX34" s="277"/>
      <c r="VJY34" s="277"/>
      <c r="VJZ34" s="277"/>
      <c r="VKA34" s="277"/>
      <c r="VKB34" s="277"/>
      <c r="VKC34" s="277"/>
      <c r="VKD34" s="277"/>
      <c r="VKE34" s="277"/>
      <c r="VKF34" s="277"/>
      <c r="VKG34" s="277"/>
      <c r="VKH34" s="277"/>
      <c r="VKI34" s="277"/>
      <c r="VKJ34" s="277"/>
      <c r="VKK34" s="277"/>
      <c r="VKL34" s="277"/>
      <c r="VKM34" s="277"/>
      <c r="VKN34" s="277"/>
      <c r="VKO34" s="277"/>
      <c r="VKP34" s="277"/>
      <c r="VKQ34" s="277"/>
      <c r="VKR34" s="277"/>
      <c r="VKS34" s="277"/>
      <c r="VKT34" s="277"/>
      <c r="VKU34" s="277"/>
      <c r="VKV34" s="277"/>
      <c r="VKW34" s="277"/>
      <c r="VKX34" s="277"/>
      <c r="VKY34" s="277"/>
      <c r="VKZ34" s="277"/>
      <c r="VLA34" s="277"/>
      <c r="VLB34" s="277"/>
      <c r="VLC34" s="277"/>
      <c r="VLD34" s="277"/>
      <c r="VLE34" s="277"/>
      <c r="VLF34" s="277"/>
      <c r="VLG34" s="277"/>
      <c r="VLH34" s="277"/>
      <c r="VLI34" s="277"/>
      <c r="VLJ34" s="277"/>
      <c r="VLK34" s="277"/>
      <c r="VLL34" s="277"/>
      <c r="VLM34" s="277"/>
      <c r="VLN34" s="277"/>
      <c r="VLO34" s="277"/>
      <c r="VLP34" s="277"/>
      <c r="VLQ34" s="277"/>
      <c r="VLR34" s="277"/>
      <c r="VLS34" s="277"/>
      <c r="VLT34" s="277"/>
      <c r="VLU34" s="277"/>
      <c r="VLV34" s="277"/>
      <c r="VLW34" s="277"/>
      <c r="VLX34" s="277"/>
      <c r="VLY34" s="277"/>
      <c r="VLZ34" s="277"/>
      <c r="VMA34" s="277"/>
      <c r="VMB34" s="277"/>
      <c r="VMC34" s="277"/>
      <c r="VMD34" s="277"/>
      <c r="VME34" s="277"/>
      <c r="VMF34" s="277"/>
      <c r="VMG34" s="277"/>
      <c r="VMH34" s="277"/>
      <c r="VMI34" s="277"/>
      <c r="VMJ34" s="277"/>
      <c r="VMK34" s="277"/>
      <c r="VML34" s="277"/>
      <c r="VMM34" s="277"/>
      <c r="VMN34" s="277"/>
      <c r="VMO34" s="277"/>
      <c r="VMP34" s="277"/>
      <c r="VMQ34" s="277"/>
      <c r="VMR34" s="277"/>
      <c r="VMS34" s="277"/>
      <c r="VMT34" s="277"/>
      <c r="VMU34" s="277"/>
      <c r="VMV34" s="277"/>
      <c r="VMW34" s="277"/>
      <c r="VMX34" s="277"/>
      <c r="VMY34" s="277"/>
      <c r="VMZ34" s="277"/>
      <c r="VNA34" s="277"/>
      <c r="VNB34" s="277"/>
      <c r="VNC34" s="277"/>
      <c r="VND34" s="277"/>
      <c r="VNE34" s="277"/>
      <c r="VNF34" s="277"/>
      <c r="VNG34" s="277"/>
      <c r="VNH34" s="277"/>
      <c r="VNI34" s="277"/>
      <c r="VNJ34" s="277"/>
      <c r="VNK34" s="277"/>
      <c r="VNL34" s="277"/>
      <c r="VNM34" s="277"/>
      <c r="VNN34" s="277"/>
      <c r="VNO34" s="277"/>
      <c r="VNP34" s="277"/>
      <c r="VNQ34" s="277"/>
      <c r="VNR34" s="277"/>
      <c r="VNS34" s="277"/>
      <c r="VNT34" s="277"/>
      <c r="VNU34" s="277"/>
      <c r="VNV34" s="277"/>
      <c r="VNW34" s="277"/>
      <c r="VNX34" s="277"/>
      <c r="VNY34" s="277"/>
      <c r="VNZ34" s="277"/>
      <c r="VOA34" s="277"/>
      <c r="VOB34" s="277"/>
      <c r="VOC34" s="277"/>
      <c r="VOD34" s="277"/>
      <c r="VOE34" s="277"/>
      <c r="VOF34" s="277"/>
      <c r="VOG34" s="277"/>
      <c r="VOH34" s="277"/>
      <c r="VOI34" s="277"/>
      <c r="VOJ34" s="277"/>
      <c r="VOK34" s="277"/>
      <c r="VOL34" s="277"/>
      <c r="VOM34" s="277"/>
      <c r="VON34" s="277"/>
      <c r="VOO34" s="277"/>
      <c r="VOP34" s="277"/>
      <c r="VOQ34" s="277"/>
      <c r="VOR34" s="277"/>
      <c r="VOS34" s="277"/>
      <c r="VOT34" s="277"/>
      <c r="VOU34" s="277"/>
      <c r="VOV34" s="277"/>
      <c r="VOW34" s="277"/>
      <c r="VOX34" s="277"/>
      <c r="VOY34" s="277"/>
      <c r="VOZ34" s="277"/>
      <c r="VPA34" s="277"/>
      <c r="VPB34" s="277"/>
      <c r="VPC34" s="277"/>
      <c r="VPD34" s="277"/>
      <c r="VPE34" s="277"/>
      <c r="VPF34" s="277"/>
      <c r="VPG34" s="277"/>
      <c r="VPH34" s="277"/>
      <c r="VPI34" s="277"/>
      <c r="VPJ34" s="277"/>
      <c r="VPK34" s="277"/>
      <c r="VPL34" s="277"/>
      <c r="VPM34" s="277"/>
      <c r="VPN34" s="277"/>
      <c r="VPO34" s="277"/>
      <c r="VPP34" s="277"/>
      <c r="VPQ34" s="277"/>
      <c r="VPR34" s="277"/>
      <c r="VPS34" s="277"/>
      <c r="VPT34" s="277"/>
      <c r="VPU34" s="277"/>
      <c r="VPV34" s="277"/>
      <c r="VPW34" s="277"/>
      <c r="VPX34" s="277"/>
      <c r="VPY34" s="277"/>
      <c r="VPZ34" s="277"/>
      <c r="VQA34" s="277"/>
      <c r="VQB34" s="277"/>
      <c r="VQC34" s="277"/>
      <c r="VQD34" s="277"/>
      <c r="VQE34" s="277"/>
      <c r="VQF34" s="277"/>
      <c r="VQG34" s="277"/>
      <c r="VQH34" s="277"/>
      <c r="VQI34" s="277"/>
      <c r="VQJ34" s="277"/>
      <c r="VQK34" s="277"/>
      <c r="VQL34" s="277"/>
      <c r="VQM34" s="277"/>
      <c r="VQN34" s="277"/>
      <c r="VQO34" s="277"/>
      <c r="VQP34" s="277"/>
      <c r="VQQ34" s="277"/>
      <c r="VQR34" s="277"/>
      <c r="VQS34" s="277"/>
      <c r="VQT34" s="277"/>
      <c r="VQU34" s="277"/>
      <c r="VQV34" s="277"/>
      <c r="VQW34" s="277"/>
      <c r="VQX34" s="277"/>
      <c r="VQY34" s="277"/>
      <c r="VQZ34" s="277"/>
      <c r="VRA34" s="277"/>
      <c r="VRB34" s="277"/>
      <c r="VRC34" s="277"/>
      <c r="VRD34" s="277"/>
      <c r="VRE34" s="277"/>
      <c r="VRF34" s="277"/>
      <c r="VRG34" s="277"/>
      <c r="VRH34" s="277"/>
      <c r="VRI34" s="277"/>
      <c r="VRJ34" s="277"/>
      <c r="VRK34" s="277"/>
      <c r="VRL34" s="277"/>
      <c r="VRM34" s="277"/>
      <c r="VRN34" s="277"/>
      <c r="VRO34" s="277"/>
      <c r="VRP34" s="277"/>
      <c r="VRQ34" s="277"/>
      <c r="VRR34" s="277"/>
      <c r="VRS34" s="277"/>
      <c r="VRT34" s="277"/>
      <c r="VRU34" s="277"/>
      <c r="VRV34" s="277"/>
      <c r="VRW34" s="277"/>
      <c r="VRX34" s="277"/>
      <c r="VRY34" s="277"/>
      <c r="VRZ34" s="277"/>
      <c r="VSA34" s="277"/>
      <c r="VSB34" s="277"/>
      <c r="VSC34" s="277"/>
      <c r="VSD34" s="277"/>
      <c r="VSE34" s="277"/>
      <c r="VSF34" s="277"/>
      <c r="VSG34" s="277"/>
      <c r="VSH34" s="277"/>
      <c r="VSI34" s="277"/>
      <c r="VSJ34" s="277"/>
      <c r="VSK34" s="277"/>
      <c r="VSL34" s="277"/>
      <c r="VSM34" s="277"/>
      <c r="VSN34" s="277"/>
      <c r="VSO34" s="277"/>
      <c r="VSP34" s="277"/>
      <c r="VSQ34" s="277"/>
      <c r="VSR34" s="277"/>
      <c r="VSS34" s="277"/>
      <c r="VST34" s="277"/>
      <c r="VSU34" s="277"/>
      <c r="VSV34" s="277"/>
      <c r="VSW34" s="277"/>
      <c r="VSX34" s="277"/>
      <c r="VSY34" s="277"/>
      <c r="VSZ34" s="277"/>
      <c r="VTA34" s="277"/>
      <c r="VTB34" s="277"/>
      <c r="VTC34" s="277"/>
      <c r="VTD34" s="277"/>
      <c r="VTE34" s="277"/>
      <c r="VTF34" s="277"/>
      <c r="VTG34" s="277"/>
      <c r="VTH34" s="277"/>
      <c r="VTI34" s="277"/>
      <c r="VTJ34" s="277"/>
      <c r="VTK34" s="277"/>
      <c r="VTL34" s="277"/>
      <c r="VTM34" s="277"/>
      <c r="VTN34" s="277"/>
      <c r="VTO34" s="277"/>
      <c r="VTP34" s="277"/>
      <c r="VTQ34" s="277"/>
      <c r="VTR34" s="277"/>
      <c r="VTS34" s="277"/>
      <c r="VTT34" s="277"/>
      <c r="VTU34" s="277"/>
      <c r="VTV34" s="277"/>
      <c r="VTW34" s="277"/>
      <c r="VTX34" s="277"/>
      <c r="VTY34" s="277"/>
      <c r="VTZ34" s="277"/>
      <c r="VUA34" s="277"/>
      <c r="VUB34" s="277"/>
      <c r="VUC34" s="277"/>
      <c r="VUD34" s="277"/>
      <c r="VUE34" s="277"/>
      <c r="VUF34" s="277"/>
      <c r="VUG34" s="277"/>
      <c r="VUH34" s="277"/>
      <c r="VUI34" s="277"/>
      <c r="VUJ34" s="277"/>
      <c r="VUK34" s="277"/>
      <c r="VUL34" s="277"/>
      <c r="VUM34" s="277"/>
      <c r="VUN34" s="277"/>
      <c r="VUO34" s="277"/>
      <c r="VUP34" s="277"/>
      <c r="VUQ34" s="277"/>
      <c r="VUR34" s="277"/>
      <c r="VUS34" s="277"/>
      <c r="VUT34" s="277"/>
      <c r="VUU34" s="277"/>
      <c r="VUV34" s="277"/>
      <c r="VUW34" s="277"/>
      <c r="VUX34" s="277"/>
      <c r="VUY34" s="277"/>
      <c r="VUZ34" s="277"/>
      <c r="VVA34" s="277"/>
      <c r="VVB34" s="277"/>
      <c r="VVC34" s="277"/>
      <c r="VVD34" s="277"/>
      <c r="VVE34" s="277"/>
      <c r="VVF34" s="277"/>
      <c r="VVG34" s="277"/>
      <c r="VVH34" s="277"/>
      <c r="VVI34" s="277"/>
      <c r="VVJ34" s="277"/>
      <c r="VVK34" s="277"/>
      <c r="VVL34" s="277"/>
      <c r="VVM34" s="277"/>
      <c r="VVN34" s="277"/>
      <c r="VVO34" s="277"/>
      <c r="VVP34" s="277"/>
      <c r="VVQ34" s="277"/>
      <c r="VVR34" s="277"/>
      <c r="VVS34" s="277"/>
      <c r="VVT34" s="277"/>
      <c r="VVU34" s="277"/>
      <c r="VVV34" s="277"/>
      <c r="VVW34" s="277"/>
      <c r="VVX34" s="277"/>
      <c r="VVY34" s="277"/>
      <c r="VVZ34" s="277"/>
      <c r="VWA34" s="277"/>
      <c r="VWB34" s="277"/>
      <c r="VWC34" s="277"/>
      <c r="VWD34" s="277"/>
      <c r="VWE34" s="277"/>
      <c r="VWF34" s="277"/>
      <c r="VWG34" s="277"/>
      <c r="VWH34" s="277"/>
      <c r="VWI34" s="277"/>
      <c r="VWJ34" s="277"/>
      <c r="VWK34" s="277"/>
      <c r="VWL34" s="277"/>
      <c r="VWM34" s="277"/>
      <c r="VWN34" s="277"/>
      <c r="VWO34" s="277"/>
      <c r="VWP34" s="277"/>
      <c r="VWQ34" s="277"/>
      <c r="VWR34" s="277"/>
      <c r="VWS34" s="277"/>
      <c r="VWT34" s="277"/>
      <c r="VWU34" s="277"/>
      <c r="VWV34" s="277"/>
      <c r="VWW34" s="277"/>
      <c r="VWX34" s="277"/>
      <c r="VWY34" s="277"/>
      <c r="VWZ34" s="277"/>
      <c r="VXA34" s="277"/>
      <c r="VXB34" s="277"/>
      <c r="VXC34" s="277"/>
      <c r="VXD34" s="277"/>
      <c r="VXE34" s="277"/>
      <c r="VXF34" s="277"/>
      <c r="VXG34" s="277"/>
      <c r="VXH34" s="277"/>
      <c r="VXI34" s="277"/>
      <c r="VXJ34" s="277"/>
      <c r="VXK34" s="277"/>
      <c r="VXL34" s="277"/>
      <c r="VXM34" s="277"/>
      <c r="VXN34" s="277"/>
      <c r="VXO34" s="277"/>
      <c r="VXP34" s="277"/>
      <c r="VXQ34" s="277"/>
      <c r="VXR34" s="277"/>
      <c r="VXS34" s="277"/>
      <c r="VXT34" s="277"/>
      <c r="VXU34" s="277"/>
      <c r="VXV34" s="277"/>
      <c r="VXW34" s="277"/>
      <c r="VXX34" s="277"/>
      <c r="VXY34" s="277"/>
      <c r="VXZ34" s="277"/>
      <c r="VYA34" s="277"/>
      <c r="VYB34" s="277"/>
      <c r="VYC34" s="277"/>
      <c r="VYD34" s="277"/>
      <c r="VYE34" s="277"/>
      <c r="VYF34" s="277"/>
      <c r="VYG34" s="277"/>
      <c r="VYH34" s="277"/>
      <c r="VYI34" s="277"/>
      <c r="VYJ34" s="277"/>
      <c r="VYK34" s="277"/>
      <c r="VYL34" s="277"/>
      <c r="VYM34" s="277"/>
      <c r="VYN34" s="277"/>
      <c r="VYO34" s="277"/>
      <c r="VYP34" s="277"/>
      <c r="VYQ34" s="277"/>
      <c r="VYR34" s="277"/>
      <c r="VYS34" s="277"/>
      <c r="VYT34" s="277"/>
      <c r="VYU34" s="277"/>
      <c r="VYV34" s="277"/>
      <c r="VYW34" s="277"/>
      <c r="VYX34" s="277"/>
      <c r="VYY34" s="277"/>
      <c r="VYZ34" s="277"/>
      <c r="VZA34" s="277"/>
      <c r="VZB34" s="277"/>
      <c r="VZC34" s="277"/>
      <c r="VZD34" s="277"/>
      <c r="VZE34" s="277"/>
      <c r="VZF34" s="277"/>
      <c r="VZG34" s="277"/>
      <c r="VZH34" s="277"/>
      <c r="VZI34" s="277"/>
      <c r="VZJ34" s="277"/>
      <c r="VZK34" s="277"/>
      <c r="VZL34" s="277"/>
      <c r="VZM34" s="277"/>
      <c r="VZN34" s="277"/>
      <c r="VZO34" s="277"/>
      <c r="VZP34" s="277"/>
      <c r="VZQ34" s="277"/>
      <c r="VZR34" s="277"/>
      <c r="VZS34" s="277"/>
      <c r="VZT34" s="277"/>
      <c r="VZU34" s="277"/>
      <c r="VZV34" s="277"/>
      <c r="VZW34" s="277"/>
      <c r="VZX34" s="277"/>
      <c r="VZY34" s="277"/>
      <c r="VZZ34" s="277"/>
      <c r="WAA34" s="277"/>
      <c r="WAB34" s="277"/>
      <c r="WAC34" s="277"/>
      <c r="WAD34" s="277"/>
      <c r="WAE34" s="277"/>
      <c r="WAF34" s="277"/>
      <c r="WAG34" s="277"/>
      <c r="WAH34" s="277"/>
      <c r="WAI34" s="277"/>
      <c r="WAJ34" s="277"/>
      <c r="WAK34" s="277"/>
      <c r="WAL34" s="277"/>
      <c r="WAM34" s="277"/>
      <c r="WAN34" s="277"/>
      <c r="WAO34" s="277"/>
      <c r="WAP34" s="277"/>
      <c r="WAQ34" s="277"/>
      <c r="WAR34" s="277"/>
      <c r="WAS34" s="277"/>
      <c r="WAT34" s="277"/>
      <c r="WAU34" s="277"/>
      <c r="WAV34" s="277"/>
      <c r="WAW34" s="277"/>
      <c r="WAX34" s="277"/>
      <c r="WAY34" s="277"/>
      <c r="WAZ34" s="277"/>
      <c r="WBA34" s="277"/>
      <c r="WBB34" s="277"/>
      <c r="WBC34" s="277"/>
      <c r="WBD34" s="277"/>
      <c r="WBE34" s="277"/>
      <c r="WBF34" s="277"/>
      <c r="WBG34" s="277"/>
      <c r="WBH34" s="277"/>
      <c r="WBI34" s="277"/>
      <c r="WBJ34" s="277"/>
      <c r="WBK34" s="277"/>
      <c r="WBL34" s="277"/>
      <c r="WBM34" s="277"/>
      <c r="WBN34" s="277"/>
      <c r="WBO34" s="277"/>
      <c r="WBP34" s="277"/>
      <c r="WBQ34" s="277"/>
      <c r="WBR34" s="277"/>
      <c r="WBS34" s="277"/>
      <c r="WBT34" s="277"/>
      <c r="WBU34" s="277"/>
      <c r="WBV34" s="277"/>
      <c r="WBW34" s="277"/>
      <c r="WBX34" s="277"/>
      <c r="WBY34" s="277"/>
      <c r="WBZ34" s="277"/>
      <c r="WCA34" s="277"/>
      <c r="WCB34" s="277"/>
      <c r="WCC34" s="277"/>
      <c r="WCD34" s="277"/>
      <c r="WCE34" s="277"/>
      <c r="WCF34" s="277"/>
      <c r="WCG34" s="277"/>
      <c r="WCH34" s="277"/>
      <c r="WCI34" s="277"/>
      <c r="WCJ34" s="277"/>
      <c r="WCK34" s="277"/>
      <c r="WCL34" s="277"/>
      <c r="WCM34" s="277"/>
      <c r="WCN34" s="277"/>
      <c r="WCO34" s="277"/>
      <c r="WCP34" s="277"/>
      <c r="WCQ34" s="277"/>
      <c r="WCR34" s="277"/>
      <c r="WCS34" s="277"/>
      <c r="WCT34" s="277"/>
      <c r="WCU34" s="277"/>
      <c r="WCV34" s="277"/>
      <c r="WCW34" s="277"/>
      <c r="WCX34" s="277"/>
      <c r="WCY34" s="277"/>
      <c r="WCZ34" s="277"/>
      <c r="WDA34" s="277"/>
      <c r="WDB34" s="277"/>
      <c r="WDC34" s="277"/>
      <c r="WDD34" s="277"/>
      <c r="WDE34" s="277"/>
      <c r="WDF34" s="277"/>
      <c r="WDG34" s="277"/>
      <c r="WDH34" s="277"/>
      <c r="WDI34" s="277"/>
      <c r="WDJ34" s="277"/>
      <c r="WDK34" s="277"/>
      <c r="WDL34" s="277"/>
      <c r="WDM34" s="277"/>
      <c r="WDN34" s="277"/>
      <c r="WDO34" s="277"/>
      <c r="WDP34" s="277"/>
      <c r="WDQ34" s="277"/>
      <c r="WDR34" s="277"/>
      <c r="WDS34" s="277"/>
      <c r="WDT34" s="277"/>
      <c r="WDU34" s="277"/>
      <c r="WDV34" s="277"/>
      <c r="WDW34" s="277"/>
      <c r="WDX34" s="277"/>
      <c r="WDY34" s="277"/>
      <c r="WDZ34" s="277"/>
      <c r="WEA34" s="277"/>
      <c r="WEB34" s="277"/>
      <c r="WEC34" s="277"/>
      <c r="WED34" s="277"/>
      <c r="WEE34" s="277"/>
      <c r="WEF34" s="277"/>
      <c r="WEG34" s="277"/>
      <c r="WEH34" s="277"/>
      <c r="WEI34" s="277"/>
      <c r="WEJ34" s="277"/>
      <c r="WEK34" s="277"/>
      <c r="WEL34" s="277"/>
      <c r="WEM34" s="277"/>
      <c r="WEN34" s="277"/>
      <c r="WEO34" s="277"/>
      <c r="WEP34" s="277"/>
      <c r="WEQ34" s="277"/>
      <c r="WER34" s="277"/>
      <c r="WES34" s="277"/>
      <c r="WET34" s="277"/>
      <c r="WEU34" s="277"/>
      <c r="WEV34" s="277"/>
      <c r="WEW34" s="277"/>
      <c r="WEX34" s="277"/>
      <c r="WEY34" s="277"/>
      <c r="WEZ34" s="277"/>
      <c r="WFA34" s="277"/>
      <c r="WFB34" s="277"/>
      <c r="WFC34" s="277"/>
      <c r="WFD34" s="277"/>
      <c r="WFE34" s="277"/>
      <c r="WFF34" s="277"/>
      <c r="WFG34" s="277"/>
      <c r="WFH34" s="277"/>
      <c r="WFI34" s="277"/>
      <c r="WFJ34" s="277"/>
      <c r="WFK34" s="277"/>
      <c r="WFL34" s="277"/>
      <c r="WFM34" s="277"/>
      <c r="WFN34" s="277"/>
      <c r="WFO34" s="277"/>
      <c r="WFP34" s="277"/>
      <c r="WFQ34" s="277"/>
      <c r="WFR34" s="277"/>
      <c r="WFS34" s="277"/>
      <c r="WFT34" s="277"/>
      <c r="WFU34" s="277"/>
      <c r="WFV34" s="277"/>
      <c r="WFW34" s="277"/>
      <c r="WFX34" s="277"/>
      <c r="WFY34" s="277"/>
      <c r="WFZ34" s="277"/>
      <c r="WGA34" s="277"/>
      <c r="WGB34" s="277"/>
      <c r="WGC34" s="277"/>
      <c r="WGD34" s="277"/>
      <c r="WGE34" s="277"/>
      <c r="WGF34" s="277"/>
      <c r="WGG34" s="277"/>
      <c r="WGH34" s="277"/>
      <c r="WGI34" s="277"/>
      <c r="WGJ34" s="277"/>
      <c r="WGK34" s="277"/>
      <c r="WGL34" s="277"/>
      <c r="WGM34" s="277"/>
      <c r="WGN34" s="277"/>
      <c r="WGO34" s="277"/>
      <c r="WGP34" s="277"/>
      <c r="WGQ34" s="277"/>
      <c r="WGR34" s="277"/>
      <c r="WGS34" s="277"/>
      <c r="WGT34" s="277"/>
      <c r="WGU34" s="277"/>
      <c r="WGV34" s="277"/>
      <c r="WGW34" s="277"/>
      <c r="WGX34" s="277"/>
      <c r="WGY34" s="277"/>
      <c r="WGZ34" s="277"/>
      <c r="WHA34" s="277"/>
      <c r="WHB34" s="277"/>
      <c r="WHC34" s="277"/>
      <c r="WHD34" s="277"/>
      <c r="WHE34" s="277"/>
      <c r="WHF34" s="277"/>
      <c r="WHG34" s="277"/>
      <c r="WHH34" s="277"/>
      <c r="WHI34" s="277"/>
      <c r="WHJ34" s="277"/>
      <c r="WHK34" s="277"/>
      <c r="WHL34" s="277"/>
      <c r="WHM34" s="277"/>
      <c r="WHN34" s="277"/>
      <c r="WHO34" s="277"/>
      <c r="WHP34" s="277"/>
      <c r="WHQ34" s="277"/>
      <c r="WHR34" s="277"/>
      <c r="WHS34" s="277"/>
      <c r="WHT34" s="277"/>
      <c r="WHU34" s="277"/>
      <c r="WHV34" s="277"/>
      <c r="WHW34" s="277"/>
      <c r="WHX34" s="277"/>
      <c r="WHY34" s="277"/>
      <c r="WHZ34" s="277"/>
      <c r="WIA34" s="277"/>
      <c r="WIB34" s="277"/>
      <c r="WIC34" s="277"/>
      <c r="WID34" s="277"/>
      <c r="WIE34" s="277"/>
      <c r="WIF34" s="277"/>
      <c r="WIG34" s="277"/>
      <c r="WIH34" s="277"/>
      <c r="WII34" s="277"/>
      <c r="WIJ34" s="277"/>
      <c r="WIK34" s="277"/>
      <c r="WIL34" s="277"/>
      <c r="WIM34" s="277"/>
      <c r="WIN34" s="277"/>
      <c r="WIO34" s="277"/>
      <c r="WIP34" s="277"/>
      <c r="WIQ34" s="277"/>
      <c r="WIR34" s="277"/>
      <c r="WIS34" s="277"/>
      <c r="WIT34" s="277"/>
      <c r="WIU34" s="277"/>
      <c r="WIV34" s="277"/>
      <c r="WIW34" s="277"/>
      <c r="WIX34" s="277"/>
      <c r="WIY34" s="277"/>
      <c r="WIZ34" s="277"/>
      <c r="WJA34" s="277"/>
      <c r="WJB34" s="277"/>
      <c r="WJC34" s="277"/>
      <c r="WJD34" s="277"/>
      <c r="WJE34" s="277"/>
      <c r="WJF34" s="277"/>
      <c r="WJG34" s="277"/>
      <c r="WJH34" s="277"/>
      <c r="WJI34" s="277"/>
      <c r="WJJ34" s="277"/>
      <c r="WJK34" s="277"/>
      <c r="WJL34" s="277"/>
      <c r="WJM34" s="277"/>
      <c r="WJN34" s="277"/>
      <c r="WJO34" s="277"/>
      <c r="WJP34" s="277"/>
      <c r="WJQ34" s="277"/>
      <c r="WJR34" s="277"/>
      <c r="WJS34" s="277"/>
      <c r="WJT34" s="277"/>
      <c r="WJU34" s="277"/>
      <c r="WJV34" s="277"/>
      <c r="WJW34" s="277"/>
      <c r="WJX34" s="277"/>
      <c r="WJY34" s="277"/>
      <c r="WJZ34" s="277"/>
      <c r="WKA34" s="277"/>
      <c r="WKB34" s="277"/>
      <c r="WKC34" s="277"/>
      <c r="WKD34" s="277"/>
      <c r="WKE34" s="277"/>
      <c r="WKF34" s="277"/>
      <c r="WKG34" s="277"/>
      <c r="WKH34" s="277"/>
      <c r="WKI34" s="277"/>
      <c r="WKJ34" s="277"/>
      <c r="WKK34" s="277"/>
      <c r="WKL34" s="277"/>
      <c r="WKM34" s="277"/>
      <c r="WKN34" s="277"/>
      <c r="WKO34" s="277"/>
      <c r="WKP34" s="277"/>
      <c r="WKQ34" s="277"/>
      <c r="WKR34" s="277"/>
      <c r="WKS34" s="277"/>
      <c r="WKT34" s="277"/>
      <c r="WKU34" s="277"/>
      <c r="WKV34" s="277"/>
      <c r="WKW34" s="277"/>
      <c r="WKX34" s="277"/>
      <c r="WKY34" s="277"/>
      <c r="WKZ34" s="277"/>
      <c r="WLA34" s="277"/>
      <c r="WLB34" s="277"/>
      <c r="WLC34" s="277"/>
      <c r="WLD34" s="277"/>
      <c r="WLE34" s="277"/>
      <c r="WLF34" s="277"/>
      <c r="WLG34" s="277"/>
      <c r="WLH34" s="277"/>
      <c r="WLI34" s="277"/>
      <c r="WLJ34" s="277"/>
      <c r="WLK34" s="277"/>
      <c r="WLL34" s="277"/>
      <c r="WLM34" s="277"/>
      <c r="WLN34" s="277"/>
      <c r="WLO34" s="277"/>
      <c r="WLP34" s="277"/>
      <c r="WLQ34" s="277"/>
      <c r="WLR34" s="277"/>
      <c r="WLS34" s="277"/>
      <c r="WLT34" s="277"/>
      <c r="WLU34" s="277"/>
      <c r="WLV34" s="277"/>
      <c r="WLW34" s="277"/>
      <c r="WLX34" s="277"/>
      <c r="WLY34" s="277"/>
      <c r="WLZ34" s="277"/>
      <c r="WMA34" s="277"/>
      <c r="WMB34" s="277"/>
      <c r="WMC34" s="277"/>
      <c r="WMD34" s="277"/>
      <c r="WME34" s="277"/>
      <c r="WMF34" s="277"/>
      <c r="WMG34" s="277"/>
      <c r="WMH34" s="277"/>
      <c r="WMI34" s="277"/>
      <c r="WMJ34" s="277"/>
      <c r="WMK34" s="277"/>
      <c r="WML34" s="277"/>
      <c r="WMM34" s="277"/>
      <c r="WMN34" s="277"/>
      <c r="WMO34" s="277"/>
      <c r="WMP34" s="277"/>
      <c r="WMQ34" s="277"/>
      <c r="WMR34" s="277"/>
      <c r="WMS34" s="277"/>
      <c r="WMT34" s="277"/>
      <c r="WMU34" s="277"/>
      <c r="WMV34" s="277"/>
      <c r="WMW34" s="277"/>
      <c r="WMX34" s="277"/>
      <c r="WMY34" s="277"/>
      <c r="WMZ34" s="277"/>
      <c r="WNA34" s="277"/>
      <c r="WNB34" s="277"/>
      <c r="WNC34" s="277"/>
      <c r="WND34" s="277"/>
      <c r="WNE34" s="277"/>
      <c r="WNF34" s="277"/>
      <c r="WNG34" s="277"/>
      <c r="WNH34" s="277"/>
      <c r="WNI34" s="277"/>
      <c r="WNJ34" s="277"/>
      <c r="WNK34" s="277"/>
      <c r="WNL34" s="277"/>
      <c r="WNM34" s="277"/>
      <c r="WNN34" s="277"/>
      <c r="WNO34" s="277"/>
      <c r="WNP34" s="277"/>
      <c r="WNQ34" s="277"/>
      <c r="WNR34" s="277"/>
      <c r="WNS34" s="277"/>
      <c r="WNT34" s="277"/>
      <c r="WNU34" s="277"/>
      <c r="WNV34" s="277"/>
      <c r="WNW34" s="277"/>
      <c r="WNX34" s="277"/>
      <c r="WNY34" s="277"/>
      <c r="WNZ34" s="277"/>
      <c r="WOA34" s="277"/>
      <c r="WOB34" s="277"/>
      <c r="WOC34" s="277"/>
      <c r="WOD34" s="277"/>
      <c r="WOE34" s="277"/>
      <c r="WOF34" s="277"/>
      <c r="WOG34" s="277"/>
      <c r="WOH34" s="277"/>
      <c r="WOI34" s="277"/>
      <c r="WOJ34" s="277"/>
      <c r="WOK34" s="277"/>
      <c r="WOL34" s="277"/>
      <c r="WOM34" s="277"/>
      <c r="WON34" s="277"/>
      <c r="WOO34" s="277"/>
      <c r="WOP34" s="277"/>
      <c r="WOQ34" s="277"/>
      <c r="WOR34" s="277"/>
      <c r="WOS34" s="277"/>
      <c r="WOT34" s="277"/>
      <c r="WOU34" s="277"/>
      <c r="WOV34" s="277"/>
      <c r="WOW34" s="277"/>
      <c r="WOX34" s="277"/>
      <c r="WOY34" s="277"/>
      <c r="WOZ34" s="277"/>
      <c r="WPA34" s="277"/>
      <c r="WPB34" s="277"/>
      <c r="WPC34" s="277"/>
      <c r="WPD34" s="277"/>
      <c r="WPE34" s="277"/>
      <c r="WPF34" s="277"/>
      <c r="WPG34" s="277"/>
      <c r="WPH34" s="277"/>
      <c r="WPI34" s="277"/>
      <c r="WPJ34" s="277"/>
      <c r="WPK34" s="277"/>
      <c r="WPL34" s="277"/>
      <c r="WPM34" s="277"/>
      <c r="WPN34" s="277"/>
      <c r="WPO34" s="277"/>
      <c r="WPP34" s="277"/>
      <c r="WPQ34" s="277"/>
      <c r="WPR34" s="277"/>
      <c r="WPS34" s="277"/>
      <c r="WPT34" s="277"/>
      <c r="WPU34" s="277"/>
      <c r="WPV34" s="277"/>
      <c r="WPW34" s="277"/>
      <c r="WPX34" s="277"/>
      <c r="WPY34" s="277"/>
      <c r="WPZ34" s="277"/>
      <c r="WQA34" s="277"/>
      <c r="WQB34" s="277"/>
      <c r="WQC34" s="277"/>
      <c r="WQD34" s="277"/>
      <c r="WQE34" s="277"/>
      <c r="WQF34" s="277"/>
      <c r="WQG34" s="277"/>
      <c r="WQH34" s="277"/>
      <c r="WQI34" s="277"/>
      <c r="WQJ34" s="277"/>
      <c r="WQK34" s="277"/>
      <c r="WQL34" s="277"/>
      <c r="WQM34" s="277"/>
      <c r="WQN34" s="277"/>
      <c r="WQO34" s="277"/>
      <c r="WQP34" s="277"/>
      <c r="WQQ34" s="277"/>
      <c r="WQR34" s="277"/>
      <c r="WQS34" s="277"/>
      <c r="WQT34" s="277"/>
      <c r="WQU34" s="277"/>
      <c r="WQV34" s="277"/>
      <c r="WQW34" s="277"/>
      <c r="WQX34" s="277"/>
      <c r="WQY34" s="277"/>
      <c r="WQZ34" s="277"/>
      <c r="WRA34" s="277"/>
      <c r="WRB34" s="277"/>
      <c r="WRC34" s="277"/>
      <c r="WRD34" s="277"/>
      <c r="WRE34" s="277"/>
      <c r="WRF34" s="277"/>
      <c r="WRG34" s="277"/>
      <c r="WRH34" s="277"/>
      <c r="WRI34" s="277"/>
      <c r="WRJ34" s="277"/>
      <c r="WRK34" s="277"/>
      <c r="WRL34" s="277"/>
      <c r="WRM34" s="277"/>
      <c r="WRN34" s="277"/>
      <c r="WRO34" s="277"/>
      <c r="WRP34" s="277"/>
      <c r="WRQ34" s="277"/>
      <c r="WRR34" s="277"/>
      <c r="WRS34" s="277"/>
      <c r="WRT34" s="277"/>
      <c r="WRU34" s="277"/>
      <c r="WRV34" s="277"/>
      <c r="WRW34" s="277"/>
      <c r="WRX34" s="277"/>
      <c r="WRY34" s="277"/>
      <c r="WRZ34" s="277"/>
      <c r="WSA34" s="277"/>
      <c r="WSB34" s="277"/>
      <c r="WSC34" s="277"/>
      <c r="WSD34" s="277"/>
      <c r="WSE34" s="277"/>
      <c r="WSF34" s="277"/>
      <c r="WSG34" s="277"/>
      <c r="WSH34" s="277"/>
      <c r="WSI34" s="277"/>
      <c r="WSJ34" s="277"/>
      <c r="WSK34" s="277"/>
      <c r="WSL34" s="277"/>
      <c r="WSM34" s="277"/>
      <c r="WSN34" s="277"/>
      <c r="WSO34" s="277"/>
      <c r="WSP34" s="277"/>
      <c r="WSQ34" s="277"/>
      <c r="WSR34" s="277"/>
      <c r="WSS34" s="277"/>
      <c r="WST34" s="277"/>
      <c r="WSU34" s="277"/>
      <c r="WSV34" s="277"/>
      <c r="WSW34" s="277"/>
      <c r="WSX34" s="277"/>
      <c r="WSY34" s="277"/>
      <c r="WSZ34" s="277"/>
      <c r="WTA34" s="277"/>
      <c r="WTB34" s="277"/>
      <c r="WTC34" s="277"/>
      <c r="WTD34" s="277"/>
      <c r="WTE34" s="277"/>
      <c r="WTF34" s="277"/>
      <c r="WTG34" s="277"/>
      <c r="WTH34" s="277"/>
      <c r="WTI34" s="277"/>
      <c r="WTJ34" s="277"/>
      <c r="WTK34" s="277"/>
      <c r="WTL34" s="277"/>
      <c r="WTM34" s="277"/>
      <c r="WTN34" s="277"/>
      <c r="WTO34" s="277"/>
      <c r="WTP34" s="277"/>
      <c r="WTQ34" s="277"/>
      <c r="WTR34" s="277"/>
      <c r="WTS34" s="277"/>
      <c r="WTT34" s="277"/>
      <c r="WTU34" s="277"/>
      <c r="WTV34" s="277"/>
      <c r="WTW34" s="277"/>
      <c r="WTX34" s="277"/>
      <c r="WTY34" s="277"/>
      <c r="WTZ34" s="277"/>
      <c r="WUA34" s="277"/>
      <c r="WUB34" s="277"/>
      <c r="WUC34" s="277"/>
      <c r="WUD34" s="277"/>
      <c r="WUE34" s="277"/>
      <c r="WUF34" s="277"/>
      <c r="WUG34" s="277"/>
      <c r="WUH34" s="277"/>
      <c r="WUI34" s="277"/>
      <c r="WUJ34" s="277"/>
      <c r="WUK34" s="277"/>
      <c r="WUL34" s="277"/>
      <c r="WUM34" s="277"/>
      <c r="WUN34" s="277"/>
      <c r="WUO34" s="277"/>
      <c r="WUP34" s="277"/>
      <c r="WUQ34" s="277"/>
      <c r="WUR34" s="277"/>
      <c r="WUS34" s="277"/>
      <c r="WUT34" s="277"/>
      <c r="WUU34" s="277"/>
      <c r="WUV34" s="277"/>
      <c r="WUW34" s="277"/>
      <c r="WUX34" s="277"/>
      <c r="WUY34" s="277"/>
      <c r="WUZ34" s="277"/>
      <c r="WVA34" s="277"/>
      <c r="WVB34" s="277"/>
      <c r="WVC34" s="277"/>
      <c r="WVD34" s="277"/>
      <c r="WVE34" s="277"/>
      <c r="WVF34" s="277"/>
      <c r="WVG34" s="277"/>
      <c r="WVH34" s="277"/>
      <c r="WVI34" s="277"/>
      <c r="WVJ34" s="277"/>
      <c r="WVK34" s="277"/>
      <c r="WVL34" s="277"/>
      <c r="WVM34" s="277"/>
      <c r="WVN34" s="277"/>
      <c r="WVO34" s="277"/>
      <c r="WVP34" s="277"/>
      <c r="WVQ34" s="277"/>
      <c r="WVR34" s="277"/>
      <c r="WVS34" s="277"/>
      <c r="WVT34" s="277"/>
      <c r="WVU34" s="277"/>
      <c r="WVV34" s="277"/>
      <c r="WVW34" s="277"/>
      <c r="WVX34" s="277"/>
      <c r="WVY34" s="277"/>
      <c r="WVZ34" s="277"/>
      <c r="WWA34" s="277"/>
      <c r="WWB34" s="277"/>
      <c r="WWC34" s="277"/>
      <c r="WWD34" s="277"/>
      <c r="WWE34" s="277"/>
      <c r="WWF34" s="277"/>
      <c r="WWG34" s="277"/>
      <c r="WWH34" s="277"/>
      <c r="WWI34" s="277"/>
      <c r="WWJ34" s="277"/>
      <c r="WWK34" s="277"/>
      <c r="WWL34" s="277"/>
      <c r="WWM34" s="277"/>
      <c r="WWN34" s="277"/>
      <c r="WWO34" s="277"/>
      <c r="WWP34" s="277"/>
      <c r="WWQ34" s="277"/>
      <c r="WWR34" s="277"/>
      <c r="WWS34" s="277"/>
      <c r="WWT34" s="277"/>
      <c r="WWU34" s="277"/>
      <c r="WWV34" s="277"/>
      <c r="WWW34" s="277"/>
      <c r="WWX34" s="277"/>
      <c r="WWY34" s="277"/>
      <c r="WWZ34" s="277"/>
      <c r="WXA34" s="277"/>
      <c r="WXB34" s="277"/>
      <c r="WXC34" s="277"/>
      <c r="WXD34" s="277"/>
      <c r="WXE34" s="277"/>
      <c r="WXF34" s="277"/>
      <c r="WXG34" s="277"/>
      <c r="WXH34" s="277"/>
      <c r="WXI34" s="277"/>
      <c r="WXJ34" s="277"/>
      <c r="WXK34" s="277"/>
      <c r="WXL34" s="277"/>
      <c r="WXM34" s="277"/>
      <c r="WXN34" s="277"/>
      <c r="WXO34" s="277"/>
      <c r="WXP34" s="277"/>
      <c r="WXQ34" s="277"/>
      <c r="WXR34" s="277"/>
      <c r="WXS34" s="277"/>
      <c r="WXT34" s="277"/>
      <c r="WXU34" s="277"/>
      <c r="WXV34" s="277"/>
      <c r="WXW34" s="277"/>
      <c r="WXX34" s="277"/>
      <c r="WXY34" s="277"/>
      <c r="WXZ34" s="277"/>
      <c r="WYA34" s="277"/>
      <c r="WYB34" s="277"/>
      <c r="WYC34" s="277"/>
      <c r="WYD34" s="277"/>
      <c r="WYE34" s="277"/>
      <c r="WYF34" s="277"/>
      <c r="WYG34" s="277"/>
      <c r="WYH34" s="277"/>
      <c r="WYI34" s="277"/>
      <c r="WYJ34" s="277"/>
      <c r="WYK34" s="277"/>
      <c r="WYL34" s="277"/>
      <c r="WYM34" s="277"/>
      <c r="WYN34" s="277"/>
      <c r="WYO34" s="277"/>
      <c r="WYP34" s="277"/>
      <c r="WYQ34" s="277"/>
      <c r="WYR34" s="277"/>
      <c r="WYS34" s="277"/>
      <c r="WYT34" s="277"/>
      <c r="WYU34" s="277"/>
      <c r="WYV34" s="277"/>
      <c r="WYW34" s="277"/>
      <c r="WYX34" s="277"/>
      <c r="WYY34" s="277"/>
      <c r="WYZ34" s="277"/>
      <c r="WZA34" s="277"/>
      <c r="WZB34" s="277"/>
      <c r="WZC34" s="277"/>
      <c r="WZD34" s="277"/>
      <c r="WZE34" s="277"/>
      <c r="WZF34" s="277"/>
      <c r="WZG34" s="277"/>
      <c r="WZH34" s="277"/>
      <c r="WZI34" s="277"/>
      <c r="WZJ34" s="277"/>
      <c r="WZK34" s="277"/>
      <c r="WZL34" s="277"/>
      <c r="WZM34" s="277"/>
      <c r="WZN34" s="277"/>
      <c r="WZO34" s="277"/>
      <c r="WZP34" s="277"/>
      <c r="WZQ34" s="277"/>
      <c r="WZR34" s="277"/>
      <c r="WZS34" s="277"/>
      <c r="WZT34" s="277"/>
      <c r="WZU34" s="277"/>
      <c r="WZV34" s="277"/>
      <c r="WZW34" s="277"/>
      <c r="WZX34" s="277"/>
      <c r="WZY34" s="277"/>
      <c r="WZZ34" s="277"/>
      <c r="XAA34" s="277"/>
      <c r="XAB34" s="277"/>
      <c r="XAC34" s="277"/>
      <c r="XAD34" s="277"/>
      <c r="XAE34" s="277"/>
      <c r="XAF34" s="277"/>
      <c r="XAG34" s="277"/>
      <c r="XAH34" s="277"/>
      <c r="XAI34" s="277"/>
      <c r="XAJ34" s="277"/>
      <c r="XAK34" s="277"/>
      <c r="XAL34" s="277"/>
      <c r="XAM34" s="277"/>
      <c r="XAN34" s="277"/>
      <c r="XAO34" s="277"/>
      <c r="XAP34" s="277"/>
      <c r="XAQ34" s="277"/>
      <c r="XAR34" s="277"/>
      <c r="XAS34" s="277"/>
      <c r="XAT34" s="277"/>
      <c r="XAU34" s="277"/>
      <c r="XAV34" s="277"/>
      <c r="XAW34" s="277"/>
      <c r="XAX34" s="277"/>
      <c r="XAY34" s="277"/>
      <c r="XAZ34" s="277"/>
      <c r="XBA34" s="277"/>
      <c r="XBB34" s="277"/>
      <c r="XBC34" s="277"/>
      <c r="XBD34" s="277"/>
      <c r="XBE34" s="277"/>
      <c r="XBF34" s="277"/>
      <c r="XBG34" s="277"/>
      <c r="XBH34" s="277"/>
      <c r="XBI34" s="277"/>
      <c r="XBJ34" s="277"/>
      <c r="XBK34" s="277"/>
      <c r="XBL34" s="277"/>
      <c r="XBM34" s="277"/>
      <c r="XBN34" s="277"/>
      <c r="XBO34" s="277"/>
      <c r="XBP34" s="277"/>
      <c r="XBQ34" s="277"/>
      <c r="XBR34" s="277"/>
      <c r="XBS34" s="277"/>
      <c r="XBT34" s="277"/>
      <c r="XBU34" s="277"/>
      <c r="XBV34" s="277"/>
      <c r="XBW34" s="277"/>
      <c r="XBX34" s="277"/>
      <c r="XBY34" s="277"/>
      <c r="XBZ34" s="277"/>
      <c r="XCA34" s="277"/>
      <c r="XCB34" s="277"/>
      <c r="XCC34" s="277"/>
      <c r="XCD34" s="277"/>
      <c r="XCE34" s="277"/>
      <c r="XCF34" s="277"/>
      <c r="XCG34" s="277"/>
      <c r="XCH34" s="277"/>
      <c r="XCI34" s="277"/>
      <c r="XCJ34" s="277"/>
      <c r="XCK34" s="277"/>
      <c r="XCL34" s="277"/>
      <c r="XCM34" s="277"/>
      <c r="XCN34" s="277"/>
      <c r="XCO34" s="277"/>
      <c r="XCP34" s="277"/>
      <c r="XCQ34" s="277"/>
      <c r="XCR34" s="277"/>
      <c r="XCS34" s="277"/>
      <c r="XCT34" s="277"/>
      <c r="XCU34" s="277"/>
      <c r="XCV34" s="277"/>
      <c r="XCW34" s="277"/>
      <c r="XCX34" s="277"/>
      <c r="XCY34" s="277"/>
      <c r="XCZ34" s="277"/>
      <c r="XDA34" s="277"/>
      <c r="XDB34" s="277"/>
      <c r="XDC34" s="277"/>
      <c r="XDD34" s="277"/>
      <c r="XDE34" s="277"/>
      <c r="XDF34" s="277"/>
      <c r="XDG34" s="277"/>
      <c r="XDH34" s="277"/>
      <c r="XDI34" s="277"/>
      <c r="XDJ34" s="277"/>
      <c r="XDK34" s="277"/>
      <c r="XDL34" s="277"/>
      <c r="XDM34" s="277"/>
      <c r="XDN34" s="277"/>
      <c r="XDO34" s="277"/>
      <c r="XDP34" s="277"/>
      <c r="XDQ34" s="277"/>
      <c r="XDR34" s="277"/>
      <c r="XDS34" s="277"/>
      <c r="XDT34" s="277"/>
      <c r="XDU34" s="277"/>
      <c r="XDV34" s="277"/>
      <c r="XDW34" s="277"/>
      <c r="XDX34" s="277"/>
      <c r="XDY34" s="277"/>
      <c r="XDZ34" s="277"/>
    </row>
    <row r="35" spans="1:16354" s="265" customFormat="1" ht="24.95" customHeight="1">
      <c r="A35" s="270"/>
      <c r="B35" s="531"/>
      <c r="C35" s="532"/>
      <c r="D35" s="532"/>
      <c r="E35" s="208"/>
    </row>
    <row r="36" spans="1:16354">
      <c r="C36" s="527"/>
    </row>
    <row r="38" spans="1:16354">
      <c r="C38" s="279"/>
    </row>
    <row r="40" spans="1:16354">
      <c r="E40" s="280"/>
    </row>
  </sheetData>
  <mergeCells count="2">
    <mergeCell ref="B2:B3"/>
    <mergeCell ref="C2:E2"/>
  </mergeCells>
  <pageMargins left="0.47244094488188981" right="0.27559055118110237" top="0.6692913385826772" bottom="0.31496062992125984" header="0.15748031496062992" footer="0.23622047244094491"/>
  <pageSetup paperSize="9" scale="71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Planilha23">
    <pageSetUpPr fitToPage="1"/>
  </sheetPr>
  <dimension ref="B1:E63"/>
  <sheetViews>
    <sheetView showGridLines="0" tabSelected="1" showWhiteSpace="0" zoomScale="80" zoomScaleNormal="80" workbookViewId="0">
      <selection activeCell="K24" sqref="K24"/>
    </sheetView>
  </sheetViews>
  <sheetFormatPr defaultRowHeight="16.5"/>
  <cols>
    <col min="1" max="1" width="4" style="170" customWidth="1"/>
    <col min="2" max="2" width="64.28515625" style="170" bestFit="1" customWidth="1"/>
    <col min="3" max="4" width="15.7109375" style="170" customWidth="1"/>
    <col min="5" max="240" width="9.140625" style="170"/>
    <col min="241" max="241" width="4" style="170" customWidth="1"/>
    <col min="242" max="242" width="85.85546875" style="170" customWidth="1"/>
    <col min="243" max="244" width="17.5703125" style="170" bestFit="1" customWidth="1"/>
    <col min="245" max="246" width="17.28515625" style="170" bestFit="1" customWidth="1"/>
    <col min="247" max="247" width="12.85546875" style="170" bestFit="1" customWidth="1"/>
    <col min="248" max="248" width="9.140625" style="170"/>
    <col min="249" max="249" width="9.7109375" style="170" bestFit="1" customWidth="1"/>
    <col min="250" max="250" width="11.7109375" style="170" bestFit="1" customWidth="1"/>
    <col min="251" max="251" width="9.140625" style="170"/>
    <col min="252" max="252" width="11.7109375" style="170" bestFit="1" customWidth="1"/>
    <col min="253" max="496" width="9.140625" style="170"/>
    <col min="497" max="497" width="4" style="170" customWidth="1"/>
    <col min="498" max="498" width="85.85546875" style="170" customWidth="1"/>
    <col min="499" max="500" width="17.5703125" style="170" bestFit="1" customWidth="1"/>
    <col min="501" max="502" width="17.28515625" style="170" bestFit="1" customWidth="1"/>
    <col min="503" max="503" width="12.85546875" style="170" bestFit="1" customWidth="1"/>
    <col min="504" max="504" width="9.140625" style="170"/>
    <col min="505" max="505" width="9.7109375" style="170" bestFit="1" customWidth="1"/>
    <col min="506" max="506" width="11.7109375" style="170" bestFit="1" customWidth="1"/>
    <col min="507" max="507" width="9.140625" style="170"/>
    <col min="508" max="508" width="11.7109375" style="170" bestFit="1" customWidth="1"/>
    <col min="509" max="752" width="9.140625" style="170"/>
    <col min="753" max="753" width="4" style="170" customWidth="1"/>
    <col min="754" max="754" width="85.85546875" style="170" customWidth="1"/>
    <col min="755" max="756" width="17.5703125" style="170" bestFit="1" customWidth="1"/>
    <col min="757" max="758" width="17.28515625" style="170" bestFit="1" customWidth="1"/>
    <col min="759" max="759" width="12.85546875" style="170" bestFit="1" customWidth="1"/>
    <col min="760" max="760" width="9.140625" style="170"/>
    <col min="761" max="761" width="9.7109375" style="170" bestFit="1" customWidth="1"/>
    <col min="762" max="762" width="11.7109375" style="170" bestFit="1" customWidth="1"/>
    <col min="763" max="763" width="9.140625" style="170"/>
    <col min="764" max="764" width="11.7109375" style="170" bestFit="1" customWidth="1"/>
    <col min="765" max="1008" width="9.140625" style="170"/>
    <col min="1009" max="1009" width="4" style="170" customWidth="1"/>
    <col min="1010" max="1010" width="85.85546875" style="170" customWidth="1"/>
    <col min="1011" max="1012" width="17.5703125" style="170" bestFit="1" customWidth="1"/>
    <col min="1013" max="1014" width="17.28515625" style="170" bestFit="1" customWidth="1"/>
    <col min="1015" max="1015" width="12.85546875" style="170" bestFit="1" customWidth="1"/>
    <col min="1016" max="1016" width="9.140625" style="170"/>
    <col min="1017" max="1017" width="9.7109375" style="170" bestFit="1" customWidth="1"/>
    <col min="1018" max="1018" width="11.7109375" style="170" bestFit="1" customWidth="1"/>
    <col min="1019" max="1019" width="9.140625" style="170"/>
    <col min="1020" max="1020" width="11.7109375" style="170" bestFit="1" customWidth="1"/>
    <col min="1021" max="1264" width="9.140625" style="170"/>
    <col min="1265" max="1265" width="4" style="170" customWidth="1"/>
    <col min="1266" max="1266" width="85.85546875" style="170" customWidth="1"/>
    <col min="1267" max="1268" width="17.5703125" style="170" bestFit="1" customWidth="1"/>
    <col min="1269" max="1270" width="17.28515625" style="170" bestFit="1" customWidth="1"/>
    <col min="1271" max="1271" width="12.85546875" style="170" bestFit="1" customWidth="1"/>
    <col min="1272" max="1272" width="9.140625" style="170"/>
    <col min="1273" max="1273" width="9.7109375" style="170" bestFit="1" customWidth="1"/>
    <col min="1274" max="1274" width="11.7109375" style="170" bestFit="1" customWidth="1"/>
    <col min="1275" max="1275" width="9.140625" style="170"/>
    <col min="1276" max="1276" width="11.7109375" style="170" bestFit="1" customWidth="1"/>
    <col min="1277" max="1520" width="9.140625" style="170"/>
    <col min="1521" max="1521" width="4" style="170" customWidth="1"/>
    <col min="1522" max="1522" width="85.85546875" style="170" customWidth="1"/>
    <col min="1523" max="1524" width="17.5703125" style="170" bestFit="1" customWidth="1"/>
    <col min="1525" max="1526" width="17.28515625" style="170" bestFit="1" customWidth="1"/>
    <col min="1527" max="1527" width="12.85546875" style="170" bestFit="1" customWidth="1"/>
    <col min="1528" max="1528" width="9.140625" style="170"/>
    <col min="1529" max="1529" width="9.7109375" style="170" bestFit="1" customWidth="1"/>
    <col min="1530" max="1530" width="11.7109375" style="170" bestFit="1" customWidth="1"/>
    <col min="1531" max="1531" width="9.140625" style="170"/>
    <col min="1532" max="1532" width="11.7109375" style="170" bestFit="1" customWidth="1"/>
    <col min="1533" max="1776" width="9.140625" style="170"/>
    <col min="1777" max="1777" width="4" style="170" customWidth="1"/>
    <col min="1778" max="1778" width="85.85546875" style="170" customWidth="1"/>
    <col min="1779" max="1780" width="17.5703125" style="170" bestFit="1" customWidth="1"/>
    <col min="1781" max="1782" width="17.28515625" style="170" bestFit="1" customWidth="1"/>
    <col min="1783" max="1783" width="12.85546875" style="170" bestFit="1" customWidth="1"/>
    <col min="1784" max="1784" width="9.140625" style="170"/>
    <col min="1785" max="1785" width="9.7109375" style="170" bestFit="1" customWidth="1"/>
    <col min="1786" max="1786" width="11.7109375" style="170" bestFit="1" customWidth="1"/>
    <col min="1787" max="1787" width="9.140625" style="170"/>
    <col min="1788" max="1788" width="11.7109375" style="170" bestFit="1" customWidth="1"/>
    <col min="1789" max="2032" width="9.140625" style="170"/>
    <col min="2033" max="2033" width="4" style="170" customWidth="1"/>
    <col min="2034" max="2034" width="85.85546875" style="170" customWidth="1"/>
    <col min="2035" max="2036" width="17.5703125" style="170" bestFit="1" customWidth="1"/>
    <col min="2037" max="2038" width="17.28515625" style="170" bestFit="1" customWidth="1"/>
    <col min="2039" max="2039" width="12.85546875" style="170" bestFit="1" customWidth="1"/>
    <col min="2040" max="2040" width="9.140625" style="170"/>
    <col min="2041" max="2041" width="9.7109375" style="170" bestFit="1" customWidth="1"/>
    <col min="2042" max="2042" width="11.7109375" style="170" bestFit="1" customWidth="1"/>
    <col min="2043" max="2043" width="9.140625" style="170"/>
    <col min="2044" max="2044" width="11.7109375" style="170" bestFit="1" customWidth="1"/>
    <col min="2045" max="2288" width="9.140625" style="170"/>
    <col min="2289" max="2289" width="4" style="170" customWidth="1"/>
    <col min="2290" max="2290" width="85.85546875" style="170" customWidth="1"/>
    <col min="2291" max="2292" width="17.5703125" style="170" bestFit="1" customWidth="1"/>
    <col min="2293" max="2294" width="17.28515625" style="170" bestFit="1" customWidth="1"/>
    <col min="2295" max="2295" width="12.85546875" style="170" bestFit="1" customWidth="1"/>
    <col min="2296" max="2296" width="9.140625" style="170"/>
    <col min="2297" max="2297" width="9.7109375" style="170" bestFit="1" customWidth="1"/>
    <col min="2298" max="2298" width="11.7109375" style="170" bestFit="1" customWidth="1"/>
    <col min="2299" max="2299" width="9.140625" style="170"/>
    <col min="2300" max="2300" width="11.7109375" style="170" bestFit="1" customWidth="1"/>
    <col min="2301" max="2544" width="9.140625" style="170"/>
    <col min="2545" max="2545" width="4" style="170" customWidth="1"/>
    <col min="2546" max="2546" width="85.85546875" style="170" customWidth="1"/>
    <col min="2547" max="2548" width="17.5703125" style="170" bestFit="1" customWidth="1"/>
    <col min="2549" max="2550" width="17.28515625" style="170" bestFit="1" customWidth="1"/>
    <col min="2551" max="2551" width="12.85546875" style="170" bestFit="1" customWidth="1"/>
    <col min="2552" max="2552" width="9.140625" style="170"/>
    <col min="2553" max="2553" width="9.7109375" style="170" bestFit="1" customWidth="1"/>
    <col min="2554" max="2554" width="11.7109375" style="170" bestFit="1" customWidth="1"/>
    <col min="2555" max="2555" width="9.140625" style="170"/>
    <col min="2556" max="2556" width="11.7109375" style="170" bestFit="1" customWidth="1"/>
    <col min="2557" max="2800" width="9.140625" style="170"/>
    <col min="2801" max="2801" width="4" style="170" customWidth="1"/>
    <col min="2802" max="2802" width="85.85546875" style="170" customWidth="1"/>
    <col min="2803" max="2804" width="17.5703125" style="170" bestFit="1" customWidth="1"/>
    <col min="2805" max="2806" width="17.28515625" style="170" bestFit="1" customWidth="1"/>
    <col min="2807" max="2807" width="12.85546875" style="170" bestFit="1" customWidth="1"/>
    <col min="2808" max="2808" width="9.140625" style="170"/>
    <col min="2809" max="2809" width="9.7109375" style="170" bestFit="1" customWidth="1"/>
    <col min="2810" max="2810" width="11.7109375" style="170" bestFit="1" customWidth="1"/>
    <col min="2811" max="2811" width="9.140625" style="170"/>
    <col min="2812" max="2812" width="11.7109375" style="170" bestFit="1" customWidth="1"/>
    <col min="2813" max="3056" width="9.140625" style="170"/>
    <col min="3057" max="3057" width="4" style="170" customWidth="1"/>
    <col min="3058" max="3058" width="85.85546875" style="170" customWidth="1"/>
    <col min="3059" max="3060" width="17.5703125" style="170" bestFit="1" customWidth="1"/>
    <col min="3061" max="3062" width="17.28515625" style="170" bestFit="1" customWidth="1"/>
    <col min="3063" max="3063" width="12.85546875" style="170" bestFit="1" customWidth="1"/>
    <col min="3064" max="3064" width="9.140625" style="170"/>
    <col min="3065" max="3065" width="9.7109375" style="170" bestFit="1" customWidth="1"/>
    <col min="3066" max="3066" width="11.7109375" style="170" bestFit="1" customWidth="1"/>
    <col min="3067" max="3067" width="9.140625" style="170"/>
    <col min="3068" max="3068" width="11.7109375" style="170" bestFit="1" customWidth="1"/>
    <col min="3069" max="3312" width="9.140625" style="170"/>
    <col min="3313" max="3313" width="4" style="170" customWidth="1"/>
    <col min="3314" max="3314" width="85.85546875" style="170" customWidth="1"/>
    <col min="3315" max="3316" width="17.5703125" style="170" bestFit="1" customWidth="1"/>
    <col min="3317" max="3318" width="17.28515625" style="170" bestFit="1" customWidth="1"/>
    <col min="3319" max="3319" width="12.85546875" style="170" bestFit="1" customWidth="1"/>
    <col min="3320" max="3320" width="9.140625" style="170"/>
    <col min="3321" max="3321" width="9.7109375" style="170" bestFit="1" customWidth="1"/>
    <col min="3322" max="3322" width="11.7109375" style="170" bestFit="1" customWidth="1"/>
    <col min="3323" max="3323" width="9.140625" style="170"/>
    <col min="3324" max="3324" width="11.7109375" style="170" bestFit="1" customWidth="1"/>
    <col min="3325" max="3568" width="9.140625" style="170"/>
    <col min="3569" max="3569" width="4" style="170" customWidth="1"/>
    <col min="3570" max="3570" width="85.85546875" style="170" customWidth="1"/>
    <col min="3571" max="3572" width="17.5703125" style="170" bestFit="1" customWidth="1"/>
    <col min="3573" max="3574" width="17.28515625" style="170" bestFit="1" customWidth="1"/>
    <col min="3575" max="3575" width="12.85546875" style="170" bestFit="1" customWidth="1"/>
    <col min="3576" max="3576" width="9.140625" style="170"/>
    <col min="3577" max="3577" width="9.7109375" style="170" bestFit="1" customWidth="1"/>
    <col min="3578" max="3578" width="11.7109375" style="170" bestFit="1" customWidth="1"/>
    <col min="3579" max="3579" width="9.140625" style="170"/>
    <col min="3580" max="3580" width="11.7109375" style="170" bestFit="1" customWidth="1"/>
    <col min="3581" max="3824" width="9.140625" style="170"/>
    <col min="3825" max="3825" width="4" style="170" customWidth="1"/>
    <col min="3826" max="3826" width="85.85546875" style="170" customWidth="1"/>
    <col min="3827" max="3828" width="17.5703125" style="170" bestFit="1" customWidth="1"/>
    <col min="3829" max="3830" width="17.28515625" style="170" bestFit="1" customWidth="1"/>
    <col min="3831" max="3831" width="12.85546875" style="170" bestFit="1" customWidth="1"/>
    <col min="3832" max="3832" width="9.140625" style="170"/>
    <col min="3833" max="3833" width="9.7109375" style="170" bestFit="1" customWidth="1"/>
    <col min="3834" max="3834" width="11.7109375" style="170" bestFit="1" customWidth="1"/>
    <col min="3835" max="3835" width="9.140625" style="170"/>
    <col min="3836" max="3836" width="11.7109375" style="170" bestFit="1" customWidth="1"/>
    <col min="3837" max="4080" width="9.140625" style="170"/>
    <col min="4081" max="4081" width="4" style="170" customWidth="1"/>
    <col min="4082" max="4082" width="85.85546875" style="170" customWidth="1"/>
    <col min="4083" max="4084" width="17.5703125" style="170" bestFit="1" customWidth="1"/>
    <col min="4085" max="4086" width="17.28515625" style="170" bestFit="1" customWidth="1"/>
    <col min="4087" max="4087" width="12.85546875" style="170" bestFit="1" customWidth="1"/>
    <col min="4088" max="4088" width="9.140625" style="170"/>
    <col min="4089" max="4089" width="9.7109375" style="170" bestFit="1" customWidth="1"/>
    <col min="4090" max="4090" width="11.7109375" style="170" bestFit="1" customWidth="1"/>
    <col min="4091" max="4091" width="9.140625" style="170"/>
    <col min="4092" max="4092" width="11.7109375" style="170" bestFit="1" customWidth="1"/>
    <col min="4093" max="4336" width="9.140625" style="170"/>
    <col min="4337" max="4337" width="4" style="170" customWidth="1"/>
    <col min="4338" max="4338" width="85.85546875" style="170" customWidth="1"/>
    <col min="4339" max="4340" width="17.5703125" style="170" bestFit="1" customWidth="1"/>
    <col min="4341" max="4342" width="17.28515625" style="170" bestFit="1" customWidth="1"/>
    <col min="4343" max="4343" width="12.85546875" style="170" bestFit="1" customWidth="1"/>
    <col min="4344" max="4344" width="9.140625" style="170"/>
    <col min="4345" max="4345" width="9.7109375" style="170" bestFit="1" customWidth="1"/>
    <col min="4346" max="4346" width="11.7109375" style="170" bestFit="1" customWidth="1"/>
    <col min="4347" max="4347" width="9.140625" style="170"/>
    <col min="4348" max="4348" width="11.7109375" style="170" bestFit="1" customWidth="1"/>
    <col min="4349" max="4592" width="9.140625" style="170"/>
    <col min="4593" max="4593" width="4" style="170" customWidth="1"/>
    <col min="4594" max="4594" width="85.85546875" style="170" customWidth="1"/>
    <col min="4595" max="4596" width="17.5703125" style="170" bestFit="1" customWidth="1"/>
    <col min="4597" max="4598" width="17.28515625" style="170" bestFit="1" customWidth="1"/>
    <col min="4599" max="4599" width="12.85546875" style="170" bestFit="1" customWidth="1"/>
    <col min="4600" max="4600" width="9.140625" style="170"/>
    <col min="4601" max="4601" width="9.7109375" style="170" bestFit="1" customWidth="1"/>
    <col min="4602" max="4602" width="11.7109375" style="170" bestFit="1" customWidth="1"/>
    <col min="4603" max="4603" width="9.140625" style="170"/>
    <col min="4604" max="4604" width="11.7109375" style="170" bestFit="1" customWidth="1"/>
    <col min="4605" max="4848" width="9.140625" style="170"/>
    <col min="4849" max="4849" width="4" style="170" customWidth="1"/>
    <col min="4850" max="4850" width="85.85546875" style="170" customWidth="1"/>
    <col min="4851" max="4852" width="17.5703125" style="170" bestFit="1" customWidth="1"/>
    <col min="4853" max="4854" width="17.28515625" style="170" bestFit="1" customWidth="1"/>
    <col min="4855" max="4855" width="12.85546875" style="170" bestFit="1" customWidth="1"/>
    <col min="4856" max="4856" width="9.140625" style="170"/>
    <col min="4857" max="4857" width="9.7109375" style="170" bestFit="1" customWidth="1"/>
    <col min="4858" max="4858" width="11.7109375" style="170" bestFit="1" customWidth="1"/>
    <col min="4859" max="4859" width="9.140625" style="170"/>
    <col min="4860" max="4860" width="11.7109375" style="170" bestFit="1" customWidth="1"/>
    <col min="4861" max="5104" width="9.140625" style="170"/>
    <col min="5105" max="5105" width="4" style="170" customWidth="1"/>
    <col min="5106" max="5106" width="85.85546875" style="170" customWidth="1"/>
    <col min="5107" max="5108" width="17.5703125" style="170" bestFit="1" customWidth="1"/>
    <col min="5109" max="5110" width="17.28515625" style="170" bestFit="1" customWidth="1"/>
    <col min="5111" max="5111" width="12.85546875" style="170" bestFit="1" customWidth="1"/>
    <col min="5112" max="5112" width="9.140625" style="170"/>
    <col min="5113" max="5113" width="9.7109375" style="170" bestFit="1" customWidth="1"/>
    <col min="5114" max="5114" width="11.7109375" style="170" bestFit="1" customWidth="1"/>
    <col min="5115" max="5115" width="9.140625" style="170"/>
    <col min="5116" max="5116" width="11.7109375" style="170" bestFit="1" customWidth="1"/>
    <col min="5117" max="5360" width="9.140625" style="170"/>
    <col min="5361" max="5361" width="4" style="170" customWidth="1"/>
    <col min="5362" max="5362" width="85.85546875" style="170" customWidth="1"/>
    <col min="5363" max="5364" width="17.5703125" style="170" bestFit="1" customWidth="1"/>
    <col min="5365" max="5366" width="17.28515625" style="170" bestFit="1" customWidth="1"/>
    <col min="5367" max="5367" width="12.85546875" style="170" bestFit="1" customWidth="1"/>
    <col min="5368" max="5368" width="9.140625" style="170"/>
    <col min="5369" max="5369" width="9.7109375" style="170" bestFit="1" customWidth="1"/>
    <col min="5370" max="5370" width="11.7109375" style="170" bestFit="1" customWidth="1"/>
    <col min="5371" max="5371" width="9.140625" style="170"/>
    <col min="5372" max="5372" width="11.7109375" style="170" bestFit="1" customWidth="1"/>
    <col min="5373" max="5616" width="9.140625" style="170"/>
    <col min="5617" max="5617" width="4" style="170" customWidth="1"/>
    <col min="5618" max="5618" width="85.85546875" style="170" customWidth="1"/>
    <col min="5619" max="5620" width="17.5703125" style="170" bestFit="1" customWidth="1"/>
    <col min="5621" max="5622" width="17.28515625" style="170" bestFit="1" customWidth="1"/>
    <col min="5623" max="5623" width="12.85546875" style="170" bestFit="1" customWidth="1"/>
    <col min="5624" max="5624" width="9.140625" style="170"/>
    <col min="5625" max="5625" width="9.7109375" style="170" bestFit="1" customWidth="1"/>
    <col min="5626" max="5626" width="11.7109375" style="170" bestFit="1" customWidth="1"/>
    <col min="5627" max="5627" width="9.140625" style="170"/>
    <col min="5628" max="5628" width="11.7109375" style="170" bestFit="1" customWidth="1"/>
    <col min="5629" max="5872" width="9.140625" style="170"/>
    <col min="5873" max="5873" width="4" style="170" customWidth="1"/>
    <col min="5874" max="5874" width="85.85546875" style="170" customWidth="1"/>
    <col min="5875" max="5876" width="17.5703125" style="170" bestFit="1" customWidth="1"/>
    <col min="5877" max="5878" width="17.28515625" style="170" bestFit="1" customWidth="1"/>
    <col min="5879" max="5879" width="12.85546875" style="170" bestFit="1" customWidth="1"/>
    <col min="5880" max="5880" width="9.140625" style="170"/>
    <col min="5881" max="5881" width="9.7109375" style="170" bestFit="1" customWidth="1"/>
    <col min="5882" max="5882" width="11.7109375" style="170" bestFit="1" customWidth="1"/>
    <col min="5883" max="5883" width="9.140625" style="170"/>
    <col min="5884" max="5884" width="11.7109375" style="170" bestFit="1" customWidth="1"/>
    <col min="5885" max="6128" width="9.140625" style="170"/>
    <col min="6129" max="6129" width="4" style="170" customWidth="1"/>
    <col min="6130" max="6130" width="85.85546875" style="170" customWidth="1"/>
    <col min="6131" max="6132" width="17.5703125" style="170" bestFit="1" customWidth="1"/>
    <col min="6133" max="6134" width="17.28515625" style="170" bestFit="1" customWidth="1"/>
    <col min="6135" max="6135" width="12.85546875" style="170" bestFit="1" customWidth="1"/>
    <col min="6136" max="6136" width="9.140625" style="170"/>
    <col min="6137" max="6137" width="9.7109375" style="170" bestFit="1" customWidth="1"/>
    <col min="6138" max="6138" width="11.7109375" style="170" bestFit="1" customWidth="1"/>
    <col min="6139" max="6139" width="9.140625" style="170"/>
    <col min="6140" max="6140" width="11.7109375" style="170" bestFit="1" customWidth="1"/>
    <col min="6141" max="6384" width="9.140625" style="170"/>
    <col min="6385" max="6385" width="4" style="170" customWidth="1"/>
    <col min="6386" max="6386" width="85.85546875" style="170" customWidth="1"/>
    <col min="6387" max="6388" width="17.5703125" style="170" bestFit="1" customWidth="1"/>
    <col min="6389" max="6390" width="17.28515625" style="170" bestFit="1" customWidth="1"/>
    <col min="6391" max="6391" width="12.85546875" style="170" bestFit="1" customWidth="1"/>
    <col min="6392" max="6392" width="9.140625" style="170"/>
    <col min="6393" max="6393" width="9.7109375" style="170" bestFit="1" customWidth="1"/>
    <col min="6394" max="6394" width="11.7109375" style="170" bestFit="1" customWidth="1"/>
    <col min="6395" max="6395" width="9.140625" style="170"/>
    <col min="6396" max="6396" width="11.7109375" style="170" bestFit="1" customWidth="1"/>
    <col min="6397" max="6640" width="9.140625" style="170"/>
    <col min="6641" max="6641" width="4" style="170" customWidth="1"/>
    <col min="6642" max="6642" width="85.85546875" style="170" customWidth="1"/>
    <col min="6643" max="6644" width="17.5703125" style="170" bestFit="1" customWidth="1"/>
    <col min="6645" max="6646" width="17.28515625" style="170" bestFit="1" customWidth="1"/>
    <col min="6647" max="6647" width="12.85546875" style="170" bestFit="1" customWidth="1"/>
    <col min="6648" max="6648" width="9.140625" style="170"/>
    <col min="6649" max="6649" width="9.7109375" style="170" bestFit="1" customWidth="1"/>
    <col min="6650" max="6650" width="11.7109375" style="170" bestFit="1" customWidth="1"/>
    <col min="6651" max="6651" width="9.140625" style="170"/>
    <col min="6652" max="6652" width="11.7109375" style="170" bestFit="1" customWidth="1"/>
    <col min="6653" max="6896" width="9.140625" style="170"/>
    <col min="6897" max="6897" width="4" style="170" customWidth="1"/>
    <col min="6898" max="6898" width="85.85546875" style="170" customWidth="1"/>
    <col min="6899" max="6900" width="17.5703125" style="170" bestFit="1" customWidth="1"/>
    <col min="6901" max="6902" width="17.28515625" style="170" bestFit="1" customWidth="1"/>
    <col min="6903" max="6903" width="12.85546875" style="170" bestFit="1" customWidth="1"/>
    <col min="6904" max="6904" width="9.140625" style="170"/>
    <col min="6905" max="6905" width="9.7109375" style="170" bestFit="1" customWidth="1"/>
    <col min="6906" max="6906" width="11.7109375" style="170" bestFit="1" customWidth="1"/>
    <col min="6907" max="6907" width="9.140625" style="170"/>
    <col min="6908" max="6908" width="11.7109375" style="170" bestFit="1" customWidth="1"/>
    <col min="6909" max="7152" width="9.140625" style="170"/>
    <col min="7153" max="7153" width="4" style="170" customWidth="1"/>
    <col min="7154" max="7154" width="85.85546875" style="170" customWidth="1"/>
    <col min="7155" max="7156" width="17.5703125" style="170" bestFit="1" customWidth="1"/>
    <col min="7157" max="7158" width="17.28515625" style="170" bestFit="1" customWidth="1"/>
    <col min="7159" max="7159" width="12.85546875" style="170" bestFit="1" customWidth="1"/>
    <col min="7160" max="7160" width="9.140625" style="170"/>
    <col min="7161" max="7161" width="9.7109375" style="170" bestFit="1" customWidth="1"/>
    <col min="7162" max="7162" width="11.7109375" style="170" bestFit="1" customWidth="1"/>
    <col min="7163" max="7163" width="9.140625" style="170"/>
    <col min="7164" max="7164" width="11.7109375" style="170" bestFit="1" customWidth="1"/>
    <col min="7165" max="7408" width="9.140625" style="170"/>
    <col min="7409" max="7409" width="4" style="170" customWidth="1"/>
    <col min="7410" max="7410" width="85.85546875" style="170" customWidth="1"/>
    <col min="7411" max="7412" width="17.5703125" style="170" bestFit="1" customWidth="1"/>
    <col min="7413" max="7414" width="17.28515625" style="170" bestFit="1" customWidth="1"/>
    <col min="7415" max="7415" width="12.85546875" style="170" bestFit="1" customWidth="1"/>
    <col min="7416" max="7416" width="9.140625" style="170"/>
    <col min="7417" max="7417" width="9.7109375" style="170" bestFit="1" customWidth="1"/>
    <col min="7418" max="7418" width="11.7109375" style="170" bestFit="1" customWidth="1"/>
    <col min="7419" max="7419" width="9.140625" style="170"/>
    <col min="7420" max="7420" width="11.7109375" style="170" bestFit="1" customWidth="1"/>
    <col min="7421" max="7664" width="9.140625" style="170"/>
    <col min="7665" max="7665" width="4" style="170" customWidth="1"/>
    <col min="7666" max="7666" width="85.85546875" style="170" customWidth="1"/>
    <col min="7667" max="7668" width="17.5703125" style="170" bestFit="1" customWidth="1"/>
    <col min="7669" max="7670" width="17.28515625" style="170" bestFit="1" customWidth="1"/>
    <col min="7671" max="7671" width="12.85546875" style="170" bestFit="1" customWidth="1"/>
    <col min="7672" max="7672" width="9.140625" style="170"/>
    <col min="7673" max="7673" width="9.7109375" style="170" bestFit="1" customWidth="1"/>
    <col min="7674" max="7674" width="11.7109375" style="170" bestFit="1" customWidth="1"/>
    <col min="7675" max="7675" width="9.140625" style="170"/>
    <col min="7676" max="7676" width="11.7109375" style="170" bestFit="1" customWidth="1"/>
    <col min="7677" max="7920" width="9.140625" style="170"/>
    <col min="7921" max="7921" width="4" style="170" customWidth="1"/>
    <col min="7922" max="7922" width="85.85546875" style="170" customWidth="1"/>
    <col min="7923" max="7924" width="17.5703125" style="170" bestFit="1" customWidth="1"/>
    <col min="7925" max="7926" width="17.28515625" style="170" bestFit="1" customWidth="1"/>
    <col min="7927" max="7927" width="12.85546875" style="170" bestFit="1" customWidth="1"/>
    <col min="7928" max="7928" width="9.140625" style="170"/>
    <col min="7929" max="7929" width="9.7109375" style="170" bestFit="1" customWidth="1"/>
    <col min="7930" max="7930" width="11.7109375" style="170" bestFit="1" customWidth="1"/>
    <col min="7931" max="7931" width="9.140625" style="170"/>
    <col min="7932" max="7932" width="11.7109375" style="170" bestFit="1" customWidth="1"/>
    <col min="7933" max="8176" width="9.140625" style="170"/>
    <col min="8177" max="8177" width="4" style="170" customWidth="1"/>
    <col min="8178" max="8178" width="85.85546875" style="170" customWidth="1"/>
    <col min="8179" max="8180" width="17.5703125" style="170" bestFit="1" customWidth="1"/>
    <col min="8181" max="8182" width="17.28515625" style="170" bestFit="1" customWidth="1"/>
    <col min="8183" max="8183" width="12.85546875" style="170" bestFit="1" customWidth="1"/>
    <col min="8184" max="8184" width="9.140625" style="170"/>
    <col min="8185" max="8185" width="9.7109375" style="170" bestFit="1" customWidth="1"/>
    <col min="8186" max="8186" width="11.7109375" style="170" bestFit="1" customWidth="1"/>
    <col min="8187" max="8187" width="9.140625" style="170"/>
    <col min="8188" max="8188" width="11.7109375" style="170" bestFit="1" customWidth="1"/>
    <col min="8189" max="8432" width="9.140625" style="170"/>
    <col min="8433" max="8433" width="4" style="170" customWidth="1"/>
    <col min="8434" max="8434" width="85.85546875" style="170" customWidth="1"/>
    <col min="8435" max="8436" width="17.5703125" style="170" bestFit="1" customWidth="1"/>
    <col min="8437" max="8438" width="17.28515625" style="170" bestFit="1" customWidth="1"/>
    <col min="8439" max="8439" width="12.85546875" style="170" bestFit="1" customWidth="1"/>
    <col min="8440" max="8440" width="9.140625" style="170"/>
    <col min="8441" max="8441" width="9.7109375" style="170" bestFit="1" customWidth="1"/>
    <col min="8442" max="8442" width="11.7109375" style="170" bestFit="1" customWidth="1"/>
    <col min="8443" max="8443" width="9.140625" style="170"/>
    <col min="8444" max="8444" width="11.7109375" style="170" bestFit="1" customWidth="1"/>
    <col min="8445" max="8688" width="9.140625" style="170"/>
    <col min="8689" max="8689" width="4" style="170" customWidth="1"/>
    <col min="8690" max="8690" width="85.85546875" style="170" customWidth="1"/>
    <col min="8691" max="8692" width="17.5703125" style="170" bestFit="1" customWidth="1"/>
    <col min="8693" max="8694" width="17.28515625" style="170" bestFit="1" customWidth="1"/>
    <col min="8695" max="8695" width="12.85546875" style="170" bestFit="1" customWidth="1"/>
    <col min="8696" max="8696" width="9.140625" style="170"/>
    <col min="8697" max="8697" width="9.7109375" style="170" bestFit="1" customWidth="1"/>
    <col min="8698" max="8698" width="11.7109375" style="170" bestFit="1" customWidth="1"/>
    <col min="8699" max="8699" width="9.140625" style="170"/>
    <col min="8700" max="8700" width="11.7109375" style="170" bestFit="1" customWidth="1"/>
    <col min="8701" max="8944" width="9.140625" style="170"/>
    <col min="8945" max="8945" width="4" style="170" customWidth="1"/>
    <col min="8946" max="8946" width="85.85546875" style="170" customWidth="1"/>
    <col min="8947" max="8948" width="17.5703125" style="170" bestFit="1" customWidth="1"/>
    <col min="8949" max="8950" width="17.28515625" style="170" bestFit="1" customWidth="1"/>
    <col min="8951" max="8951" width="12.85546875" style="170" bestFit="1" customWidth="1"/>
    <col min="8952" max="8952" width="9.140625" style="170"/>
    <col min="8953" max="8953" width="9.7109375" style="170" bestFit="1" customWidth="1"/>
    <col min="8954" max="8954" width="11.7109375" style="170" bestFit="1" customWidth="1"/>
    <col min="8955" max="8955" width="9.140625" style="170"/>
    <col min="8956" max="8956" width="11.7109375" style="170" bestFit="1" customWidth="1"/>
    <col min="8957" max="9200" width="9.140625" style="170"/>
    <col min="9201" max="9201" width="4" style="170" customWidth="1"/>
    <col min="9202" max="9202" width="85.85546875" style="170" customWidth="1"/>
    <col min="9203" max="9204" width="17.5703125" style="170" bestFit="1" customWidth="1"/>
    <col min="9205" max="9206" width="17.28515625" style="170" bestFit="1" customWidth="1"/>
    <col min="9207" max="9207" width="12.85546875" style="170" bestFit="1" customWidth="1"/>
    <col min="9208" max="9208" width="9.140625" style="170"/>
    <col min="9209" max="9209" width="9.7109375" style="170" bestFit="1" customWidth="1"/>
    <col min="9210" max="9210" width="11.7109375" style="170" bestFit="1" customWidth="1"/>
    <col min="9211" max="9211" width="9.140625" style="170"/>
    <col min="9212" max="9212" width="11.7109375" style="170" bestFit="1" customWidth="1"/>
    <col min="9213" max="9456" width="9.140625" style="170"/>
    <col min="9457" max="9457" width="4" style="170" customWidth="1"/>
    <col min="9458" max="9458" width="85.85546875" style="170" customWidth="1"/>
    <col min="9459" max="9460" width="17.5703125" style="170" bestFit="1" customWidth="1"/>
    <col min="9461" max="9462" width="17.28515625" style="170" bestFit="1" customWidth="1"/>
    <col min="9463" max="9463" width="12.85546875" style="170" bestFit="1" customWidth="1"/>
    <col min="9464" max="9464" width="9.140625" style="170"/>
    <col min="9465" max="9465" width="9.7109375" style="170" bestFit="1" customWidth="1"/>
    <col min="9466" max="9466" width="11.7109375" style="170" bestFit="1" customWidth="1"/>
    <col min="9467" max="9467" width="9.140625" style="170"/>
    <col min="9468" max="9468" width="11.7109375" style="170" bestFit="1" customWidth="1"/>
    <col min="9469" max="9712" width="9.140625" style="170"/>
    <col min="9713" max="9713" width="4" style="170" customWidth="1"/>
    <col min="9714" max="9714" width="85.85546875" style="170" customWidth="1"/>
    <col min="9715" max="9716" width="17.5703125" style="170" bestFit="1" customWidth="1"/>
    <col min="9717" max="9718" width="17.28515625" style="170" bestFit="1" customWidth="1"/>
    <col min="9719" max="9719" width="12.85546875" style="170" bestFit="1" customWidth="1"/>
    <col min="9720" max="9720" width="9.140625" style="170"/>
    <col min="9721" max="9721" width="9.7109375" style="170" bestFit="1" customWidth="1"/>
    <col min="9722" max="9722" width="11.7109375" style="170" bestFit="1" customWidth="1"/>
    <col min="9723" max="9723" width="9.140625" style="170"/>
    <col min="9724" max="9724" width="11.7109375" style="170" bestFit="1" customWidth="1"/>
    <col min="9725" max="9968" width="9.140625" style="170"/>
    <col min="9969" max="9969" width="4" style="170" customWidth="1"/>
    <col min="9970" max="9970" width="85.85546875" style="170" customWidth="1"/>
    <col min="9971" max="9972" width="17.5703125" style="170" bestFit="1" customWidth="1"/>
    <col min="9973" max="9974" width="17.28515625" style="170" bestFit="1" customWidth="1"/>
    <col min="9975" max="9975" width="12.85546875" style="170" bestFit="1" customWidth="1"/>
    <col min="9976" max="9976" width="9.140625" style="170"/>
    <col min="9977" max="9977" width="9.7109375" style="170" bestFit="1" customWidth="1"/>
    <col min="9978" max="9978" width="11.7109375" style="170" bestFit="1" customWidth="1"/>
    <col min="9979" max="9979" width="9.140625" style="170"/>
    <col min="9980" max="9980" width="11.7109375" style="170" bestFit="1" customWidth="1"/>
    <col min="9981" max="10224" width="9.140625" style="170"/>
    <col min="10225" max="10225" width="4" style="170" customWidth="1"/>
    <col min="10226" max="10226" width="85.85546875" style="170" customWidth="1"/>
    <col min="10227" max="10228" width="17.5703125" style="170" bestFit="1" customWidth="1"/>
    <col min="10229" max="10230" width="17.28515625" style="170" bestFit="1" customWidth="1"/>
    <col min="10231" max="10231" width="12.85546875" style="170" bestFit="1" customWidth="1"/>
    <col min="10232" max="10232" width="9.140625" style="170"/>
    <col min="10233" max="10233" width="9.7109375" style="170" bestFit="1" customWidth="1"/>
    <col min="10234" max="10234" width="11.7109375" style="170" bestFit="1" customWidth="1"/>
    <col min="10235" max="10235" width="9.140625" style="170"/>
    <col min="10236" max="10236" width="11.7109375" style="170" bestFit="1" customWidth="1"/>
    <col min="10237" max="10480" width="9.140625" style="170"/>
    <col min="10481" max="10481" width="4" style="170" customWidth="1"/>
    <col min="10482" max="10482" width="85.85546875" style="170" customWidth="1"/>
    <col min="10483" max="10484" width="17.5703125" style="170" bestFit="1" customWidth="1"/>
    <col min="10485" max="10486" width="17.28515625" style="170" bestFit="1" customWidth="1"/>
    <col min="10487" max="10487" width="12.85546875" style="170" bestFit="1" customWidth="1"/>
    <col min="10488" max="10488" width="9.140625" style="170"/>
    <col min="10489" max="10489" width="9.7109375" style="170" bestFit="1" customWidth="1"/>
    <col min="10490" max="10490" width="11.7109375" style="170" bestFit="1" customWidth="1"/>
    <col min="10491" max="10491" width="9.140625" style="170"/>
    <col min="10492" max="10492" width="11.7109375" style="170" bestFit="1" customWidth="1"/>
    <col min="10493" max="10736" width="9.140625" style="170"/>
    <col min="10737" max="10737" width="4" style="170" customWidth="1"/>
    <col min="10738" max="10738" width="85.85546875" style="170" customWidth="1"/>
    <col min="10739" max="10740" width="17.5703125" style="170" bestFit="1" customWidth="1"/>
    <col min="10741" max="10742" width="17.28515625" style="170" bestFit="1" customWidth="1"/>
    <col min="10743" max="10743" width="12.85546875" style="170" bestFit="1" customWidth="1"/>
    <col min="10744" max="10744" width="9.140625" style="170"/>
    <col min="10745" max="10745" width="9.7109375" style="170" bestFit="1" customWidth="1"/>
    <col min="10746" max="10746" width="11.7109375" style="170" bestFit="1" customWidth="1"/>
    <col min="10747" max="10747" width="9.140625" style="170"/>
    <col min="10748" max="10748" width="11.7109375" style="170" bestFit="1" customWidth="1"/>
    <col min="10749" max="10992" width="9.140625" style="170"/>
    <col min="10993" max="10993" width="4" style="170" customWidth="1"/>
    <col min="10994" max="10994" width="85.85546875" style="170" customWidth="1"/>
    <col min="10995" max="10996" width="17.5703125" style="170" bestFit="1" customWidth="1"/>
    <col min="10997" max="10998" width="17.28515625" style="170" bestFit="1" customWidth="1"/>
    <col min="10999" max="10999" width="12.85546875" style="170" bestFit="1" customWidth="1"/>
    <col min="11000" max="11000" width="9.140625" style="170"/>
    <col min="11001" max="11001" width="9.7109375" style="170" bestFit="1" customWidth="1"/>
    <col min="11002" max="11002" width="11.7109375" style="170" bestFit="1" customWidth="1"/>
    <col min="11003" max="11003" width="9.140625" style="170"/>
    <col min="11004" max="11004" width="11.7109375" style="170" bestFit="1" customWidth="1"/>
    <col min="11005" max="11248" width="9.140625" style="170"/>
    <col min="11249" max="11249" width="4" style="170" customWidth="1"/>
    <col min="11250" max="11250" width="85.85546875" style="170" customWidth="1"/>
    <col min="11251" max="11252" width="17.5703125" style="170" bestFit="1" customWidth="1"/>
    <col min="11253" max="11254" width="17.28515625" style="170" bestFit="1" customWidth="1"/>
    <col min="11255" max="11255" width="12.85546875" style="170" bestFit="1" customWidth="1"/>
    <col min="11256" max="11256" width="9.140625" style="170"/>
    <col min="11257" max="11257" width="9.7109375" style="170" bestFit="1" customWidth="1"/>
    <col min="11258" max="11258" width="11.7109375" style="170" bestFit="1" customWidth="1"/>
    <col min="11259" max="11259" width="9.140625" style="170"/>
    <col min="11260" max="11260" width="11.7109375" style="170" bestFit="1" customWidth="1"/>
    <col min="11261" max="11504" width="9.140625" style="170"/>
    <col min="11505" max="11505" width="4" style="170" customWidth="1"/>
    <col min="11506" max="11506" width="85.85546875" style="170" customWidth="1"/>
    <col min="11507" max="11508" width="17.5703125" style="170" bestFit="1" customWidth="1"/>
    <col min="11509" max="11510" width="17.28515625" style="170" bestFit="1" customWidth="1"/>
    <col min="11511" max="11511" width="12.85546875" style="170" bestFit="1" customWidth="1"/>
    <col min="11512" max="11512" width="9.140625" style="170"/>
    <col min="11513" max="11513" width="9.7109375" style="170" bestFit="1" customWidth="1"/>
    <col min="11514" max="11514" width="11.7109375" style="170" bestFit="1" customWidth="1"/>
    <col min="11515" max="11515" width="9.140625" style="170"/>
    <col min="11516" max="11516" width="11.7109375" style="170" bestFit="1" customWidth="1"/>
    <col min="11517" max="11760" width="9.140625" style="170"/>
    <col min="11761" max="11761" width="4" style="170" customWidth="1"/>
    <col min="11762" max="11762" width="85.85546875" style="170" customWidth="1"/>
    <col min="11763" max="11764" width="17.5703125" style="170" bestFit="1" customWidth="1"/>
    <col min="11765" max="11766" width="17.28515625" style="170" bestFit="1" customWidth="1"/>
    <col min="11767" max="11767" width="12.85546875" style="170" bestFit="1" customWidth="1"/>
    <col min="11768" max="11768" width="9.140625" style="170"/>
    <col min="11769" max="11769" width="9.7109375" style="170" bestFit="1" customWidth="1"/>
    <col min="11770" max="11770" width="11.7109375" style="170" bestFit="1" customWidth="1"/>
    <col min="11771" max="11771" width="9.140625" style="170"/>
    <col min="11772" max="11772" width="11.7109375" style="170" bestFit="1" customWidth="1"/>
    <col min="11773" max="12016" width="9.140625" style="170"/>
    <col min="12017" max="12017" width="4" style="170" customWidth="1"/>
    <col min="12018" max="12018" width="85.85546875" style="170" customWidth="1"/>
    <col min="12019" max="12020" width="17.5703125" style="170" bestFit="1" customWidth="1"/>
    <col min="12021" max="12022" width="17.28515625" style="170" bestFit="1" customWidth="1"/>
    <col min="12023" max="12023" width="12.85546875" style="170" bestFit="1" customWidth="1"/>
    <col min="12024" max="12024" width="9.140625" style="170"/>
    <col min="12025" max="12025" width="9.7109375" style="170" bestFit="1" customWidth="1"/>
    <col min="12026" max="12026" width="11.7109375" style="170" bestFit="1" customWidth="1"/>
    <col min="12027" max="12027" width="9.140625" style="170"/>
    <col min="12028" max="12028" width="11.7109375" style="170" bestFit="1" customWidth="1"/>
    <col min="12029" max="12272" width="9.140625" style="170"/>
    <col min="12273" max="12273" width="4" style="170" customWidth="1"/>
    <col min="12274" max="12274" width="85.85546875" style="170" customWidth="1"/>
    <col min="12275" max="12276" width="17.5703125" style="170" bestFit="1" customWidth="1"/>
    <col min="12277" max="12278" width="17.28515625" style="170" bestFit="1" customWidth="1"/>
    <col min="12279" max="12279" width="12.85546875" style="170" bestFit="1" customWidth="1"/>
    <col min="12280" max="12280" width="9.140625" style="170"/>
    <col min="12281" max="12281" width="9.7109375" style="170" bestFit="1" customWidth="1"/>
    <col min="12282" max="12282" width="11.7109375" style="170" bestFit="1" customWidth="1"/>
    <col min="12283" max="12283" width="9.140625" style="170"/>
    <col min="12284" max="12284" width="11.7109375" style="170" bestFit="1" customWidth="1"/>
    <col min="12285" max="12528" width="9.140625" style="170"/>
    <col min="12529" max="12529" width="4" style="170" customWidth="1"/>
    <col min="12530" max="12530" width="85.85546875" style="170" customWidth="1"/>
    <col min="12531" max="12532" width="17.5703125" style="170" bestFit="1" customWidth="1"/>
    <col min="12533" max="12534" width="17.28515625" style="170" bestFit="1" customWidth="1"/>
    <col min="12535" max="12535" width="12.85546875" style="170" bestFit="1" customWidth="1"/>
    <col min="12536" max="12536" width="9.140625" style="170"/>
    <col min="12537" max="12537" width="9.7109375" style="170" bestFit="1" customWidth="1"/>
    <col min="12538" max="12538" width="11.7109375" style="170" bestFit="1" customWidth="1"/>
    <col min="12539" max="12539" width="9.140625" style="170"/>
    <col min="12540" max="12540" width="11.7109375" style="170" bestFit="1" customWidth="1"/>
    <col min="12541" max="12784" width="9.140625" style="170"/>
    <col min="12785" max="12785" width="4" style="170" customWidth="1"/>
    <col min="12786" max="12786" width="85.85546875" style="170" customWidth="1"/>
    <col min="12787" max="12788" width="17.5703125" style="170" bestFit="1" customWidth="1"/>
    <col min="12789" max="12790" width="17.28515625" style="170" bestFit="1" customWidth="1"/>
    <col min="12791" max="12791" width="12.85546875" style="170" bestFit="1" customWidth="1"/>
    <col min="12792" max="12792" width="9.140625" style="170"/>
    <col min="12793" max="12793" width="9.7109375" style="170" bestFit="1" customWidth="1"/>
    <col min="12794" max="12794" width="11.7109375" style="170" bestFit="1" customWidth="1"/>
    <col min="12795" max="12795" width="9.140625" style="170"/>
    <col min="12796" max="12796" width="11.7109375" style="170" bestFit="1" customWidth="1"/>
    <col min="12797" max="13040" width="9.140625" style="170"/>
    <col min="13041" max="13041" width="4" style="170" customWidth="1"/>
    <col min="13042" max="13042" width="85.85546875" style="170" customWidth="1"/>
    <col min="13043" max="13044" width="17.5703125" style="170" bestFit="1" customWidth="1"/>
    <col min="13045" max="13046" width="17.28515625" style="170" bestFit="1" customWidth="1"/>
    <col min="13047" max="13047" width="12.85546875" style="170" bestFit="1" customWidth="1"/>
    <col min="13048" max="13048" width="9.140625" style="170"/>
    <col min="13049" max="13049" width="9.7109375" style="170" bestFit="1" customWidth="1"/>
    <col min="13050" max="13050" width="11.7109375" style="170" bestFit="1" customWidth="1"/>
    <col min="13051" max="13051" width="9.140625" style="170"/>
    <col min="13052" max="13052" width="11.7109375" style="170" bestFit="1" customWidth="1"/>
    <col min="13053" max="13296" width="9.140625" style="170"/>
    <col min="13297" max="13297" width="4" style="170" customWidth="1"/>
    <col min="13298" max="13298" width="85.85546875" style="170" customWidth="1"/>
    <col min="13299" max="13300" width="17.5703125" style="170" bestFit="1" customWidth="1"/>
    <col min="13301" max="13302" width="17.28515625" style="170" bestFit="1" customWidth="1"/>
    <col min="13303" max="13303" width="12.85546875" style="170" bestFit="1" customWidth="1"/>
    <col min="13304" max="13304" width="9.140625" style="170"/>
    <col min="13305" max="13305" width="9.7109375" style="170" bestFit="1" customWidth="1"/>
    <col min="13306" max="13306" width="11.7109375" style="170" bestFit="1" customWidth="1"/>
    <col min="13307" max="13307" width="9.140625" style="170"/>
    <col min="13308" max="13308" width="11.7109375" style="170" bestFit="1" customWidth="1"/>
    <col min="13309" max="13552" width="9.140625" style="170"/>
    <col min="13553" max="13553" width="4" style="170" customWidth="1"/>
    <col min="13554" max="13554" width="85.85546875" style="170" customWidth="1"/>
    <col min="13555" max="13556" width="17.5703125" style="170" bestFit="1" customWidth="1"/>
    <col min="13557" max="13558" width="17.28515625" style="170" bestFit="1" customWidth="1"/>
    <col min="13559" max="13559" width="12.85546875" style="170" bestFit="1" customWidth="1"/>
    <col min="13560" max="13560" width="9.140625" style="170"/>
    <col min="13561" max="13561" width="9.7109375" style="170" bestFit="1" customWidth="1"/>
    <col min="13562" max="13562" width="11.7109375" style="170" bestFit="1" customWidth="1"/>
    <col min="13563" max="13563" width="9.140625" style="170"/>
    <col min="13564" max="13564" width="11.7109375" style="170" bestFit="1" customWidth="1"/>
    <col min="13565" max="13808" width="9.140625" style="170"/>
    <col min="13809" max="13809" width="4" style="170" customWidth="1"/>
    <col min="13810" max="13810" width="85.85546875" style="170" customWidth="1"/>
    <col min="13811" max="13812" width="17.5703125" style="170" bestFit="1" customWidth="1"/>
    <col min="13813" max="13814" width="17.28515625" style="170" bestFit="1" customWidth="1"/>
    <col min="13815" max="13815" width="12.85546875" style="170" bestFit="1" customWidth="1"/>
    <col min="13816" max="13816" width="9.140625" style="170"/>
    <col min="13817" max="13817" width="9.7109375" style="170" bestFit="1" customWidth="1"/>
    <col min="13818" max="13818" width="11.7109375" style="170" bestFit="1" customWidth="1"/>
    <col min="13819" max="13819" width="9.140625" style="170"/>
    <col min="13820" max="13820" width="11.7109375" style="170" bestFit="1" customWidth="1"/>
    <col min="13821" max="14064" width="9.140625" style="170"/>
    <col min="14065" max="14065" width="4" style="170" customWidth="1"/>
    <col min="14066" max="14066" width="85.85546875" style="170" customWidth="1"/>
    <col min="14067" max="14068" width="17.5703125" style="170" bestFit="1" customWidth="1"/>
    <col min="14069" max="14070" width="17.28515625" style="170" bestFit="1" customWidth="1"/>
    <col min="14071" max="14071" width="12.85546875" style="170" bestFit="1" customWidth="1"/>
    <col min="14072" max="14072" width="9.140625" style="170"/>
    <col min="14073" max="14073" width="9.7109375" style="170" bestFit="1" customWidth="1"/>
    <col min="14074" max="14074" width="11.7109375" style="170" bestFit="1" customWidth="1"/>
    <col min="14075" max="14075" width="9.140625" style="170"/>
    <col min="14076" max="14076" width="11.7109375" style="170" bestFit="1" customWidth="1"/>
    <col min="14077" max="14320" width="9.140625" style="170"/>
    <col min="14321" max="14321" width="4" style="170" customWidth="1"/>
    <col min="14322" max="14322" width="85.85546875" style="170" customWidth="1"/>
    <col min="14323" max="14324" width="17.5703125" style="170" bestFit="1" customWidth="1"/>
    <col min="14325" max="14326" width="17.28515625" style="170" bestFit="1" customWidth="1"/>
    <col min="14327" max="14327" width="12.85546875" style="170" bestFit="1" customWidth="1"/>
    <col min="14328" max="14328" width="9.140625" style="170"/>
    <col min="14329" max="14329" width="9.7109375" style="170" bestFit="1" customWidth="1"/>
    <col min="14330" max="14330" width="11.7109375" style="170" bestFit="1" customWidth="1"/>
    <col min="14331" max="14331" width="9.140625" style="170"/>
    <col min="14332" max="14332" width="11.7109375" style="170" bestFit="1" customWidth="1"/>
    <col min="14333" max="14576" width="9.140625" style="170"/>
    <col min="14577" max="14577" width="4" style="170" customWidth="1"/>
    <col min="14578" max="14578" width="85.85546875" style="170" customWidth="1"/>
    <col min="14579" max="14580" width="17.5703125" style="170" bestFit="1" customWidth="1"/>
    <col min="14581" max="14582" width="17.28515625" style="170" bestFit="1" customWidth="1"/>
    <col min="14583" max="14583" width="12.85546875" style="170" bestFit="1" customWidth="1"/>
    <col min="14584" max="14584" width="9.140625" style="170"/>
    <col min="14585" max="14585" width="9.7109375" style="170" bestFit="1" customWidth="1"/>
    <col min="14586" max="14586" width="11.7109375" style="170" bestFit="1" customWidth="1"/>
    <col min="14587" max="14587" width="9.140625" style="170"/>
    <col min="14588" max="14588" width="11.7109375" style="170" bestFit="1" customWidth="1"/>
    <col min="14589" max="14832" width="9.140625" style="170"/>
    <col min="14833" max="14833" width="4" style="170" customWidth="1"/>
    <col min="14834" max="14834" width="85.85546875" style="170" customWidth="1"/>
    <col min="14835" max="14836" width="17.5703125" style="170" bestFit="1" customWidth="1"/>
    <col min="14837" max="14838" width="17.28515625" style="170" bestFit="1" customWidth="1"/>
    <col min="14839" max="14839" width="12.85546875" style="170" bestFit="1" customWidth="1"/>
    <col min="14840" max="14840" width="9.140625" style="170"/>
    <col min="14841" max="14841" width="9.7109375" style="170" bestFit="1" customWidth="1"/>
    <col min="14842" max="14842" width="11.7109375" style="170" bestFit="1" customWidth="1"/>
    <col min="14843" max="14843" width="9.140625" style="170"/>
    <col min="14844" max="14844" width="11.7109375" style="170" bestFit="1" customWidth="1"/>
    <col min="14845" max="15088" width="9.140625" style="170"/>
    <col min="15089" max="15089" width="4" style="170" customWidth="1"/>
    <col min="15090" max="15090" width="85.85546875" style="170" customWidth="1"/>
    <col min="15091" max="15092" width="17.5703125" style="170" bestFit="1" customWidth="1"/>
    <col min="15093" max="15094" width="17.28515625" style="170" bestFit="1" customWidth="1"/>
    <col min="15095" max="15095" width="12.85546875" style="170" bestFit="1" customWidth="1"/>
    <col min="15096" max="15096" width="9.140625" style="170"/>
    <col min="15097" max="15097" width="9.7109375" style="170" bestFit="1" customWidth="1"/>
    <col min="15098" max="15098" width="11.7109375" style="170" bestFit="1" customWidth="1"/>
    <col min="15099" max="15099" width="9.140625" style="170"/>
    <col min="15100" max="15100" width="11.7109375" style="170" bestFit="1" customWidth="1"/>
    <col min="15101" max="15344" width="9.140625" style="170"/>
    <col min="15345" max="15345" width="4" style="170" customWidth="1"/>
    <col min="15346" max="15346" width="85.85546875" style="170" customWidth="1"/>
    <col min="15347" max="15348" width="17.5703125" style="170" bestFit="1" customWidth="1"/>
    <col min="15349" max="15350" width="17.28515625" style="170" bestFit="1" customWidth="1"/>
    <col min="15351" max="15351" width="12.85546875" style="170" bestFit="1" customWidth="1"/>
    <col min="15352" max="15352" width="9.140625" style="170"/>
    <col min="15353" max="15353" width="9.7109375" style="170" bestFit="1" customWidth="1"/>
    <col min="15354" max="15354" width="11.7109375" style="170" bestFit="1" customWidth="1"/>
    <col min="15355" max="15355" width="9.140625" style="170"/>
    <col min="15356" max="15356" width="11.7109375" style="170" bestFit="1" customWidth="1"/>
    <col min="15357" max="15600" width="9.140625" style="170"/>
    <col min="15601" max="15601" width="4" style="170" customWidth="1"/>
    <col min="15602" max="15602" width="85.85546875" style="170" customWidth="1"/>
    <col min="15603" max="15604" width="17.5703125" style="170" bestFit="1" customWidth="1"/>
    <col min="15605" max="15606" width="17.28515625" style="170" bestFit="1" customWidth="1"/>
    <col min="15607" max="15607" width="12.85546875" style="170" bestFit="1" customWidth="1"/>
    <col min="15608" max="15608" width="9.140625" style="170"/>
    <col min="15609" max="15609" width="9.7109375" style="170" bestFit="1" customWidth="1"/>
    <col min="15610" max="15610" width="11.7109375" style="170" bestFit="1" customWidth="1"/>
    <col min="15611" max="15611" width="9.140625" style="170"/>
    <col min="15612" max="15612" width="11.7109375" style="170" bestFit="1" customWidth="1"/>
    <col min="15613" max="15856" width="9.140625" style="170"/>
    <col min="15857" max="15857" width="4" style="170" customWidth="1"/>
    <col min="15858" max="15858" width="85.85546875" style="170" customWidth="1"/>
    <col min="15859" max="15860" width="17.5703125" style="170" bestFit="1" customWidth="1"/>
    <col min="15861" max="15862" width="17.28515625" style="170" bestFit="1" customWidth="1"/>
    <col min="15863" max="15863" width="12.85546875" style="170" bestFit="1" customWidth="1"/>
    <col min="15864" max="15864" width="9.140625" style="170"/>
    <col min="15865" max="15865" width="9.7109375" style="170" bestFit="1" customWidth="1"/>
    <col min="15866" max="15866" width="11.7109375" style="170" bestFit="1" customWidth="1"/>
    <col min="15867" max="15867" width="9.140625" style="170"/>
    <col min="15868" max="15868" width="11.7109375" style="170" bestFit="1" customWidth="1"/>
    <col min="15869" max="16112" width="9.140625" style="170"/>
    <col min="16113" max="16113" width="4" style="170" customWidth="1"/>
    <col min="16114" max="16114" width="85.85546875" style="170" customWidth="1"/>
    <col min="16115" max="16116" width="17.5703125" style="170" bestFit="1" customWidth="1"/>
    <col min="16117" max="16118" width="17.28515625" style="170" bestFit="1" customWidth="1"/>
    <col min="16119" max="16119" width="12.85546875" style="170" bestFit="1" customWidth="1"/>
    <col min="16120" max="16120" width="9.140625" style="170"/>
    <col min="16121" max="16121" width="9.7109375" style="170" bestFit="1" customWidth="1"/>
    <col min="16122" max="16122" width="11.7109375" style="170" bestFit="1" customWidth="1"/>
    <col min="16123" max="16123" width="9.140625" style="170"/>
    <col min="16124" max="16124" width="11.7109375" style="170" bestFit="1" customWidth="1"/>
    <col min="16125" max="16384" width="9.140625" style="170"/>
  </cols>
  <sheetData>
    <row r="1" spans="2:5">
      <c r="B1" s="171"/>
      <c r="C1" s="171"/>
      <c r="D1" s="171"/>
    </row>
    <row r="2" spans="2:5" s="172" customFormat="1" ht="18" customHeight="1">
      <c r="B2" s="587" t="s">
        <v>151</v>
      </c>
      <c r="C2" s="589" t="s">
        <v>2</v>
      </c>
      <c r="D2" s="589"/>
    </row>
    <row r="3" spans="2:5" s="172" customFormat="1" ht="22.5" customHeight="1">
      <c r="B3" s="587"/>
      <c r="C3" s="405">
        <v>43921</v>
      </c>
      <c r="D3" s="405">
        <v>43830</v>
      </c>
    </row>
    <row r="4" spans="2:5" s="173" customFormat="1" ht="20.100000000000001" customHeight="1">
      <c r="B4" s="365" t="s">
        <v>347</v>
      </c>
      <c r="C4" s="366">
        <v>480063</v>
      </c>
      <c r="D4" s="366">
        <v>1940756</v>
      </c>
    </row>
    <row r="5" spans="2:5" s="173" customFormat="1" ht="18" customHeight="1">
      <c r="B5" s="188" t="s">
        <v>384</v>
      </c>
      <c r="C5" s="363">
        <v>407951</v>
      </c>
      <c r="D5" s="363">
        <v>1779451</v>
      </c>
    </row>
    <row r="6" spans="2:5" s="173" customFormat="1" ht="18" customHeight="1">
      <c r="B6" s="361" t="s">
        <v>198</v>
      </c>
      <c r="C6" s="363">
        <v>-5484</v>
      </c>
      <c r="D6" s="363">
        <v>8757</v>
      </c>
    </row>
    <row r="7" spans="2:5" s="173" customFormat="1" ht="18" customHeight="1">
      <c r="B7" s="361" t="s">
        <v>350</v>
      </c>
      <c r="C7" s="363">
        <v>4468</v>
      </c>
      <c r="D7" s="363">
        <v>19963</v>
      </c>
    </row>
    <row r="8" spans="2:5" s="173" customFormat="1" ht="18" customHeight="1">
      <c r="B8" s="361" t="s">
        <v>199</v>
      </c>
      <c r="C8" s="363">
        <v>69490</v>
      </c>
      <c r="D8" s="363">
        <v>99666</v>
      </c>
    </row>
    <row r="9" spans="2:5" s="173" customFormat="1" ht="18" customHeight="1">
      <c r="B9" s="361" t="s">
        <v>328</v>
      </c>
      <c r="C9" s="363">
        <v>-2905</v>
      </c>
      <c r="D9" s="363">
        <v>-13940</v>
      </c>
    </row>
    <row r="10" spans="2:5" s="173" customFormat="1" ht="18" customHeight="1">
      <c r="B10" s="361" t="s">
        <v>329</v>
      </c>
      <c r="C10" s="363">
        <v>0</v>
      </c>
      <c r="D10" s="363">
        <v>2402</v>
      </c>
      <c r="E10" s="174"/>
    </row>
    <row r="11" spans="2:5" s="173" customFormat="1" ht="18" customHeight="1">
      <c r="B11" s="361" t="s">
        <v>330</v>
      </c>
      <c r="C11" s="363">
        <v>10</v>
      </c>
      <c r="D11" s="363">
        <v>36</v>
      </c>
    </row>
    <row r="12" spans="2:5" s="173" customFormat="1" ht="17.25" customHeight="1">
      <c r="B12" s="361" t="s">
        <v>331</v>
      </c>
      <c r="C12" s="363">
        <v>623</v>
      </c>
      <c r="D12" s="363">
        <v>2490</v>
      </c>
    </row>
    <row r="13" spans="2:5" s="173" customFormat="1" ht="17.25" customHeight="1">
      <c r="B13" s="361" t="s">
        <v>332</v>
      </c>
      <c r="C13" s="363">
        <v>-470</v>
      </c>
      <c r="D13" s="363">
        <v>-1966</v>
      </c>
    </row>
    <row r="14" spans="2:5" s="173" customFormat="1" ht="17.25" customHeight="1">
      <c r="B14" s="361" t="s">
        <v>387</v>
      </c>
      <c r="C14" s="363">
        <v>0</v>
      </c>
      <c r="D14" s="363">
        <v>0</v>
      </c>
    </row>
    <row r="15" spans="2:5" s="173" customFormat="1" ht="18" customHeight="1">
      <c r="B15" s="361" t="s">
        <v>152</v>
      </c>
      <c r="C15" s="363">
        <v>-62516</v>
      </c>
      <c r="D15" s="363">
        <v>-179789</v>
      </c>
    </row>
    <row r="16" spans="2:5" s="173" customFormat="1" ht="18" customHeight="1">
      <c r="B16" s="361" t="s">
        <v>333</v>
      </c>
      <c r="C16" s="363">
        <v>68896</v>
      </c>
      <c r="D16" s="363">
        <v>223686</v>
      </c>
    </row>
    <row r="17" spans="2:4" s="173" customFormat="1" ht="20.100000000000001" customHeight="1">
      <c r="B17" s="365" t="s">
        <v>348</v>
      </c>
      <c r="C17" s="398">
        <v>-147331.78546000001</v>
      </c>
      <c r="D17" s="398">
        <v>-733440</v>
      </c>
    </row>
    <row r="18" spans="2:4" s="173" customFormat="1" ht="18" customHeight="1">
      <c r="B18" s="361" t="s">
        <v>201</v>
      </c>
      <c r="C18" s="363">
        <v>-145</v>
      </c>
      <c r="D18" s="363">
        <v>-4336</v>
      </c>
    </row>
    <row r="19" spans="2:4" s="173" customFormat="1" ht="18" customHeight="1">
      <c r="B19" s="361" t="s">
        <v>382</v>
      </c>
      <c r="C19" s="363">
        <v>-90340</v>
      </c>
      <c r="D19" s="363">
        <v>-525212</v>
      </c>
    </row>
    <row r="20" spans="2:4" s="173" customFormat="1" ht="18" customHeight="1">
      <c r="B20" s="361" t="s">
        <v>99</v>
      </c>
      <c r="C20" s="363">
        <v>29987</v>
      </c>
      <c r="D20" s="363">
        <v>-64099</v>
      </c>
    </row>
    <row r="21" spans="2:4" s="173" customFormat="1" ht="18" customHeight="1">
      <c r="B21" s="361" t="s">
        <v>311</v>
      </c>
      <c r="C21" s="363">
        <v>-44639</v>
      </c>
      <c r="D21" s="363">
        <v>-150249</v>
      </c>
    </row>
    <row r="22" spans="2:4" s="173" customFormat="1" ht="18" customHeight="1">
      <c r="B22" s="361" t="s">
        <v>236</v>
      </c>
      <c r="C22" s="363">
        <v>-11148</v>
      </c>
      <c r="D22" s="363">
        <v>-2814</v>
      </c>
    </row>
    <row r="23" spans="2:4" s="173" customFormat="1" ht="18" customHeight="1">
      <c r="B23" s="361" t="s">
        <v>305</v>
      </c>
      <c r="C23" s="363">
        <v>-28535</v>
      </c>
      <c r="D23" s="363">
        <v>3707</v>
      </c>
    </row>
    <row r="24" spans="2:4" s="173" customFormat="1" ht="18" customHeight="1">
      <c r="B24" s="361" t="s">
        <v>153</v>
      </c>
      <c r="C24" s="363">
        <v>1670</v>
      </c>
      <c r="D24" s="363">
        <v>16328</v>
      </c>
    </row>
    <row r="25" spans="2:4" s="173" customFormat="1" ht="18" hidden="1" customHeight="1">
      <c r="B25" s="361" t="s">
        <v>156</v>
      </c>
      <c r="C25" s="363">
        <v>0</v>
      </c>
      <c r="D25" s="363">
        <v>0</v>
      </c>
    </row>
    <row r="26" spans="2:4" s="173" customFormat="1" ht="18" customHeight="1">
      <c r="B26" s="361" t="s">
        <v>100</v>
      </c>
      <c r="C26" s="363">
        <v>-214.78546000000051</v>
      </c>
      <c r="D26" s="363">
        <v>-124</v>
      </c>
    </row>
    <row r="27" spans="2:4" s="173" customFormat="1" ht="15">
      <c r="B27" s="361" t="s">
        <v>334</v>
      </c>
      <c r="C27" s="363">
        <v>-3967</v>
      </c>
      <c r="D27" s="363">
        <v>-6641</v>
      </c>
    </row>
    <row r="28" spans="2:4" s="173" customFormat="1" ht="20.100000000000001" customHeight="1">
      <c r="B28" s="365" t="s">
        <v>349</v>
      </c>
      <c r="C28" s="398">
        <v>4642.7854599999991</v>
      </c>
      <c r="D28" s="398">
        <v>143381</v>
      </c>
    </row>
    <row r="29" spans="2:4" s="173" customFormat="1" ht="18" customHeight="1">
      <c r="B29" s="361" t="s">
        <v>154</v>
      </c>
      <c r="C29" s="363">
        <v>83.785460000000512</v>
      </c>
      <c r="D29" s="363">
        <v>79161</v>
      </c>
    </row>
    <row r="30" spans="2:4" s="173" customFormat="1" ht="18" customHeight="1">
      <c r="B30" s="361" t="s">
        <v>237</v>
      </c>
      <c r="C30" s="363">
        <v>35555</v>
      </c>
      <c r="D30" s="363">
        <v>37762</v>
      </c>
    </row>
    <row r="31" spans="2:4" s="173" customFormat="1" ht="18" customHeight="1">
      <c r="B31" s="361" t="s">
        <v>381</v>
      </c>
      <c r="C31" s="363">
        <v>-6829</v>
      </c>
      <c r="D31" s="363">
        <v>-3706</v>
      </c>
    </row>
    <row r="32" spans="2:4" s="173" customFormat="1" ht="18" customHeight="1">
      <c r="B32" s="361" t="s">
        <v>197</v>
      </c>
      <c r="C32" s="363">
        <v>0</v>
      </c>
      <c r="D32" s="363">
        <v>0</v>
      </c>
    </row>
    <row r="33" spans="2:4" s="173" customFormat="1" ht="18" customHeight="1">
      <c r="B33" s="361" t="s">
        <v>312</v>
      </c>
      <c r="C33" s="363">
        <v>-6965</v>
      </c>
      <c r="D33" s="363">
        <v>10675</v>
      </c>
    </row>
    <row r="34" spans="2:4" s="173" customFormat="1" ht="18" customHeight="1">
      <c r="B34" s="361" t="s">
        <v>114</v>
      </c>
      <c r="C34" s="363">
        <v>-1668</v>
      </c>
      <c r="D34" s="363">
        <v>-22033</v>
      </c>
    </row>
    <row r="35" spans="2:4" s="173" customFormat="1" ht="18" customHeight="1">
      <c r="B35" s="361" t="s">
        <v>335</v>
      </c>
      <c r="C35" s="363">
        <v>3</v>
      </c>
      <c r="D35" s="363">
        <v>-2077</v>
      </c>
    </row>
    <row r="36" spans="2:4" s="173" customFormat="1" ht="18" customHeight="1">
      <c r="B36" s="361" t="s">
        <v>255</v>
      </c>
      <c r="C36" s="363">
        <v>-620</v>
      </c>
      <c r="D36" s="363">
        <v>-2481</v>
      </c>
    </row>
    <row r="37" spans="2:4" s="173" customFormat="1" ht="18" hidden="1" customHeight="1">
      <c r="B37" s="361" t="s">
        <v>157</v>
      </c>
      <c r="C37" s="363">
        <v>0</v>
      </c>
      <c r="D37" s="363">
        <v>0</v>
      </c>
    </row>
    <row r="38" spans="2:4" s="173" customFormat="1" ht="18" customHeight="1">
      <c r="B38" s="361" t="s">
        <v>15</v>
      </c>
      <c r="C38" s="363">
        <v>-14917</v>
      </c>
      <c r="D38" s="363">
        <v>46080</v>
      </c>
    </row>
    <row r="39" spans="2:4" s="173" customFormat="1" ht="20.100000000000001" customHeight="1">
      <c r="B39" s="521" t="s">
        <v>336</v>
      </c>
      <c r="C39" s="364">
        <v>337374</v>
      </c>
      <c r="D39" s="364">
        <v>1350697</v>
      </c>
    </row>
    <row r="40" spans="2:4" s="173" customFormat="1" ht="20.100000000000001" customHeight="1">
      <c r="B40" s="365" t="s">
        <v>337</v>
      </c>
      <c r="C40" s="398">
        <v>-9329</v>
      </c>
      <c r="D40" s="398">
        <v>157179</v>
      </c>
    </row>
    <row r="41" spans="2:4" s="173" customFormat="1" ht="18" customHeight="1">
      <c r="B41" s="361" t="s">
        <v>158</v>
      </c>
      <c r="C41" s="362">
        <v>91781</v>
      </c>
      <c r="D41" s="362">
        <v>348708</v>
      </c>
    </row>
    <row r="42" spans="2:4" s="173" customFormat="1" ht="18" customHeight="1">
      <c r="B42" s="361" t="s">
        <v>313</v>
      </c>
      <c r="C42" s="362">
        <v>-1287</v>
      </c>
      <c r="D42" s="362">
        <v>-18534</v>
      </c>
    </row>
    <row r="43" spans="2:4" s="173" customFormat="1" ht="18" customHeight="1">
      <c r="B43" s="361" t="s">
        <v>109</v>
      </c>
      <c r="C43" s="362">
        <v>-323</v>
      </c>
      <c r="D43" s="362">
        <v>-2871</v>
      </c>
    </row>
    <row r="44" spans="2:4" s="173" customFormat="1" ht="18" customHeight="1">
      <c r="B44" s="361" t="s">
        <v>107</v>
      </c>
      <c r="C44" s="362">
        <v>-99500</v>
      </c>
      <c r="D44" s="362">
        <v>-185000</v>
      </c>
    </row>
    <row r="45" spans="2:4" s="173" customFormat="1" ht="18" customHeight="1">
      <c r="B45" s="361" t="s">
        <v>388</v>
      </c>
      <c r="C45" s="362">
        <v>0</v>
      </c>
      <c r="D45" s="362">
        <v>0</v>
      </c>
    </row>
    <row r="46" spans="2:4" s="173" customFormat="1" ht="18" customHeight="1">
      <c r="B46" s="361" t="s">
        <v>256</v>
      </c>
      <c r="C46" s="362">
        <v>0</v>
      </c>
      <c r="D46" s="362">
        <v>14876</v>
      </c>
    </row>
    <row r="47" spans="2:4" s="173" customFormat="1" ht="20.100000000000001" customHeight="1">
      <c r="B47" s="365" t="s">
        <v>343</v>
      </c>
      <c r="C47" s="398">
        <v>-166738</v>
      </c>
      <c r="D47" s="398">
        <v>-928645</v>
      </c>
    </row>
    <row r="48" spans="2:4" s="173" customFormat="1" ht="18" customHeight="1">
      <c r="B48" s="361" t="s">
        <v>338</v>
      </c>
      <c r="C48" s="363">
        <v>4138</v>
      </c>
      <c r="D48" s="363">
        <v>509325</v>
      </c>
    </row>
    <row r="49" spans="2:4" s="173" customFormat="1" ht="18" customHeight="1">
      <c r="B49" s="361" t="s">
        <v>339</v>
      </c>
      <c r="C49" s="363">
        <v>-22728</v>
      </c>
      <c r="D49" s="363">
        <v>-336849</v>
      </c>
    </row>
    <row r="50" spans="2:4" s="173" customFormat="1" ht="18" customHeight="1">
      <c r="B50" s="361" t="s">
        <v>340</v>
      </c>
      <c r="C50" s="363">
        <v>-36202</v>
      </c>
      <c r="D50" s="363">
        <v>-169721</v>
      </c>
    </row>
    <row r="51" spans="2:4" s="173" customFormat="1" ht="18" customHeight="1">
      <c r="B51" s="361" t="s">
        <v>394</v>
      </c>
      <c r="C51" s="363">
        <v>0</v>
      </c>
      <c r="D51" s="363">
        <v>0</v>
      </c>
    </row>
    <row r="52" spans="2:4" s="173" customFormat="1" ht="18" customHeight="1">
      <c r="B52" s="361" t="s">
        <v>395</v>
      </c>
      <c r="C52" s="363">
        <v>-3224</v>
      </c>
      <c r="D52" s="363">
        <v>-12208</v>
      </c>
    </row>
    <row r="53" spans="2:4" s="173" customFormat="1" ht="18" customHeight="1">
      <c r="B53" s="361" t="s">
        <v>396</v>
      </c>
      <c r="C53" s="363">
        <v>0</v>
      </c>
      <c r="D53" s="363">
        <v>43</v>
      </c>
    </row>
    <row r="54" spans="2:4" s="173" customFormat="1" ht="18" customHeight="1">
      <c r="B54" s="361" t="s">
        <v>155</v>
      </c>
      <c r="C54" s="363">
        <v>-15497</v>
      </c>
      <c r="D54" s="363">
        <v>-16820</v>
      </c>
    </row>
    <row r="55" spans="2:4" s="173" customFormat="1" ht="18" customHeight="1">
      <c r="B55" s="361" t="s">
        <v>314</v>
      </c>
      <c r="C55" s="363">
        <v>-1254</v>
      </c>
      <c r="D55" s="363">
        <v>-1701</v>
      </c>
    </row>
    <row r="56" spans="2:4" s="173" customFormat="1" ht="18" customHeight="1">
      <c r="B56" s="361" t="s">
        <v>342</v>
      </c>
      <c r="C56" s="363">
        <v>-91971</v>
      </c>
      <c r="D56" s="525">
        <v>-900714</v>
      </c>
    </row>
    <row r="57" spans="2:4" s="173" customFormat="1" ht="20.100000000000001" customHeight="1">
      <c r="B57" s="365" t="s">
        <v>344</v>
      </c>
      <c r="C57" s="398">
        <v>161307</v>
      </c>
      <c r="D57" s="398">
        <v>579231</v>
      </c>
    </row>
    <row r="58" spans="2:4" s="348" customFormat="1" ht="18" customHeight="1">
      <c r="B58" s="361" t="s">
        <v>345</v>
      </c>
      <c r="C58" s="363">
        <v>595971</v>
      </c>
      <c r="D58" s="363">
        <v>16740</v>
      </c>
    </row>
    <row r="59" spans="2:4" s="175" customFormat="1" ht="20.100000000000001" customHeight="1">
      <c r="B59" s="361" t="s">
        <v>238</v>
      </c>
      <c r="C59" s="363">
        <v>757278</v>
      </c>
      <c r="D59" s="363">
        <v>595971</v>
      </c>
    </row>
    <row r="60" spans="2:4" s="175" customFormat="1" ht="20.100000000000001" customHeight="1">
      <c r="B60" s="165" t="s">
        <v>346</v>
      </c>
      <c r="C60" s="360">
        <v>161307</v>
      </c>
      <c r="D60" s="360">
        <v>579231</v>
      </c>
    </row>
    <row r="62" spans="2:4">
      <c r="C62" s="349"/>
      <c r="D62" s="177"/>
    </row>
    <row r="63" spans="2:4" s="180" customFormat="1">
      <c r="B63" s="178"/>
      <c r="C63" s="179"/>
      <c r="D63" s="179"/>
    </row>
  </sheetData>
  <mergeCells count="2">
    <mergeCell ref="B2:B3"/>
    <mergeCell ref="C2:D2"/>
  </mergeCells>
  <pageMargins left="0.78740157499999996" right="0.78740157499999996" top="0.984251969" bottom="0.984251969" header="0.49212598499999999" footer="0.49212598499999999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19</vt:i4>
      </vt:variant>
      <vt:variant>
        <vt:lpstr>Intervalos Nomeados</vt:lpstr>
      </vt:variant>
      <vt:variant>
        <vt:i4>12</vt:i4>
      </vt:variant>
    </vt:vector>
  </HeadingPairs>
  <TitlesOfParts>
    <vt:vector size="31" baseType="lpstr">
      <vt:lpstr>DRE Reg</vt:lpstr>
      <vt:lpstr>Balanço Reg</vt:lpstr>
      <vt:lpstr>Fluxo de Caixa Reg</vt:lpstr>
      <vt:lpstr>Dívida</vt:lpstr>
      <vt:lpstr>Dívida (não 100%)</vt:lpstr>
      <vt:lpstr>Madeira e Garanhuns</vt:lpstr>
      <vt:lpstr>Balanço IFRS</vt:lpstr>
      <vt:lpstr>DRE IFRS</vt:lpstr>
      <vt:lpstr>Fluxo de Caixa IFRS</vt:lpstr>
      <vt:lpstr>DRE</vt:lpstr>
      <vt:lpstr>Result (2)</vt:lpstr>
      <vt:lpstr>Custos e Despesas (2)</vt:lpstr>
      <vt:lpstr>Equity</vt:lpstr>
      <vt:lpstr>Equivalência.</vt:lpstr>
      <vt:lpstr>Geração de Caixa</vt:lpstr>
      <vt:lpstr>Ciclo 2018.2019</vt:lpstr>
      <vt:lpstr>Capital Social</vt:lpstr>
      <vt:lpstr>RBSE</vt:lpstr>
      <vt:lpstr>Plan1</vt:lpstr>
      <vt:lpstr>'Balanço IFRS'!Area_de_impressao</vt:lpstr>
      <vt:lpstr>'Balanço Reg'!Area_de_impressao</vt:lpstr>
      <vt:lpstr>'Ciclo 2018.2019'!Area_de_impressao</vt:lpstr>
      <vt:lpstr>'Custos e Despesas (2)'!Area_de_impressao</vt:lpstr>
      <vt:lpstr>Dívida!Area_de_impressao</vt:lpstr>
      <vt:lpstr>'Dívida (não 100%)'!Area_de_impressao</vt:lpstr>
      <vt:lpstr>DRE!Area_de_impressao</vt:lpstr>
      <vt:lpstr>'DRE IFRS'!Area_de_impressao</vt:lpstr>
      <vt:lpstr>'DRE Reg'!Area_de_impressao</vt:lpstr>
      <vt:lpstr>'Fluxo de Caixa IFRS'!Area_de_impressao</vt:lpstr>
      <vt:lpstr>'Fluxo de Caixa Reg'!Area_de_impressao</vt:lpstr>
      <vt:lpstr>'Result (2)'!Area_de_impressao</vt:lpstr>
    </vt:vector>
  </TitlesOfParts>
  <Company>CTEEP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CTEEP</dc:creator>
  <cp:lastModifiedBy>Luciana De Souza Silvestre Fonseca</cp:lastModifiedBy>
  <cp:lastPrinted>2017-10-25T16:49:10Z</cp:lastPrinted>
  <dcterms:created xsi:type="dcterms:W3CDTF">2015-07-22T12:44:41Z</dcterms:created>
  <dcterms:modified xsi:type="dcterms:W3CDTF">2020-04-29T23:54:16Z</dcterms:modified>
</cp:coreProperties>
</file>